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rjces-my.sharepoint.com/personal/a_merchan_2017_old-alumnos_urjc_es/Documents/"/>
    </mc:Choice>
  </mc:AlternateContent>
  <xr:revisionPtr revIDLastSave="0" documentId="8_{42881700-5DF0-4D92-BB30-01541BF6CE43}" xr6:coauthVersionLast="47" xr6:coauthVersionMax="47" xr10:uidLastSave="{00000000-0000-0000-0000-000000000000}"/>
  <bookViews>
    <workbookView xWindow="-120" yWindow="-120" windowWidth="20730" windowHeight="11160" firstSheet="1" activeTab="1" xr2:uid="{4E02AA4C-F7ED-4EC9-898F-013586FC8138}"/>
  </bookViews>
  <sheets>
    <sheet name="Calculos" sheetId="1" r:id="rId1"/>
    <sheet name="CALCULADORA DE ERROR" sheetId="8" r:id="rId2"/>
    <sheet name="velocidades medias" sheetId="7" r:id="rId3"/>
    <sheet name="Error" sheetId="6" r:id="rId4"/>
    <sheet name="Linealización" sheetId="5" r:id="rId5"/>
    <sheet name="Dibujos" sheetId="2" r:id="rId6"/>
    <sheet name="v&lt;80" sheetId="3" r:id="rId7"/>
    <sheet name="v&gt;80" sheetId="4" r:id="rId8"/>
  </sheets>
  <definedNames>
    <definedName name="_xlchart.v1.0" hidden="1">Error!$F$4:$F$34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6" i="8" l="1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65" i="8"/>
  <c r="B96" i="8" s="1"/>
  <c r="M7" i="8" s="1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28" i="8"/>
  <c r="B27" i="8"/>
  <c r="B26" i="8"/>
  <c r="B19" i="8"/>
  <c r="A19" i="8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37" i="7"/>
  <c r="D37" i="7"/>
  <c r="E37" i="7"/>
  <c r="F37" i="7"/>
  <c r="G37" i="7"/>
  <c r="B37" i="7"/>
  <c r="D102" i="1"/>
  <c r="D103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1" i="1"/>
  <c r="D52" i="1"/>
  <c r="D50" i="1"/>
  <c r="D49" i="1"/>
  <c r="D48" i="1"/>
  <c r="D47" i="1"/>
  <c r="D46" i="1"/>
  <c r="D33" i="1"/>
  <c r="D45" i="1"/>
  <c r="D44" i="1"/>
  <c r="D43" i="1"/>
  <c r="D42" i="1"/>
  <c r="D41" i="1"/>
  <c r="D40" i="1"/>
  <c r="D39" i="1"/>
  <c r="D38" i="1"/>
  <c r="D37" i="1"/>
  <c r="D36" i="1"/>
  <c r="D35" i="1"/>
  <c r="D34" i="1"/>
  <c r="D32" i="1"/>
  <c r="D31" i="1"/>
  <c r="D30" i="1"/>
  <c r="D29" i="1"/>
  <c r="D4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E8" i="1" s="1"/>
  <c r="D7" i="1"/>
  <c r="E7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D6" i="1"/>
  <c r="E6" i="1" s="1"/>
  <c r="D5" i="1"/>
  <c r="E5" i="1" s="1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B36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BS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BT5" i="7"/>
  <c r="AJ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AK5" i="7"/>
  <c r="AI5" i="7"/>
  <c r="AH5" i="7"/>
  <c r="AG5" i="7"/>
  <c r="AF5" i="7"/>
  <c r="Y5" i="7"/>
  <c r="AA5" i="7"/>
  <c r="AB5" i="7"/>
  <c r="AC5" i="7"/>
  <c r="AD5" i="7"/>
  <c r="AE5" i="7"/>
  <c r="Z5" i="7"/>
  <c r="U5" i="7"/>
  <c r="V5" i="7"/>
  <c r="W5" i="7"/>
  <c r="X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B36" i="6"/>
  <c r="F36" i="6"/>
  <c r="C36" i="6"/>
  <c r="C27" i="8" l="1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26" i="8"/>
  <c r="C19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26" i="8"/>
  <c r="D19" i="8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N4" i="6"/>
  <c r="M4" i="6"/>
  <c r="D6" i="6"/>
  <c r="B6" i="6" s="1"/>
  <c r="D7" i="6"/>
  <c r="B7" i="6" s="1"/>
  <c r="D8" i="6"/>
  <c r="B8" i="6" s="1"/>
  <c r="D9" i="6"/>
  <c r="E9" i="6" s="1"/>
  <c r="D10" i="6"/>
  <c r="B10" i="6" s="1"/>
  <c r="D11" i="6"/>
  <c r="E11" i="6" s="1"/>
  <c r="F11" i="6" s="1"/>
  <c r="G11" i="6" s="1"/>
  <c r="D12" i="6"/>
  <c r="B12" i="6" s="1"/>
  <c r="D13" i="6"/>
  <c r="E13" i="6" s="1"/>
  <c r="F13" i="6" s="1"/>
  <c r="G13" i="6" s="1"/>
  <c r="D14" i="6"/>
  <c r="E14" i="6" s="1"/>
  <c r="F14" i="6" s="1"/>
  <c r="D15" i="6"/>
  <c r="B15" i="6" s="1"/>
  <c r="D16" i="6"/>
  <c r="D17" i="6"/>
  <c r="E17" i="6" s="1"/>
  <c r="D18" i="6"/>
  <c r="B18" i="6" s="1"/>
  <c r="D19" i="6"/>
  <c r="B19" i="6" s="1"/>
  <c r="D20" i="6"/>
  <c r="B20" i="6" s="1"/>
  <c r="D21" i="6"/>
  <c r="E21" i="6" s="1"/>
  <c r="D22" i="6"/>
  <c r="E22" i="6" s="1"/>
  <c r="F22" i="6" s="1"/>
  <c r="D23" i="6"/>
  <c r="B23" i="6" s="1"/>
  <c r="D24" i="6"/>
  <c r="B24" i="6" s="1"/>
  <c r="D25" i="6"/>
  <c r="E25" i="6" s="1"/>
  <c r="D26" i="6"/>
  <c r="B26" i="6" s="1"/>
  <c r="D27" i="6"/>
  <c r="E27" i="6" s="1"/>
  <c r="F27" i="6" s="1"/>
  <c r="G27" i="6" s="1"/>
  <c r="D28" i="6"/>
  <c r="B28" i="6" s="1"/>
  <c r="D29" i="6"/>
  <c r="E29" i="6" s="1"/>
  <c r="D30" i="6"/>
  <c r="E30" i="6" s="1"/>
  <c r="F30" i="6" s="1"/>
  <c r="D31" i="6"/>
  <c r="B31" i="6" s="1"/>
  <c r="D32" i="6"/>
  <c r="D33" i="6"/>
  <c r="D34" i="6"/>
  <c r="B34" i="6" s="1"/>
  <c r="D5" i="6"/>
  <c r="B5" i="6" s="1"/>
  <c r="D4" i="6"/>
  <c r="B4" i="6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7" i="1"/>
  <c r="C6" i="1"/>
  <c r="C4" i="1"/>
  <c r="C5" i="1"/>
  <c r="E5" i="6"/>
  <c r="E6" i="6"/>
  <c r="F6" i="6" s="1"/>
  <c r="G6" i="6" s="1"/>
  <c r="E7" i="6"/>
  <c r="F7" i="6" s="1"/>
  <c r="G7" i="6" s="1"/>
  <c r="E15" i="6"/>
  <c r="E19" i="6"/>
  <c r="E23" i="6"/>
  <c r="F23" i="6" s="1"/>
  <c r="G23" i="6" s="1"/>
  <c r="E26" i="6"/>
  <c r="F26" i="6" s="1"/>
  <c r="G26" i="6" s="1"/>
  <c r="E31" i="6"/>
  <c r="E34" i="6"/>
  <c r="F34" i="6" s="1"/>
  <c r="G34" i="6" s="1"/>
  <c r="B4" i="5"/>
  <c r="Q24" i="1"/>
  <c r="E8" i="6" l="1"/>
  <c r="F8" i="6" s="1"/>
  <c r="E24" i="6"/>
  <c r="F24" i="6" s="1"/>
  <c r="E12" i="6"/>
  <c r="F12" i="6" s="1"/>
  <c r="G12" i="6" s="1"/>
  <c r="E28" i="6"/>
  <c r="F28" i="6" s="1"/>
  <c r="G28" i="6" s="1"/>
  <c r="E4" i="6"/>
  <c r="F4" i="6" s="1"/>
  <c r="G22" i="6"/>
  <c r="R22" i="6"/>
  <c r="R30" i="6"/>
  <c r="E18" i="6"/>
  <c r="F18" i="6" s="1"/>
  <c r="G18" i="6" s="1"/>
  <c r="E10" i="6"/>
  <c r="F10" i="6" s="1"/>
  <c r="G10" i="6" s="1"/>
  <c r="B30" i="6"/>
  <c r="B22" i="6"/>
  <c r="B13" i="6"/>
  <c r="B27" i="6"/>
  <c r="B11" i="6"/>
  <c r="B14" i="6"/>
  <c r="R24" i="6"/>
  <c r="G24" i="6"/>
  <c r="E33" i="6"/>
  <c r="B33" i="6"/>
  <c r="G30" i="6"/>
  <c r="F31" i="6"/>
  <c r="G31" i="6" s="1"/>
  <c r="F5" i="6"/>
  <c r="G5" i="6" s="1"/>
  <c r="B29" i="6"/>
  <c r="R23" i="6"/>
  <c r="R14" i="6"/>
  <c r="F19" i="6"/>
  <c r="G19" i="6" s="1"/>
  <c r="F29" i="6"/>
  <c r="G29" i="6" s="1"/>
  <c r="G14" i="6"/>
  <c r="F17" i="6"/>
  <c r="G17" i="6" s="1"/>
  <c r="R6" i="6"/>
  <c r="B17" i="6"/>
  <c r="R8" i="6"/>
  <c r="G8" i="6"/>
  <c r="B32" i="6"/>
  <c r="E32" i="6"/>
  <c r="F32" i="6" s="1"/>
  <c r="B16" i="6"/>
  <c r="E16" i="6"/>
  <c r="F16" i="6" s="1"/>
  <c r="F21" i="6"/>
  <c r="G21" i="6" s="1"/>
  <c r="F15" i="6"/>
  <c r="G15" i="6" s="1"/>
  <c r="B21" i="6"/>
  <c r="R34" i="6"/>
  <c r="R26" i="6"/>
  <c r="E20" i="6"/>
  <c r="F20" i="6" s="1"/>
  <c r="G20" i="6" s="1"/>
  <c r="R7" i="6"/>
  <c r="R27" i="6"/>
  <c r="R11" i="6"/>
  <c r="F25" i="6"/>
  <c r="G25" i="6" s="1"/>
  <c r="F9" i="6"/>
  <c r="G9" i="6" s="1"/>
  <c r="B25" i="6"/>
  <c r="B9" i="6"/>
  <c r="F84" i="1"/>
  <c r="F76" i="1"/>
  <c r="F77" i="1"/>
  <c r="F83" i="1"/>
  <c r="F79" i="1"/>
  <c r="F82" i="1"/>
  <c r="F80" i="1"/>
  <c r="F85" i="1"/>
  <c r="R13" i="6"/>
  <c r="R12" i="6"/>
  <c r="J4" i="1"/>
  <c r="F78" i="1"/>
  <c r="F81" i="1"/>
  <c r="F86" i="1"/>
  <c r="V25" i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4" i="5"/>
  <c r="D4" i="5"/>
  <c r="B34" i="5"/>
  <c r="D34" i="5" s="1"/>
  <c r="H34" i="5" s="1"/>
  <c r="I34" i="5" s="1"/>
  <c r="B5" i="5"/>
  <c r="D5" i="5" s="1"/>
  <c r="H5" i="5" s="1"/>
  <c r="I5" i="5" s="1"/>
  <c r="B6" i="5"/>
  <c r="D6" i="5" s="1"/>
  <c r="H6" i="5" s="1"/>
  <c r="I6" i="5" s="1"/>
  <c r="B7" i="5"/>
  <c r="D7" i="5" s="1"/>
  <c r="H7" i="5" s="1"/>
  <c r="I7" i="5" s="1"/>
  <c r="B8" i="5"/>
  <c r="D8" i="5" s="1"/>
  <c r="H8" i="5" s="1"/>
  <c r="I8" i="5" s="1"/>
  <c r="B9" i="5"/>
  <c r="D9" i="5" s="1"/>
  <c r="H9" i="5" s="1"/>
  <c r="I9" i="5" s="1"/>
  <c r="B10" i="5"/>
  <c r="D10" i="5" s="1"/>
  <c r="H10" i="5" s="1"/>
  <c r="I10" i="5" s="1"/>
  <c r="B11" i="5"/>
  <c r="D11" i="5" s="1"/>
  <c r="H11" i="5" s="1"/>
  <c r="I11" i="5" s="1"/>
  <c r="B12" i="5"/>
  <c r="D12" i="5" s="1"/>
  <c r="H12" i="5" s="1"/>
  <c r="I12" i="5" s="1"/>
  <c r="B13" i="5"/>
  <c r="D13" i="5" s="1"/>
  <c r="H13" i="5" s="1"/>
  <c r="I13" i="5" s="1"/>
  <c r="B14" i="5"/>
  <c r="D14" i="5" s="1"/>
  <c r="H14" i="5" s="1"/>
  <c r="I14" i="5" s="1"/>
  <c r="B15" i="5"/>
  <c r="D15" i="5" s="1"/>
  <c r="H15" i="5" s="1"/>
  <c r="I15" i="5" s="1"/>
  <c r="B16" i="5"/>
  <c r="D16" i="5" s="1"/>
  <c r="H16" i="5" s="1"/>
  <c r="I16" i="5" s="1"/>
  <c r="B17" i="5"/>
  <c r="D17" i="5" s="1"/>
  <c r="H17" i="5" s="1"/>
  <c r="I17" i="5" s="1"/>
  <c r="B18" i="5"/>
  <c r="D18" i="5" s="1"/>
  <c r="H18" i="5" s="1"/>
  <c r="I18" i="5" s="1"/>
  <c r="B19" i="5"/>
  <c r="D19" i="5" s="1"/>
  <c r="H19" i="5" s="1"/>
  <c r="I19" i="5" s="1"/>
  <c r="B20" i="5"/>
  <c r="D20" i="5" s="1"/>
  <c r="H20" i="5" s="1"/>
  <c r="I20" i="5" s="1"/>
  <c r="B21" i="5"/>
  <c r="D21" i="5" s="1"/>
  <c r="H21" i="5" s="1"/>
  <c r="I21" i="5" s="1"/>
  <c r="B22" i="5"/>
  <c r="D22" i="5" s="1"/>
  <c r="H22" i="5" s="1"/>
  <c r="I22" i="5" s="1"/>
  <c r="B23" i="5"/>
  <c r="D23" i="5" s="1"/>
  <c r="H23" i="5" s="1"/>
  <c r="I23" i="5" s="1"/>
  <c r="B24" i="5"/>
  <c r="D24" i="5" s="1"/>
  <c r="H24" i="5" s="1"/>
  <c r="I24" i="5" s="1"/>
  <c r="B25" i="5"/>
  <c r="D25" i="5" s="1"/>
  <c r="H25" i="5" s="1"/>
  <c r="I25" i="5" s="1"/>
  <c r="B26" i="5"/>
  <c r="D26" i="5" s="1"/>
  <c r="H26" i="5" s="1"/>
  <c r="I26" i="5" s="1"/>
  <c r="B27" i="5"/>
  <c r="D27" i="5" s="1"/>
  <c r="H27" i="5" s="1"/>
  <c r="I27" i="5" s="1"/>
  <c r="B28" i="5"/>
  <c r="D28" i="5" s="1"/>
  <c r="H28" i="5" s="1"/>
  <c r="I28" i="5" s="1"/>
  <c r="B29" i="5"/>
  <c r="D29" i="5" s="1"/>
  <c r="H29" i="5" s="1"/>
  <c r="I29" i="5" s="1"/>
  <c r="B30" i="5"/>
  <c r="D30" i="5" s="1"/>
  <c r="H30" i="5" s="1"/>
  <c r="I30" i="5" s="1"/>
  <c r="B31" i="5"/>
  <c r="D31" i="5" s="1"/>
  <c r="H31" i="5" s="1"/>
  <c r="I31" i="5" s="1"/>
  <c r="B32" i="5"/>
  <c r="D32" i="5" s="1"/>
  <c r="H32" i="5" s="1"/>
  <c r="I32" i="5" s="1"/>
  <c r="B33" i="5"/>
  <c r="D33" i="5" s="1"/>
  <c r="H33" i="5" s="1"/>
  <c r="I33" i="5" s="1"/>
  <c r="R28" i="6" l="1"/>
  <c r="R18" i="6"/>
  <c r="R9" i="6"/>
  <c r="R31" i="6"/>
  <c r="R25" i="6"/>
  <c r="R15" i="6"/>
  <c r="R29" i="6"/>
  <c r="R5" i="6"/>
  <c r="R10" i="6"/>
  <c r="R17" i="6"/>
  <c r="R16" i="6"/>
  <c r="G16" i="6"/>
  <c r="R19" i="6"/>
  <c r="G4" i="6"/>
  <c r="R32" i="6"/>
  <c r="G32" i="6"/>
  <c r="R4" i="6"/>
  <c r="R20" i="6"/>
  <c r="R21" i="6"/>
  <c r="F33" i="6"/>
  <c r="G34" i="5"/>
  <c r="G22" i="5"/>
  <c r="G10" i="5"/>
  <c r="G33" i="5"/>
  <c r="G29" i="5"/>
  <c r="G25" i="5"/>
  <c r="G21" i="5"/>
  <c r="G17" i="5"/>
  <c r="G13" i="5"/>
  <c r="G9" i="5"/>
  <c r="G26" i="5"/>
  <c r="G14" i="5"/>
  <c r="G32" i="5"/>
  <c r="G28" i="5"/>
  <c r="G24" i="5"/>
  <c r="G20" i="5"/>
  <c r="G16" i="5"/>
  <c r="G12" i="5"/>
  <c r="G8" i="5"/>
  <c r="G30" i="5"/>
  <c r="G18" i="5"/>
  <c r="G31" i="5"/>
  <c r="G27" i="5"/>
  <c r="G23" i="5"/>
  <c r="G19" i="5"/>
  <c r="G15" i="5"/>
  <c r="G11" i="5"/>
  <c r="G7" i="5"/>
  <c r="H4" i="5"/>
  <c r="I4" i="5" s="1"/>
  <c r="G4" i="5"/>
  <c r="G6" i="5"/>
  <c r="G5" i="5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5" i="1"/>
  <c r="V26" i="1"/>
  <c r="V28" i="1" s="1"/>
  <c r="U20" i="1"/>
  <c r="U21" i="1" s="1"/>
  <c r="U10" i="1"/>
  <c r="U11" i="1" s="1"/>
  <c r="R7" i="1"/>
  <c r="R9" i="1" s="1"/>
  <c r="F37" i="6" l="1"/>
  <c r="F38" i="6" s="1"/>
  <c r="F39" i="6" s="1"/>
  <c r="H37" i="6"/>
  <c r="G33" i="6"/>
  <c r="R33" i="6"/>
  <c r="R10" i="1"/>
  <c r="R11" i="1" s="1"/>
  <c r="G76" i="1" s="1"/>
  <c r="H76" i="1" s="1"/>
  <c r="I76" i="1" s="1"/>
  <c r="I37" i="6" l="1"/>
  <c r="G37" i="6"/>
  <c r="G38" i="6" s="1"/>
  <c r="R37" i="6"/>
  <c r="M37" i="6"/>
  <c r="S8" i="6"/>
  <c r="T8" i="6" s="1"/>
  <c r="S12" i="6"/>
  <c r="T12" i="6" s="1"/>
  <c r="S16" i="6"/>
  <c r="T16" i="6" s="1"/>
  <c r="S20" i="6"/>
  <c r="T20" i="6" s="1"/>
  <c r="S24" i="6"/>
  <c r="T24" i="6" s="1"/>
  <c r="S28" i="6"/>
  <c r="T28" i="6" s="1"/>
  <c r="S32" i="6"/>
  <c r="T32" i="6" s="1"/>
  <c r="O5" i="6"/>
  <c r="O9" i="6"/>
  <c r="O13" i="6"/>
  <c r="O17" i="6"/>
  <c r="O21" i="6"/>
  <c r="O25" i="6"/>
  <c r="O29" i="6"/>
  <c r="O33" i="6"/>
  <c r="H6" i="6"/>
  <c r="H10" i="6"/>
  <c r="H14" i="6"/>
  <c r="H18" i="6"/>
  <c r="H22" i="6"/>
  <c r="H26" i="6"/>
  <c r="H30" i="6"/>
  <c r="H34" i="6"/>
  <c r="S5" i="6"/>
  <c r="T5" i="6" s="1"/>
  <c r="S9" i="6"/>
  <c r="T9" i="6" s="1"/>
  <c r="S13" i="6"/>
  <c r="T13" i="6" s="1"/>
  <c r="S17" i="6"/>
  <c r="T17" i="6" s="1"/>
  <c r="S21" i="6"/>
  <c r="T21" i="6" s="1"/>
  <c r="S25" i="6"/>
  <c r="T25" i="6" s="1"/>
  <c r="S29" i="6"/>
  <c r="T29" i="6" s="1"/>
  <c r="S33" i="6"/>
  <c r="T33" i="6" s="1"/>
  <c r="O6" i="6"/>
  <c r="O10" i="6"/>
  <c r="O14" i="6"/>
  <c r="O18" i="6"/>
  <c r="O22" i="6"/>
  <c r="O26" i="6"/>
  <c r="O30" i="6"/>
  <c r="O34" i="6"/>
  <c r="H7" i="6"/>
  <c r="H11" i="6"/>
  <c r="H15" i="6"/>
  <c r="H19" i="6"/>
  <c r="H23" i="6"/>
  <c r="H27" i="6"/>
  <c r="H31" i="6"/>
  <c r="H4" i="6"/>
  <c r="S6" i="6"/>
  <c r="T6" i="6" s="1"/>
  <c r="S14" i="6"/>
  <c r="T14" i="6" s="1"/>
  <c r="S22" i="6"/>
  <c r="T22" i="6" s="1"/>
  <c r="S30" i="6"/>
  <c r="T30" i="6" s="1"/>
  <c r="O7" i="6"/>
  <c r="O15" i="6"/>
  <c r="O23" i="6"/>
  <c r="O31" i="6"/>
  <c r="H8" i="6"/>
  <c r="H16" i="6"/>
  <c r="H24" i="6"/>
  <c r="H32" i="6"/>
  <c r="S7" i="6"/>
  <c r="T7" i="6" s="1"/>
  <c r="S15" i="6"/>
  <c r="T15" i="6" s="1"/>
  <c r="S23" i="6"/>
  <c r="T23" i="6" s="1"/>
  <c r="S31" i="6"/>
  <c r="T31" i="6" s="1"/>
  <c r="O8" i="6"/>
  <c r="O16" i="6"/>
  <c r="O24" i="6"/>
  <c r="O32" i="6"/>
  <c r="H9" i="6"/>
  <c r="H17" i="6"/>
  <c r="H25" i="6"/>
  <c r="H33" i="6"/>
  <c r="I33" i="6" s="1"/>
  <c r="S10" i="6"/>
  <c r="T10" i="6" s="1"/>
  <c r="S18" i="6"/>
  <c r="T18" i="6" s="1"/>
  <c r="S26" i="6"/>
  <c r="T26" i="6" s="1"/>
  <c r="S34" i="6"/>
  <c r="T34" i="6" s="1"/>
  <c r="O11" i="6"/>
  <c r="O19" i="6"/>
  <c r="O27" i="6"/>
  <c r="O4" i="6"/>
  <c r="H12" i="6"/>
  <c r="H20" i="6"/>
  <c r="H28" i="6"/>
  <c r="S11" i="6"/>
  <c r="T11" i="6" s="1"/>
  <c r="O12" i="6"/>
  <c r="H13" i="6"/>
  <c r="S27" i="6"/>
  <c r="T27" i="6" s="1"/>
  <c r="H29" i="6"/>
  <c r="S4" i="6"/>
  <c r="T4" i="6" s="1"/>
  <c r="H5" i="6"/>
  <c r="S19" i="6"/>
  <c r="T19" i="6" s="1"/>
  <c r="O20" i="6"/>
  <c r="H21" i="6"/>
  <c r="O28" i="6"/>
  <c r="R36" i="6"/>
  <c r="M36" i="6"/>
  <c r="G36" i="6"/>
  <c r="J76" i="1"/>
  <c r="K76" i="1"/>
  <c r="L76" i="1" s="1"/>
  <c r="M76" i="1" s="1"/>
  <c r="N76" i="1" s="1"/>
  <c r="G5" i="1"/>
  <c r="H5" i="1" s="1"/>
  <c r="I5" i="1" s="1"/>
  <c r="J5" i="1" s="1"/>
  <c r="G86" i="1"/>
  <c r="H86" i="1" s="1"/>
  <c r="I86" i="1" s="1"/>
  <c r="G78" i="1"/>
  <c r="H78" i="1" s="1"/>
  <c r="I78" i="1" s="1"/>
  <c r="G79" i="1"/>
  <c r="H79" i="1" s="1"/>
  <c r="I79" i="1" s="1"/>
  <c r="G84" i="1"/>
  <c r="H84" i="1" s="1"/>
  <c r="I84" i="1" s="1"/>
  <c r="G85" i="1"/>
  <c r="H85" i="1" s="1"/>
  <c r="I85" i="1" s="1"/>
  <c r="G77" i="1"/>
  <c r="H77" i="1" s="1"/>
  <c r="I77" i="1" s="1"/>
  <c r="G82" i="1"/>
  <c r="H82" i="1" s="1"/>
  <c r="I82" i="1" s="1"/>
  <c r="G83" i="1"/>
  <c r="H83" i="1" s="1"/>
  <c r="I83" i="1" s="1"/>
  <c r="G80" i="1"/>
  <c r="H80" i="1" s="1"/>
  <c r="I80" i="1" s="1"/>
  <c r="G81" i="1"/>
  <c r="H81" i="1" s="1"/>
  <c r="I81" i="1" s="1"/>
  <c r="G9" i="1"/>
  <c r="H9" i="1" s="1"/>
  <c r="I9" i="1" s="1"/>
  <c r="G17" i="1"/>
  <c r="H17" i="1" s="1"/>
  <c r="I17" i="1" s="1"/>
  <c r="G25" i="1"/>
  <c r="H25" i="1" s="1"/>
  <c r="I25" i="1" s="1"/>
  <c r="G33" i="1"/>
  <c r="H33" i="1" s="1"/>
  <c r="I33" i="1" s="1"/>
  <c r="G41" i="1"/>
  <c r="H41" i="1" s="1"/>
  <c r="I41" i="1" s="1"/>
  <c r="G49" i="1"/>
  <c r="H49" i="1" s="1"/>
  <c r="I49" i="1" s="1"/>
  <c r="G57" i="1"/>
  <c r="H57" i="1" s="1"/>
  <c r="I57" i="1" s="1"/>
  <c r="G65" i="1"/>
  <c r="H65" i="1" s="1"/>
  <c r="I65" i="1" s="1"/>
  <c r="G73" i="1"/>
  <c r="H73" i="1" s="1"/>
  <c r="I73" i="1" s="1"/>
  <c r="G89" i="1"/>
  <c r="H89" i="1" s="1"/>
  <c r="I89" i="1" s="1"/>
  <c r="G97" i="1"/>
  <c r="H97" i="1" s="1"/>
  <c r="I97" i="1" s="1"/>
  <c r="G11" i="1"/>
  <c r="H11" i="1" s="1"/>
  <c r="I11" i="1" s="1"/>
  <c r="G19" i="1"/>
  <c r="H19" i="1" s="1"/>
  <c r="I19" i="1" s="1"/>
  <c r="G27" i="1"/>
  <c r="H27" i="1" s="1"/>
  <c r="I27" i="1" s="1"/>
  <c r="G35" i="1"/>
  <c r="H35" i="1" s="1"/>
  <c r="I35" i="1" s="1"/>
  <c r="G43" i="1"/>
  <c r="H43" i="1" s="1"/>
  <c r="I43" i="1" s="1"/>
  <c r="G51" i="1"/>
  <c r="H51" i="1" s="1"/>
  <c r="I51" i="1" s="1"/>
  <c r="G59" i="1"/>
  <c r="H59" i="1" s="1"/>
  <c r="I59" i="1" s="1"/>
  <c r="G67" i="1"/>
  <c r="H67" i="1" s="1"/>
  <c r="I67" i="1" s="1"/>
  <c r="G75" i="1"/>
  <c r="H75" i="1" s="1"/>
  <c r="I75" i="1" s="1"/>
  <c r="G91" i="1"/>
  <c r="H91" i="1" s="1"/>
  <c r="I91" i="1" s="1"/>
  <c r="G99" i="1"/>
  <c r="H99" i="1" s="1"/>
  <c r="I99" i="1" s="1"/>
  <c r="G56" i="1"/>
  <c r="H56" i="1" s="1"/>
  <c r="I56" i="1" s="1"/>
  <c r="G72" i="1"/>
  <c r="H72" i="1" s="1"/>
  <c r="I72" i="1" s="1"/>
  <c r="G8" i="1"/>
  <c r="H8" i="1" s="1"/>
  <c r="I8" i="1" s="1"/>
  <c r="G16" i="1"/>
  <c r="H16" i="1" s="1"/>
  <c r="I16" i="1" s="1"/>
  <c r="G24" i="1"/>
  <c r="H24" i="1" s="1"/>
  <c r="I24" i="1" s="1"/>
  <c r="G32" i="1"/>
  <c r="H32" i="1" s="1"/>
  <c r="I32" i="1" s="1"/>
  <c r="G40" i="1"/>
  <c r="H40" i="1" s="1"/>
  <c r="I40" i="1" s="1"/>
  <c r="G48" i="1"/>
  <c r="H48" i="1" s="1"/>
  <c r="I48" i="1" s="1"/>
  <c r="G64" i="1"/>
  <c r="H64" i="1" s="1"/>
  <c r="I64" i="1" s="1"/>
  <c r="G88" i="1"/>
  <c r="H88" i="1" s="1"/>
  <c r="I88" i="1" s="1"/>
  <c r="G96" i="1"/>
  <c r="H96" i="1" s="1"/>
  <c r="I96" i="1" s="1"/>
  <c r="G87" i="1"/>
  <c r="H87" i="1" s="1"/>
  <c r="I87" i="1" s="1"/>
  <c r="G22" i="1"/>
  <c r="H22" i="1" s="1"/>
  <c r="I22" i="1" s="1"/>
  <c r="G52" i="1"/>
  <c r="H52" i="1" s="1"/>
  <c r="I52" i="1" s="1"/>
  <c r="G103" i="1"/>
  <c r="H103" i="1" s="1"/>
  <c r="I103" i="1" s="1"/>
  <c r="G93" i="1"/>
  <c r="H93" i="1" s="1"/>
  <c r="I93" i="1" s="1"/>
  <c r="G98" i="1"/>
  <c r="H98" i="1" s="1"/>
  <c r="I98" i="1" s="1"/>
  <c r="G46" i="1"/>
  <c r="H46" i="1" s="1"/>
  <c r="I46" i="1" s="1"/>
  <c r="G12" i="1"/>
  <c r="H12" i="1" s="1"/>
  <c r="I12" i="1" s="1"/>
  <c r="G71" i="1"/>
  <c r="H71" i="1" s="1"/>
  <c r="I71" i="1" s="1"/>
  <c r="G101" i="1"/>
  <c r="H101" i="1" s="1"/>
  <c r="I101" i="1" s="1"/>
  <c r="G28" i="1"/>
  <c r="H28" i="1" s="1"/>
  <c r="I28" i="1" s="1"/>
  <c r="G69" i="1"/>
  <c r="H69" i="1" s="1"/>
  <c r="I69" i="1" s="1"/>
  <c r="G26" i="1"/>
  <c r="H26" i="1" s="1"/>
  <c r="I26" i="1" s="1"/>
  <c r="G14" i="1"/>
  <c r="H14" i="1" s="1"/>
  <c r="I14" i="1" s="1"/>
  <c r="U8" i="1"/>
  <c r="U9" i="1" s="1"/>
  <c r="G94" i="1"/>
  <c r="H94" i="1" s="1"/>
  <c r="I94" i="1" s="1"/>
  <c r="G100" i="1"/>
  <c r="H100" i="1" s="1"/>
  <c r="I100" i="1" s="1"/>
  <c r="G39" i="1"/>
  <c r="H39" i="1" s="1"/>
  <c r="I39" i="1" s="1"/>
  <c r="G18" i="1"/>
  <c r="H18" i="1" s="1"/>
  <c r="I18" i="1" s="1"/>
  <c r="G68" i="1"/>
  <c r="H68" i="1" s="1"/>
  <c r="I68" i="1" s="1"/>
  <c r="G70" i="1"/>
  <c r="H70" i="1" s="1"/>
  <c r="I70" i="1" s="1"/>
  <c r="G47" i="1"/>
  <c r="H47" i="1" s="1"/>
  <c r="I47" i="1" s="1"/>
  <c r="G90" i="1"/>
  <c r="H90" i="1" s="1"/>
  <c r="I90" i="1" s="1"/>
  <c r="G55" i="1"/>
  <c r="H55" i="1" s="1"/>
  <c r="I55" i="1" s="1"/>
  <c r="G45" i="1"/>
  <c r="H45" i="1" s="1"/>
  <c r="I45" i="1" s="1"/>
  <c r="G95" i="1"/>
  <c r="H95" i="1" s="1"/>
  <c r="I95" i="1" s="1"/>
  <c r="G66" i="1"/>
  <c r="H66" i="1" s="1"/>
  <c r="I66" i="1" s="1"/>
  <c r="U18" i="1"/>
  <c r="U19" i="1" s="1"/>
  <c r="G37" i="1"/>
  <c r="H37" i="1" s="1"/>
  <c r="I37" i="1" s="1"/>
  <c r="G29" i="1"/>
  <c r="H29" i="1" s="1"/>
  <c r="I29" i="1" s="1"/>
  <c r="G10" i="1"/>
  <c r="H10" i="1" s="1"/>
  <c r="I10" i="1" s="1"/>
  <c r="G7" i="1"/>
  <c r="H7" i="1" s="1"/>
  <c r="I7" i="1" s="1"/>
  <c r="G61" i="1"/>
  <c r="H61" i="1" s="1"/>
  <c r="I61" i="1" s="1"/>
  <c r="G74" i="1"/>
  <c r="H74" i="1" s="1"/>
  <c r="I74" i="1" s="1"/>
  <c r="G23" i="1"/>
  <c r="H23" i="1" s="1"/>
  <c r="I23" i="1" s="1"/>
  <c r="G21" i="1"/>
  <c r="H21" i="1" s="1"/>
  <c r="I21" i="1" s="1"/>
  <c r="G63" i="1"/>
  <c r="H63" i="1" s="1"/>
  <c r="I63" i="1" s="1"/>
  <c r="G53" i="1"/>
  <c r="H53" i="1" s="1"/>
  <c r="I53" i="1" s="1"/>
  <c r="G42" i="1"/>
  <c r="H42" i="1" s="1"/>
  <c r="I42" i="1" s="1"/>
  <c r="G58" i="1"/>
  <c r="H58" i="1" s="1"/>
  <c r="I58" i="1" s="1"/>
  <c r="G6" i="1"/>
  <c r="H6" i="1" s="1"/>
  <c r="I6" i="1" s="1"/>
  <c r="G13" i="1"/>
  <c r="H13" i="1" s="1"/>
  <c r="I13" i="1" s="1"/>
  <c r="G50" i="1"/>
  <c r="H50" i="1" s="1"/>
  <c r="I50" i="1" s="1"/>
  <c r="G62" i="1"/>
  <c r="H62" i="1" s="1"/>
  <c r="I62" i="1" s="1"/>
  <c r="G15" i="1"/>
  <c r="H15" i="1" s="1"/>
  <c r="I15" i="1" s="1"/>
  <c r="G92" i="1"/>
  <c r="H92" i="1" s="1"/>
  <c r="I92" i="1" s="1"/>
  <c r="G54" i="1"/>
  <c r="H54" i="1" s="1"/>
  <c r="I54" i="1" s="1"/>
  <c r="G34" i="1"/>
  <c r="H34" i="1" s="1"/>
  <c r="I34" i="1" s="1"/>
  <c r="G38" i="1"/>
  <c r="H38" i="1" s="1"/>
  <c r="I38" i="1" s="1"/>
  <c r="G44" i="1"/>
  <c r="H44" i="1" s="1"/>
  <c r="I44" i="1" s="1"/>
  <c r="G102" i="1"/>
  <c r="H102" i="1" s="1"/>
  <c r="I102" i="1" s="1"/>
  <c r="G60" i="1"/>
  <c r="H60" i="1" s="1"/>
  <c r="I60" i="1" s="1"/>
  <c r="G31" i="1"/>
  <c r="H31" i="1" s="1"/>
  <c r="I31" i="1" s="1"/>
  <c r="G30" i="1"/>
  <c r="H30" i="1" s="1"/>
  <c r="I30" i="1" s="1"/>
  <c r="G20" i="1"/>
  <c r="H20" i="1" s="1"/>
  <c r="I20" i="1" s="1"/>
  <c r="G36" i="1"/>
  <c r="H36" i="1" s="1"/>
  <c r="I36" i="1" s="1"/>
  <c r="I29" i="6" l="1"/>
  <c r="J29" i="6"/>
  <c r="I32" i="6"/>
  <c r="J32" i="6"/>
  <c r="I4" i="6"/>
  <c r="J4" i="6"/>
  <c r="I19" i="6"/>
  <c r="J19" i="6"/>
  <c r="I34" i="6"/>
  <c r="J34" i="6"/>
  <c r="I18" i="6"/>
  <c r="J18" i="6"/>
  <c r="I28" i="6"/>
  <c r="J28" i="6"/>
  <c r="I25" i="6"/>
  <c r="J25" i="6"/>
  <c r="I24" i="6"/>
  <c r="J24" i="6"/>
  <c r="I31" i="6"/>
  <c r="J31" i="6"/>
  <c r="I15" i="6"/>
  <c r="J15" i="6"/>
  <c r="I30" i="6"/>
  <c r="J30" i="6"/>
  <c r="I14" i="6"/>
  <c r="J14" i="6"/>
  <c r="I5" i="6"/>
  <c r="J5" i="6"/>
  <c r="I13" i="6"/>
  <c r="J13" i="6"/>
  <c r="I20" i="6"/>
  <c r="J20" i="6"/>
  <c r="I17" i="6"/>
  <c r="J17" i="6"/>
  <c r="I16" i="6"/>
  <c r="J16" i="6"/>
  <c r="I27" i="6"/>
  <c r="J27" i="6"/>
  <c r="I11" i="6"/>
  <c r="J11" i="6"/>
  <c r="I26" i="6"/>
  <c r="J26" i="6"/>
  <c r="I10" i="6"/>
  <c r="J10" i="6"/>
  <c r="J33" i="6"/>
  <c r="I21" i="6"/>
  <c r="J21" i="6"/>
  <c r="I12" i="6"/>
  <c r="J12" i="6"/>
  <c r="I9" i="6"/>
  <c r="J9" i="6"/>
  <c r="I8" i="6"/>
  <c r="J8" i="6"/>
  <c r="I23" i="6"/>
  <c r="J23" i="6"/>
  <c r="I7" i="6"/>
  <c r="J7" i="6"/>
  <c r="I22" i="6"/>
  <c r="J22" i="6"/>
  <c r="I6" i="6"/>
  <c r="J6" i="6"/>
  <c r="J82" i="1"/>
  <c r="K82" i="1"/>
  <c r="L82" i="1" s="1"/>
  <c r="M82" i="1" s="1"/>
  <c r="N82" i="1" s="1"/>
  <c r="J79" i="1"/>
  <c r="K79" i="1"/>
  <c r="L79" i="1" s="1"/>
  <c r="J81" i="1"/>
  <c r="K81" i="1"/>
  <c r="L81" i="1" s="1"/>
  <c r="M81" i="1" s="1"/>
  <c r="N81" i="1" s="1"/>
  <c r="K77" i="1"/>
  <c r="L77" i="1" s="1"/>
  <c r="M77" i="1" s="1"/>
  <c r="N77" i="1" s="1"/>
  <c r="J77" i="1"/>
  <c r="J78" i="1"/>
  <c r="K78" i="1"/>
  <c r="L78" i="1" s="1"/>
  <c r="M78" i="1" s="1"/>
  <c r="N78" i="1" s="1"/>
  <c r="J80" i="1"/>
  <c r="K80" i="1"/>
  <c r="L80" i="1" s="1"/>
  <c r="M80" i="1" s="1"/>
  <c r="N80" i="1" s="1"/>
  <c r="J85" i="1"/>
  <c r="K85" i="1"/>
  <c r="L85" i="1" s="1"/>
  <c r="M85" i="1" s="1"/>
  <c r="N85" i="1" s="1"/>
  <c r="J86" i="1"/>
  <c r="K86" i="1"/>
  <c r="L86" i="1" s="1"/>
  <c r="K83" i="1"/>
  <c r="L83" i="1" s="1"/>
  <c r="J83" i="1"/>
  <c r="K84" i="1"/>
  <c r="L84" i="1" s="1"/>
  <c r="J84" i="1"/>
  <c r="K29" i="1"/>
  <c r="L29" i="1" s="1"/>
  <c r="N29" i="1" s="1"/>
  <c r="J29" i="1"/>
  <c r="K32" i="1"/>
  <c r="L32" i="1" s="1"/>
  <c r="N32" i="1" s="1"/>
  <c r="J32" i="1"/>
  <c r="K91" i="1"/>
  <c r="L91" i="1" s="1"/>
  <c r="J91" i="1"/>
  <c r="K27" i="1"/>
  <c r="L27" i="1" s="1"/>
  <c r="N27" i="1" s="1"/>
  <c r="J27" i="1"/>
  <c r="K65" i="1"/>
  <c r="L65" i="1" s="1"/>
  <c r="J65" i="1"/>
  <c r="K38" i="1"/>
  <c r="L38" i="1" s="1"/>
  <c r="N38" i="1" s="1"/>
  <c r="J38" i="1"/>
  <c r="K50" i="1"/>
  <c r="L50" i="1" s="1"/>
  <c r="N50" i="1" s="1"/>
  <c r="J50" i="1"/>
  <c r="K21" i="1"/>
  <c r="L21" i="1" s="1"/>
  <c r="N21" i="1" s="1"/>
  <c r="J21" i="1"/>
  <c r="K47" i="1"/>
  <c r="L47" i="1" s="1"/>
  <c r="N47" i="1" s="1"/>
  <c r="J47" i="1"/>
  <c r="K71" i="1"/>
  <c r="L71" i="1" s="1"/>
  <c r="J71" i="1"/>
  <c r="K87" i="1"/>
  <c r="L87" i="1" s="1"/>
  <c r="J87" i="1"/>
  <c r="K24" i="1"/>
  <c r="L24" i="1" s="1"/>
  <c r="N24" i="1" s="1"/>
  <c r="J24" i="1"/>
  <c r="K19" i="1"/>
  <c r="L19" i="1" s="1"/>
  <c r="N19" i="1" s="1"/>
  <c r="J19" i="1"/>
  <c r="K57" i="1"/>
  <c r="L57" i="1" s="1"/>
  <c r="N57" i="1" s="1"/>
  <c r="J57" i="1"/>
  <c r="K37" i="1"/>
  <c r="L37" i="1" s="1"/>
  <c r="N37" i="1" s="1"/>
  <c r="J37" i="1"/>
  <c r="K36" i="1"/>
  <c r="L36" i="1" s="1"/>
  <c r="N36" i="1" s="1"/>
  <c r="J36" i="1"/>
  <c r="K66" i="1"/>
  <c r="L66" i="1" s="1"/>
  <c r="J66" i="1"/>
  <c r="K12" i="1"/>
  <c r="L12" i="1" s="1"/>
  <c r="N12" i="1" s="1"/>
  <c r="J12" i="1"/>
  <c r="K16" i="1"/>
  <c r="L16" i="1" s="1"/>
  <c r="N16" i="1" s="1"/>
  <c r="J16" i="1"/>
  <c r="K49" i="1"/>
  <c r="L49" i="1" s="1"/>
  <c r="N49" i="1" s="1"/>
  <c r="J49" i="1"/>
  <c r="K20" i="1"/>
  <c r="L20" i="1" s="1"/>
  <c r="N20" i="1" s="1"/>
  <c r="J20" i="1"/>
  <c r="K74" i="1"/>
  <c r="L74" i="1" s="1"/>
  <c r="J74" i="1"/>
  <c r="K68" i="1"/>
  <c r="L68" i="1" s="1"/>
  <c r="J68" i="1"/>
  <c r="K14" i="1"/>
  <c r="L14" i="1" s="1"/>
  <c r="N14" i="1" s="1"/>
  <c r="J14" i="1"/>
  <c r="K46" i="1"/>
  <c r="L46" i="1" s="1"/>
  <c r="N46" i="1" s="1"/>
  <c r="J46" i="1"/>
  <c r="K96" i="1"/>
  <c r="L96" i="1" s="1"/>
  <c r="J96" i="1"/>
  <c r="K8" i="1"/>
  <c r="L8" i="1" s="1"/>
  <c r="N8" i="1" s="1"/>
  <c r="J8" i="1"/>
  <c r="K67" i="1"/>
  <c r="L67" i="1" s="1"/>
  <c r="J67" i="1"/>
  <c r="K41" i="1"/>
  <c r="L41" i="1" s="1"/>
  <c r="N41" i="1" s="1"/>
  <c r="J41" i="1"/>
  <c r="K62" i="1"/>
  <c r="L62" i="1" s="1"/>
  <c r="J62" i="1"/>
  <c r="K94" i="1"/>
  <c r="L94" i="1" s="1"/>
  <c r="J94" i="1"/>
  <c r="K23" i="1"/>
  <c r="L23" i="1" s="1"/>
  <c r="N23" i="1" s="1"/>
  <c r="J23" i="1"/>
  <c r="K30" i="1"/>
  <c r="L30" i="1" s="1"/>
  <c r="N30" i="1" s="1"/>
  <c r="J30" i="1"/>
  <c r="K26" i="1"/>
  <c r="L26" i="1" s="1"/>
  <c r="N26" i="1" s="1"/>
  <c r="J26" i="1"/>
  <c r="K102" i="1"/>
  <c r="L102" i="1" s="1"/>
  <c r="J102" i="1"/>
  <c r="K63" i="1"/>
  <c r="L63" i="1" s="1"/>
  <c r="J63" i="1"/>
  <c r="K22" i="1"/>
  <c r="L22" i="1" s="1"/>
  <c r="N22" i="1" s="1"/>
  <c r="J22" i="1"/>
  <c r="K34" i="1"/>
  <c r="L34" i="1" s="1"/>
  <c r="N34" i="1" s="1"/>
  <c r="J34" i="1"/>
  <c r="K70" i="1"/>
  <c r="L70" i="1" s="1"/>
  <c r="J70" i="1"/>
  <c r="K11" i="1"/>
  <c r="L11" i="1" s="1"/>
  <c r="N11" i="1" s="1"/>
  <c r="J11" i="1"/>
  <c r="K54" i="1"/>
  <c r="L54" i="1" s="1"/>
  <c r="N54" i="1" s="1"/>
  <c r="J54" i="1"/>
  <c r="K61" i="1"/>
  <c r="L61" i="1" s="1"/>
  <c r="N61" i="1" s="1"/>
  <c r="J61" i="1"/>
  <c r="K18" i="1"/>
  <c r="L18" i="1" s="1"/>
  <c r="N18" i="1" s="1"/>
  <c r="J18" i="1"/>
  <c r="K98" i="1"/>
  <c r="L98" i="1" s="1"/>
  <c r="J98" i="1"/>
  <c r="K59" i="1"/>
  <c r="L59" i="1" s="1"/>
  <c r="N59" i="1" s="1"/>
  <c r="J59" i="1"/>
  <c r="K97" i="1"/>
  <c r="L97" i="1" s="1"/>
  <c r="J97" i="1"/>
  <c r="K31" i="1"/>
  <c r="L31" i="1" s="1"/>
  <c r="N31" i="1" s="1"/>
  <c r="J31" i="1"/>
  <c r="K92" i="1"/>
  <c r="L92" i="1" s="1"/>
  <c r="J92" i="1"/>
  <c r="K58" i="1"/>
  <c r="L58" i="1" s="1"/>
  <c r="N58" i="1" s="1"/>
  <c r="J58" i="1"/>
  <c r="K7" i="1"/>
  <c r="L7" i="1" s="1"/>
  <c r="N7" i="1" s="1"/>
  <c r="J7" i="1"/>
  <c r="K45" i="1"/>
  <c r="L45" i="1" s="1"/>
  <c r="N45" i="1" s="1"/>
  <c r="J45" i="1"/>
  <c r="K39" i="1"/>
  <c r="L39" i="1" s="1"/>
  <c r="N39" i="1" s="1"/>
  <c r="J39" i="1"/>
  <c r="K69" i="1"/>
  <c r="L69" i="1" s="1"/>
  <c r="J69" i="1"/>
  <c r="K93" i="1"/>
  <c r="L93" i="1" s="1"/>
  <c r="J93" i="1"/>
  <c r="K64" i="1"/>
  <c r="L64" i="1" s="1"/>
  <c r="J64" i="1"/>
  <c r="K72" i="1"/>
  <c r="L72" i="1" s="1"/>
  <c r="J72" i="1"/>
  <c r="K51" i="1"/>
  <c r="L51" i="1" s="1"/>
  <c r="N51" i="1" s="1"/>
  <c r="J51" i="1"/>
  <c r="K89" i="1"/>
  <c r="L89" i="1" s="1"/>
  <c r="J89" i="1"/>
  <c r="K25" i="1"/>
  <c r="L25" i="1" s="1"/>
  <c r="N25" i="1" s="1"/>
  <c r="J25" i="1"/>
  <c r="K44" i="1"/>
  <c r="L44" i="1" s="1"/>
  <c r="N44" i="1" s="1"/>
  <c r="J44" i="1"/>
  <c r="K101" i="1"/>
  <c r="L101" i="1" s="1"/>
  <c r="J101" i="1"/>
  <c r="K13" i="1"/>
  <c r="L13" i="1" s="1"/>
  <c r="N13" i="1" s="1"/>
  <c r="J13" i="1"/>
  <c r="K75" i="1"/>
  <c r="L75" i="1" s="1"/>
  <c r="J75" i="1"/>
  <c r="K6" i="1"/>
  <c r="L6" i="1" s="1"/>
  <c r="N6" i="1" s="1"/>
  <c r="J6" i="1"/>
  <c r="K95" i="1"/>
  <c r="L95" i="1" s="1"/>
  <c r="J95" i="1"/>
  <c r="K88" i="1"/>
  <c r="L88" i="1" s="1"/>
  <c r="J88" i="1"/>
  <c r="K33" i="1"/>
  <c r="L33" i="1" s="1"/>
  <c r="N33" i="1" s="1"/>
  <c r="J33" i="1"/>
  <c r="K60" i="1"/>
  <c r="L60" i="1" s="1"/>
  <c r="N60" i="1" s="1"/>
  <c r="J60" i="1"/>
  <c r="K15" i="1"/>
  <c r="L15" i="1" s="1"/>
  <c r="N15" i="1" s="1"/>
  <c r="J15" i="1"/>
  <c r="K42" i="1"/>
  <c r="L42" i="1" s="1"/>
  <c r="N42" i="1" s="1"/>
  <c r="J42" i="1"/>
  <c r="K10" i="1"/>
  <c r="L10" i="1" s="1"/>
  <c r="N10" i="1" s="1"/>
  <c r="J10" i="1"/>
  <c r="K55" i="1"/>
  <c r="L55" i="1" s="1"/>
  <c r="N55" i="1" s="1"/>
  <c r="J55" i="1"/>
  <c r="K100" i="1"/>
  <c r="L100" i="1" s="1"/>
  <c r="J100" i="1"/>
  <c r="K103" i="1"/>
  <c r="L103" i="1" s="1"/>
  <c r="J103" i="1"/>
  <c r="K48" i="1"/>
  <c r="L48" i="1" s="1"/>
  <c r="N48" i="1" s="1"/>
  <c r="J48" i="1"/>
  <c r="K56" i="1"/>
  <c r="L56" i="1" s="1"/>
  <c r="N56" i="1" s="1"/>
  <c r="J56" i="1"/>
  <c r="K43" i="1"/>
  <c r="L43" i="1" s="1"/>
  <c r="N43" i="1" s="1"/>
  <c r="J43" i="1"/>
  <c r="K17" i="1"/>
  <c r="L17" i="1" s="1"/>
  <c r="N17" i="1" s="1"/>
  <c r="J17" i="1"/>
  <c r="K53" i="1"/>
  <c r="L53" i="1" s="1"/>
  <c r="N53" i="1" s="1"/>
  <c r="J53" i="1"/>
  <c r="K90" i="1"/>
  <c r="L90" i="1" s="1"/>
  <c r="J90" i="1"/>
  <c r="K28" i="1"/>
  <c r="L28" i="1" s="1"/>
  <c r="N28" i="1" s="1"/>
  <c r="J28" i="1"/>
  <c r="K52" i="1"/>
  <c r="L52" i="1" s="1"/>
  <c r="N52" i="1" s="1"/>
  <c r="J52" i="1"/>
  <c r="K40" i="1"/>
  <c r="L40" i="1" s="1"/>
  <c r="N40" i="1" s="1"/>
  <c r="J40" i="1"/>
  <c r="K99" i="1"/>
  <c r="L99" i="1" s="1"/>
  <c r="J99" i="1"/>
  <c r="K35" i="1"/>
  <c r="L35" i="1" s="1"/>
  <c r="N35" i="1" s="1"/>
  <c r="J35" i="1"/>
  <c r="K73" i="1"/>
  <c r="L73" i="1" s="1"/>
  <c r="J73" i="1"/>
  <c r="K9" i="1"/>
  <c r="L9" i="1" s="1"/>
  <c r="N9" i="1" s="1"/>
  <c r="J9" i="1"/>
  <c r="K5" i="1"/>
  <c r="L5" i="1" s="1"/>
  <c r="N5" i="1" s="1"/>
  <c r="M75" i="1" l="1"/>
  <c r="N75" i="1" s="1"/>
  <c r="M64" i="1"/>
  <c r="N64" i="1" s="1"/>
  <c r="M69" i="1"/>
  <c r="N69" i="1" s="1"/>
  <c r="M70" i="1"/>
  <c r="N70" i="1" s="1"/>
  <c r="M68" i="1"/>
  <c r="N68" i="1" s="1"/>
  <c r="M66" i="1"/>
  <c r="N66" i="1" s="1"/>
  <c r="M65" i="1"/>
  <c r="N65" i="1" s="1"/>
  <c r="M73" i="1"/>
  <c r="N73" i="1" s="1"/>
  <c r="M72" i="1"/>
  <c r="N72" i="1" s="1"/>
  <c r="M63" i="1"/>
  <c r="N63" i="1" s="1"/>
  <c r="M62" i="1"/>
  <c r="N62" i="1" s="1"/>
  <c r="M67" i="1"/>
  <c r="N67" i="1" s="1"/>
  <c r="M74" i="1"/>
  <c r="N74" i="1" s="1"/>
  <c r="M71" i="1"/>
  <c r="N71" i="1" s="1"/>
  <c r="M86" i="1"/>
  <c r="N86" i="1" s="1"/>
  <c r="M79" i="1"/>
  <c r="N79" i="1" s="1"/>
  <c r="M84" i="1"/>
  <c r="N84" i="1" s="1"/>
  <c r="M83" i="1"/>
  <c r="N83" i="1" s="1"/>
  <c r="M90" i="1"/>
  <c r="N90" i="1" s="1"/>
  <c r="M88" i="1"/>
  <c r="N88" i="1" s="1"/>
  <c r="M102" i="1"/>
  <c r="N102" i="1" s="1"/>
  <c r="M96" i="1"/>
  <c r="N96" i="1" s="1"/>
  <c r="M98" i="1"/>
  <c r="N98" i="1" s="1"/>
  <c r="M101" i="1"/>
  <c r="N101" i="1" s="1"/>
  <c r="M87" i="1"/>
  <c r="N87" i="1" s="1"/>
  <c r="M99" i="1"/>
  <c r="N99" i="1" s="1"/>
  <c r="M103" i="1"/>
  <c r="N103" i="1" s="1"/>
  <c r="M100" i="1"/>
  <c r="N100" i="1" s="1"/>
  <c r="M95" i="1"/>
  <c r="N95" i="1" s="1"/>
  <c r="M94" i="1"/>
  <c r="N94" i="1" s="1"/>
  <c r="M91" i="1"/>
  <c r="N91" i="1" s="1"/>
  <c r="M89" i="1"/>
  <c r="N89" i="1" s="1"/>
  <c r="M93" i="1"/>
  <c r="N93" i="1" s="1"/>
  <c r="M92" i="1"/>
  <c r="N92" i="1" s="1"/>
  <c r="M97" i="1"/>
  <c r="N97" i="1" s="1"/>
</calcChain>
</file>

<file path=xl/sharedStrings.xml><?xml version="1.0" encoding="utf-8"?>
<sst xmlns="http://schemas.openxmlformats.org/spreadsheetml/2006/main" count="135" uniqueCount="103">
  <si>
    <t>TEORICO</t>
  </si>
  <si>
    <t>EL QUE VAMOS A DAR</t>
  </si>
  <si>
    <t>wdado(grados/h)</t>
  </si>
  <si>
    <t>wdado(rad/h)</t>
  </si>
  <si>
    <t>v (cm/h)</t>
  </si>
  <si>
    <t>v (mm/h)</t>
  </si>
  <si>
    <t xml:space="preserve">v (μm/s) </t>
  </si>
  <si>
    <t>medio paso/s</t>
  </si>
  <si>
    <t>s/medio paso</t>
  </si>
  <si>
    <t>ms / medio paso</t>
  </si>
  <si>
    <t>us / medio paso</t>
  </si>
  <si>
    <t>t_mediomicropaso (ms)</t>
  </si>
  <si>
    <t>t_mediomicropaso (us)</t>
  </si>
  <si>
    <t>t_espera (us)</t>
  </si>
  <si>
    <t xml:space="preserve">Pasos por vuelta = </t>
  </si>
  <si>
    <t>VELOCIDAD MINIMA</t>
  </si>
  <si>
    <t xml:space="preserve">Reduccion = </t>
  </si>
  <si>
    <t xml:space="preserve">Pasos / vuelta = </t>
  </si>
  <si>
    <t xml:space="preserve">PPS1/2 = </t>
  </si>
  <si>
    <t xml:space="preserve">Avance / vuelta (mm) = </t>
  </si>
  <si>
    <t xml:space="preserve">vmin (μm/s) = </t>
  </si>
  <si>
    <t xml:space="preserve">Avance / paso (mm) = </t>
  </si>
  <si>
    <t xml:space="preserve">vmin (cm/h) = </t>
  </si>
  <si>
    <t xml:space="preserve">Avance / paso (μm) = </t>
  </si>
  <si>
    <t xml:space="preserve">s/PPS1/2 = </t>
  </si>
  <si>
    <t xml:space="preserve">Avance / medio paso (μm) = </t>
  </si>
  <si>
    <t xml:space="preserve">ms/PPS1/2 = </t>
  </si>
  <si>
    <t>VELOCIDAD MAXIMA</t>
  </si>
  <si>
    <t xml:space="preserve">vmax (μm/s) = </t>
  </si>
  <si>
    <t xml:space="preserve">vmax (cm/h) = </t>
  </si>
  <si>
    <t>RADIO MÁXIMO Y MÍMIMO</t>
  </si>
  <si>
    <t>Rmin(cm)</t>
  </si>
  <si>
    <t>Rmax(cm)</t>
  </si>
  <si>
    <t>PERIODO (velocidad minima)</t>
  </si>
  <si>
    <t>Rmedio(cm)</t>
  </si>
  <si>
    <t>s/medio paso =</t>
  </si>
  <si>
    <t>ms/ medio paso =</t>
  </si>
  <si>
    <t>micropasos / medio paso =</t>
  </si>
  <si>
    <t>ms/micropaso =</t>
  </si>
  <si>
    <t>CALCULADORA DE ERROR</t>
  </si>
  <si>
    <t>Parte de introducir datos (modificar las celdas blancas. No tocar celda verde)</t>
  </si>
  <si>
    <t>DATOS PARA CAMBIAR</t>
  </si>
  <si>
    <t>INFORMACIÓN ADICIONAL</t>
  </si>
  <si>
    <t>ángulo inicial (deg)</t>
  </si>
  <si>
    <t>VELOCIDAD LINEAL A LA QUE HARÁ EL EXPERIMENTO (cm/h)</t>
  </si>
  <si>
    <t>-&gt;</t>
  </si>
  <si>
    <t>ángulo final (deg)</t>
  </si>
  <si>
    <t>velocidad angular (deg/h)</t>
  </si>
  <si>
    <t>Parte de RESULTADOS (no tocar)</t>
  </si>
  <si>
    <t>RESULTADO CONCRETO</t>
  </si>
  <si>
    <t>A(1) (ángulo final)</t>
  </si>
  <si>
    <t>Tiempo real para wcte</t>
  </si>
  <si>
    <t>Tiempo para Vx cte</t>
  </si>
  <si>
    <t>Error absoluto horas</t>
  </si>
  <si>
    <t>[deg]</t>
  </si>
  <si>
    <t>h</t>
  </si>
  <si>
    <t>&lt;- ¡¡¡¡RESULTADO!!!!</t>
  </si>
  <si>
    <t>RESULTADO SEGÚN ÁNGULO FINAL</t>
  </si>
  <si>
    <t>Parte de CALCULO VELOCIDAD MEDIA (no tocar)</t>
  </si>
  <si>
    <t>A(1)</t>
  </si>
  <si>
    <t>Vy(2)_Formula</t>
  </si>
  <si>
    <t>[cm/h]</t>
  </si>
  <si>
    <t>MEDIA</t>
  </si>
  <si>
    <t>CÁLCULO DE LA VELOCIDAD MEDIA PARA CADA VELOCIDAD ANGULAR Y RANGO DE GRADOS (MIRAR FILA 36)</t>
  </si>
  <si>
    <t xml:space="preserve">        wdado(grados/h)</t>
  </si>
  <si>
    <t>rango variacion</t>
  </si>
  <si>
    <t>Radio en 0 grados</t>
  </si>
  <si>
    <t>F$35</t>
  </si>
  <si>
    <t>Grados (°)</t>
  </si>
  <si>
    <t>Rad</t>
  </si>
  <si>
    <t>Distancia motor(cm)</t>
  </si>
  <si>
    <t>Radio real (cm)</t>
  </si>
  <si>
    <t>V(cm/h) para wcte=0,1 grados/h</t>
  </si>
  <si>
    <t>Vconsiderada cte (cm/h) para wcte=0,1 grados/h</t>
  </si>
  <si>
    <t>Error relativo (%)</t>
  </si>
  <si>
    <t>Error absoluto</t>
  </si>
  <si>
    <t>error cuadrático</t>
  </si>
  <si>
    <t>V(cm/h) para wcte=8 grados/h</t>
  </si>
  <si>
    <t>Vconsiderada cte (cm/h) para wcte=8 grados/h</t>
  </si>
  <si>
    <t>V(cm/h) para wcte=4,8 grados/h</t>
  </si>
  <si>
    <t>Vconsiderada cte (cm/h) para wcte=4,8 grados/h</t>
  </si>
  <si>
    <t xml:space="preserve">Media </t>
  </si>
  <si>
    <t>Desviación típica</t>
  </si>
  <si>
    <t>Desviación estandar</t>
  </si>
  <si>
    <t>BE-BP (mm)</t>
  </si>
  <si>
    <t>Distancia Motor (mm)</t>
  </si>
  <si>
    <t>valor linealizado</t>
  </si>
  <si>
    <t>error relativo</t>
  </si>
  <si>
    <t>Valor linealizado (°)</t>
  </si>
  <si>
    <t>error relativo grados</t>
  </si>
  <si>
    <t>MEDIO PASO</t>
  </si>
  <si>
    <t>MICROPASO</t>
  </si>
  <si>
    <t>…..    16 micropasos - 32 medios micropasos …..</t>
  </si>
  <si>
    <t>ms /medio micropaso</t>
  </si>
  <si>
    <t>32 ms = 32000 us</t>
  </si>
  <si>
    <t>t_espera</t>
  </si>
  <si>
    <t>PASO</t>
  </si>
  <si>
    <t>32 micropasos</t>
  </si>
  <si>
    <t>t_paso</t>
  </si>
  <si>
    <t>v</t>
  </si>
  <si>
    <t>micropasos / medio paso</t>
  </si>
  <si>
    <t>ms/micropaso</t>
  </si>
  <si>
    <t>t_espera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</si>
</sst>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6">
    <font>
      <sz val="11"/>
      <color theme="1"/>
      <name val="Calibri"/>
      <family val="2"/>
      <scheme val="minor"/>
    </font>
    <font>
      <sz val="9"/>
      <color theme="1"/>
      <name val="Cavolini"/>
      <family val="4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b/>
      <sz val="9"/>
      <color theme="1"/>
      <name val="Cavolini"/>
      <family val="4"/>
    </font>
    <font>
      <sz val="11"/>
      <name val="Calibri"/>
      <family val="2"/>
      <scheme val="minor"/>
    </font>
    <font>
      <sz val="9"/>
      <name val="Cavolini"/>
      <family val="4"/>
    </font>
    <font>
      <sz val="8"/>
      <name val="Cavolini"/>
      <family val="4"/>
    </font>
    <font>
      <b/>
      <sz val="8"/>
      <name val="Cavolini"/>
      <family val="4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color theme="0"/>
      <name val="Cavolini"/>
      <family val="4"/>
    </font>
    <font>
      <sz val="11"/>
      <color theme="0"/>
      <name val="Calibri"/>
      <family val="2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B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/>
    <xf numFmtId="164" fontId="4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left" vertical="center"/>
    </xf>
    <xf numFmtId="11" fontId="2" fillId="2" borderId="14" xfId="0" applyNumberFormat="1" applyFont="1" applyFill="1" applyBorder="1" applyAlignment="1">
      <alignment horizontal="left" vertical="center"/>
    </xf>
    <xf numFmtId="1" fontId="2" fillId="2" borderId="14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5" fontId="12" fillId="8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6" fontId="0" fillId="0" borderId="1" xfId="0" applyNumberFormat="1" applyBorder="1"/>
    <xf numFmtId="0" fontId="13" fillId="8" borderId="1" xfId="0" applyFont="1" applyFill="1" applyBorder="1"/>
    <xf numFmtId="0" fontId="11" fillId="8" borderId="1" xfId="0" applyFont="1" applyFill="1" applyBorder="1"/>
    <xf numFmtId="0" fontId="11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center" vertical="top" wrapText="1"/>
    </xf>
    <xf numFmtId="2" fontId="0" fillId="0" borderId="0" xfId="0" applyNumberFormat="1"/>
    <xf numFmtId="2" fontId="11" fillId="8" borderId="1" xfId="0" applyNumberFormat="1" applyFont="1" applyFill="1" applyBorder="1" applyAlignment="1">
      <alignment wrapText="1"/>
    </xf>
    <xf numFmtId="2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11" fillId="8" borderId="17" xfId="0" applyFont="1" applyFill="1" applyBorder="1" applyAlignment="1">
      <alignment wrapText="1"/>
    </xf>
    <xf numFmtId="0" fontId="11" fillId="8" borderId="17" xfId="0" applyFont="1" applyFill="1" applyBorder="1" applyAlignment="1">
      <alignment horizontal="center" vertical="top" wrapText="1"/>
    </xf>
    <xf numFmtId="0" fontId="11" fillId="8" borderId="0" xfId="0" applyFont="1" applyFill="1" applyAlignment="1">
      <alignment wrapText="1"/>
    </xf>
    <xf numFmtId="2" fontId="11" fillId="8" borderId="1" xfId="0" applyNumberFormat="1" applyFont="1" applyFill="1" applyBorder="1"/>
    <xf numFmtId="164" fontId="0" fillId="0" borderId="15" xfId="0" applyNumberFormat="1" applyBorder="1"/>
    <xf numFmtId="164" fontId="0" fillId="0" borderId="14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14" fillId="10" borderId="19" xfId="0" applyFont="1" applyFill="1" applyBorder="1" applyAlignment="1">
      <alignment horizontal="center" vertical="center"/>
    </xf>
    <xf numFmtId="0" fontId="0" fillId="0" borderId="19" xfId="0" applyBorder="1"/>
    <xf numFmtId="165" fontId="0" fillId="0" borderId="0" xfId="0" applyNumberFormat="1"/>
    <xf numFmtId="166" fontId="0" fillId="0" borderId="0" xfId="0" applyNumberFormat="1"/>
    <xf numFmtId="0" fontId="2" fillId="12" borderId="1" xfId="0" applyFont="1" applyFill="1" applyBorder="1" applyAlignment="1">
      <alignment horizontal="center" vertical="center"/>
    </xf>
    <xf numFmtId="0" fontId="0" fillId="12" borderId="19" xfId="0" applyFill="1" applyBorder="1"/>
    <xf numFmtId="0" fontId="2" fillId="10" borderId="0" xfId="0" applyFont="1" applyFill="1" applyAlignment="1">
      <alignment horizontal="center" vertical="center"/>
    </xf>
    <xf numFmtId="166" fontId="0" fillId="11" borderId="19" xfId="0" applyNumberFormat="1" applyFill="1" applyBorder="1"/>
    <xf numFmtId="0" fontId="14" fillId="10" borderId="0" xfId="0" applyFont="1" applyFill="1"/>
    <xf numFmtId="0" fontId="0" fillId="12" borderId="19" xfId="0" applyFill="1" applyBorder="1" applyAlignment="1">
      <alignment wrapText="1"/>
    </xf>
    <xf numFmtId="164" fontId="0" fillId="0" borderId="19" xfId="0" applyNumberFormat="1" applyBorder="1"/>
    <xf numFmtId="164" fontId="0" fillId="11" borderId="19" xfId="0" applyNumberFormat="1" applyFill="1" applyBorder="1"/>
    <xf numFmtId="49" fontId="0" fillId="0" borderId="25" xfId="0" applyNumberFormat="1" applyBorder="1"/>
    <xf numFmtId="164" fontId="0" fillId="15" borderId="28" xfId="0" applyNumberFormat="1" applyFill="1" applyBorder="1"/>
    <xf numFmtId="164" fontId="0" fillId="16" borderId="19" xfId="0" applyNumberFormat="1" applyFill="1" applyBorder="1"/>
    <xf numFmtId="0" fontId="2" fillId="2" borderId="1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14" fillId="10" borderId="26" xfId="0" applyFont="1" applyFill="1" applyBorder="1" applyAlignment="1">
      <alignment horizontal="center"/>
    </xf>
    <xf numFmtId="0" fontId="14" fillId="10" borderId="27" xfId="0" applyFont="1" applyFill="1" applyBorder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4" fillId="14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14" fillId="10" borderId="29" xfId="0" applyFont="1" applyFill="1" applyBorder="1" applyAlignment="1">
      <alignment horizontal="center"/>
    </xf>
    <xf numFmtId="0" fontId="14" fillId="10" borderId="30" xfId="0" applyFont="1" applyFill="1" applyBorder="1" applyAlignment="1">
      <alignment horizontal="center"/>
    </xf>
    <xf numFmtId="0" fontId="14" fillId="10" borderId="31" xfId="0" applyFont="1" applyFill="1" applyBorder="1" applyAlignment="1">
      <alignment horizontal="center"/>
    </xf>
    <xf numFmtId="0" fontId="14" fillId="10" borderId="19" xfId="0" applyFont="1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12" fillId="8" borderId="20" xfId="0" applyFont="1" applyFill="1" applyBorder="1" applyAlignment="1">
      <alignment horizontal="left" vertical="center"/>
    </xf>
    <xf numFmtId="0" fontId="12" fillId="8" borderId="21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DEL TIEMPO SEGÚN EL ÁNGULO FINAL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'CALCULADORA DE ERROR'!$A$26:$A$56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'CALCULADORA DE ERROR'!$D$26:$D$56</c:f>
              <c:numCache>
                <c:formatCode>0.000</c:formatCode>
                <c:ptCount val="31"/>
                <c:pt idx="0">
                  <c:v>2.6496297807987013E-2</c:v>
                </c:pt>
                <c:pt idx="1">
                  <c:v>2.5867406388949243E-2</c:v>
                </c:pt>
                <c:pt idx="2">
                  <c:v>2.4593279442008065E-2</c:v>
                </c:pt>
                <c:pt idx="3">
                  <c:v>2.2749589343759702E-2</c:v>
                </c:pt>
                <c:pt idx="4">
                  <c:v>2.0410578372597743E-2</c:v>
                </c:pt>
                <c:pt idx="5">
                  <c:v>1.7649253601228931E-2</c:v>
                </c:pt>
                <c:pt idx="6">
                  <c:v>1.453757518818144E-2</c:v>
                </c:pt>
                <c:pt idx="7">
                  <c:v>1.1146639118807034E-2</c:v>
                </c:pt>
                <c:pt idx="8">
                  <c:v>7.5468553954329554E-3</c:v>
                </c:pt>
                <c:pt idx="9">
                  <c:v>3.8081226349853114E-3</c:v>
                </c:pt>
                <c:pt idx="10">
                  <c:v>0</c:v>
                </c:pt>
                <c:pt idx="11">
                  <c:v>3.8081226349853114E-3</c:v>
                </c:pt>
                <c:pt idx="12">
                  <c:v>7.5468553954329554E-3</c:v>
                </c:pt>
                <c:pt idx="13">
                  <c:v>1.1146639118807034E-2</c:v>
                </c:pt>
                <c:pt idx="14">
                  <c:v>1.453757518818144E-2</c:v>
                </c:pt>
                <c:pt idx="15">
                  <c:v>1.7649253601228931E-2</c:v>
                </c:pt>
                <c:pt idx="16">
                  <c:v>2.0410578372597743E-2</c:v>
                </c:pt>
                <c:pt idx="17">
                  <c:v>2.2749589343759702E-2</c:v>
                </c:pt>
                <c:pt idx="18">
                  <c:v>2.4593279442008065E-2</c:v>
                </c:pt>
                <c:pt idx="19">
                  <c:v>2.5867406388949243E-2</c:v>
                </c:pt>
                <c:pt idx="20">
                  <c:v>2.6496297807987013E-2</c:v>
                </c:pt>
                <c:pt idx="21">
                  <c:v>2.6402648619238578E-2</c:v>
                </c:pt>
                <c:pt idx="22">
                  <c:v>2.5507309538146394E-2</c:v>
                </c:pt>
                <c:pt idx="23">
                  <c:v>2.372906540976838E-2</c:v>
                </c:pt>
                <c:pt idx="24">
                  <c:v>2.098440201304741E-2</c:v>
                </c:pt>
                <c:pt idx="25">
                  <c:v>1.7187259856857207E-2</c:v>
                </c:pt>
                <c:pt idx="26">
                  <c:v>1.2248773360596488E-2</c:v>
                </c:pt>
                <c:pt idx="27">
                  <c:v>6.0769936645237443E-3</c:v>
                </c:pt>
                <c:pt idx="28">
                  <c:v>-1.4234068533927058E-3</c:v>
                </c:pt>
                <c:pt idx="29">
                  <c:v>-1.0351450469344936E-2</c:v>
                </c:pt>
                <c:pt idx="30">
                  <c:v>-2.0810192748217826E-2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E7-4FFE-BFC9-F15AB9CD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97831"/>
        <c:axId val="621322104"/>
      </c:scatterChart>
      <c:valAx>
        <c:axId val="355197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Ángulo final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322104"/>
        <c:crosses val="autoZero"/>
        <c:crossBetween val="midCat"/>
      </c:valAx>
      <c:valAx>
        <c:axId val="62132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del tiempo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97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entre las velocidades líneales dependiendo del grado de inclinación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Error!$G$3</c:f>
              <c:strCache>
                <c:ptCount val="1"/>
                <c:pt idx="0">
                  <c:v>V(cm/h) para wcte=0,1 grados/h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Error!$G$4:$G$34</c:f>
              <c:numCache>
                <c:formatCode>0.000</c:formatCode>
                <c:ptCount val="31"/>
                <c:pt idx="0">
                  <c:v>0.12405776382843786</c:v>
                </c:pt>
                <c:pt idx="1">
                  <c:v>0.12369595004633441</c:v>
                </c:pt>
                <c:pt idx="2">
                  <c:v>0.12337371212510187</c:v>
                </c:pt>
                <c:pt idx="3">
                  <c:v>0.12309054590315206</c:v>
                </c:pt>
                <c:pt idx="4">
                  <c:v>0.12284601094112882</c:v>
                </c:pt>
                <c:pt idx="5">
                  <c:v>0.12263972883376198</c:v>
                </c:pt>
                <c:pt idx="6">
                  <c:v>0.12247138177020517</c:v>
                </c:pt>
                <c:pt idx="7">
                  <c:v>0.12234071133258509</c:v>
                </c:pt>
                <c:pt idx="8">
                  <c:v>0.12224751752426147</c:v>
                </c:pt>
                <c:pt idx="9">
                  <c:v>0.12219165802096824</c:v>
                </c:pt>
                <c:pt idx="10">
                  <c:v>0.12217304763960307</c:v>
                </c:pt>
                <c:pt idx="11">
                  <c:v>0.12219165802096824</c:v>
                </c:pt>
                <c:pt idx="12">
                  <c:v>0.12224751752426147</c:v>
                </c:pt>
                <c:pt idx="13">
                  <c:v>0.12234071133258509</c:v>
                </c:pt>
                <c:pt idx="14">
                  <c:v>0.12247138177020517</c:v>
                </c:pt>
                <c:pt idx="15">
                  <c:v>0.12263972883376198</c:v>
                </c:pt>
                <c:pt idx="16">
                  <c:v>0.12284601094112882</c:v>
                </c:pt>
                <c:pt idx="17">
                  <c:v>0.12309054590315206</c:v>
                </c:pt>
                <c:pt idx="18">
                  <c:v>0.12337371212510187</c:v>
                </c:pt>
                <c:pt idx="19">
                  <c:v>0.12369595004633441</c:v>
                </c:pt>
                <c:pt idx="20">
                  <c:v>0.12405776382843786</c:v>
                </c:pt>
                <c:pt idx="21">
                  <c:v>0.12445972330402237</c:v>
                </c:pt>
                <c:pt idx="22">
                  <c:v>0.12490246620034538</c:v>
                </c:pt>
                <c:pt idx="23">
                  <c:v>0.12538670065416235</c:v>
                </c:pt>
                <c:pt idx="24">
                  <c:v>0.12591320803658931</c:v>
                </c:pt>
                <c:pt idx="25">
                  <c:v>0.12648284610938737</c:v>
                </c:pt>
                <c:pt idx="26">
                  <c:v>0.12709655253697172</c:v>
                </c:pt>
                <c:pt idx="27">
                  <c:v>0.12775534878164455</c:v>
                </c:pt>
                <c:pt idx="28">
                  <c:v>0.12846034441310483</c:v>
                </c:pt>
                <c:pt idx="29">
                  <c:v>0.12921274186724854</c:v>
                </c:pt>
                <c:pt idx="30">
                  <c:v>0.13001384169370628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B-4F2E-AB40-C27C02ACFC23}"/>
            </c:ext>
          </c:extLst>
        </c:ser>
        <c:ser>
          <c:idx val="1"/>
          <c:order val="1"/>
          <c:tx>
            <c:strRef>
              <c:f>Error!$H$3</c:f>
              <c:strCache>
                <c:ptCount val="1"/>
                <c:pt idx="0">
                  <c:v>Vconsiderada cte (cm/h) para wcte=0,1 grados/h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Error!$H$4:$H$34</c:f>
              <c:numCache>
                <c:formatCode>0.000</c:formatCode>
                <c:ptCount val="31"/>
                <c:pt idx="0">
                  <c:v>0.12418602522221486</c:v>
                </c:pt>
                <c:pt idx="1">
                  <c:v>0.12418602522221486</c:v>
                </c:pt>
                <c:pt idx="2">
                  <c:v>0.12418602522221486</c:v>
                </c:pt>
                <c:pt idx="3">
                  <c:v>0.12418602522221486</c:v>
                </c:pt>
                <c:pt idx="4">
                  <c:v>0.12418602522221486</c:v>
                </c:pt>
                <c:pt idx="5">
                  <c:v>0.12418602522221486</c:v>
                </c:pt>
                <c:pt idx="6">
                  <c:v>0.12418602522221486</c:v>
                </c:pt>
                <c:pt idx="7">
                  <c:v>0.12418602522221486</c:v>
                </c:pt>
                <c:pt idx="8">
                  <c:v>0.12418602522221486</c:v>
                </c:pt>
                <c:pt idx="9">
                  <c:v>0.12418602522221486</c:v>
                </c:pt>
                <c:pt idx="10">
                  <c:v>0.12418602522221486</c:v>
                </c:pt>
                <c:pt idx="11">
                  <c:v>0.12418602522221486</c:v>
                </c:pt>
                <c:pt idx="12">
                  <c:v>0.12418602522221486</c:v>
                </c:pt>
                <c:pt idx="13">
                  <c:v>0.12418602522221486</c:v>
                </c:pt>
                <c:pt idx="14">
                  <c:v>0.12418602522221486</c:v>
                </c:pt>
                <c:pt idx="15">
                  <c:v>0.12418602522221486</c:v>
                </c:pt>
                <c:pt idx="16">
                  <c:v>0.12418602522221486</c:v>
                </c:pt>
                <c:pt idx="17">
                  <c:v>0.12418602522221486</c:v>
                </c:pt>
                <c:pt idx="18">
                  <c:v>0.12418602522221486</c:v>
                </c:pt>
                <c:pt idx="19">
                  <c:v>0.12418602522221486</c:v>
                </c:pt>
                <c:pt idx="20">
                  <c:v>0.12418602522221486</c:v>
                </c:pt>
                <c:pt idx="21">
                  <c:v>0.12418602522221486</c:v>
                </c:pt>
                <c:pt idx="22">
                  <c:v>0.12418602522221486</c:v>
                </c:pt>
                <c:pt idx="23">
                  <c:v>0.12418602522221486</c:v>
                </c:pt>
                <c:pt idx="24">
                  <c:v>0.12418602522221486</c:v>
                </c:pt>
                <c:pt idx="25">
                  <c:v>0.12418602522221486</c:v>
                </c:pt>
                <c:pt idx="26">
                  <c:v>0.12418602522221486</c:v>
                </c:pt>
                <c:pt idx="27">
                  <c:v>0.12418602522221486</c:v>
                </c:pt>
                <c:pt idx="28">
                  <c:v>0.12418602522221486</c:v>
                </c:pt>
                <c:pt idx="29">
                  <c:v>0.12418602522221486</c:v>
                </c:pt>
                <c:pt idx="30">
                  <c:v>0.12418602522221486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2B-4F2E-AB40-C27C02ACF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949424"/>
        <c:axId val="345950408"/>
      </c:scatterChart>
      <c:valAx>
        <c:axId val="345949424"/>
        <c:scaling>
          <c:orientation val="minMax"/>
          <c:max val="2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50408"/>
        <c:crosses val="autoZero"/>
        <c:crossBetween val="midCat"/>
      </c:valAx>
      <c:valAx>
        <c:axId val="3459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V(cm/h)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4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Radio real</a:t>
            </a:r>
            <a:r>
              <a:rPr lang="en-US" baseline="0"/>
              <a:t> para cada grado de inclinación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Error!$F$3</c:f>
              <c:strCache>
                <c:ptCount val="1"/>
                <c:pt idx="0">
                  <c:v>Radio real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Error!$F$4:$F$34</c:f>
              <c:numCache>
                <c:formatCode>0.000</c:formatCode>
                <c:ptCount val="31"/>
                <c:pt idx="0">
                  <c:v>71.079862832002149</c:v>
                </c:pt>
                <c:pt idx="1">
                  <c:v>70.87255880516021</c:v>
                </c:pt>
                <c:pt idx="2">
                  <c:v>70.687930076303275</c:v>
                </c:pt>
                <c:pt idx="3">
                  <c:v>70.525687782119391</c:v>
                </c:pt>
                <c:pt idx="4">
                  <c:v>70.385579569446151</c:v>
                </c:pt>
                <c:pt idx="5">
                  <c:v>70.267388628034311</c:v>
                </c:pt>
                <c:pt idx="6">
                  <c:v>70.170932865682047</c:v>
                </c:pt>
                <c:pt idx="7">
                  <c:v>70.096064219854469</c:v>
                </c:pt>
                <c:pt idx="8">
                  <c:v>70.042668100917524</c:v>
                </c:pt>
                <c:pt idx="9">
                  <c:v>70.010662963073528</c:v>
                </c:pt>
                <c:pt idx="10">
                  <c:v>70</c:v>
                </c:pt>
                <c:pt idx="11">
                  <c:v>70.010662963073528</c:v>
                </c:pt>
                <c:pt idx="12">
                  <c:v>70.042668100917524</c:v>
                </c:pt>
                <c:pt idx="13">
                  <c:v>70.096064219854469</c:v>
                </c:pt>
                <c:pt idx="14">
                  <c:v>70.170932865682047</c:v>
                </c:pt>
                <c:pt idx="15">
                  <c:v>70.267388628034311</c:v>
                </c:pt>
                <c:pt idx="16">
                  <c:v>70.385579569446151</c:v>
                </c:pt>
                <c:pt idx="17">
                  <c:v>70.525687782119391</c:v>
                </c:pt>
                <c:pt idx="18">
                  <c:v>70.687930076303275</c:v>
                </c:pt>
                <c:pt idx="19">
                  <c:v>70.87255880516021</c:v>
                </c:pt>
                <c:pt idx="20">
                  <c:v>71.079862832002149</c:v>
                </c:pt>
                <c:pt idx="21">
                  <c:v>71.310168646864994</c:v>
                </c:pt>
                <c:pt idx="22">
                  <c:v>71.563841640552056</c:v>
                </c:pt>
                <c:pt idx="23">
                  <c:v>71.841287545537412</c:v>
                </c:pt>
                <c:pt idx="24">
                  <c:v>72.142954054492861</c:v>
                </c:pt>
                <c:pt idx="25">
                  <c:v>72.469332628705814</c:v>
                </c:pt>
                <c:pt idx="26">
                  <c:v>72.820960510312148</c:v>
                </c:pt>
                <c:pt idx="27">
                  <c:v>73.198422954100366</c:v>
                </c:pt>
                <c:pt idx="28">
                  <c:v>73.6023556966787</c:v>
                </c:pt>
                <c:pt idx="29">
                  <c:v>74.033447683066939</c:v>
                </c:pt>
                <c:pt idx="30">
                  <c:v>74.492444073313848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5-402B-A9AD-06697A121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957928"/>
        <c:axId val="623956944"/>
      </c:scatterChart>
      <c:valAx>
        <c:axId val="62395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  <a:r>
                  <a:rPr lang="es-ES" sz="1000" b="0" i="0" u="none" strike="noStrike" baseline="0">
                    <a:effectLst/>
                  </a:rPr>
                  <a:t>(°)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56944"/>
        <c:crosses val="autoZero"/>
        <c:crossBetween val="midCat"/>
      </c:valAx>
      <c:valAx>
        <c:axId val="6239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Radio real (cm)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5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Error</a:t>
            </a:r>
            <a:r>
              <a:rPr lang="es-ES" baseline="0"/>
              <a:t> de V_lineal (w=0.1 /h) por grado</a:t>
            </a:r>
            <a:endParaRPr lang="es-ES"/>
          </a:p>
        </c:rich>
      </c:tx>
      <c:layout>
        <c:manualLayout>
          <c:xMode val="edge"/>
          <c:yMode val="edge"/>
          <c:x val="0.1403263342082239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Error!$C$4:$C$34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Error!$J$4:$J$34</c:f>
              <c:numCache>
                <c:formatCode>0.000</c:formatCode>
                <c:ptCount val="31"/>
                <c:pt idx="0">
                  <c:v>-1.2826139377700163E-4</c:v>
                </c:pt>
                <c:pt idx="1">
                  <c:v>-4.9007517588045557E-4</c:v>
                </c:pt>
                <c:pt idx="2">
                  <c:v>-8.1231309711299327E-4</c:v>
                </c:pt>
                <c:pt idx="3">
                  <c:v>-1.0954793190628004E-3</c:v>
                </c:pt>
                <c:pt idx="4">
                  <c:v>-1.3400142810860438E-3</c:v>
                </c:pt>
                <c:pt idx="5">
                  <c:v>-1.5462963884528835E-3</c:v>
                </c:pt>
                <c:pt idx="6">
                  <c:v>-1.7146434520096954E-3</c:v>
                </c:pt>
                <c:pt idx="7">
                  <c:v>-1.8453138896297738E-3</c:v>
                </c:pt>
                <c:pt idx="8">
                  <c:v>-1.9385076979533955E-3</c:v>
                </c:pt>
                <c:pt idx="9">
                  <c:v>-1.9943672012466274E-3</c:v>
                </c:pt>
                <c:pt idx="10">
                  <c:v>-2.0129775826117913E-3</c:v>
                </c:pt>
                <c:pt idx="11">
                  <c:v>-1.9943672012466274E-3</c:v>
                </c:pt>
                <c:pt idx="12">
                  <c:v>-1.9385076979533955E-3</c:v>
                </c:pt>
                <c:pt idx="13">
                  <c:v>-1.8453138896297738E-3</c:v>
                </c:pt>
                <c:pt idx="14">
                  <c:v>-1.7146434520096954E-3</c:v>
                </c:pt>
                <c:pt idx="15">
                  <c:v>-1.5462963884528835E-3</c:v>
                </c:pt>
                <c:pt idx="16">
                  <c:v>-1.3400142810860438E-3</c:v>
                </c:pt>
                <c:pt idx="17">
                  <c:v>-1.0954793190628004E-3</c:v>
                </c:pt>
                <c:pt idx="18">
                  <c:v>-8.1231309711299327E-4</c:v>
                </c:pt>
                <c:pt idx="19">
                  <c:v>-4.9007517588045557E-4</c:v>
                </c:pt>
                <c:pt idx="20">
                  <c:v>-1.2826139377700163E-4</c:v>
                </c:pt>
                <c:pt idx="21">
                  <c:v>2.7369808180750799E-4</c:v>
                </c:pt>
                <c:pt idx="22">
                  <c:v>7.1644097813051977E-4</c:v>
                </c:pt>
                <c:pt idx="23">
                  <c:v>1.2006754319474899E-3</c:v>
                </c:pt>
                <c:pt idx="24">
                  <c:v>1.7271828143744505E-3</c:v>
                </c:pt>
                <c:pt idx="25">
                  <c:v>2.2968208871725071E-3</c:v>
                </c:pt>
                <c:pt idx="26">
                  <c:v>2.9105273147568556E-3</c:v>
                </c:pt>
                <c:pt idx="27">
                  <c:v>3.5693235594296824E-3</c:v>
                </c:pt>
                <c:pt idx="28">
                  <c:v>4.2743191908899691E-3</c:v>
                </c:pt>
                <c:pt idx="29">
                  <c:v>5.0267166450336798E-3</c:v>
                </c:pt>
                <c:pt idx="30">
                  <c:v>5.8278164714914149E-3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7-4A41-8AD2-B92F3B987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507976"/>
        <c:axId val="613512240"/>
      </c:scatterChart>
      <c:valAx>
        <c:axId val="61350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12240"/>
        <c:crosses val="autoZero"/>
        <c:crossBetween val="midCat"/>
      </c:valAx>
      <c:valAx>
        <c:axId val="6135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 V_lineal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0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radianes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Linealización!$B$4:$B$34</c:f>
              <c:numCache>
                <c:formatCode>General</c:formatCode>
                <c:ptCount val="31"/>
                <c:pt idx="0">
                  <c:v>-0.17453292519943295</c:v>
                </c:pt>
                <c:pt idx="1">
                  <c:v>-0.15707963267948966</c:v>
                </c:pt>
                <c:pt idx="2">
                  <c:v>-0.13962634015954636</c:v>
                </c:pt>
                <c:pt idx="3">
                  <c:v>-0.12217304763960307</c:v>
                </c:pt>
                <c:pt idx="4">
                  <c:v>-0.10471975511965978</c:v>
                </c:pt>
                <c:pt idx="5">
                  <c:v>-8.7266462599716474E-2</c:v>
                </c:pt>
                <c:pt idx="6">
                  <c:v>-6.9813170079773182E-2</c:v>
                </c:pt>
                <c:pt idx="7">
                  <c:v>-5.235987755982989E-2</c:v>
                </c:pt>
                <c:pt idx="8">
                  <c:v>-3.4906585039886591E-2</c:v>
                </c:pt>
                <c:pt idx="9">
                  <c:v>-1.7453292519943295E-2</c:v>
                </c:pt>
                <c:pt idx="10">
                  <c:v>0</c:v>
                </c:pt>
                <c:pt idx="11">
                  <c:v>1.7453292519943295E-2</c:v>
                </c:pt>
                <c:pt idx="12">
                  <c:v>3.4906585039886591E-2</c:v>
                </c:pt>
                <c:pt idx="13">
                  <c:v>5.235987755982989E-2</c:v>
                </c:pt>
                <c:pt idx="14">
                  <c:v>6.9813170079773182E-2</c:v>
                </c:pt>
                <c:pt idx="15">
                  <c:v>8.7266462599716474E-2</c:v>
                </c:pt>
                <c:pt idx="16">
                  <c:v>0.10471975511965978</c:v>
                </c:pt>
                <c:pt idx="17">
                  <c:v>0.12217304763960307</c:v>
                </c:pt>
                <c:pt idx="18">
                  <c:v>0.13962634015954636</c:v>
                </c:pt>
                <c:pt idx="19">
                  <c:v>0.15707963267948966</c:v>
                </c:pt>
                <c:pt idx="20">
                  <c:v>0.17453292519943295</c:v>
                </c:pt>
                <c:pt idx="21">
                  <c:v>0.19198621771937624</c:v>
                </c:pt>
                <c:pt idx="22">
                  <c:v>0.20943951023931956</c:v>
                </c:pt>
                <c:pt idx="23">
                  <c:v>0.22689280275926285</c:v>
                </c:pt>
                <c:pt idx="24">
                  <c:v>0.24434609527920614</c:v>
                </c:pt>
                <c:pt idx="25">
                  <c:v>0.26179938779914941</c:v>
                </c:pt>
                <c:pt idx="26">
                  <c:v>0.27925268031909273</c:v>
                </c:pt>
                <c:pt idx="27">
                  <c:v>0.29670597283903605</c:v>
                </c:pt>
                <c:pt idx="28">
                  <c:v>0.31415926535897931</c:v>
                </c:pt>
                <c:pt idx="29">
                  <c:v>0.33161255787892263</c:v>
                </c:pt>
                <c:pt idx="30">
                  <c:v>0.3490658503988659</c:v>
                </c:pt>
              </c:numCache>
            </c:numRef>
          </c:xVal>
          <c:y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1-4D8D-8C94-9B06BF18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2272"/>
        <c:axId val="484218832"/>
      </c:scatterChart>
      <c:valAx>
        <c:axId val="4842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18832"/>
        <c:crosses val="autoZero"/>
        <c:crossBetween val="midCat"/>
      </c:valAx>
      <c:valAx>
        <c:axId val="4842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2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ángulo y comparativa con el valor linealizado</a:t>
            </a:r>
            <a:endParaRPr lang="es-ES"/>
          </a:p>
        </c:rich>
      </c:tx>
      <c:layout>
        <c:manualLayout>
          <c:xMode val="edge"/>
          <c:yMode val="edge"/>
          <c:x val="0.345888888888888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Linealización!$D$3</c:f>
              <c:strCache>
                <c:ptCount val="1"/>
                <c:pt idx="0">
                  <c:v>Distancia Motor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48174461856943"/>
                  <c:y val="-6.50418671550875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B-45A5-9B59-0E559B9B1675}"/>
            </c:ext>
          </c:extLst>
        </c:ser>
        <c:ser>
          <c:idx val="1"/>
          <c:order val="1"/>
          <c:tx>
            <c:strRef>
              <c:f>Linealización!$F$3</c:f>
              <c:strCache>
                <c:ptCount val="1"/>
                <c:pt idx="0">
                  <c:v>valor linealizado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Linealización!$F$4:$F$34</c:f>
              <c:numCache>
                <c:formatCode>General</c:formatCode>
                <c:ptCount val="31"/>
                <c:pt idx="0">
                  <c:v>-124.69210000000001</c:v>
                </c:pt>
                <c:pt idx="1">
                  <c:v>-112.1931</c:v>
                </c:pt>
                <c:pt idx="2">
                  <c:v>-99.694100000000006</c:v>
                </c:pt>
                <c:pt idx="3">
                  <c:v>-87.195100000000011</c:v>
                </c:pt>
                <c:pt idx="4">
                  <c:v>-74.696100000000001</c:v>
                </c:pt>
                <c:pt idx="5">
                  <c:v>-62.197100000000006</c:v>
                </c:pt>
                <c:pt idx="6">
                  <c:v>-49.698100000000004</c:v>
                </c:pt>
                <c:pt idx="7">
                  <c:v>-37.199100000000001</c:v>
                </c:pt>
                <c:pt idx="8">
                  <c:v>-24.700100000000003</c:v>
                </c:pt>
                <c:pt idx="9">
                  <c:v>-12.2011</c:v>
                </c:pt>
                <c:pt idx="10">
                  <c:v>0.2979</c:v>
                </c:pt>
                <c:pt idx="11">
                  <c:v>12.796900000000001</c:v>
                </c:pt>
                <c:pt idx="12">
                  <c:v>25.2959</c:v>
                </c:pt>
                <c:pt idx="13">
                  <c:v>37.794899999999998</c:v>
                </c:pt>
                <c:pt idx="14">
                  <c:v>50.293900000000001</c:v>
                </c:pt>
                <c:pt idx="15">
                  <c:v>62.792900000000003</c:v>
                </c:pt>
                <c:pt idx="16">
                  <c:v>75.291899999999998</c:v>
                </c:pt>
                <c:pt idx="17">
                  <c:v>87.790900000000008</c:v>
                </c:pt>
                <c:pt idx="18">
                  <c:v>100.2899</c:v>
                </c:pt>
                <c:pt idx="19">
                  <c:v>112.7889</c:v>
                </c:pt>
                <c:pt idx="20">
                  <c:v>125.28790000000001</c:v>
                </c:pt>
                <c:pt idx="21">
                  <c:v>137.7869</c:v>
                </c:pt>
                <c:pt idx="22">
                  <c:v>150.2859</c:v>
                </c:pt>
                <c:pt idx="23">
                  <c:v>162.78489999999999</c:v>
                </c:pt>
                <c:pt idx="24">
                  <c:v>175.28390000000002</c:v>
                </c:pt>
                <c:pt idx="25">
                  <c:v>187.78290000000001</c:v>
                </c:pt>
                <c:pt idx="26">
                  <c:v>200.28190000000001</c:v>
                </c:pt>
                <c:pt idx="27">
                  <c:v>212.7809</c:v>
                </c:pt>
                <c:pt idx="28">
                  <c:v>225.2799</c:v>
                </c:pt>
                <c:pt idx="29">
                  <c:v>237.77890000000002</c:v>
                </c:pt>
                <c:pt idx="30">
                  <c:v>250.27790000000002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4A4E-4E05-B7EA-89BAA6410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03632"/>
        <c:axId val="338497072"/>
      </c:scatterChart>
      <c:valAx>
        <c:axId val="3385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97072"/>
        <c:crosses val="autoZero"/>
        <c:crossBetween val="midCat"/>
      </c:valAx>
      <c:valAx>
        <c:axId val="338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6886555847185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50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Comparativa</a:t>
            </a:r>
            <a:r>
              <a:rPr lang="es-ES" baseline="0"/>
              <a:t> Grados escogidos vs valor linalizado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270806824363455E-2"/>
          <c:y val="8.6564577992910161E-2"/>
          <c:w val="0.89706255468066487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Linealización!$A$3</c:f>
              <c:strCache>
                <c:ptCount val="1"/>
                <c:pt idx="0">
                  <c:v>Grados (°)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14807190936252"/>
                  <c:y val="-2.27136933838173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xVal>
          <c:yVal>
            <c:numRef>
              <c:f>Linealización!$A$4:$A$34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1-46AB-8594-31AAEAD9DA2B}"/>
            </c:ext>
          </c:extLst>
        </c:ser>
        <c:ser>
          <c:idx val="1"/>
          <c:order val="1"/>
          <c:tx>
            <c:strRef>
              <c:f>Linealización!$H$3</c:f>
              <c:strCache>
                <c:ptCount val="1"/>
                <c:pt idx="0">
                  <c:v>Valor linealizado (°)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Linealización!$D$4:$D$34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xVal>
          <c:yVal>
            <c:numRef>
              <c:f>Linealización!$H$4:$H$34</c:f>
              <c:numCache>
                <c:formatCode>General</c:formatCode>
                <c:ptCount val="31"/>
                <c:pt idx="0">
                  <c:v>-9.8989348344607944</c:v>
                </c:pt>
                <c:pt idx="1">
                  <c:v>-8.8940721839487473</c:v>
                </c:pt>
                <c:pt idx="2">
                  <c:v>-7.8947503233597898</c:v>
                </c:pt>
                <c:pt idx="3">
                  <c:v>-6.9003194361175462</c:v>
                </c:pt>
                <c:pt idx="4">
                  <c:v>-5.9101419862367814</c:v>
                </c:pt>
                <c:pt idx="5">
                  <c:v>-4.9235910447353231</c:v>
                </c:pt>
                <c:pt idx="6">
                  <c:v>-3.9400486727304012</c:v>
                </c:pt>
                <c:pt idx="7">
                  <c:v>-2.9589043521984837</c:v>
                </c:pt>
                <c:pt idx="8">
                  <c:v>-1.9795534558143377</c:v>
                </c:pt>
                <c:pt idx="9">
                  <c:v>-1.0013957476399959</c:v>
                </c:pt>
                <c:pt idx="10">
                  <c:v>-2.3833906712537E-2</c:v>
                </c:pt>
                <c:pt idx="11">
                  <c:v>0.95372793421492186</c:v>
                </c:pt>
                <c:pt idx="12">
                  <c:v>1.9318856423892641</c:v>
                </c:pt>
                <c:pt idx="13">
                  <c:v>2.91123653877341</c:v>
                </c:pt>
                <c:pt idx="14">
                  <c:v>3.8923808593053275</c:v>
                </c:pt>
                <c:pt idx="15">
                  <c:v>4.8759232313102494</c:v>
                </c:pt>
                <c:pt idx="16">
                  <c:v>5.8624741728117069</c:v>
                </c:pt>
                <c:pt idx="17">
                  <c:v>6.8526516226924725</c:v>
                </c:pt>
                <c:pt idx="18">
                  <c:v>7.8470825099347161</c:v>
                </c:pt>
                <c:pt idx="19">
                  <c:v>8.8464043705236719</c:v>
                </c:pt>
                <c:pt idx="20">
                  <c:v>9.8512670210357207</c:v>
                </c:pt>
                <c:pt idx="21">
                  <c:v>10.86233429845611</c:v>
                </c:pt>
                <c:pt idx="22">
                  <c:v>11.880285876391349</c:v>
                </c:pt>
                <c:pt idx="23">
                  <c:v>12.905819168565019</c:v>
                </c:pt>
                <c:pt idx="24">
                  <c:v>13.939651331324622</c:v>
                </c:pt>
                <c:pt idx="25">
                  <c:v>14.9825213778531</c:v>
                </c:pt>
                <c:pt idx="26">
                  <c:v>16.035192417886673</c:v>
                </c:pt>
                <c:pt idx="27">
                  <c:v>17.098454038008022</c:v>
                </c:pt>
                <c:pt idx="28">
                  <c:v>18.173124839029875</c:v>
                </c:pt>
                <c:pt idx="29">
                  <c:v>19.260055148633146</c:v>
                </c:pt>
                <c:pt idx="30">
                  <c:v>20.360129929301674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1-46AB-8594-31AAEAD9D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679920"/>
        <c:axId val="551680904"/>
      </c:scatterChart>
      <c:valAx>
        <c:axId val="55167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80904"/>
        <c:crosses val="autoZero"/>
        <c:crossBetween val="midCat"/>
      </c:valAx>
      <c:valAx>
        <c:axId val="55168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67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56FB78D-DFC5-4281-9DF3-95FD9F701E9E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Radio real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Radio real (cm)</a:t>
              </a:r>
            </a:p>
          </cx:txPr>
        </cx:title>
        <cx:tickLabels/>
      </cx:axis>
      <cx:axis id="1">
        <cx:valScaling/>
        <cx:title>
          <cx:tx>
            <cx:txData>
              <cx:v>Frecuencia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Frecuencia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78us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23</xdr:row>
      <xdr:rowOff>400050</xdr:rowOff>
    </xdr:from>
    <xdr:to>
      <xdr:col>12</xdr:col>
      <xdr:colOff>333375</xdr:colOff>
      <xdr:row>41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8E5515-1A84-104D-A122-576611C81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623887</xdr:colOff>
      <xdr:row>41</xdr:row>
      <xdr:rowOff>180975</xdr:rowOff>
    </xdr:from>
    <xdr:to>
      <xdr:col>14</xdr:col>
      <xdr:colOff>457201</xdr:colOff>
      <xdr:row>57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2BCD5ED-1CA7-484C-81BA-C34E1701B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39</xdr:row>
      <xdr:rowOff>157162</xdr:rowOff>
    </xdr:from>
    <xdr:to>
      <xdr:col>5</xdr:col>
      <xdr:colOff>447675</xdr:colOff>
      <xdr:row>54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2AD32F30-5EE6-41DD-8185-B805960DACE4}"/>
                </a:ext>
                <a:ext uri="{147F2762-F138-4A5C-976F-8EAC2B608ADB}">
                  <a16:predDERef xmlns:a16="http://schemas.microsoft.com/office/drawing/2014/main" pred="{62BCD5ED-1CA7-484C-81BA-C34E1701B2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15</xdr:col>
      <xdr:colOff>514350</xdr:colOff>
      <xdr:row>41</xdr:row>
      <xdr:rowOff>109537</xdr:rowOff>
    </xdr:from>
    <xdr:to>
      <xdr:col>21</xdr:col>
      <xdr:colOff>514350</xdr:colOff>
      <xdr:row>55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3F22704-ECF1-40A0-AFF0-4D10C6A8FB4B}"/>
            </a:ext>
            <a:ext uri="{147F2762-F138-4A5C-976F-8EAC2B608ADB}">
              <a16:predDERef xmlns:a16="http://schemas.microsoft.com/office/drawing/2014/main" pred="{2AD32F30-5EE6-41DD-8185-B805960DA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21</xdr:row>
      <xdr:rowOff>138112</xdr:rowOff>
    </xdr:from>
    <xdr:to>
      <xdr:col>16</xdr:col>
      <xdr:colOff>133350</xdr:colOff>
      <xdr:row>34</xdr:row>
      <xdr:rowOff>404812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7C27B97-1956-4FB1-B23F-B35D39E0DE5D}"/>
            </a:ext>
            <a:ext uri="{147F2762-F138-4A5C-976F-8EAC2B608ADB}">
              <a16:predDERef xmlns:a16="http://schemas.microsoft.com/office/drawing/2014/main" pred="{93F22704-ECF1-40A0-AFF0-4D10C6A8F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297996</xdr:colOff>
      <xdr:row>37</xdr:row>
      <xdr:rowOff>128587</xdr:rowOff>
    </xdr:from>
    <xdr:to>
      <xdr:col>16</xdr:col>
      <xdr:colOff>107496</xdr:colOff>
      <xdr:row>52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653142</xdr:colOff>
      <xdr:row>3</xdr:row>
      <xdr:rowOff>95249</xdr:rowOff>
    </xdr:from>
    <xdr:to>
      <xdr:col>18</xdr:col>
      <xdr:colOff>571500</xdr:colOff>
      <xdr:row>34</xdr:row>
      <xdr:rowOff>163286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435FBC-5CE9-44A6-B1DB-567E9492C266}"/>
            </a:ext>
            <a:ext uri="{147F2762-F138-4A5C-976F-8EAC2B608ADB}">
              <a16:predDERef xmlns:a16="http://schemas.microsoft.com/office/drawing/2014/main" pre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256493</xdr:colOff>
      <xdr:row>3</xdr:row>
      <xdr:rowOff>109535</xdr:rowOff>
    </xdr:from>
    <xdr:to>
      <xdr:col>27</xdr:col>
      <xdr:colOff>118382</xdr:colOff>
      <xdr:row>29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BF30E0-BDB4-4012-89CB-B2FAC9CEB036}"/>
            </a:ext>
            <a:ext uri="{147F2762-F138-4A5C-976F-8EAC2B608ADB}">
              <a16:predDERef xmlns:a16="http://schemas.microsoft.com/office/drawing/2014/main" pred="{19435FBC-5CE9-44A6-B1DB-567E9492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125162</xdr:rowOff>
    </xdr:from>
    <xdr:to>
      <xdr:col>17</xdr:col>
      <xdr:colOff>15240</xdr:colOff>
      <xdr:row>14</xdr:row>
      <xdr:rowOff>219651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807E9B-7979-409A-80DF-79977EF7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597602"/>
          <a:ext cx="7703820" cy="2929129"/>
        </a:xfrm>
        <a:prstGeom prst="rect">
          <a:avLst/>
        </a:prstGeom>
      </xdr:spPr>
    </xdr:pic>
    <xdr:clientData/>
  </xdr:twoCellAnchor>
  <xdr:oneCellAnchor>
    <xdr:from>
      <xdr:col>8</xdr:col>
      <xdr:colOff>662940</xdr:colOff>
      <xdr:row>16</xdr:row>
      <xdr:rowOff>53340</xdr:rowOff>
    </xdr:from>
    <xdr:ext cx="331470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A257BCD-4C56-46B1-9804-672584AACB53}"/>
            </a:ext>
          </a:extLst>
        </xdr:cNvPr>
        <xdr:cNvSpPr txBox="1"/>
      </xdr:nvSpPr>
      <xdr:spPr>
        <a:xfrm>
          <a:off x="7322820" y="3832860"/>
          <a:ext cx="331470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IGUALES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NECESARIO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15465</xdr:rowOff>
    </xdr:from>
    <xdr:to>
      <xdr:col>13</xdr:col>
      <xdr:colOff>30480</xdr:colOff>
      <xdr:row>13</xdr:row>
      <xdr:rowOff>57219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BBF02-42E2-4DB1-9B46-07DB05F8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44065"/>
          <a:ext cx="5265420" cy="2784954"/>
        </a:xfrm>
        <a:prstGeom prst="rect">
          <a:avLst/>
        </a:prstGeom>
      </xdr:spPr>
    </xdr:pic>
    <xdr:clientData/>
  </xdr:twoCellAnchor>
  <xdr:oneCellAnchor>
    <xdr:from>
      <xdr:col>7</xdr:col>
      <xdr:colOff>708660</xdr:colOff>
      <xdr:row>14</xdr:row>
      <xdr:rowOff>205740</xdr:rowOff>
    </xdr:from>
    <xdr:ext cx="278892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33E2E1-9CB7-4AC8-BC35-29C03BBAC850}"/>
            </a:ext>
          </a:extLst>
        </xdr:cNvPr>
        <xdr:cNvSpPr txBox="1"/>
      </xdr:nvSpPr>
      <xdr:spPr>
        <a:xfrm>
          <a:off x="6781800" y="3406140"/>
          <a:ext cx="278892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DISTINTOS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SIN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V103"/>
  <sheetViews>
    <sheetView zoomScale="90" zoomScaleNormal="90" workbookViewId="0">
      <selection activeCell="A84" sqref="A84:XFD84"/>
    </sheetView>
  </sheetViews>
  <sheetFormatPr defaultColWidth="11.5703125" defaultRowHeight="18.600000000000001" customHeight="1"/>
  <cols>
    <col min="1" max="1" width="10.28515625" style="3" customWidth="1"/>
    <col min="2" max="2" width="13.85546875" style="3" customWidth="1"/>
    <col min="3" max="3" width="12.5703125" style="3" customWidth="1"/>
    <col min="4" max="4" width="9.28515625" style="49" customWidth="1"/>
    <col min="5" max="5" width="8.28515625" style="49" customWidth="1"/>
    <col min="6" max="6" width="11.5703125" style="3"/>
    <col min="7" max="7" width="13" style="3" customWidth="1"/>
    <col min="8" max="8" width="12.42578125" style="3" customWidth="1"/>
    <col min="9" max="9" width="15.28515625" style="3" customWidth="1"/>
    <col min="10" max="10" width="15.28515625" style="54" customWidth="1"/>
    <col min="11" max="11" width="21.7109375" style="29" customWidth="1"/>
    <col min="12" max="12" width="21.5703125" style="37" customWidth="1"/>
    <col min="13" max="13" width="21.5703125" style="48" customWidth="1"/>
    <col min="14" max="14" width="21.5703125" style="37" customWidth="1"/>
    <col min="15" max="15" width="11.5703125" style="3"/>
    <col min="16" max="16" width="13" style="3" customWidth="1"/>
    <col min="17" max="17" width="11.5703125" style="3"/>
    <col min="18" max="18" width="9.7109375" style="3" customWidth="1"/>
    <col min="19" max="19" width="7.28515625" style="3" customWidth="1"/>
    <col min="20" max="20" width="13.7109375" style="3" customWidth="1"/>
    <col min="21" max="16384" width="11.5703125" style="3"/>
  </cols>
  <sheetData>
    <row r="2" spans="2:21" ht="18.600000000000001" customHeight="1">
      <c r="L2" s="44" t="s">
        <v>0</v>
      </c>
      <c r="M2" s="45" t="s">
        <v>1</v>
      </c>
    </row>
    <row r="3" spans="2:21" ht="18.600000000000001" customHeight="1">
      <c r="B3" s="67" t="s">
        <v>2</v>
      </c>
      <c r="C3" s="67" t="s">
        <v>3</v>
      </c>
      <c r="D3" s="66" t="s">
        <v>4</v>
      </c>
      <c r="E3" s="5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55" t="s">
        <v>10</v>
      </c>
      <c r="K3" s="31" t="s">
        <v>11</v>
      </c>
      <c r="L3" s="38" t="s">
        <v>12</v>
      </c>
      <c r="M3" s="47" t="s">
        <v>12</v>
      </c>
      <c r="N3" s="38" t="s">
        <v>13</v>
      </c>
    </row>
    <row r="4" spans="2:21" ht="18.600000000000001" customHeight="1">
      <c r="B4" s="68">
        <v>0</v>
      </c>
      <c r="C4" s="68">
        <f>B4*(PI()/180)</f>
        <v>0</v>
      </c>
      <c r="D4" s="69">
        <f>'velocidades medias'!B36</f>
        <v>0</v>
      </c>
      <c r="E4" s="51">
        <v>0</v>
      </c>
      <c r="F4" s="41">
        <v>0</v>
      </c>
      <c r="G4" s="41">
        <v>0</v>
      </c>
      <c r="H4" s="41">
        <v>0</v>
      </c>
      <c r="I4" s="41">
        <v>0</v>
      </c>
      <c r="J4" s="56">
        <f>I4/1000</f>
        <v>0</v>
      </c>
      <c r="K4" s="42">
        <v>0</v>
      </c>
      <c r="L4" s="43">
        <v>0</v>
      </c>
      <c r="M4" s="46">
        <v>0</v>
      </c>
      <c r="N4" s="43">
        <v>0</v>
      </c>
    </row>
    <row r="5" spans="2:21" ht="18.600000000000001" customHeight="1">
      <c r="B5" s="68">
        <v>0.1</v>
      </c>
      <c r="C5" s="68">
        <f>RADIANS(B5)</f>
        <v>1.7453292519943296E-3</v>
      </c>
      <c r="D5" s="69">
        <f>'velocidades medias'!C36</f>
        <v>0.1262727835829543</v>
      </c>
      <c r="E5" s="52">
        <f>D5*10</f>
        <v>1.2627278358295428</v>
      </c>
      <c r="F5" s="39">
        <f>E5*1000/3600</f>
        <v>0.35075773217487299</v>
      </c>
      <c r="G5" s="39">
        <f t="shared" ref="G5:G36" si="0">F5/$R$11</f>
        <v>7.0151546434974597</v>
      </c>
      <c r="H5" s="39">
        <f>1/G5</f>
        <v>0.14254853254402988</v>
      </c>
      <c r="I5" s="39">
        <f>H5*1000</f>
        <v>142.54853254402988</v>
      </c>
      <c r="J5" s="57">
        <f>I5*1000</f>
        <v>142548.53254402988</v>
      </c>
      <c r="K5" s="39">
        <f>I5/32</f>
        <v>4.4546416420009338</v>
      </c>
      <c r="L5" s="39">
        <f>K5*1000</f>
        <v>4454.6416420009336</v>
      </c>
      <c r="M5" s="53">
        <v>78</v>
      </c>
      <c r="N5" s="40">
        <f>(L5*32)-(32*M5)</f>
        <v>140052.53254402988</v>
      </c>
      <c r="P5" s="104" t="s">
        <v>14</v>
      </c>
      <c r="Q5" s="105"/>
      <c r="R5" s="32">
        <v>200</v>
      </c>
      <c r="T5" s="106" t="s">
        <v>15</v>
      </c>
      <c r="U5" s="107"/>
    </row>
    <row r="6" spans="2:21" ht="18.600000000000001" customHeight="1">
      <c r="B6" s="68">
        <v>0.2</v>
      </c>
      <c r="C6" s="68">
        <f>RADIANS(B6)</f>
        <v>3.4906585039886592E-3</v>
      </c>
      <c r="D6" s="69">
        <f>'velocidades medias'!D36</f>
        <v>0.25254556716590859</v>
      </c>
      <c r="E6" s="52">
        <f>D6*10</f>
        <v>2.5254556716590857</v>
      </c>
      <c r="F6" s="39">
        <f t="shared" ref="F6:F69" si="1">E6*1000/3600</f>
        <v>0.70151546434974599</v>
      </c>
      <c r="G6" s="39">
        <f t="shared" si="0"/>
        <v>14.030309286994919</v>
      </c>
      <c r="H6" s="39">
        <f t="shared" ref="H6:H69" si="2">1/G6</f>
        <v>7.1274266272014941E-2</v>
      </c>
      <c r="I6" s="39">
        <f t="shared" ref="I6:I69" si="3">H6*1000</f>
        <v>71.274266272014941</v>
      </c>
      <c r="J6" s="57">
        <f t="shared" ref="J6:J69" si="4">I6*1000</f>
        <v>71274.266272014938</v>
      </c>
      <c r="K6" s="39">
        <f t="shared" ref="K6:K69" si="5">I6/32</f>
        <v>2.2273208210004669</v>
      </c>
      <c r="L6" s="39">
        <f t="shared" ref="L6:L69" si="6">K6*1000</f>
        <v>2227.3208210004668</v>
      </c>
      <c r="M6" s="53">
        <v>78</v>
      </c>
      <c r="N6" s="40">
        <f t="shared" ref="N6:N69" si="7">(L6*32)-(32*M6)</f>
        <v>68778.266272014938</v>
      </c>
      <c r="P6" s="104" t="s">
        <v>16</v>
      </c>
      <c r="Q6" s="105"/>
      <c r="R6" s="32">
        <v>100</v>
      </c>
    </row>
    <row r="7" spans="2:21" ht="18.600000000000001" customHeight="1">
      <c r="B7" s="68">
        <v>0.3</v>
      </c>
      <c r="C7" s="68">
        <f>RADIANS(B7)</f>
        <v>5.2359877559829881E-3</v>
      </c>
      <c r="D7" s="69">
        <f>'velocidades medias'!E36</f>
        <v>0.37881835074886283</v>
      </c>
      <c r="E7" s="52">
        <f t="shared" ref="E7:E70" si="8">D7*10</f>
        <v>3.7881835074886281</v>
      </c>
      <c r="F7" s="39">
        <f t="shared" si="1"/>
        <v>1.0522731965246188</v>
      </c>
      <c r="G7" s="39">
        <f t="shared" si="0"/>
        <v>21.045463930492375</v>
      </c>
      <c r="H7" s="39">
        <f t="shared" si="2"/>
        <v>4.7516177514676641E-2</v>
      </c>
      <c r="I7" s="39">
        <f t="shared" si="3"/>
        <v>47.516177514676642</v>
      </c>
      <c r="J7" s="57">
        <f t="shared" si="4"/>
        <v>47516.177514676645</v>
      </c>
      <c r="K7" s="39">
        <f t="shared" si="5"/>
        <v>1.4848805473336451</v>
      </c>
      <c r="L7" s="39">
        <f t="shared" si="6"/>
        <v>1484.8805473336452</v>
      </c>
      <c r="M7" s="53">
        <v>78</v>
      </c>
      <c r="N7" s="40">
        <f t="shared" si="7"/>
        <v>45020.177514676645</v>
      </c>
      <c r="P7" s="104" t="s">
        <v>17</v>
      </c>
      <c r="Q7" s="105"/>
      <c r="R7" s="32">
        <f>R5*R6</f>
        <v>20000</v>
      </c>
      <c r="T7" s="33" t="s">
        <v>18</v>
      </c>
      <c r="U7" s="32">
        <v>400</v>
      </c>
    </row>
    <row r="8" spans="2:21" ht="18.600000000000001" customHeight="1">
      <c r="B8" s="68">
        <v>0.4</v>
      </c>
      <c r="C8" s="68">
        <f t="shared" ref="C8:C71" si="9">RADIANS(B8)</f>
        <v>6.9813170079773184E-3</v>
      </c>
      <c r="D8" s="69">
        <f>'velocidades medias'!F36</f>
        <v>0.50509113433181718</v>
      </c>
      <c r="E8" s="52">
        <f t="shared" si="8"/>
        <v>5.0509113433181714</v>
      </c>
      <c r="F8" s="39">
        <f t="shared" si="1"/>
        <v>1.403030928699492</v>
      </c>
      <c r="G8" s="39">
        <f t="shared" si="0"/>
        <v>28.060618573989839</v>
      </c>
      <c r="H8" s="39">
        <f t="shared" si="2"/>
        <v>3.5637133136007471E-2</v>
      </c>
      <c r="I8" s="39">
        <f t="shared" si="3"/>
        <v>35.637133136007471</v>
      </c>
      <c r="J8" s="57">
        <f t="shared" si="4"/>
        <v>35637.133136007469</v>
      </c>
      <c r="K8" s="39">
        <f t="shared" si="5"/>
        <v>1.1136604105002335</v>
      </c>
      <c r="L8" s="39">
        <f t="shared" si="6"/>
        <v>1113.6604105002334</v>
      </c>
      <c r="M8" s="53">
        <v>78</v>
      </c>
      <c r="N8" s="40">
        <f t="shared" si="7"/>
        <v>33141.133136007469</v>
      </c>
      <c r="P8" s="104" t="s">
        <v>19</v>
      </c>
      <c r="Q8" s="105"/>
      <c r="R8" s="32">
        <v>2</v>
      </c>
      <c r="T8" s="33" t="s">
        <v>20</v>
      </c>
      <c r="U8" s="34">
        <f>U7*R11</f>
        <v>20</v>
      </c>
    </row>
    <row r="9" spans="2:21" ht="18.600000000000001" customHeight="1">
      <c r="B9" s="68">
        <v>0.5</v>
      </c>
      <c r="C9" s="68">
        <f t="shared" si="9"/>
        <v>8.7266462599716477E-3</v>
      </c>
      <c r="D9" s="69">
        <f>'velocidades medias'!G36</f>
        <v>0.63136391791477131</v>
      </c>
      <c r="E9" s="52">
        <f t="shared" si="8"/>
        <v>6.3136391791477129</v>
      </c>
      <c r="F9" s="39">
        <f t="shared" si="1"/>
        <v>1.7537886608743647</v>
      </c>
      <c r="G9" s="39">
        <f t="shared" si="0"/>
        <v>35.075773217487288</v>
      </c>
      <c r="H9" s="39">
        <f t="shared" si="2"/>
        <v>2.8509706508805986E-2</v>
      </c>
      <c r="I9" s="39">
        <f t="shared" si="3"/>
        <v>28.509706508805987</v>
      </c>
      <c r="J9" s="57">
        <f t="shared" si="4"/>
        <v>28509.706508805986</v>
      </c>
      <c r="K9" s="39">
        <f t="shared" si="5"/>
        <v>0.8909283284001871</v>
      </c>
      <c r="L9" s="39">
        <f t="shared" si="6"/>
        <v>890.92832840018707</v>
      </c>
      <c r="M9" s="53">
        <v>78</v>
      </c>
      <c r="N9" s="40">
        <f t="shared" si="7"/>
        <v>26013.706508805986</v>
      </c>
      <c r="P9" s="104" t="s">
        <v>21</v>
      </c>
      <c r="Q9" s="105"/>
      <c r="R9" s="35">
        <f>R8/R7</f>
        <v>1E-4</v>
      </c>
      <c r="T9" s="33" t="s">
        <v>22</v>
      </c>
      <c r="U9" s="34">
        <f>(U8/10^4)*3600</f>
        <v>7.2</v>
      </c>
    </row>
    <row r="10" spans="2:21" ht="18.600000000000001" customHeight="1">
      <c r="B10" s="68">
        <v>0.6</v>
      </c>
      <c r="C10" s="68">
        <f t="shared" si="9"/>
        <v>1.0471975511965976E-2</v>
      </c>
      <c r="D10" s="69">
        <f>'velocidades medias'!H36</f>
        <v>0.75763670149772566</v>
      </c>
      <c r="E10" s="52">
        <f t="shared" si="8"/>
        <v>7.5763670149772562</v>
      </c>
      <c r="F10" s="39">
        <f t="shared" si="1"/>
        <v>2.1045463930492376</v>
      </c>
      <c r="G10" s="39">
        <f t="shared" si="0"/>
        <v>42.090927860984749</v>
      </c>
      <c r="H10" s="39">
        <f t="shared" si="2"/>
        <v>2.3758088757338321E-2</v>
      </c>
      <c r="I10" s="39">
        <f t="shared" si="3"/>
        <v>23.758088757338321</v>
      </c>
      <c r="J10" s="57">
        <f t="shared" si="4"/>
        <v>23758.088757338322</v>
      </c>
      <c r="K10" s="39">
        <f t="shared" si="5"/>
        <v>0.74244027366682253</v>
      </c>
      <c r="L10" s="39">
        <f t="shared" si="6"/>
        <v>742.44027366682258</v>
      </c>
      <c r="M10" s="53">
        <v>78</v>
      </c>
      <c r="N10" s="40">
        <f t="shared" si="7"/>
        <v>21262.088757338322</v>
      </c>
      <c r="P10" s="104" t="s">
        <v>23</v>
      </c>
      <c r="Q10" s="105"/>
      <c r="R10" s="34">
        <f>R9*1000</f>
        <v>0.1</v>
      </c>
      <c r="T10" s="33" t="s">
        <v>24</v>
      </c>
      <c r="U10" s="35">
        <f>1/U7</f>
        <v>2.5000000000000001E-3</v>
      </c>
    </row>
    <row r="11" spans="2:21" ht="18.600000000000001" customHeight="1">
      <c r="B11" s="68">
        <v>0.7</v>
      </c>
      <c r="C11" s="68">
        <f t="shared" si="9"/>
        <v>1.2217304763960306E-2</v>
      </c>
      <c r="D11" s="69">
        <f>'velocidades medias'!I36</f>
        <v>0.8839094850806799</v>
      </c>
      <c r="E11" s="52">
        <f t="shared" si="8"/>
        <v>8.8390948508067986</v>
      </c>
      <c r="F11" s="39">
        <f t="shared" si="1"/>
        <v>2.4553041252241106</v>
      </c>
      <c r="G11" s="39">
        <f t="shared" si="0"/>
        <v>49.10608250448221</v>
      </c>
      <c r="H11" s="39">
        <f t="shared" si="2"/>
        <v>2.0364076077718559E-2</v>
      </c>
      <c r="I11" s="39">
        <f t="shared" si="3"/>
        <v>20.364076077718558</v>
      </c>
      <c r="J11" s="57">
        <f t="shared" si="4"/>
        <v>20364.076077718557</v>
      </c>
      <c r="K11" s="39">
        <f t="shared" si="5"/>
        <v>0.63637737742870493</v>
      </c>
      <c r="L11" s="39">
        <f t="shared" si="6"/>
        <v>636.3773774287049</v>
      </c>
      <c r="M11" s="53">
        <v>78</v>
      </c>
      <c r="N11" s="40">
        <f t="shared" si="7"/>
        <v>17868.076077718557</v>
      </c>
      <c r="P11" s="104" t="s">
        <v>25</v>
      </c>
      <c r="Q11" s="105"/>
      <c r="R11" s="34">
        <f>R10/2</f>
        <v>0.05</v>
      </c>
      <c r="T11" s="33" t="s">
        <v>26</v>
      </c>
      <c r="U11" s="34">
        <f>U10*1000</f>
        <v>2.5</v>
      </c>
    </row>
    <row r="12" spans="2:21" ht="18.600000000000001" customHeight="1">
      <c r="B12" s="68">
        <v>0.8</v>
      </c>
      <c r="C12" s="68">
        <f t="shared" si="9"/>
        <v>1.3962634015954637E-2</v>
      </c>
      <c r="D12" s="69">
        <f>'velocidades medias'!J36</f>
        <v>1.0101822686636344</v>
      </c>
      <c r="E12" s="52">
        <f t="shared" si="8"/>
        <v>10.101822686636343</v>
      </c>
      <c r="F12" s="39">
        <f t="shared" si="1"/>
        <v>2.8060618573989839</v>
      </c>
      <c r="G12" s="39">
        <f t="shared" si="0"/>
        <v>56.121237147979677</v>
      </c>
      <c r="H12" s="39">
        <f t="shared" si="2"/>
        <v>1.7818566568003735E-2</v>
      </c>
      <c r="I12" s="39">
        <f t="shared" si="3"/>
        <v>17.818566568003735</v>
      </c>
      <c r="J12" s="57">
        <f t="shared" si="4"/>
        <v>17818.566568003735</v>
      </c>
      <c r="K12" s="39">
        <f t="shared" si="5"/>
        <v>0.55683020525011673</v>
      </c>
      <c r="L12" s="39">
        <f t="shared" si="6"/>
        <v>556.83020525011671</v>
      </c>
      <c r="M12" s="53">
        <v>78</v>
      </c>
      <c r="N12" s="40">
        <f t="shared" si="7"/>
        <v>15322.566568003735</v>
      </c>
    </row>
    <row r="13" spans="2:21" ht="18.600000000000001" customHeight="1">
      <c r="B13" s="68">
        <v>0.9</v>
      </c>
      <c r="C13" s="68">
        <f t="shared" si="9"/>
        <v>1.5707963267948967E-2</v>
      </c>
      <c r="D13" s="69">
        <f>'velocidades medias'!K36</f>
        <v>1.1364550522465886</v>
      </c>
      <c r="E13" s="52">
        <f t="shared" si="8"/>
        <v>11.364550522465887</v>
      </c>
      <c r="F13" s="39">
        <f t="shared" si="1"/>
        <v>3.1568195895738573</v>
      </c>
      <c r="G13" s="39">
        <f t="shared" si="0"/>
        <v>63.136391791477145</v>
      </c>
      <c r="H13" s="39">
        <f t="shared" si="2"/>
        <v>1.5838725838225542E-2</v>
      </c>
      <c r="I13" s="39">
        <f t="shared" si="3"/>
        <v>15.838725838225542</v>
      </c>
      <c r="J13" s="57">
        <f t="shared" si="4"/>
        <v>15838.725838225542</v>
      </c>
      <c r="K13" s="39">
        <f t="shared" si="5"/>
        <v>0.4949601824445482</v>
      </c>
      <c r="L13" s="39">
        <f t="shared" si="6"/>
        <v>494.9601824445482</v>
      </c>
      <c r="M13" s="53">
        <v>78</v>
      </c>
      <c r="N13" s="40">
        <f t="shared" si="7"/>
        <v>13342.725838225542</v>
      </c>
    </row>
    <row r="14" spans="2:21" ht="18.600000000000001" customHeight="1">
      <c r="B14" s="68">
        <v>1</v>
      </c>
      <c r="C14" s="68">
        <f t="shared" si="9"/>
        <v>1.7453292519943295E-2</v>
      </c>
      <c r="D14" s="69">
        <f>'velocidades medias'!L36</f>
        <v>1.2627278358295426</v>
      </c>
      <c r="E14" s="52">
        <f t="shared" si="8"/>
        <v>12.627278358295426</v>
      </c>
      <c r="F14" s="39">
        <f t="shared" si="1"/>
        <v>3.5075773217487294</v>
      </c>
      <c r="G14" s="39">
        <f t="shared" si="0"/>
        <v>70.151546434974577</v>
      </c>
      <c r="H14" s="39">
        <f t="shared" si="2"/>
        <v>1.4254853254402993E-2</v>
      </c>
      <c r="I14" s="39">
        <f t="shared" si="3"/>
        <v>14.254853254402994</v>
      </c>
      <c r="J14" s="57">
        <f t="shared" si="4"/>
        <v>14254.853254402993</v>
      </c>
      <c r="K14" s="39">
        <f t="shared" si="5"/>
        <v>0.44546416420009355</v>
      </c>
      <c r="L14" s="39">
        <f t="shared" si="6"/>
        <v>445.46416420009353</v>
      </c>
      <c r="M14" s="53">
        <v>78</v>
      </c>
      <c r="N14" s="40">
        <f t="shared" si="7"/>
        <v>11758.853254402993</v>
      </c>
    </row>
    <row r="15" spans="2:21" ht="18.600000000000001" customHeight="1">
      <c r="B15" s="68">
        <v>1.1000000000000001</v>
      </c>
      <c r="C15" s="68">
        <f t="shared" si="9"/>
        <v>1.9198621771937627E-2</v>
      </c>
      <c r="D15" s="69">
        <f>'velocidades medias'!M36</f>
        <v>1.3890006194124978</v>
      </c>
      <c r="E15" s="52">
        <f t="shared" si="8"/>
        <v>13.890006194124977</v>
      </c>
      <c r="F15" s="39">
        <f t="shared" si="1"/>
        <v>3.8583350539236045</v>
      </c>
      <c r="G15" s="39">
        <f t="shared" si="0"/>
        <v>77.166701078472087</v>
      </c>
      <c r="H15" s="39">
        <f t="shared" si="2"/>
        <v>1.2958957504002711E-2</v>
      </c>
      <c r="I15" s="39">
        <f t="shared" si="3"/>
        <v>12.958957504002711</v>
      </c>
      <c r="J15" s="57">
        <f t="shared" si="4"/>
        <v>12958.957504002712</v>
      </c>
      <c r="K15" s="39">
        <f t="shared" si="5"/>
        <v>0.40496742200008473</v>
      </c>
      <c r="L15" s="39">
        <f t="shared" si="6"/>
        <v>404.96742200008475</v>
      </c>
      <c r="M15" s="53">
        <v>78</v>
      </c>
      <c r="N15" s="40">
        <f t="shared" si="7"/>
        <v>10462.957504002712</v>
      </c>
      <c r="T15" s="106" t="s">
        <v>27</v>
      </c>
      <c r="U15" s="107"/>
    </row>
    <row r="16" spans="2:21" ht="18.600000000000001" customHeight="1">
      <c r="B16" s="68">
        <v>1.2</v>
      </c>
      <c r="C16" s="68">
        <f t="shared" si="9"/>
        <v>2.0943951023931952E-2</v>
      </c>
      <c r="D16" s="69">
        <f>'velocidades medias'!N36</f>
        <v>1.5152734029954513</v>
      </c>
      <c r="E16" s="52">
        <f t="shared" si="8"/>
        <v>15.152734029954512</v>
      </c>
      <c r="F16" s="39">
        <f t="shared" si="1"/>
        <v>4.2090927860984753</v>
      </c>
      <c r="G16" s="39">
        <f t="shared" si="0"/>
        <v>84.181855721969498</v>
      </c>
      <c r="H16" s="39">
        <f t="shared" si="2"/>
        <v>1.187904437866916E-2</v>
      </c>
      <c r="I16" s="39">
        <f t="shared" si="3"/>
        <v>11.87904437866916</v>
      </c>
      <c r="J16" s="57">
        <f t="shared" si="4"/>
        <v>11879.044378669161</v>
      </c>
      <c r="K16" s="39">
        <f t="shared" si="5"/>
        <v>0.37122013683341126</v>
      </c>
      <c r="L16" s="39">
        <f t="shared" si="6"/>
        <v>371.22013683341129</v>
      </c>
      <c r="M16" s="53">
        <v>78</v>
      </c>
      <c r="N16" s="40">
        <f t="shared" si="7"/>
        <v>9383.0443786691612</v>
      </c>
    </row>
    <row r="17" spans="2:22" ht="18.600000000000001" customHeight="1">
      <c r="B17" s="68">
        <v>1.3</v>
      </c>
      <c r="C17" s="68">
        <f t="shared" si="9"/>
        <v>2.2689280275926284E-2</v>
      </c>
      <c r="D17" s="69">
        <f>'velocidades medias'!O36</f>
        <v>1.6415461865784058</v>
      </c>
      <c r="E17" s="52">
        <f t="shared" si="8"/>
        <v>16.415461865784057</v>
      </c>
      <c r="F17" s="39">
        <f t="shared" si="1"/>
        <v>4.5598505182733495</v>
      </c>
      <c r="G17" s="39">
        <f t="shared" si="0"/>
        <v>91.19701036546698</v>
      </c>
      <c r="H17" s="39">
        <f t="shared" si="2"/>
        <v>1.0965271734156144E-2</v>
      </c>
      <c r="I17" s="39">
        <f t="shared" si="3"/>
        <v>10.965271734156143</v>
      </c>
      <c r="J17" s="57">
        <f t="shared" si="4"/>
        <v>10965.271734156144</v>
      </c>
      <c r="K17" s="39">
        <f t="shared" si="5"/>
        <v>0.34266474169237948</v>
      </c>
      <c r="L17" s="39">
        <f t="shared" si="6"/>
        <v>342.66474169237949</v>
      </c>
      <c r="M17" s="53">
        <v>78</v>
      </c>
      <c r="N17" s="40">
        <f t="shared" si="7"/>
        <v>8469.2717341561438</v>
      </c>
      <c r="T17" s="33" t="s">
        <v>18</v>
      </c>
      <c r="U17" s="32">
        <v>2800</v>
      </c>
    </row>
    <row r="18" spans="2:22" ht="18.600000000000001" customHeight="1">
      <c r="B18" s="68">
        <v>1.4</v>
      </c>
      <c r="C18" s="68">
        <f t="shared" si="9"/>
        <v>2.4434609527920613E-2</v>
      </c>
      <c r="D18" s="69">
        <f>'velocidades medias'!P36</f>
        <v>1.7678189701613598</v>
      </c>
      <c r="E18" s="52">
        <f t="shared" si="8"/>
        <v>17.678189701613597</v>
      </c>
      <c r="F18" s="39">
        <f t="shared" si="1"/>
        <v>4.9106082504482211</v>
      </c>
      <c r="G18" s="39">
        <f t="shared" si="0"/>
        <v>98.212165008964419</v>
      </c>
      <c r="H18" s="39">
        <f t="shared" si="2"/>
        <v>1.018203803885928E-2</v>
      </c>
      <c r="I18" s="39">
        <f t="shared" si="3"/>
        <v>10.182038038859279</v>
      </c>
      <c r="J18" s="57">
        <f t="shared" si="4"/>
        <v>10182.038038859278</v>
      </c>
      <c r="K18" s="39">
        <f t="shared" si="5"/>
        <v>0.31818868871435246</v>
      </c>
      <c r="L18" s="39">
        <f t="shared" si="6"/>
        <v>318.18868871435245</v>
      </c>
      <c r="M18" s="53">
        <v>78</v>
      </c>
      <c r="N18" s="40">
        <f t="shared" si="7"/>
        <v>7686.0380388592785</v>
      </c>
      <c r="T18" s="33" t="s">
        <v>28</v>
      </c>
      <c r="U18" s="34">
        <f>U17*R11</f>
        <v>140</v>
      </c>
    </row>
    <row r="19" spans="2:22" ht="18.600000000000001" customHeight="1">
      <c r="B19" s="68">
        <v>1.5</v>
      </c>
      <c r="C19" s="68">
        <f t="shared" si="9"/>
        <v>2.6179938779914945E-2</v>
      </c>
      <c r="D19" s="69">
        <f>'velocidades medias'!Q36</f>
        <v>1.8940917537443145</v>
      </c>
      <c r="E19" s="52">
        <f t="shared" si="8"/>
        <v>18.940917537443145</v>
      </c>
      <c r="F19" s="39">
        <f t="shared" si="1"/>
        <v>5.2613659826230954</v>
      </c>
      <c r="G19" s="39">
        <f t="shared" si="0"/>
        <v>105.2273196524619</v>
      </c>
      <c r="H19" s="39">
        <f t="shared" si="2"/>
        <v>9.5032355029353258E-3</v>
      </c>
      <c r="I19" s="39">
        <f t="shared" si="3"/>
        <v>9.5032355029353255</v>
      </c>
      <c r="J19" s="57">
        <f t="shared" si="4"/>
        <v>9503.2355029353257</v>
      </c>
      <c r="K19" s="39">
        <f t="shared" si="5"/>
        <v>0.29697610946672892</v>
      </c>
      <c r="L19" s="39">
        <f t="shared" si="6"/>
        <v>296.97610946672893</v>
      </c>
      <c r="M19" s="53">
        <v>78</v>
      </c>
      <c r="N19" s="40">
        <f t="shared" si="7"/>
        <v>7007.2355029353257</v>
      </c>
      <c r="T19" s="33" t="s">
        <v>29</v>
      </c>
      <c r="U19" s="34">
        <f>(U18/10^4)*3600</f>
        <v>50.4</v>
      </c>
    </row>
    <row r="20" spans="2:22" ht="18.600000000000001" customHeight="1">
      <c r="B20" s="68">
        <v>1.6</v>
      </c>
      <c r="C20" s="68">
        <f t="shared" si="9"/>
        <v>2.7925268031909273E-2</v>
      </c>
      <c r="D20" s="69">
        <f>'velocidades medias'!R36</f>
        <v>2.0203645373272687</v>
      </c>
      <c r="E20" s="52">
        <f t="shared" si="8"/>
        <v>20.203645373272686</v>
      </c>
      <c r="F20" s="39">
        <f t="shared" si="1"/>
        <v>5.6121237147979679</v>
      </c>
      <c r="G20" s="39">
        <f t="shared" si="0"/>
        <v>112.24247429595935</v>
      </c>
      <c r="H20" s="39">
        <f t="shared" si="2"/>
        <v>8.9092832840018676E-3</v>
      </c>
      <c r="I20" s="39">
        <f t="shared" si="3"/>
        <v>8.9092832840018676</v>
      </c>
      <c r="J20" s="57">
        <f t="shared" si="4"/>
        <v>8909.2832840018673</v>
      </c>
      <c r="K20" s="39">
        <f t="shared" si="5"/>
        <v>0.27841510262505836</v>
      </c>
      <c r="L20" s="39">
        <f t="shared" si="6"/>
        <v>278.41510262505835</v>
      </c>
      <c r="M20" s="53">
        <v>78</v>
      </c>
      <c r="N20" s="40">
        <f t="shared" si="7"/>
        <v>6413.2832840018673</v>
      </c>
      <c r="T20" s="33" t="s">
        <v>24</v>
      </c>
      <c r="U20" s="35">
        <f>1/U17</f>
        <v>3.5714285714285714E-4</v>
      </c>
    </row>
    <row r="21" spans="2:22" ht="18.600000000000001" customHeight="1">
      <c r="B21" s="68">
        <v>1.7</v>
      </c>
      <c r="C21" s="68">
        <f t="shared" si="9"/>
        <v>2.9670597283903602E-2</v>
      </c>
      <c r="D21" s="69">
        <f>'velocidades medias'!S36</f>
        <v>2.1466373209102225</v>
      </c>
      <c r="E21" s="52">
        <f t="shared" si="8"/>
        <v>21.466373209102226</v>
      </c>
      <c r="F21" s="39">
        <f t="shared" si="1"/>
        <v>5.9628814469728404</v>
      </c>
      <c r="G21" s="39">
        <f t="shared" si="0"/>
        <v>119.25762893945681</v>
      </c>
      <c r="H21" s="39">
        <f t="shared" si="2"/>
        <v>8.3852077967076413E-3</v>
      </c>
      <c r="I21" s="39">
        <f t="shared" si="3"/>
        <v>8.3852077967076415</v>
      </c>
      <c r="J21" s="57">
        <f t="shared" si="4"/>
        <v>8385.207796707642</v>
      </c>
      <c r="K21" s="39">
        <f t="shared" si="5"/>
        <v>0.2620377436471138</v>
      </c>
      <c r="L21" s="39">
        <f t="shared" si="6"/>
        <v>262.03774364711381</v>
      </c>
      <c r="M21" s="53">
        <v>78</v>
      </c>
      <c r="N21" s="40">
        <f t="shared" si="7"/>
        <v>5889.207796707642</v>
      </c>
      <c r="P21" s="109" t="s">
        <v>30</v>
      </c>
      <c r="Q21" s="109"/>
      <c r="T21" s="33" t="s">
        <v>26</v>
      </c>
      <c r="U21" s="34">
        <f>U20*1000</f>
        <v>0.35714285714285715</v>
      </c>
    </row>
    <row r="22" spans="2:22" ht="18.600000000000001" customHeight="1">
      <c r="B22" s="68">
        <v>1.8</v>
      </c>
      <c r="C22" s="68">
        <f t="shared" si="9"/>
        <v>3.1415926535897934E-2</v>
      </c>
      <c r="D22" s="69">
        <f>'velocidades medias'!T36</f>
        <v>2.2729101044931772</v>
      </c>
      <c r="E22" s="52">
        <f t="shared" si="8"/>
        <v>22.729101044931774</v>
      </c>
      <c r="F22" s="39">
        <f t="shared" si="1"/>
        <v>6.3136391791477147</v>
      </c>
      <c r="G22" s="39">
        <f t="shared" si="0"/>
        <v>126.27278358295429</v>
      </c>
      <c r="H22" s="39">
        <f t="shared" si="2"/>
        <v>7.9193629191127712E-3</v>
      </c>
      <c r="I22" s="39">
        <f t="shared" si="3"/>
        <v>7.9193629191127712</v>
      </c>
      <c r="J22" s="57">
        <f t="shared" si="4"/>
        <v>7919.3629191127711</v>
      </c>
      <c r="K22" s="39">
        <f t="shared" si="5"/>
        <v>0.2474800912222741</v>
      </c>
      <c r="L22" s="39">
        <f t="shared" si="6"/>
        <v>247.4800912222741</v>
      </c>
      <c r="M22" s="53">
        <v>78</v>
      </c>
      <c r="N22" s="40">
        <f t="shared" si="7"/>
        <v>5423.3629191127711</v>
      </c>
      <c r="P22" s="3" t="s">
        <v>31</v>
      </c>
      <c r="Q22" s="3">
        <v>70</v>
      </c>
    </row>
    <row r="23" spans="2:22" ht="18.600000000000001" customHeight="1">
      <c r="B23" s="68">
        <v>1.9</v>
      </c>
      <c r="C23" s="68">
        <f t="shared" si="9"/>
        <v>3.3161255787892259E-2</v>
      </c>
      <c r="D23" s="69">
        <f>'velocidades medias'!U36</f>
        <v>2.399182888076131</v>
      </c>
      <c r="E23" s="52">
        <f t="shared" si="8"/>
        <v>23.991828880761311</v>
      </c>
      <c r="F23" s="39">
        <f t="shared" si="1"/>
        <v>6.6643969113225863</v>
      </c>
      <c r="G23" s="39">
        <f t="shared" si="0"/>
        <v>133.28793822645173</v>
      </c>
      <c r="H23" s="39">
        <f t="shared" si="2"/>
        <v>7.5025543444226257E-3</v>
      </c>
      <c r="I23" s="39">
        <f t="shared" si="3"/>
        <v>7.5025543444226255</v>
      </c>
      <c r="J23" s="57">
        <f t="shared" si="4"/>
        <v>7502.554344422625</v>
      </c>
      <c r="K23" s="39">
        <f t="shared" si="5"/>
        <v>0.23445482326320705</v>
      </c>
      <c r="L23" s="39">
        <f t="shared" si="6"/>
        <v>234.45482326320703</v>
      </c>
      <c r="M23" s="53">
        <v>78</v>
      </c>
      <c r="N23" s="40">
        <f t="shared" si="7"/>
        <v>5006.554344422625</v>
      </c>
      <c r="P23" s="3" t="s">
        <v>32</v>
      </c>
      <c r="Q23" s="3">
        <v>74.492000000000004</v>
      </c>
      <c r="T23" s="106" t="s">
        <v>33</v>
      </c>
      <c r="U23" s="108"/>
      <c r="V23" s="107"/>
    </row>
    <row r="24" spans="2:22" ht="18.600000000000001" customHeight="1">
      <c r="B24" s="68">
        <v>2</v>
      </c>
      <c r="C24" s="68">
        <f t="shared" si="9"/>
        <v>3.4906585039886591E-2</v>
      </c>
      <c r="D24" s="69">
        <f>'velocidades medias'!V36</f>
        <v>2.5254556716590852</v>
      </c>
      <c r="E24" s="52">
        <f t="shared" si="8"/>
        <v>25.254556716590852</v>
      </c>
      <c r="F24" s="39">
        <f t="shared" si="1"/>
        <v>7.0151546434974588</v>
      </c>
      <c r="G24" s="39">
        <f t="shared" si="0"/>
        <v>140.30309286994915</v>
      </c>
      <c r="H24" s="39">
        <f t="shared" si="2"/>
        <v>7.1274266272014965E-3</v>
      </c>
      <c r="I24" s="39">
        <f t="shared" si="3"/>
        <v>7.1274266272014968</v>
      </c>
      <c r="J24" s="57">
        <f t="shared" si="4"/>
        <v>7127.4266272014966</v>
      </c>
      <c r="K24" s="39">
        <f t="shared" si="5"/>
        <v>0.22273208210004677</v>
      </c>
      <c r="L24" s="39">
        <f t="shared" si="6"/>
        <v>222.73208210004677</v>
      </c>
      <c r="M24" s="53">
        <v>78</v>
      </c>
      <c r="N24" s="40">
        <f t="shared" si="7"/>
        <v>4631.4266272014966</v>
      </c>
      <c r="P24" s="3" t="s">
        <v>34</v>
      </c>
      <c r="Q24" s="3">
        <f>(Q22+Q23)/2</f>
        <v>72.246000000000009</v>
      </c>
    </row>
    <row r="25" spans="2:22" ht="18.600000000000001" customHeight="1">
      <c r="B25" s="68">
        <v>2.1</v>
      </c>
      <c r="C25" s="68">
        <f t="shared" si="9"/>
        <v>3.6651914291880923E-2</v>
      </c>
      <c r="D25" s="69">
        <f>'velocidades medias'!W36</f>
        <v>2.6517284552420399</v>
      </c>
      <c r="E25" s="52">
        <f t="shared" si="8"/>
        <v>26.517284552420399</v>
      </c>
      <c r="F25" s="39">
        <f t="shared" si="1"/>
        <v>7.365912375672333</v>
      </c>
      <c r="G25" s="39">
        <f t="shared" si="0"/>
        <v>147.31824751344666</v>
      </c>
      <c r="H25" s="39">
        <f t="shared" si="2"/>
        <v>6.788025359239518E-3</v>
      </c>
      <c r="I25" s="39">
        <f t="shared" si="3"/>
        <v>6.7880253592395183</v>
      </c>
      <c r="J25" s="57">
        <f t="shared" si="4"/>
        <v>6788.0253592395184</v>
      </c>
      <c r="K25" s="39">
        <f t="shared" si="5"/>
        <v>0.21212579247623495</v>
      </c>
      <c r="L25" s="39">
        <f t="shared" si="6"/>
        <v>212.12579247623495</v>
      </c>
      <c r="M25" s="53">
        <v>78</v>
      </c>
      <c r="N25" s="40">
        <f t="shared" si="7"/>
        <v>4292.0253592395184</v>
      </c>
      <c r="Q25" s="3">
        <v>71.153400000000005</v>
      </c>
      <c r="T25" s="104" t="s">
        <v>35</v>
      </c>
      <c r="U25" s="105"/>
      <c r="V25" s="34">
        <f>1/400</f>
        <v>2.5000000000000001E-3</v>
      </c>
    </row>
    <row r="26" spans="2:22" ht="18.600000000000001" customHeight="1">
      <c r="B26" s="68">
        <v>2.2000000000000002</v>
      </c>
      <c r="C26" s="68">
        <f t="shared" si="9"/>
        <v>3.8397243543875255E-2</v>
      </c>
      <c r="D26" s="69">
        <f>'velocidades medias'!X36</f>
        <v>2.7780012388249955</v>
      </c>
      <c r="E26" s="52">
        <f t="shared" si="8"/>
        <v>27.780012388249954</v>
      </c>
      <c r="F26" s="39">
        <f t="shared" si="1"/>
        <v>7.7166701078472091</v>
      </c>
      <c r="G26" s="39">
        <f t="shared" si="0"/>
        <v>154.33340215694417</v>
      </c>
      <c r="H26" s="39">
        <f t="shared" si="2"/>
        <v>6.4794787520013556E-3</v>
      </c>
      <c r="I26" s="39">
        <f t="shared" si="3"/>
        <v>6.4794787520013557</v>
      </c>
      <c r="J26" s="57">
        <f t="shared" si="4"/>
        <v>6479.478752001356</v>
      </c>
      <c r="K26" s="39">
        <f t="shared" si="5"/>
        <v>0.20248371100004237</v>
      </c>
      <c r="L26" s="39">
        <f t="shared" si="6"/>
        <v>202.48371100004238</v>
      </c>
      <c r="M26" s="53">
        <v>78</v>
      </c>
      <c r="N26" s="40">
        <f t="shared" si="7"/>
        <v>3983.478752001356</v>
      </c>
      <c r="T26" s="104" t="s">
        <v>36</v>
      </c>
      <c r="U26" s="105"/>
      <c r="V26" s="34">
        <f>V25*1000</f>
        <v>2.5</v>
      </c>
    </row>
    <row r="27" spans="2:22" ht="18.600000000000001" customHeight="1">
      <c r="B27" s="68">
        <v>2.2999999999999998</v>
      </c>
      <c r="C27" s="68">
        <f t="shared" si="9"/>
        <v>4.014257279586958E-2</v>
      </c>
      <c r="D27" s="69">
        <f>'velocidades medias'!Y36</f>
        <v>2.9042740224079489</v>
      </c>
      <c r="E27" s="52">
        <f t="shared" si="8"/>
        <v>29.042740224079488</v>
      </c>
      <c r="F27" s="39">
        <f t="shared" si="1"/>
        <v>8.0674278400220789</v>
      </c>
      <c r="G27" s="39">
        <f t="shared" si="0"/>
        <v>161.34855680044157</v>
      </c>
      <c r="H27" s="39">
        <f t="shared" si="2"/>
        <v>6.1977622845230387E-3</v>
      </c>
      <c r="I27" s="39">
        <f t="shared" si="3"/>
        <v>6.1977622845230389</v>
      </c>
      <c r="J27" s="57">
        <f t="shared" si="4"/>
        <v>6197.7622845230389</v>
      </c>
      <c r="K27" s="39">
        <f t="shared" si="5"/>
        <v>0.19368007139134497</v>
      </c>
      <c r="L27" s="39">
        <f t="shared" si="6"/>
        <v>193.68007139134497</v>
      </c>
      <c r="M27" s="53">
        <v>78</v>
      </c>
      <c r="N27" s="40">
        <f t="shared" si="7"/>
        <v>3701.7622845230389</v>
      </c>
      <c r="T27" s="104" t="s">
        <v>37</v>
      </c>
      <c r="U27" s="105"/>
      <c r="V27" s="36">
        <v>32</v>
      </c>
    </row>
    <row r="28" spans="2:22" ht="18.600000000000001" customHeight="1">
      <c r="B28" s="68">
        <v>2.4</v>
      </c>
      <c r="C28" s="68">
        <f t="shared" si="9"/>
        <v>4.1887902047863905E-2</v>
      </c>
      <c r="D28" s="69">
        <f>'velocidades medias'!Z36</f>
        <v>3.0305468059909026</v>
      </c>
      <c r="E28" s="52">
        <f t="shared" si="8"/>
        <v>30.305468059909025</v>
      </c>
      <c r="F28" s="39">
        <f t="shared" si="1"/>
        <v>8.4181855721969505</v>
      </c>
      <c r="G28" s="39">
        <f t="shared" si="0"/>
        <v>168.363711443939</v>
      </c>
      <c r="H28" s="39">
        <f t="shared" si="2"/>
        <v>5.9395221893345802E-3</v>
      </c>
      <c r="I28" s="39">
        <f t="shared" si="3"/>
        <v>5.9395221893345802</v>
      </c>
      <c r="J28" s="57">
        <f t="shared" si="4"/>
        <v>5939.5221893345806</v>
      </c>
      <c r="K28" s="39">
        <f t="shared" si="5"/>
        <v>0.18561006841670563</v>
      </c>
      <c r="L28" s="39">
        <f t="shared" si="6"/>
        <v>185.61006841670564</v>
      </c>
      <c r="M28" s="53">
        <v>78</v>
      </c>
      <c r="N28" s="40">
        <f t="shared" si="7"/>
        <v>3443.5221893345806</v>
      </c>
      <c r="T28" s="104" t="s">
        <v>38</v>
      </c>
      <c r="U28" s="105"/>
      <c r="V28" s="34">
        <f>V26/V27</f>
        <v>7.8125E-2</v>
      </c>
    </row>
    <row r="29" spans="2:22" ht="18.600000000000001" customHeight="1">
      <c r="B29" s="68">
        <v>2.5</v>
      </c>
      <c r="C29" s="68">
        <f t="shared" si="9"/>
        <v>4.3633231299858237E-2</v>
      </c>
      <c r="D29" s="69">
        <f>'velocidades medias'!AA36</f>
        <v>3.1568195895738578</v>
      </c>
      <c r="E29" s="52">
        <f t="shared" si="8"/>
        <v>31.568195895738576</v>
      </c>
      <c r="F29" s="39">
        <f t="shared" si="1"/>
        <v>8.7689433043718275</v>
      </c>
      <c r="G29" s="39">
        <f t="shared" si="0"/>
        <v>175.37886608743653</v>
      </c>
      <c r="H29" s="39">
        <f t="shared" si="2"/>
        <v>5.7019413017611936E-3</v>
      </c>
      <c r="I29" s="39">
        <f t="shared" si="3"/>
        <v>5.7019413017611935</v>
      </c>
      <c r="J29" s="57">
        <f t="shared" si="4"/>
        <v>5701.9413017611932</v>
      </c>
      <c r="K29" s="39">
        <f t="shared" si="5"/>
        <v>0.1781856656800373</v>
      </c>
      <c r="L29" s="39">
        <f t="shared" si="6"/>
        <v>178.18566568003729</v>
      </c>
      <c r="M29" s="53">
        <v>78</v>
      </c>
      <c r="N29" s="40">
        <f t="shared" si="7"/>
        <v>3205.9413017611932</v>
      </c>
    </row>
    <row r="30" spans="2:22" ht="18.600000000000001" customHeight="1">
      <c r="B30" s="68">
        <v>2.6</v>
      </c>
      <c r="C30" s="68">
        <f t="shared" si="9"/>
        <v>4.5378560551852569E-2</v>
      </c>
      <c r="D30" s="69">
        <f>'velocidades medias'!AB36</f>
        <v>3.2830923731568116</v>
      </c>
      <c r="E30" s="52">
        <f t="shared" si="8"/>
        <v>32.830923731568113</v>
      </c>
      <c r="F30" s="39">
        <f t="shared" si="1"/>
        <v>9.1197010365466991</v>
      </c>
      <c r="G30" s="39">
        <f t="shared" si="0"/>
        <v>182.39402073093396</v>
      </c>
      <c r="H30" s="39">
        <f t="shared" si="2"/>
        <v>5.4826358670780721E-3</v>
      </c>
      <c r="I30" s="39">
        <f t="shared" si="3"/>
        <v>5.4826358670780717</v>
      </c>
      <c r="J30" s="57">
        <f t="shared" si="4"/>
        <v>5482.6358670780719</v>
      </c>
      <c r="K30" s="39">
        <f t="shared" si="5"/>
        <v>0.17133237084618974</v>
      </c>
      <c r="L30" s="39">
        <f t="shared" si="6"/>
        <v>171.33237084618975</v>
      </c>
      <c r="M30" s="53">
        <v>78</v>
      </c>
      <c r="N30" s="40">
        <f t="shared" si="7"/>
        <v>2986.6358670780719</v>
      </c>
    </row>
    <row r="31" spans="2:22" ht="18.600000000000001" customHeight="1">
      <c r="B31" s="68">
        <v>2.7</v>
      </c>
      <c r="C31" s="68">
        <f t="shared" si="9"/>
        <v>4.7123889803846901E-2</v>
      </c>
      <c r="D31" s="69">
        <f>'velocidades medias'!AC36</f>
        <v>3.4093651567397663</v>
      </c>
      <c r="E31" s="52">
        <f t="shared" si="8"/>
        <v>34.093651567397664</v>
      </c>
      <c r="F31" s="39">
        <f t="shared" si="1"/>
        <v>9.4704587687215724</v>
      </c>
      <c r="G31" s="39">
        <f t="shared" si="0"/>
        <v>189.40917537443144</v>
      </c>
      <c r="H31" s="39">
        <f t="shared" si="2"/>
        <v>5.2795752794085136E-3</v>
      </c>
      <c r="I31" s="39">
        <f t="shared" si="3"/>
        <v>5.2795752794085136</v>
      </c>
      <c r="J31" s="57">
        <f t="shared" si="4"/>
        <v>5279.5752794085138</v>
      </c>
      <c r="K31" s="39">
        <f t="shared" si="5"/>
        <v>0.16498672748151605</v>
      </c>
      <c r="L31" s="39">
        <f t="shared" si="6"/>
        <v>164.98672748151606</v>
      </c>
      <c r="M31" s="53">
        <v>78</v>
      </c>
      <c r="N31" s="40">
        <f t="shared" si="7"/>
        <v>2783.5752794085138</v>
      </c>
    </row>
    <row r="32" spans="2:22" ht="18.600000000000001" customHeight="1">
      <c r="B32" s="68">
        <v>2.8</v>
      </c>
      <c r="C32" s="68">
        <f t="shared" si="9"/>
        <v>4.8869219055841226E-2</v>
      </c>
      <c r="D32" s="69">
        <f>'velocidades medias'!AD36</f>
        <v>3.5356379403227196</v>
      </c>
      <c r="E32" s="52">
        <f t="shared" si="8"/>
        <v>35.356379403227194</v>
      </c>
      <c r="F32" s="39">
        <f t="shared" si="1"/>
        <v>9.8212165008964423</v>
      </c>
      <c r="G32" s="39">
        <f t="shared" si="0"/>
        <v>196.42433001792884</v>
      </c>
      <c r="H32" s="39">
        <f t="shared" si="2"/>
        <v>5.0910190194296398E-3</v>
      </c>
      <c r="I32" s="39">
        <f t="shared" si="3"/>
        <v>5.0910190194296394</v>
      </c>
      <c r="J32" s="57">
        <f t="shared" si="4"/>
        <v>5091.0190194296392</v>
      </c>
      <c r="K32" s="39">
        <f t="shared" si="5"/>
        <v>0.15909434435717623</v>
      </c>
      <c r="L32" s="39">
        <f t="shared" si="6"/>
        <v>159.09434435717623</v>
      </c>
      <c r="M32" s="53">
        <v>78</v>
      </c>
      <c r="N32" s="40">
        <f t="shared" si="7"/>
        <v>2595.0190194296392</v>
      </c>
    </row>
    <row r="33" spans="2:14" ht="18.600000000000001" customHeight="1">
      <c r="B33" s="68">
        <v>2.9</v>
      </c>
      <c r="C33" s="68">
        <f t="shared" si="9"/>
        <v>5.0614548307835558E-2</v>
      </c>
      <c r="D33" s="69">
        <f>'velocidades medias'!AE36</f>
        <v>3.6619107239056743</v>
      </c>
      <c r="E33" s="52">
        <f t="shared" si="8"/>
        <v>36.619107239056746</v>
      </c>
      <c r="F33" s="39">
        <f t="shared" si="1"/>
        <v>10.171974233071317</v>
      </c>
      <c r="G33" s="39">
        <f t="shared" si="0"/>
        <v>203.43948466142635</v>
      </c>
      <c r="H33" s="39">
        <f t="shared" si="2"/>
        <v>4.9154666394493063E-3</v>
      </c>
      <c r="I33" s="39">
        <f t="shared" si="3"/>
        <v>4.9154666394493063</v>
      </c>
      <c r="J33" s="57">
        <f t="shared" si="4"/>
        <v>4915.4666394493061</v>
      </c>
      <c r="K33" s="39">
        <f t="shared" si="5"/>
        <v>0.15360833248279082</v>
      </c>
      <c r="L33" s="39">
        <f t="shared" si="6"/>
        <v>153.60833248279081</v>
      </c>
      <c r="M33" s="53">
        <v>78</v>
      </c>
      <c r="N33" s="40">
        <f t="shared" si="7"/>
        <v>2419.4666394493061</v>
      </c>
    </row>
    <row r="34" spans="2:14" ht="18.600000000000001" customHeight="1">
      <c r="B34" s="68">
        <v>3</v>
      </c>
      <c r="C34" s="68">
        <f t="shared" si="9"/>
        <v>5.235987755982989E-2</v>
      </c>
      <c r="D34" s="69">
        <f>'velocidades medias'!AF36</f>
        <v>3.788183507488629</v>
      </c>
      <c r="E34" s="52">
        <f t="shared" si="8"/>
        <v>37.88183507488629</v>
      </c>
      <c r="F34" s="39">
        <f t="shared" si="1"/>
        <v>10.522731965246191</v>
      </c>
      <c r="G34" s="39">
        <f t="shared" si="0"/>
        <v>210.4546393049238</v>
      </c>
      <c r="H34" s="39">
        <f t="shared" si="2"/>
        <v>4.7516177514676629E-3</v>
      </c>
      <c r="I34" s="39">
        <f t="shared" si="3"/>
        <v>4.7516177514676627</v>
      </c>
      <c r="J34" s="57">
        <f t="shared" si="4"/>
        <v>4751.6177514676629</v>
      </c>
      <c r="K34" s="39">
        <f t="shared" si="5"/>
        <v>0.14848805473336446</v>
      </c>
      <c r="L34" s="39">
        <f t="shared" si="6"/>
        <v>148.48805473336446</v>
      </c>
      <c r="M34" s="53">
        <v>78</v>
      </c>
      <c r="N34" s="40">
        <f t="shared" si="7"/>
        <v>2255.6177514676629</v>
      </c>
    </row>
    <row r="35" spans="2:14" ht="18.600000000000001" customHeight="1">
      <c r="B35" s="68">
        <v>3.1</v>
      </c>
      <c r="C35" s="68">
        <f t="shared" si="9"/>
        <v>5.4105206811824215E-2</v>
      </c>
      <c r="D35" s="69">
        <f>'velocidades medias'!AG36</f>
        <v>3.9144562910715828</v>
      </c>
      <c r="E35" s="52">
        <f t="shared" si="8"/>
        <v>39.144562910715827</v>
      </c>
      <c r="F35" s="39">
        <f t="shared" si="1"/>
        <v>10.873489697421062</v>
      </c>
      <c r="G35" s="39">
        <f t="shared" si="0"/>
        <v>217.46979394842123</v>
      </c>
      <c r="H35" s="39">
        <f t="shared" si="2"/>
        <v>4.5983397594848352E-3</v>
      </c>
      <c r="I35" s="39">
        <f t="shared" si="3"/>
        <v>4.5983397594848352</v>
      </c>
      <c r="J35" s="57">
        <f t="shared" si="4"/>
        <v>4598.3397594848348</v>
      </c>
      <c r="K35" s="39">
        <f t="shared" si="5"/>
        <v>0.1436981174839011</v>
      </c>
      <c r="L35" s="39">
        <f t="shared" si="6"/>
        <v>143.69811748390109</v>
      </c>
      <c r="M35" s="53">
        <v>78</v>
      </c>
      <c r="N35" s="40">
        <f t="shared" si="7"/>
        <v>2102.3397594848348</v>
      </c>
    </row>
    <row r="36" spans="2:14" ht="18.600000000000001" customHeight="1">
      <c r="B36" s="68">
        <v>3.2</v>
      </c>
      <c r="C36" s="68">
        <f t="shared" si="9"/>
        <v>5.5850536063818547E-2</v>
      </c>
      <c r="D36" s="69">
        <f>'velocidades medias'!AH36</f>
        <v>4.0407290746545375</v>
      </c>
      <c r="E36" s="52">
        <f t="shared" si="8"/>
        <v>40.407290746545371</v>
      </c>
      <c r="F36" s="39">
        <f t="shared" si="1"/>
        <v>11.224247429595936</v>
      </c>
      <c r="G36" s="39">
        <f t="shared" si="0"/>
        <v>224.48494859191871</v>
      </c>
      <c r="H36" s="39">
        <f t="shared" si="2"/>
        <v>4.4546416420009338E-3</v>
      </c>
      <c r="I36" s="39">
        <f t="shared" si="3"/>
        <v>4.4546416420009338</v>
      </c>
      <c r="J36" s="57">
        <f t="shared" si="4"/>
        <v>4454.6416420009336</v>
      </c>
      <c r="K36" s="39">
        <f t="shared" si="5"/>
        <v>0.13920755131252918</v>
      </c>
      <c r="L36" s="39">
        <f t="shared" si="6"/>
        <v>139.20755131252918</v>
      </c>
      <c r="M36" s="53">
        <v>78</v>
      </c>
      <c r="N36" s="40">
        <f t="shared" si="7"/>
        <v>1958.6416420009336</v>
      </c>
    </row>
    <row r="37" spans="2:14" ht="18.600000000000001" customHeight="1">
      <c r="B37" s="68">
        <v>3.3</v>
      </c>
      <c r="C37" s="68">
        <f t="shared" si="9"/>
        <v>5.7595865315812872E-2</v>
      </c>
      <c r="D37" s="69">
        <f>'velocidades medias'!AI36</f>
        <v>4.1670018582374908</v>
      </c>
      <c r="E37" s="52">
        <f t="shared" si="8"/>
        <v>41.670018582374908</v>
      </c>
      <c r="F37" s="39">
        <f t="shared" si="1"/>
        <v>11.575005161770807</v>
      </c>
      <c r="G37" s="39">
        <f t="shared" ref="G37:G68" si="10">F37/$R$11</f>
        <v>231.50010323541613</v>
      </c>
      <c r="H37" s="39">
        <f t="shared" si="2"/>
        <v>4.31965250133424E-3</v>
      </c>
      <c r="I37" s="39">
        <f t="shared" si="3"/>
        <v>4.3196525013342404</v>
      </c>
      <c r="J37" s="57">
        <f t="shared" si="4"/>
        <v>4319.6525013342407</v>
      </c>
      <c r="K37" s="39">
        <f t="shared" si="5"/>
        <v>0.13498914066669501</v>
      </c>
      <c r="L37" s="39">
        <f t="shared" si="6"/>
        <v>134.98914066669502</v>
      </c>
      <c r="M37" s="53">
        <v>78</v>
      </c>
      <c r="N37" s="40">
        <f t="shared" si="7"/>
        <v>1823.6525013342407</v>
      </c>
    </row>
    <row r="38" spans="2:14" ht="18.600000000000001" customHeight="1">
      <c r="B38" s="68">
        <v>3.4</v>
      </c>
      <c r="C38" s="68">
        <f t="shared" si="9"/>
        <v>5.9341194567807204E-2</v>
      </c>
      <c r="D38" s="69">
        <f>'velocidades medias'!AJ36</f>
        <v>4.293274641820445</v>
      </c>
      <c r="E38" s="52">
        <f t="shared" si="8"/>
        <v>42.932746418204452</v>
      </c>
      <c r="F38" s="39">
        <f t="shared" si="1"/>
        <v>11.925762893945681</v>
      </c>
      <c r="G38" s="39">
        <f t="shared" si="10"/>
        <v>238.51525787891362</v>
      </c>
      <c r="H38" s="39">
        <f t="shared" si="2"/>
        <v>4.1926038983538206E-3</v>
      </c>
      <c r="I38" s="39">
        <f t="shared" si="3"/>
        <v>4.1926038983538207</v>
      </c>
      <c r="J38" s="57">
        <f t="shared" si="4"/>
        <v>4192.603898353821</v>
      </c>
      <c r="K38" s="39">
        <f t="shared" si="5"/>
        <v>0.1310188718235569</v>
      </c>
      <c r="L38" s="39">
        <f t="shared" si="6"/>
        <v>131.01887182355691</v>
      </c>
      <c r="M38" s="53">
        <v>78</v>
      </c>
      <c r="N38" s="40">
        <f t="shared" si="7"/>
        <v>1696.603898353821</v>
      </c>
    </row>
    <row r="39" spans="2:14" ht="18.600000000000001" customHeight="1">
      <c r="B39" s="68">
        <v>3.5</v>
      </c>
      <c r="C39" s="68">
        <f t="shared" si="9"/>
        <v>6.1086523819801536E-2</v>
      </c>
      <c r="D39" s="69">
        <f>'velocidades medias'!AK36</f>
        <v>4.4195474254034002</v>
      </c>
      <c r="E39" s="52">
        <f t="shared" si="8"/>
        <v>44.195474254034004</v>
      </c>
      <c r="F39" s="39">
        <f t="shared" si="1"/>
        <v>12.276520626120556</v>
      </c>
      <c r="G39" s="39">
        <f t="shared" si="10"/>
        <v>245.5304125224111</v>
      </c>
      <c r="H39" s="39">
        <f t="shared" si="2"/>
        <v>4.0728152155437109E-3</v>
      </c>
      <c r="I39" s="39">
        <f t="shared" si="3"/>
        <v>4.0728152155437112</v>
      </c>
      <c r="J39" s="57">
        <f t="shared" si="4"/>
        <v>4072.815215543711</v>
      </c>
      <c r="K39" s="39">
        <f t="shared" si="5"/>
        <v>0.12727547548574097</v>
      </c>
      <c r="L39" s="39">
        <f t="shared" si="6"/>
        <v>127.27547548574097</v>
      </c>
      <c r="M39" s="53">
        <v>78</v>
      </c>
      <c r="N39" s="40">
        <f t="shared" si="7"/>
        <v>1576.815215543711</v>
      </c>
    </row>
    <row r="40" spans="2:14" ht="18.600000000000001" customHeight="1">
      <c r="B40" s="68">
        <v>3.6</v>
      </c>
      <c r="C40" s="68">
        <f t="shared" si="9"/>
        <v>6.2831853071795868E-2</v>
      </c>
      <c r="D40" s="69">
        <f>'velocidades medias'!AL36</f>
        <v>4.5458202089863544</v>
      </c>
      <c r="E40" s="52">
        <f t="shared" si="8"/>
        <v>45.458202089863548</v>
      </c>
      <c r="F40" s="39">
        <f t="shared" si="1"/>
        <v>12.627278358295429</v>
      </c>
      <c r="G40" s="39">
        <f t="shared" si="10"/>
        <v>252.54556716590858</v>
      </c>
      <c r="H40" s="39">
        <f t="shared" si="2"/>
        <v>3.9596814595563856E-3</v>
      </c>
      <c r="I40" s="39">
        <f t="shared" si="3"/>
        <v>3.9596814595563856</v>
      </c>
      <c r="J40" s="57">
        <f t="shared" si="4"/>
        <v>3959.6814595563856</v>
      </c>
      <c r="K40" s="39">
        <f t="shared" si="5"/>
        <v>0.12374004561113705</v>
      </c>
      <c r="L40" s="39">
        <f t="shared" si="6"/>
        <v>123.74004561113705</v>
      </c>
      <c r="M40" s="53">
        <v>78</v>
      </c>
      <c r="N40" s="40">
        <f t="shared" si="7"/>
        <v>1463.6814595563856</v>
      </c>
    </row>
    <row r="41" spans="2:14" ht="18.600000000000001" customHeight="1">
      <c r="B41" s="68">
        <v>3.7</v>
      </c>
      <c r="C41" s="68">
        <f t="shared" si="9"/>
        <v>6.45771823237902E-2</v>
      </c>
      <c r="D41" s="69">
        <f>'velocidades medias'!AM36</f>
        <v>4.6720929925693095</v>
      </c>
      <c r="E41" s="52">
        <f t="shared" si="8"/>
        <v>46.720929925693099</v>
      </c>
      <c r="F41" s="39">
        <f t="shared" si="1"/>
        <v>12.978036090470304</v>
      </c>
      <c r="G41" s="39">
        <f t="shared" si="10"/>
        <v>259.56072180940606</v>
      </c>
      <c r="H41" s="39">
        <f t="shared" si="2"/>
        <v>3.8526630417305367E-3</v>
      </c>
      <c r="I41" s="39">
        <f t="shared" si="3"/>
        <v>3.8526630417305365</v>
      </c>
      <c r="J41" s="57">
        <f t="shared" si="4"/>
        <v>3852.6630417305364</v>
      </c>
      <c r="K41" s="39">
        <f t="shared" si="5"/>
        <v>0.12039572005407927</v>
      </c>
      <c r="L41" s="39">
        <f t="shared" si="6"/>
        <v>120.39572005407926</v>
      </c>
      <c r="M41" s="53">
        <v>78</v>
      </c>
      <c r="N41" s="40">
        <f t="shared" si="7"/>
        <v>1356.6630417305364</v>
      </c>
    </row>
    <row r="42" spans="2:14" ht="18.600000000000001" customHeight="1">
      <c r="B42" s="68">
        <v>3.8</v>
      </c>
      <c r="C42" s="68">
        <f t="shared" si="9"/>
        <v>6.6322511575784518E-2</v>
      </c>
      <c r="D42" s="69">
        <f>'velocidades medias'!AN36</f>
        <v>4.798365776152262</v>
      </c>
      <c r="E42" s="52">
        <f t="shared" si="8"/>
        <v>47.983657761522622</v>
      </c>
      <c r="F42" s="39">
        <f t="shared" si="1"/>
        <v>13.328793822645173</v>
      </c>
      <c r="G42" s="39">
        <f t="shared" si="10"/>
        <v>266.57587645290346</v>
      </c>
      <c r="H42" s="39">
        <f t="shared" si="2"/>
        <v>3.7512771722113128E-3</v>
      </c>
      <c r="I42" s="39">
        <f t="shared" si="3"/>
        <v>3.7512771722113127</v>
      </c>
      <c r="J42" s="57">
        <f t="shared" si="4"/>
        <v>3751.2771722113125</v>
      </c>
      <c r="K42" s="39">
        <f t="shared" si="5"/>
        <v>0.11722741163160352</v>
      </c>
      <c r="L42" s="39">
        <f t="shared" si="6"/>
        <v>117.22741163160352</v>
      </c>
      <c r="M42" s="53">
        <v>78</v>
      </c>
      <c r="N42" s="40">
        <f t="shared" si="7"/>
        <v>1255.2771722113125</v>
      </c>
    </row>
    <row r="43" spans="2:14" ht="18.600000000000001" customHeight="1">
      <c r="B43" s="68">
        <v>3.9</v>
      </c>
      <c r="C43" s="68">
        <f t="shared" si="9"/>
        <v>6.806784082777885E-2</v>
      </c>
      <c r="D43" s="69">
        <f>'velocidades medias'!AO36</f>
        <v>4.924638559735218</v>
      </c>
      <c r="E43" s="52">
        <f t="shared" si="8"/>
        <v>49.24638559735218</v>
      </c>
      <c r="F43" s="39">
        <f t="shared" si="1"/>
        <v>13.679551554820049</v>
      </c>
      <c r="G43" s="39">
        <f t="shared" si="10"/>
        <v>273.59103109640097</v>
      </c>
      <c r="H43" s="39">
        <f t="shared" si="2"/>
        <v>3.6550905780520478E-3</v>
      </c>
      <c r="I43" s="39">
        <f t="shared" si="3"/>
        <v>3.655090578052048</v>
      </c>
      <c r="J43" s="57">
        <f t="shared" si="4"/>
        <v>3655.0905780520479</v>
      </c>
      <c r="K43" s="39">
        <f t="shared" si="5"/>
        <v>0.1142215805641265</v>
      </c>
      <c r="L43" s="39">
        <f t="shared" si="6"/>
        <v>114.2215805641265</v>
      </c>
      <c r="M43" s="53">
        <v>78</v>
      </c>
      <c r="N43" s="40">
        <f t="shared" si="7"/>
        <v>1159.0905780520479</v>
      </c>
    </row>
    <row r="44" spans="2:14" ht="18.600000000000001" customHeight="1">
      <c r="B44" s="68">
        <v>4</v>
      </c>
      <c r="C44" s="68">
        <f t="shared" si="9"/>
        <v>6.9813170079773182E-2</v>
      </c>
      <c r="D44" s="69">
        <f>'velocidades medias'!AP36</f>
        <v>5.0509113433181705</v>
      </c>
      <c r="E44" s="52">
        <f t="shared" si="8"/>
        <v>50.509113433181703</v>
      </c>
      <c r="F44" s="39">
        <f t="shared" si="1"/>
        <v>14.030309286994918</v>
      </c>
      <c r="G44" s="39">
        <f t="shared" si="10"/>
        <v>280.60618573989831</v>
      </c>
      <c r="H44" s="39">
        <f t="shared" si="2"/>
        <v>3.5637133136007483E-3</v>
      </c>
      <c r="I44" s="39">
        <f t="shared" si="3"/>
        <v>3.5637133136007484</v>
      </c>
      <c r="J44" s="57">
        <f t="shared" si="4"/>
        <v>3563.7133136007483</v>
      </c>
      <c r="K44" s="39">
        <f t="shared" si="5"/>
        <v>0.11136604105002339</v>
      </c>
      <c r="L44" s="39">
        <f t="shared" si="6"/>
        <v>111.36604105002338</v>
      </c>
      <c r="M44" s="53">
        <v>78</v>
      </c>
      <c r="N44" s="40">
        <f t="shared" si="7"/>
        <v>1067.7133136007483</v>
      </c>
    </row>
    <row r="45" spans="2:14" ht="18.600000000000001" customHeight="1">
      <c r="B45" s="68">
        <v>4.0999999999999996</v>
      </c>
      <c r="C45" s="68">
        <f t="shared" si="9"/>
        <v>7.15584993317675E-2</v>
      </c>
      <c r="D45" s="69">
        <f>'velocidades medias'!AQ36</f>
        <v>5.1771841269011247</v>
      </c>
      <c r="E45" s="52">
        <f t="shared" si="8"/>
        <v>51.771841269011247</v>
      </c>
      <c r="F45" s="39">
        <f t="shared" si="1"/>
        <v>14.381067019169791</v>
      </c>
      <c r="G45" s="39">
        <f t="shared" si="10"/>
        <v>287.62134038339582</v>
      </c>
      <c r="H45" s="39">
        <f t="shared" si="2"/>
        <v>3.4767934766836562E-3</v>
      </c>
      <c r="I45" s="39">
        <f t="shared" si="3"/>
        <v>3.4767934766836563</v>
      </c>
      <c r="J45" s="57">
        <f t="shared" si="4"/>
        <v>3476.7934766836565</v>
      </c>
      <c r="K45" s="39">
        <f t="shared" si="5"/>
        <v>0.10864979614636426</v>
      </c>
      <c r="L45" s="39">
        <f t="shared" si="6"/>
        <v>108.64979614636427</v>
      </c>
      <c r="M45" s="53">
        <v>78</v>
      </c>
      <c r="N45" s="40">
        <f t="shared" si="7"/>
        <v>980.79347668365654</v>
      </c>
    </row>
    <row r="46" spans="2:14" ht="18.600000000000001" customHeight="1">
      <c r="B46" s="68">
        <v>4.2</v>
      </c>
      <c r="C46" s="68">
        <f t="shared" si="9"/>
        <v>7.3303828583761846E-2</v>
      </c>
      <c r="D46" s="69">
        <f>'velocidades medias'!AR36</f>
        <v>5.3034569104840799</v>
      </c>
      <c r="E46" s="52">
        <f t="shared" si="8"/>
        <v>53.034569104840799</v>
      </c>
      <c r="F46" s="39">
        <f t="shared" si="1"/>
        <v>14.731824751344666</v>
      </c>
      <c r="G46" s="39">
        <f t="shared" si="10"/>
        <v>294.63649502689333</v>
      </c>
      <c r="H46" s="39">
        <f t="shared" si="2"/>
        <v>3.394012679619759E-3</v>
      </c>
      <c r="I46" s="39">
        <f t="shared" si="3"/>
        <v>3.3940126796197592</v>
      </c>
      <c r="J46" s="57">
        <f t="shared" si="4"/>
        <v>3394.0126796197592</v>
      </c>
      <c r="K46" s="39">
        <f t="shared" si="5"/>
        <v>0.10606289623811747</v>
      </c>
      <c r="L46" s="39">
        <f t="shared" si="6"/>
        <v>106.06289623811747</v>
      </c>
      <c r="M46" s="53">
        <v>78</v>
      </c>
      <c r="N46" s="40">
        <f t="shared" si="7"/>
        <v>898.01267961975918</v>
      </c>
    </row>
    <row r="47" spans="2:14" ht="18.600000000000001" customHeight="1">
      <c r="B47" s="68">
        <v>4.3</v>
      </c>
      <c r="C47" s="68">
        <f t="shared" si="9"/>
        <v>7.5049157835756164E-2</v>
      </c>
      <c r="D47" s="69">
        <f>'velocidades medias'!AS36</f>
        <v>5.4297296940670332</v>
      </c>
      <c r="E47" s="52">
        <f t="shared" si="8"/>
        <v>54.297296940670336</v>
      </c>
      <c r="F47" s="39">
        <f t="shared" si="1"/>
        <v>15.082582483519538</v>
      </c>
      <c r="G47" s="39">
        <f t="shared" si="10"/>
        <v>301.65164967039073</v>
      </c>
      <c r="H47" s="39">
        <f t="shared" si="2"/>
        <v>3.315082152186742E-3</v>
      </c>
      <c r="I47" s="39">
        <f t="shared" si="3"/>
        <v>3.3150821521867417</v>
      </c>
      <c r="J47" s="57">
        <f t="shared" si="4"/>
        <v>3315.082152186742</v>
      </c>
      <c r="K47" s="39">
        <f t="shared" si="5"/>
        <v>0.10359631725583568</v>
      </c>
      <c r="L47" s="39">
        <f t="shared" si="6"/>
        <v>103.59631725583569</v>
      </c>
      <c r="M47" s="53">
        <v>78</v>
      </c>
      <c r="N47" s="40">
        <f t="shared" si="7"/>
        <v>819.08215218674195</v>
      </c>
    </row>
    <row r="48" spans="2:14" ht="18.600000000000001" customHeight="1">
      <c r="B48" s="68">
        <v>4.4000000000000004</v>
      </c>
      <c r="C48" s="68">
        <f t="shared" si="9"/>
        <v>7.679448708775051E-2</v>
      </c>
      <c r="D48" s="69">
        <f>'velocidades medias'!AT36</f>
        <v>5.556002477649991</v>
      </c>
      <c r="E48" s="52">
        <f t="shared" si="8"/>
        <v>55.560024776499908</v>
      </c>
      <c r="F48" s="39">
        <f t="shared" si="1"/>
        <v>15.433340215694418</v>
      </c>
      <c r="G48" s="39">
        <f t="shared" si="10"/>
        <v>308.66680431388835</v>
      </c>
      <c r="H48" s="39">
        <f t="shared" si="2"/>
        <v>3.2397393760006778E-3</v>
      </c>
      <c r="I48" s="39">
        <f t="shared" si="3"/>
        <v>3.2397393760006779</v>
      </c>
      <c r="J48" s="57">
        <f t="shared" si="4"/>
        <v>3239.739376000678</v>
      </c>
      <c r="K48" s="39">
        <f t="shared" si="5"/>
        <v>0.10124185550002118</v>
      </c>
      <c r="L48" s="39">
        <f t="shared" si="6"/>
        <v>101.24185550002119</v>
      </c>
      <c r="M48" s="53">
        <v>78</v>
      </c>
      <c r="N48" s="40">
        <f t="shared" si="7"/>
        <v>743.73937600067802</v>
      </c>
    </row>
    <row r="49" spans="2:14" ht="18.600000000000001" customHeight="1">
      <c r="B49" s="68">
        <v>4.5</v>
      </c>
      <c r="C49" s="68">
        <f t="shared" si="9"/>
        <v>7.8539816339744828E-2</v>
      </c>
      <c r="D49" s="69">
        <f>'velocidades medias'!AU36</f>
        <v>5.6822752612329426</v>
      </c>
      <c r="E49" s="52">
        <f t="shared" si="8"/>
        <v>56.822752612329424</v>
      </c>
      <c r="F49" s="39">
        <f t="shared" si="1"/>
        <v>15.784097947869284</v>
      </c>
      <c r="G49" s="39">
        <f t="shared" si="10"/>
        <v>315.68195895738569</v>
      </c>
      <c r="H49" s="39">
        <f t="shared" si="2"/>
        <v>3.1677451676451083E-3</v>
      </c>
      <c r="I49" s="39">
        <f t="shared" si="3"/>
        <v>3.1677451676451085</v>
      </c>
      <c r="J49" s="57">
        <f t="shared" si="4"/>
        <v>3167.7451676451083</v>
      </c>
      <c r="K49" s="39">
        <f t="shared" si="5"/>
        <v>9.899203648890964E-2</v>
      </c>
      <c r="L49" s="39">
        <f t="shared" si="6"/>
        <v>98.992036488909633</v>
      </c>
      <c r="M49" s="53">
        <v>78</v>
      </c>
      <c r="N49" s="40">
        <f t="shared" si="7"/>
        <v>671.74516764510827</v>
      </c>
    </row>
    <row r="50" spans="2:14" ht="18.600000000000001" customHeight="1">
      <c r="B50" s="68">
        <v>4.5999999999999996</v>
      </c>
      <c r="C50" s="68">
        <f t="shared" si="9"/>
        <v>8.028514559173916E-2</v>
      </c>
      <c r="D50" s="69">
        <f>'velocidades medias'!AV36</f>
        <v>5.8085480448158977</v>
      </c>
      <c r="E50" s="52">
        <f t="shared" si="8"/>
        <v>58.085480448158975</v>
      </c>
      <c r="F50" s="39">
        <f t="shared" si="1"/>
        <v>16.134855680044158</v>
      </c>
      <c r="G50" s="39">
        <f t="shared" si="10"/>
        <v>322.69711360088314</v>
      </c>
      <c r="H50" s="39">
        <f t="shared" si="2"/>
        <v>3.0988811422615193E-3</v>
      </c>
      <c r="I50" s="39">
        <f t="shared" si="3"/>
        <v>3.0988811422615195</v>
      </c>
      <c r="J50" s="57">
        <f t="shared" si="4"/>
        <v>3098.8811422615195</v>
      </c>
      <c r="K50" s="39">
        <f t="shared" si="5"/>
        <v>9.6840035695672483E-2</v>
      </c>
      <c r="L50" s="39">
        <f t="shared" si="6"/>
        <v>96.840035695672483</v>
      </c>
      <c r="M50" s="53">
        <v>78</v>
      </c>
      <c r="N50" s="40">
        <f t="shared" si="7"/>
        <v>602.88114226151947</v>
      </c>
    </row>
    <row r="51" spans="2:14" ht="18.600000000000001" customHeight="1">
      <c r="B51" s="68">
        <v>4.7</v>
      </c>
      <c r="C51" s="68">
        <f t="shared" si="9"/>
        <v>8.2030474843733492E-2</v>
      </c>
      <c r="D51" s="69">
        <f>'velocidades medias'!AW36</f>
        <v>5.9348208283988502</v>
      </c>
      <c r="E51" s="52">
        <f t="shared" si="8"/>
        <v>59.348208283988498</v>
      </c>
      <c r="F51" s="39">
        <f t="shared" si="1"/>
        <v>16.485613412219028</v>
      </c>
      <c r="G51" s="39">
        <f t="shared" si="10"/>
        <v>329.71226824438054</v>
      </c>
      <c r="H51" s="39">
        <f t="shared" si="2"/>
        <v>3.0329475009368066E-3</v>
      </c>
      <c r="I51" s="39">
        <f t="shared" si="3"/>
        <v>3.0329475009368068</v>
      </c>
      <c r="J51" s="57">
        <f t="shared" si="4"/>
        <v>3032.9475009368066</v>
      </c>
      <c r="K51" s="39">
        <f t="shared" si="5"/>
        <v>9.4779609404275211E-2</v>
      </c>
      <c r="L51" s="39">
        <f t="shared" si="6"/>
        <v>94.779609404275206</v>
      </c>
      <c r="M51" s="53">
        <v>78</v>
      </c>
      <c r="N51" s="40">
        <f t="shared" si="7"/>
        <v>536.94750093680659</v>
      </c>
    </row>
    <row r="52" spans="2:14" ht="18.600000000000001" customHeight="1">
      <c r="B52" s="68">
        <v>4.8</v>
      </c>
      <c r="C52" s="68">
        <f t="shared" si="9"/>
        <v>8.377580409572781E-2</v>
      </c>
      <c r="D52" s="69">
        <f>'velocidades medias'!AX36</f>
        <v>6.0610936119818053</v>
      </c>
      <c r="E52" s="52">
        <f t="shared" si="8"/>
        <v>60.610936119818049</v>
      </c>
      <c r="F52" s="39">
        <f t="shared" si="1"/>
        <v>16.836371144393901</v>
      </c>
      <c r="G52" s="39">
        <f t="shared" si="10"/>
        <v>336.72742288787799</v>
      </c>
      <c r="H52" s="39">
        <f t="shared" si="2"/>
        <v>2.9697610946672901E-3</v>
      </c>
      <c r="I52" s="39">
        <f t="shared" si="3"/>
        <v>2.9697610946672901</v>
      </c>
      <c r="J52" s="57">
        <f t="shared" si="4"/>
        <v>2969.7610946672903</v>
      </c>
      <c r="K52" s="39">
        <f t="shared" si="5"/>
        <v>9.2805034208352816E-2</v>
      </c>
      <c r="L52" s="39">
        <f t="shared" si="6"/>
        <v>92.805034208352822</v>
      </c>
      <c r="M52" s="53">
        <v>78</v>
      </c>
      <c r="N52" s="40">
        <f t="shared" si="7"/>
        <v>473.76109466729031</v>
      </c>
    </row>
    <row r="53" spans="2:14" ht="18.600000000000001" customHeight="1">
      <c r="B53" s="68">
        <v>4.9000000000000004</v>
      </c>
      <c r="C53" s="68">
        <f t="shared" si="9"/>
        <v>8.5521133347722156E-2</v>
      </c>
      <c r="D53" s="69">
        <f>'velocidades medias'!AY36</f>
        <v>6.1873663955647586</v>
      </c>
      <c r="E53" s="52">
        <f t="shared" si="8"/>
        <v>61.873663955647586</v>
      </c>
      <c r="F53" s="39">
        <f t="shared" si="1"/>
        <v>17.187128876568774</v>
      </c>
      <c r="G53" s="39">
        <f t="shared" si="10"/>
        <v>343.74257753137545</v>
      </c>
      <c r="H53" s="39">
        <f t="shared" si="2"/>
        <v>2.9091537253883655E-3</v>
      </c>
      <c r="I53" s="39">
        <f t="shared" si="3"/>
        <v>2.9091537253883657</v>
      </c>
      <c r="J53" s="57">
        <f t="shared" si="4"/>
        <v>2909.1537253883657</v>
      </c>
      <c r="K53" s="39">
        <f t="shared" si="5"/>
        <v>9.0911053918386428E-2</v>
      </c>
      <c r="L53" s="39">
        <f t="shared" si="6"/>
        <v>90.911053918386429</v>
      </c>
      <c r="M53" s="53">
        <v>78</v>
      </c>
      <c r="N53" s="40">
        <f t="shared" si="7"/>
        <v>413.15372538836573</v>
      </c>
    </row>
    <row r="54" spans="2:14" ht="18.600000000000001" customHeight="1">
      <c r="B54" s="68">
        <v>5</v>
      </c>
      <c r="C54" s="68">
        <f t="shared" si="9"/>
        <v>8.7266462599716474E-2</v>
      </c>
      <c r="D54" s="69">
        <f>'velocidades medias'!AZ36</f>
        <v>6.3136391791477156</v>
      </c>
      <c r="E54" s="52">
        <f t="shared" si="8"/>
        <v>63.136391791477152</v>
      </c>
      <c r="F54" s="39">
        <f t="shared" si="1"/>
        <v>17.537886608743655</v>
      </c>
      <c r="G54" s="39">
        <f t="shared" si="10"/>
        <v>350.75773217487307</v>
      </c>
      <c r="H54" s="39">
        <f t="shared" si="2"/>
        <v>2.8509706508805968E-3</v>
      </c>
      <c r="I54" s="39">
        <f t="shared" si="3"/>
        <v>2.8509706508805968</v>
      </c>
      <c r="J54" s="57">
        <f t="shared" si="4"/>
        <v>2850.9706508805966</v>
      </c>
      <c r="K54" s="39">
        <f t="shared" si="5"/>
        <v>8.9092832840018649E-2</v>
      </c>
      <c r="L54" s="39">
        <f t="shared" si="6"/>
        <v>89.092832840018644</v>
      </c>
      <c r="M54" s="53">
        <v>78</v>
      </c>
      <c r="N54" s="40">
        <f t="shared" si="7"/>
        <v>354.97065088059662</v>
      </c>
    </row>
    <row r="55" spans="2:14" ht="18.600000000000001" customHeight="1">
      <c r="B55" s="68">
        <v>5.0999999999999996</v>
      </c>
      <c r="C55" s="68">
        <f t="shared" si="9"/>
        <v>8.9011791851710806E-2</v>
      </c>
      <c r="D55" s="69">
        <f>'velocidades medias'!BA36</f>
        <v>6.4399119627306689</v>
      </c>
      <c r="E55" s="52">
        <f t="shared" si="8"/>
        <v>64.399119627306689</v>
      </c>
      <c r="F55" s="39">
        <f t="shared" si="1"/>
        <v>17.888644340918525</v>
      </c>
      <c r="G55" s="39">
        <f t="shared" si="10"/>
        <v>357.77288681837047</v>
      </c>
      <c r="H55" s="39">
        <f t="shared" si="2"/>
        <v>2.7950692655692132E-3</v>
      </c>
      <c r="I55" s="39">
        <f t="shared" si="3"/>
        <v>2.7950692655692131</v>
      </c>
      <c r="J55" s="57">
        <f t="shared" si="4"/>
        <v>2795.0692655692133</v>
      </c>
      <c r="K55" s="39">
        <f t="shared" si="5"/>
        <v>8.7345914549037909E-2</v>
      </c>
      <c r="L55" s="39">
        <f t="shared" si="6"/>
        <v>87.345914549037914</v>
      </c>
      <c r="M55" s="53">
        <v>78</v>
      </c>
      <c r="N55" s="40">
        <f t="shared" si="7"/>
        <v>299.06926556921326</v>
      </c>
    </row>
    <row r="56" spans="2:14" ht="18.600000000000001" customHeight="1">
      <c r="B56" s="68">
        <v>5.2</v>
      </c>
      <c r="C56" s="68">
        <f t="shared" si="9"/>
        <v>9.0757121103705138E-2</v>
      </c>
      <c r="D56" s="69">
        <f>'velocidades medias'!BB36</f>
        <v>6.5661847463136231</v>
      </c>
      <c r="E56" s="52">
        <f t="shared" si="8"/>
        <v>65.661847463136226</v>
      </c>
      <c r="F56" s="39">
        <f t="shared" si="1"/>
        <v>18.239402073093398</v>
      </c>
      <c r="G56" s="39">
        <f t="shared" si="10"/>
        <v>364.78804146186792</v>
      </c>
      <c r="H56" s="39">
        <f t="shared" si="2"/>
        <v>2.7413179335390361E-3</v>
      </c>
      <c r="I56" s="39">
        <f t="shared" si="3"/>
        <v>2.7413179335390359</v>
      </c>
      <c r="J56" s="57">
        <f t="shared" si="4"/>
        <v>2741.3179335390359</v>
      </c>
      <c r="K56" s="39">
        <f t="shared" si="5"/>
        <v>8.566618542309487E-2</v>
      </c>
      <c r="L56" s="39">
        <f t="shared" si="6"/>
        <v>85.666185423094873</v>
      </c>
      <c r="M56" s="53">
        <v>78</v>
      </c>
      <c r="N56" s="40">
        <f t="shared" si="7"/>
        <v>245.31793353903595</v>
      </c>
    </row>
    <row r="57" spans="2:14" ht="18.600000000000001" customHeight="1">
      <c r="B57" s="68">
        <v>5.3</v>
      </c>
      <c r="C57" s="68">
        <f t="shared" si="9"/>
        <v>9.250245035569947E-2</v>
      </c>
      <c r="D57" s="69">
        <f>'velocidades medias'!BC36</f>
        <v>6.6924575298965774</v>
      </c>
      <c r="E57" s="52">
        <f t="shared" si="8"/>
        <v>66.924575298965777</v>
      </c>
      <c r="F57" s="39">
        <f t="shared" si="1"/>
        <v>18.590159805268271</v>
      </c>
      <c r="G57" s="39">
        <f t="shared" si="10"/>
        <v>371.80319610536543</v>
      </c>
      <c r="H57" s="39">
        <f t="shared" si="2"/>
        <v>2.6895949536609406E-3</v>
      </c>
      <c r="I57" s="39">
        <f t="shared" si="3"/>
        <v>2.6895949536609405</v>
      </c>
      <c r="J57" s="57">
        <f t="shared" si="4"/>
        <v>2689.5949536609405</v>
      </c>
      <c r="K57" s="39">
        <f t="shared" si="5"/>
        <v>8.404984230190439E-2</v>
      </c>
      <c r="L57" s="39">
        <f t="shared" si="6"/>
        <v>84.049842301904391</v>
      </c>
      <c r="M57" s="53">
        <v>78</v>
      </c>
      <c r="N57" s="40">
        <f t="shared" si="7"/>
        <v>193.59495366094052</v>
      </c>
    </row>
    <row r="58" spans="2:14" ht="18.600000000000001" customHeight="1">
      <c r="B58" s="68">
        <v>5.4</v>
      </c>
      <c r="C58" s="68">
        <f t="shared" si="9"/>
        <v>9.4247779607693802E-2</v>
      </c>
      <c r="D58" s="69">
        <f>'velocidades medias'!BD36</f>
        <v>6.8187303134795325</v>
      </c>
      <c r="E58" s="52">
        <f t="shared" si="8"/>
        <v>68.187303134795329</v>
      </c>
      <c r="F58" s="39">
        <f t="shared" si="1"/>
        <v>18.940917537443145</v>
      </c>
      <c r="G58" s="39">
        <f t="shared" si="10"/>
        <v>378.81835074886288</v>
      </c>
      <c r="H58" s="39">
        <f t="shared" si="2"/>
        <v>2.6397876397042568E-3</v>
      </c>
      <c r="I58" s="39">
        <f t="shared" si="3"/>
        <v>2.6397876397042568</v>
      </c>
      <c r="J58" s="57">
        <f t="shared" si="4"/>
        <v>2639.7876397042569</v>
      </c>
      <c r="K58" s="39">
        <f t="shared" si="5"/>
        <v>8.2493363740758024E-2</v>
      </c>
      <c r="L58" s="39">
        <f t="shared" si="6"/>
        <v>82.493363740758028</v>
      </c>
      <c r="M58" s="53">
        <v>78</v>
      </c>
      <c r="N58" s="40">
        <f t="shared" si="7"/>
        <v>143.78763970425689</v>
      </c>
    </row>
    <row r="59" spans="2:14" ht="18.600000000000001" customHeight="1">
      <c r="B59" s="68">
        <v>5.5</v>
      </c>
      <c r="C59" s="68">
        <f t="shared" si="9"/>
        <v>9.599310885968812E-2</v>
      </c>
      <c r="D59" s="69">
        <f>'velocidades medias'!BE36</f>
        <v>6.9450030970624868</v>
      </c>
      <c r="E59" s="52">
        <f t="shared" si="8"/>
        <v>69.450030970624866</v>
      </c>
      <c r="F59" s="39">
        <f t="shared" si="1"/>
        <v>19.291675269618018</v>
      </c>
      <c r="G59" s="39">
        <f t="shared" si="10"/>
        <v>385.83350539236034</v>
      </c>
      <c r="H59" s="39">
        <f t="shared" si="2"/>
        <v>2.5917915008005429E-3</v>
      </c>
      <c r="I59" s="39">
        <f t="shared" si="3"/>
        <v>2.591791500800543</v>
      </c>
      <c r="J59" s="57">
        <f t="shared" si="4"/>
        <v>2591.791500800543</v>
      </c>
      <c r="K59" s="39">
        <f t="shared" si="5"/>
        <v>8.0993484400016968E-2</v>
      </c>
      <c r="L59" s="39">
        <f t="shared" si="6"/>
        <v>80.993484400016968</v>
      </c>
      <c r="M59" s="53">
        <v>78</v>
      </c>
      <c r="N59" s="40">
        <f t="shared" si="7"/>
        <v>95.791500800542963</v>
      </c>
    </row>
    <row r="60" spans="2:14" ht="18.600000000000001" customHeight="1">
      <c r="B60" s="68">
        <v>5.6</v>
      </c>
      <c r="C60" s="68">
        <f t="shared" si="9"/>
        <v>9.7738438111682452E-2</v>
      </c>
      <c r="D60" s="69">
        <f>'velocidades medias'!BF36</f>
        <v>7.0712758806454392</v>
      </c>
      <c r="E60" s="52">
        <f t="shared" si="8"/>
        <v>70.712758806454389</v>
      </c>
      <c r="F60" s="39">
        <f t="shared" si="1"/>
        <v>19.642433001792885</v>
      </c>
      <c r="G60" s="39">
        <f t="shared" si="10"/>
        <v>392.84866003585768</v>
      </c>
      <c r="H60" s="39">
        <f t="shared" si="2"/>
        <v>2.5455095097148199E-3</v>
      </c>
      <c r="I60" s="39">
        <f t="shared" si="3"/>
        <v>2.5455095097148197</v>
      </c>
      <c r="J60" s="57">
        <f t="shared" si="4"/>
        <v>2545.5095097148196</v>
      </c>
      <c r="K60" s="39">
        <f t="shared" si="5"/>
        <v>7.9547172178588116E-2</v>
      </c>
      <c r="L60" s="39">
        <f t="shared" si="6"/>
        <v>79.547172178588113</v>
      </c>
      <c r="M60" s="53">
        <v>78</v>
      </c>
      <c r="N60" s="40">
        <f t="shared" si="7"/>
        <v>49.509509714819615</v>
      </c>
    </row>
    <row r="61" spans="2:14" ht="18.600000000000001" customHeight="1">
      <c r="B61" s="68">
        <v>5.7</v>
      </c>
      <c r="C61" s="68">
        <f t="shared" si="9"/>
        <v>9.9483767363676784E-2</v>
      </c>
      <c r="D61" s="69">
        <f>'velocidades medias'!BG36</f>
        <v>7.1975486642283935</v>
      </c>
      <c r="E61" s="52">
        <f t="shared" si="8"/>
        <v>71.97548664228394</v>
      </c>
      <c r="F61" s="39">
        <f t="shared" si="1"/>
        <v>19.993190733967761</v>
      </c>
      <c r="G61" s="39">
        <f t="shared" si="10"/>
        <v>399.86381467935519</v>
      </c>
      <c r="H61" s="39">
        <f t="shared" si="2"/>
        <v>2.5008514481408752E-3</v>
      </c>
      <c r="I61" s="39">
        <f t="shared" si="3"/>
        <v>2.500851448140875</v>
      </c>
      <c r="J61" s="57">
        <f t="shared" si="4"/>
        <v>2500.8514481408752</v>
      </c>
      <c r="K61" s="39">
        <f t="shared" si="5"/>
        <v>7.8151607754402344E-2</v>
      </c>
      <c r="L61" s="39">
        <f t="shared" si="6"/>
        <v>78.151607754402349</v>
      </c>
      <c r="M61" s="53">
        <v>78</v>
      </c>
      <c r="N61" s="40">
        <f t="shared" si="7"/>
        <v>4.8514481408751635</v>
      </c>
    </row>
    <row r="62" spans="2:14" ht="18.600000000000001" customHeight="1">
      <c r="B62" s="68">
        <v>5.8</v>
      </c>
      <c r="C62" s="68">
        <f t="shared" si="9"/>
        <v>0.10122909661567112</v>
      </c>
      <c r="D62" s="69">
        <f>'velocidades medias'!BH36</f>
        <v>7.3238214478113486</v>
      </c>
      <c r="E62" s="52">
        <f t="shared" si="8"/>
        <v>73.238214478113491</v>
      </c>
      <c r="F62" s="39">
        <f t="shared" si="1"/>
        <v>20.343948466142635</v>
      </c>
      <c r="G62" s="39">
        <f t="shared" si="10"/>
        <v>406.8789693228527</v>
      </c>
      <c r="H62" s="39">
        <f t="shared" si="2"/>
        <v>2.4577333197246531E-3</v>
      </c>
      <c r="I62" s="39">
        <f t="shared" si="3"/>
        <v>2.4577333197246531</v>
      </c>
      <c r="J62" s="57">
        <f t="shared" si="4"/>
        <v>2457.733319724653</v>
      </c>
      <c r="K62" s="39">
        <f t="shared" si="5"/>
        <v>7.6804166241395411E-2</v>
      </c>
      <c r="L62" s="39">
        <f t="shared" si="6"/>
        <v>76.804166241395407</v>
      </c>
      <c r="M62" s="61">
        <f t="shared" ref="M62:M75" si="11">L62</f>
        <v>76.804166241395407</v>
      </c>
      <c r="N62" s="40">
        <f t="shared" si="7"/>
        <v>0</v>
      </c>
    </row>
    <row r="63" spans="2:14" ht="18.600000000000001" customHeight="1">
      <c r="B63" s="68">
        <v>5.9</v>
      </c>
      <c r="C63" s="68">
        <f t="shared" si="9"/>
        <v>0.10297442586766545</v>
      </c>
      <c r="D63" s="69">
        <f>'velocidades medias'!BI36</f>
        <v>7.4500942313943037</v>
      </c>
      <c r="E63" s="52">
        <f t="shared" si="8"/>
        <v>74.500942313943042</v>
      </c>
      <c r="F63" s="39">
        <f t="shared" si="1"/>
        <v>20.694706198317512</v>
      </c>
      <c r="G63" s="39">
        <f t="shared" si="10"/>
        <v>413.89412396635021</v>
      </c>
      <c r="H63" s="39">
        <f t="shared" si="2"/>
        <v>2.416076822780167E-3</v>
      </c>
      <c r="I63" s="39">
        <f t="shared" si="3"/>
        <v>2.416076822780167</v>
      </c>
      <c r="J63" s="57">
        <f t="shared" si="4"/>
        <v>2416.0768227801668</v>
      </c>
      <c r="K63" s="39">
        <f t="shared" si="5"/>
        <v>7.5502400711880219E-2</v>
      </c>
      <c r="L63" s="39">
        <f t="shared" si="6"/>
        <v>75.502400711880213</v>
      </c>
      <c r="M63" s="61">
        <f t="shared" si="11"/>
        <v>75.502400711880213</v>
      </c>
      <c r="N63" s="40">
        <f t="shared" si="7"/>
        <v>0</v>
      </c>
    </row>
    <row r="64" spans="2:14" ht="18.600000000000001" customHeight="1">
      <c r="B64" s="68">
        <v>6</v>
      </c>
      <c r="C64" s="68">
        <f t="shared" si="9"/>
        <v>0.10471975511965978</v>
      </c>
      <c r="D64" s="69">
        <f>'velocidades medias'!BJ36</f>
        <v>7.576367014977258</v>
      </c>
      <c r="E64" s="52">
        <f t="shared" si="8"/>
        <v>75.76367014977258</v>
      </c>
      <c r="F64" s="39">
        <f t="shared" si="1"/>
        <v>21.045463930492382</v>
      </c>
      <c r="G64" s="39">
        <f t="shared" si="10"/>
        <v>420.9092786098476</v>
      </c>
      <c r="H64" s="39">
        <f t="shared" si="2"/>
        <v>2.3758088757338315E-3</v>
      </c>
      <c r="I64" s="39">
        <f t="shared" si="3"/>
        <v>2.3758088757338314</v>
      </c>
      <c r="J64" s="57">
        <f t="shared" si="4"/>
        <v>2375.8088757338314</v>
      </c>
      <c r="K64" s="39">
        <f t="shared" si="5"/>
        <v>7.424402736668223E-2</v>
      </c>
      <c r="L64" s="39">
        <f t="shared" si="6"/>
        <v>74.244027366682232</v>
      </c>
      <c r="M64" s="61">
        <f t="shared" si="11"/>
        <v>74.244027366682232</v>
      </c>
      <c r="N64" s="40">
        <f t="shared" si="7"/>
        <v>0</v>
      </c>
    </row>
    <row r="65" spans="2:14" ht="18.600000000000001" customHeight="1">
      <c r="B65" s="68">
        <v>6.1</v>
      </c>
      <c r="C65" s="68">
        <f t="shared" si="9"/>
        <v>0.1064650843716541</v>
      </c>
      <c r="D65" s="69">
        <f>'velocidades medias'!BK36</f>
        <v>7.7026397985602095</v>
      </c>
      <c r="E65" s="52">
        <f t="shared" si="8"/>
        <v>77.026397985602102</v>
      </c>
      <c r="F65" s="39">
        <f t="shared" si="1"/>
        <v>21.396221662667251</v>
      </c>
      <c r="G65" s="39">
        <f t="shared" si="10"/>
        <v>427.924433253345</v>
      </c>
      <c r="H65" s="39">
        <f t="shared" si="2"/>
        <v>2.336861189246392E-3</v>
      </c>
      <c r="I65" s="39">
        <f t="shared" si="3"/>
        <v>2.3368611892463917</v>
      </c>
      <c r="J65" s="57">
        <f t="shared" si="4"/>
        <v>2336.8611892463919</v>
      </c>
      <c r="K65" s="39">
        <f t="shared" si="5"/>
        <v>7.3026912163949742E-2</v>
      </c>
      <c r="L65" s="39">
        <f t="shared" si="6"/>
        <v>73.026912163949746</v>
      </c>
      <c r="M65" s="61">
        <f t="shared" si="11"/>
        <v>73.026912163949746</v>
      </c>
      <c r="N65" s="40">
        <f t="shared" si="7"/>
        <v>0</v>
      </c>
    </row>
    <row r="66" spans="2:14" ht="18.600000000000001" customHeight="1">
      <c r="B66" s="68">
        <v>6.2</v>
      </c>
      <c r="C66" s="68">
        <f t="shared" si="9"/>
        <v>0.10821041362364843</v>
      </c>
      <c r="D66" s="69">
        <f>'velocidades medias'!BL36</f>
        <v>7.8289125821431655</v>
      </c>
      <c r="E66" s="52">
        <f t="shared" si="8"/>
        <v>78.289125821431654</v>
      </c>
      <c r="F66" s="39">
        <f t="shared" si="1"/>
        <v>21.746979394842125</v>
      </c>
      <c r="G66" s="39">
        <f t="shared" si="10"/>
        <v>434.93958789684245</v>
      </c>
      <c r="H66" s="39">
        <f t="shared" si="2"/>
        <v>2.2991698797424176E-3</v>
      </c>
      <c r="I66" s="39">
        <f t="shared" si="3"/>
        <v>2.2991698797424176</v>
      </c>
      <c r="J66" s="57">
        <f t="shared" si="4"/>
        <v>2299.1698797424174</v>
      </c>
      <c r="K66" s="39">
        <f t="shared" si="5"/>
        <v>7.184905874195055E-2</v>
      </c>
      <c r="L66" s="39">
        <f t="shared" si="6"/>
        <v>71.849058741950543</v>
      </c>
      <c r="M66" s="61">
        <f t="shared" si="11"/>
        <v>71.849058741950543</v>
      </c>
      <c r="N66" s="40">
        <f t="shared" si="7"/>
        <v>0</v>
      </c>
    </row>
    <row r="67" spans="2:14" ht="18.600000000000001" customHeight="1">
      <c r="B67" s="68">
        <v>6.3</v>
      </c>
      <c r="C67" s="68">
        <f t="shared" si="9"/>
        <v>0.10995574287564276</v>
      </c>
      <c r="D67" s="69">
        <f>'velocidades medias'!BM36</f>
        <v>7.9551853657261189</v>
      </c>
      <c r="E67" s="52">
        <f t="shared" si="8"/>
        <v>79.551853657261191</v>
      </c>
      <c r="F67" s="39">
        <f t="shared" si="1"/>
        <v>22.097737127016998</v>
      </c>
      <c r="G67" s="39">
        <f t="shared" si="10"/>
        <v>441.95474254033996</v>
      </c>
      <c r="H67" s="39">
        <f t="shared" si="2"/>
        <v>2.2626751197465061E-3</v>
      </c>
      <c r="I67" s="39">
        <f t="shared" si="3"/>
        <v>2.2626751197465063</v>
      </c>
      <c r="J67" s="57">
        <f t="shared" si="4"/>
        <v>2262.6751197465064</v>
      </c>
      <c r="K67" s="39">
        <f t="shared" si="5"/>
        <v>7.0708597492078321E-2</v>
      </c>
      <c r="L67" s="39">
        <f t="shared" si="6"/>
        <v>70.708597492078326</v>
      </c>
      <c r="M67" s="61">
        <f t="shared" si="11"/>
        <v>70.708597492078326</v>
      </c>
      <c r="N67" s="40">
        <f t="shared" si="7"/>
        <v>0</v>
      </c>
    </row>
    <row r="68" spans="2:14" ht="18.600000000000001" customHeight="1">
      <c r="B68" s="68">
        <v>6.4</v>
      </c>
      <c r="C68" s="68">
        <f t="shared" si="9"/>
        <v>0.11170107212763709</v>
      </c>
      <c r="D68" s="69">
        <f>'velocidades medias'!BN36</f>
        <v>8.0814581493090749</v>
      </c>
      <c r="E68" s="52">
        <f t="shared" si="8"/>
        <v>80.814581493090742</v>
      </c>
      <c r="F68" s="39">
        <f t="shared" si="1"/>
        <v>22.448494859191872</v>
      </c>
      <c r="G68" s="39">
        <f t="shared" si="10"/>
        <v>448.96989718383742</v>
      </c>
      <c r="H68" s="39">
        <f t="shared" si="2"/>
        <v>2.2273208210004669E-3</v>
      </c>
      <c r="I68" s="39">
        <f t="shared" si="3"/>
        <v>2.2273208210004669</v>
      </c>
      <c r="J68" s="57">
        <f t="shared" si="4"/>
        <v>2227.3208210004668</v>
      </c>
      <c r="K68" s="39">
        <f t="shared" si="5"/>
        <v>6.9603775656264591E-2</v>
      </c>
      <c r="L68" s="39">
        <f t="shared" si="6"/>
        <v>69.603775656264588</v>
      </c>
      <c r="M68" s="61">
        <f t="shared" si="11"/>
        <v>69.603775656264588</v>
      </c>
      <c r="N68" s="40">
        <f t="shared" si="7"/>
        <v>0</v>
      </c>
    </row>
    <row r="69" spans="2:14" ht="18.600000000000001" customHeight="1">
      <c r="B69" s="68">
        <v>6.5</v>
      </c>
      <c r="C69" s="68">
        <f t="shared" si="9"/>
        <v>0.11344640137963143</v>
      </c>
      <c r="D69" s="69">
        <f>'velocidades medias'!BO36</f>
        <v>8.2077309328920265</v>
      </c>
      <c r="E69" s="52">
        <f t="shared" si="8"/>
        <v>82.077309328920265</v>
      </c>
      <c r="F69" s="39">
        <f t="shared" si="1"/>
        <v>22.799252591366741</v>
      </c>
      <c r="G69" s="39">
        <f t="shared" ref="G69:G100" si="12">F69/$R$11</f>
        <v>455.98505182733481</v>
      </c>
      <c r="H69" s="39">
        <f t="shared" si="2"/>
        <v>2.1930543468312294E-3</v>
      </c>
      <c r="I69" s="39">
        <f t="shared" si="3"/>
        <v>2.1930543468312296</v>
      </c>
      <c r="J69" s="57">
        <f t="shared" si="4"/>
        <v>2193.0543468312294</v>
      </c>
      <c r="K69" s="39">
        <f t="shared" si="5"/>
        <v>6.8532948338475924E-2</v>
      </c>
      <c r="L69" s="39">
        <f t="shared" si="6"/>
        <v>68.532948338475919</v>
      </c>
      <c r="M69" s="61">
        <f t="shared" si="11"/>
        <v>68.532948338475919</v>
      </c>
      <c r="N69" s="40">
        <f t="shared" si="7"/>
        <v>0</v>
      </c>
    </row>
    <row r="70" spans="2:14" ht="18.600000000000001" customHeight="1">
      <c r="B70" s="68">
        <v>6.6</v>
      </c>
      <c r="C70" s="68">
        <f t="shared" si="9"/>
        <v>0.11519173063162574</v>
      </c>
      <c r="D70" s="69">
        <f>'velocidades medias'!BP36</f>
        <v>8.3340037164749816</v>
      </c>
      <c r="E70" s="52">
        <f t="shared" si="8"/>
        <v>83.340037164749816</v>
      </c>
      <c r="F70" s="39">
        <f t="shared" ref="F70:F103" si="13">E70*1000/3600</f>
        <v>23.150010323541615</v>
      </c>
      <c r="G70" s="39">
        <f t="shared" si="12"/>
        <v>463.00020647083227</v>
      </c>
      <c r="H70" s="39">
        <f t="shared" ref="H70:H103" si="14">1/G70</f>
        <v>2.15982625066712E-3</v>
      </c>
      <c r="I70" s="39">
        <f t="shared" ref="I70:J103" si="15">H70*1000</f>
        <v>2.1598262506671202</v>
      </c>
      <c r="J70" s="57">
        <f t="shared" si="15"/>
        <v>2159.8262506671203</v>
      </c>
      <c r="K70" s="39">
        <f t="shared" ref="K70:K103" si="16">I70/32</f>
        <v>6.7494570333347506E-2</v>
      </c>
      <c r="L70" s="39">
        <f t="shared" ref="L70:L103" si="17">K70*1000</f>
        <v>67.494570333347511</v>
      </c>
      <c r="M70" s="61">
        <f t="shared" si="11"/>
        <v>67.494570333347511</v>
      </c>
      <c r="N70" s="40">
        <f t="shared" ref="N70:N103" si="18">(L70*32)-(32*M70)</f>
        <v>0</v>
      </c>
    </row>
    <row r="71" spans="2:14" ht="18.600000000000001" customHeight="1">
      <c r="B71" s="68">
        <v>6.7</v>
      </c>
      <c r="C71" s="68">
        <f t="shared" si="9"/>
        <v>0.11693705988362008</v>
      </c>
      <c r="D71" s="69">
        <f>'velocidades medias'!BQ36</f>
        <v>8.4602765000579385</v>
      </c>
      <c r="E71" s="52">
        <f t="shared" ref="E71:E75" si="19">D71*10</f>
        <v>84.602765000579382</v>
      </c>
      <c r="F71" s="39">
        <f t="shared" si="13"/>
        <v>23.500768055716495</v>
      </c>
      <c r="G71" s="39">
        <f t="shared" si="12"/>
        <v>470.01536111432989</v>
      </c>
      <c r="H71" s="39">
        <f t="shared" si="14"/>
        <v>2.1275900379705949E-3</v>
      </c>
      <c r="I71" s="39">
        <f t="shared" si="15"/>
        <v>2.1275900379705948</v>
      </c>
      <c r="J71" s="57">
        <f t="shared" si="15"/>
        <v>2127.5900379705949</v>
      </c>
      <c r="K71" s="39">
        <f t="shared" si="16"/>
        <v>6.6487188686581086E-2</v>
      </c>
      <c r="L71" s="39">
        <f t="shared" si="17"/>
        <v>66.487188686581092</v>
      </c>
      <c r="M71" s="61">
        <f t="shared" si="11"/>
        <v>66.487188686581092</v>
      </c>
      <c r="N71" s="40">
        <f t="shared" si="18"/>
        <v>0</v>
      </c>
    </row>
    <row r="72" spans="2:14" ht="18.600000000000001" customHeight="1">
      <c r="B72" s="68">
        <v>6.8</v>
      </c>
      <c r="C72" s="68">
        <f t="shared" ref="C72:C103" si="20">RADIANS(B72)</f>
        <v>0.11868238913561441</v>
      </c>
      <c r="D72" s="69">
        <f>'velocidades medias'!BR36</f>
        <v>8.5865492836408901</v>
      </c>
      <c r="E72" s="52">
        <f t="shared" si="19"/>
        <v>85.865492836408905</v>
      </c>
      <c r="F72" s="39">
        <f t="shared" si="13"/>
        <v>23.851525787891362</v>
      </c>
      <c r="G72" s="39">
        <f t="shared" si="12"/>
        <v>477.03051575782723</v>
      </c>
      <c r="H72" s="39">
        <f t="shared" si="14"/>
        <v>2.0963019491769103E-3</v>
      </c>
      <c r="I72" s="39">
        <f t="shared" si="15"/>
        <v>2.0963019491769104</v>
      </c>
      <c r="J72" s="57">
        <f t="shared" si="15"/>
        <v>2096.3019491769105</v>
      </c>
      <c r="K72" s="39">
        <f t="shared" si="16"/>
        <v>6.5509435911778449E-2</v>
      </c>
      <c r="L72" s="39">
        <f t="shared" si="17"/>
        <v>65.509435911778453</v>
      </c>
      <c r="M72" s="61">
        <f t="shared" si="11"/>
        <v>65.509435911778453</v>
      </c>
      <c r="N72" s="40">
        <f t="shared" si="18"/>
        <v>0</v>
      </c>
    </row>
    <row r="73" spans="2:14" ht="18.600000000000001" customHeight="1">
      <c r="B73" s="68">
        <v>6.9</v>
      </c>
      <c r="C73" s="68">
        <f t="shared" si="20"/>
        <v>0.12042771838760874</v>
      </c>
      <c r="D73" s="69">
        <f>'velocidades medias'!BS36</f>
        <v>8.712822067223847</v>
      </c>
      <c r="E73" s="52">
        <f t="shared" si="19"/>
        <v>87.12822067223847</v>
      </c>
      <c r="F73" s="39">
        <f t="shared" si="13"/>
        <v>24.202283520066242</v>
      </c>
      <c r="G73" s="39">
        <f t="shared" si="12"/>
        <v>484.0456704013248</v>
      </c>
      <c r="H73" s="39">
        <f t="shared" si="14"/>
        <v>2.0659207615076791E-3</v>
      </c>
      <c r="I73" s="39">
        <f t="shared" si="15"/>
        <v>2.0659207615076793</v>
      </c>
      <c r="J73" s="57">
        <f t="shared" si="15"/>
        <v>2065.9207615076793</v>
      </c>
      <c r="K73" s="39">
        <f t="shared" si="16"/>
        <v>6.4560023797114979E-2</v>
      </c>
      <c r="L73" s="39">
        <f t="shared" si="17"/>
        <v>64.56002379711498</v>
      </c>
      <c r="M73" s="61">
        <f t="shared" si="11"/>
        <v>64.56002379711498</v>
      </c>
      <c r="N73" s="40">
        <f t="shared" si="18"/>
        <v>0</v>
      </c>
    </row>
    <row r="74" spans="2:14" ht="18.600000000000001" customHeight="1">
      <c r="B74" s="68">
        <v>7</v>
      </c>
      <c r="C74" s="68">
        <f t="shared" si="20"/>
        <v>0.12217304763960307</v>
      </c>
      <c r="D74" s="69">
        <f>'velocidades medias'!BT36</f>
        <v>8.8390948508068004</v>
      </c>
      <c r="E74" s="52">
        <f t="shared" si="19"/>
        <v>88.390948508068007</v>
      </c>
      <c r="F74" s="39">
        <f t="shared" si="13"/>
        <v>24.553041252241112</v>
      </c>
      <c r="G74" s="39">
        <f t="shared" si="12"/>
        <v>491.0608250448222</v>
      </c>
      <c r="H74" s="39">
        <f t="shared" si="14"/>
        <v>2.0364076077718555E-3</v>
      </c>
      <c r="I74" s="39">
        <f t="shared" si="15"/>
        <v>2.0364076077718556</v>
      </c>
      <c r="J74" s="57">
        <f t="shared" si="15"/>
        <v>2036.4076077718555</v>
      </c>
      <c r="K74" s="39">
        <f t="shared" si="16"/>
        <v>6.3637737742870487E-2</v>
      </c>
      <c r="L74" s="39">
        <f t="shared" si="17"/>
        <v>63.637737742870485</v>
      </c>
      <c r="M74" s="61">
        <f t="shared" si="11"/>
        <v>63.637737742870485</v>
      </c>
      <c r="N74" s="40">
        <f t="shared" si="18"/>
        <v>0</v>
      </c>
    </row>
    <row r="75" spans="2:14" ht="18.600000000000001" customHeight="1">
      <c r="B75" s="68">
        <v>7.1</v>
      </c>
      <c r="C75" s="68">
        <f t="shared" si="20"/>
        <v>0.12391837689159739</v>
      </c>
      <c r="D75" s="69">
        <f>'velocidades medias'!BU36</f>
        <v>8.9653676343897537</v>
      </c>
      <c r="E75" s="52">
        <f t="shared" si="19"/>
        <v>89.65367634389753</v>
      </c>
      <c r="F75" s="39">
        <f t="shared" si="13"/>
        <v>24.903798984415982</v>
      </c>
      <c r="G75" s="39">
        <f t="shared" si="12"/>
        <v>498.07597968831959</v>
      </c>
      <c r="H75" s="39">
        <f t="shared" si="14"/>
        <v>2.0077258104792945E-3</v>
      </c>
      <c r="I75" s="39">
        <f t="shared" si="15"/>
        <v>2.0077258104792945</v>
      </c>
      <c r="J75" s="57">
        <f t="shared" si="15"/>
        <v>2007.7258104792945</v>
      </c>
      <c r="K75" s="39">
        <f t="shared" si="16"/>
        <v>6.2741431577477955E-2</v>
      </c>
      <c r="L75" s="39">
        <f t="shared" si="17"/>
        <v>62.741431577477954</v>
      </c>
      <c r="M75" s="61">
        <f t="shared" si="11"/>
        <v>62.741431577477954</v>
      </c>
      <c r="N75" s="40">
        <f t="shared" si="18"/>
        <v>0</v>
      </c>
    </row>
    <row r="76" spans="2:14" ht="18.600000000000001" customHeight="1">
      <c r="B76" s="68">
        <v>7.2</v>
      </c>
      <c r="C76" s="68">
        <f t="shared" si="20"/>
        <v>0.12566370614359174</v>
      </c>
      <c r="D76" s="69">
        <f>'velocidades medias'!BV36</f>
        <v>9.0916404179727088</v>
      </c>
      <c r="E76" s="59">
        <f>D76*10</f>
        <v>90.916404179727095</v>
      </c>
      <c r="F76" s="60">
        <f t="shared" ref="F76:F86" si="21">E76*1000/3600</f>
        <v>25.254556716590859</v>
      </c>
      <c r="G76" s="60">
        <f t="shared" ref="G76:G86" si="22">F76/$R$11</f>
        <v>505.09113433181716</v>
      </c>
      <c r="H76" s="60">
        <f t="shared" ref="H76:H86" si="23">1/G76</f>
        <v>1.9798407297781928E-3</v>
      </c>
      <c r="I76" s="60">
        <f t="shared" ref="I76:I86" si="24">H76*1000</f>
        <v>1.9798407297781928</v>
      </c>
      <c r="J76" s="61">
        <f t="shared" ref="J76:J86" si="25">I76*1000</f>
        <v>1979.8407297781928</v>
      </c>
      <c r="K76" s="60">
        <f>I76/32</f>
        <v>6.1870022805568525E-2</v>
      </c>
      <c r="L76" s="60">
        <f t="shared" ref="L76:L86" si="26">K76*1000</f>
        <v>61.870022805568524</v>
      </c>
      <c r="M76" s="61">
        <f t="shared" ref="M76:M86" si="27">L76</f>
        <v>61.870022805568524</v>
      </c>
      <c r="N76" s="62">
        <f t="shared" si="18"/>
        <v>0</v>
      </c>
    </row>
    <row r="77" spans="2:14" ht="18.600000000000001" customHeight="1">
      <c r="B77" s="68">
        <v>7.3</v>
      </c>
      <c r="C77" s="68">
        <f t="shared" si="20"/>
        <v>0.12740903539558607</v>
      </c>
      <c r="D77" s="69">
        <f>'velocidades medias'!BW36</f>
        <v>9.2179132015556657</v>
      </c>
      <c r="E77" s="59">
        <f>D77*10</f>
        <v>92.179132015556661</v>
      </c>
      <c r="F77" s="60">
        <f t="shared" si="21"/>
        <v>25.605314448765739</v>
      </c>
      <c r="G77" s="60">
        <f t="shared" si="22"/>
        <v>512.10628897531478</v>
      </c>
      <c r="H77" s="60">
        <f t="shared" si="23"/>
        <v>1.9527196238908195E-3</v>
      </c>
      <c r="I77" s="60">
        <f t="shared" si="24"/>
        <v>1.9527196238908195</v>
      </c>
      <c r="J77" s="61">
        <f t="shared" si="25"/>
        <v>1952.7196238908195</v>
      </c>
      <c r="K77" s="60">
        <f>I77/32</f>
        <v>6.1022488246588111E-2</v>
      </c>
      <c r="L77" s="60">
        <f t="shared" si="26"/>
        <v>61.022488246588111</v>
      </c>
      <c r="M77" s="61">
        <f t="shared" si="27"/>
        <v>61.022488246588111</v>
      </c>
      <c r="N77" s="62">
        <f t="shared" si="18"/>
        <v>0</v>
      </c>
    </row>
    <row r="78" spans="2:14" ht="18.600000000000001" customHeight="1">
      <c r="B78" s="68">
        <v>7.4</v>
      </c>
      <c r="C78" s="68">
        <f t="shared" si="20"/>
        <v>0.1291543646475804</v>
      </c>
      <c r="D78" s="69">
        <f>'velocidades medias'!BX36</f>
        <v>9.3441859851386191</v>
      </c>
      <c r="E78" s="59">
        <f t="shared" ref="E78:E103" si="28">D78*10</f>
        <v>93.441859851386198</v>
      </c>
      <c r="F78" s="60">
        <f t="shared" si="21"/>
        <v>25.956072180940609</v>
      </c>
      <c r="G78" s="60">
        <f t="shared" si="22"/>
        <v>519.12144361881212</v>
      </c>
      <c r="H78" s="60">
        <f t="shared" si="23"/>
        <v>1.9263315208652683E-3</v>
      </c>
      <c r="I78" s="60">
        <f t="shared" si="24"/>
        <v>1.9263315208652683</v>
      </c>
      <c r="J78" s="61">
        <f t="shared" si="25"/>
        <v>1926.3315208652682</v>
      </c>
      <c r="K78" s="60">
        <f t="shared" ref="K78:K86" si="29">I78/32</f>
        <v>6.0197860027039633E-2</v>
      </c>
      <c r="L78" s="60">
        <f t="shared" si="26"/>
        <v>60.197860027039631</v>
      </c>
      <c r="M78" s="61">
        <f t="shared" si="27"/>
        <v>60.197860027039631</v>
      </c>
      <c r="N78" s="62">
        <f t="shared" si="18"/>
        <v>0</v>
      </c>
    </row>
    <row r="79" spans="2:14" ht="18.600000000000001" customHeight="1">
      <c r="B79" s="68">
        <v>7.5</v>
      </c>
      <c r="C79" s="68">
        <f t="shared" si="20"/>
        <v>0.1308996938995747</v>
      </c>
      <c r="D79" s="69">
        <f>'velocidades medias'!BY36</f>
        <v>9.4704587687215707</v>
      </c>
      <c r="E79" s="59">
        <f t="shared" si="28"/>
        <v>94.704587687215707</v>
      </c>
      <c r="F79" s="60">
        <f t="shared" si="21"/>
        <v>26.306829913115475</v>
      </c>
      <c r="G79" s="60">
        <f t="shared" si="22"/>
        <v>526.13659826230946</v>
      </c>
      <c r="H79" s="60">
        <f t="shared" si="23"/>
        <v>1.9006471005870653E-3</v>
      </c>
      <c r="I79" s="60">
        <f t="shared" si="24"/>
        <v>1.9006471005870653</v>
      </c>
      <c r="J79" s="61">
        <f t="shared" si="25"/>
        <v>1900.6471005870653</v>
      </c>
      <c r="K79" s="60">
        <f t="shared" si="29"/>
        <v>5.9395221893345791E-2</v>
      </c>
      <c r="L79" s="60">
        <f t="shared" si="26"/>
        <v>59.395221893345791</v>
      </c>
      <c r="M79" s="61">
        <f t="shared" si="27"/>
        <v>59.395221893345791</v>
      </c>
      <c r="N79" s="62">
        <f t="shared" si="18"/>
        <v>0</v>
      </c>
    </row>
    <row r="80" spans="2:14" ht="18.600000000000001" customHeight="1">
      <c r="B80" s="68">
        <v>7.6</v>
      </c>
      <c r="C80" s="68">
        <f t="shared" si="20"/>
        <v>0.13264502315156904</v>
      </c>
      <c r="D80" s="69">
        <f>'velocidades medias'!BZ36</f>
        <v>9.596731552304524</v>
      </c>
      <c r="E80" s="59">
        <f t="shared" si="28"/>
        <v>95.967315523045244</v>
      </c>
      <c r="F80" s="60">
        <f t="shared" si="21"/>
        <v>26.657587645290345</v>
      </c>
      <c r="G80" s="60">
        <f t="shared" si="22"/>
        <v>533.15175290580692</v>
      </c>
      <c r="H80" s="60">
        <f t="shared" si="23"/>
        <v>1.8756385861056564E-3</v>
      </c>
      <c r="I80" s="60">
        <f t="shared" si="24"/>
        <v>1.8756385861056564</v>
      </c>
      <c r="J80" s="61">
        <f t="shared" si="25"/>
        <v>1875.6385861056563</v>
      </c>
      <c r="K80" s="60">
        <f t="shared" si="29"/>
        <v>5.8613705815801762E-2</v>
      </c>
      <c r="L80" s="60">
        <f t="shared" si="26"/>
        <v>58.613705815801758</v>
      </c>
      <c r="M80" s="61">
        <f t="shared" si="27"/>
        <v>58.613705815801758</v>
      </c>
      <c r="N80" s="62">
        <f t="shared" si="18"/>
        <v>0</v>
      </c>
    </row>
    <row r="81" spans="2:14" ht="18.600000000000001" customHeight="1">
      <c r="B81" s="68">
        <v>7.7</v>
      </c>
      <c r="C81" s="68">
        <f t="shared" si="20"/>
        <v>0.13439035240356337</v>
      </c>
      <c r="D81" s="69">
        <f>'velocidades medias'!CA36</f>
        <v>9.7230043358874774</v>
      </c>
      <c r="E81" s="59">
        <f t="shared" si="28"/>
        <v>97.230043358874781</v>
      </c>
      <c r="F81" s="60">
        <f t="shared" si="21"/>
        <v>27.008345377465218</v>
      </c>
      <c r="G81" s="60">
        <f t="shared" si="22"/>
        <v>540.16690754930437</v>
      </c>
      <c r="H81" s="60">
        <f t="shared" si="23"/>
        <v>1.8512796434289596E-3</v>
      </c>
      <c r="I81" s="60">
        <f t="shared" si="24"/>
        <v>1.8512796434289596</v>
      </c>
      <c r="J81" s="61">
        <f t="shared" si="25"/>
        <v>1851.2796434289596</v>
      </c>
      <c r="K81" s="60">
        <f t="shared" si="29"/>
        <v>5.7852488857154986E-2</v>
      </c>
      <c r="L81" s="60">
        <f t="shared" si="26"/>
        <v>57.852488857154988</v>
      </c>
      <c r="M81" s="61">
        <f t="shared" si="27"/>
        <v>57.852488857154988</v>
      </c>
      <c r="N81" s="62">
        <f t="shared" si="18"/>
        <v>0</v>
      </c>
    </row>
    <row r="82" spans="2:14" ht="18.600000000000001" customHeight="1">
      <c r="B82" s="68">
        <v>7.8</v>
      </c>
      <c r="C82" s="68">
        <f t="shared" si="20"/>
        <v>0.1361356816555577</v>
      </c>
      <c r="D82" s="69">
        <f>'velocidades medias'!CB36</f>
        <v>9.849277119470436</v>
      </c>
      <c r="E82" s="59">
        <f t="shared" si="28"/>
        <v>98.49277119470436</v>
      </c>
      <c r="F82" s="60">
        <f t="shared" si="21"/>
        <v>27.359103109640099</v>
      </c>
      <c r="G82" s="60">
        <f t="shared" si="22"/>
        <v>547.18206219280194</v>
      </c>
      <c r="H82" s="60">
        <f t="shared" si="23"/>
        <v>1.8275452890260239E-3</v>
      </c>
      <c r="I82" s="60">
        <f t="shared" si="24"/>
        <v>1.827545289026024</v>
      </c>
      <c r="J82" s="61">
        <f t="shared" si="25"/>
        <v>1827.545289026024</v>
      </c>
      <c r="K82" s="60">
        <f t="shared" si="29"/>
        <v>5.7110790282063249E-2</v>
      </c>
      <c r="L82" s="60">
        <f t="shared" si="26"/>
        <v>57.110790282063249</v>
      </c>
      <c r="M82" s="61">
        <f t="shared" si="27"/>
        <v>57.110790282063249</v>
      </c>
      <c r="N82" s="62">
        <f t="shared" si="18"/>
        <v>0</v>
      </c>
    </row>
    <row r="83" spans="2:14" ht="18.600000000000001" customHeight="1">
      <c r="B83" s="68">
        <v>7.9</v>
      </c>
      <c r="C83" s="68">
        <f t="shared" si="20"/>
        <v>0.13788101090755203</v>
      </c>
      <c r="D83" s="69">
        <f>'velocidades medias'!CC36</f>
        <v>9.9755499030533876</v>
      </c>
      <c r="E83" s="59">
        <f t="shared" si="28"/>
        <v>99.755499030533883</v>
      </c>
      <c r="F83" s="60">
        <f t="shared" si="21"/>
        <v>27.709860841814969</v>
      </c>
      <c r="G83" s="60">
        <f t="shared" si="22"/>
        <v>554.19721683629939</v>
      </c>
      <c r="H83" s="60">
        <f t="shared" si="23"/>
        <v>1.8044118043548084E-3</v>
      </c>
      <c r="I83" s="60">
        <f t="shared" si="24"/>
        <v>1.8044118043548083</v>
      </c>
      <c r="J83" s="61">
        <f t="shared" si="25"/>
        <v>1804.4118043548083</v>
      </c>
      <c r="K83" s="60">
        <f t="shared" si="29"/>
        <v>5.6387868886087759E-2</v>
      </c>
      <c r="L83" s="60">
        <f t="shared" si="26"/>
        <v>56.387868886087759</v>
      </c>
      <c r="M83" s="61">
        <f t="shared" si="27"/>
        <v>56.387868886087759</v>
      </c>
      <c r="N83" s="62">
        <f t="shared" si="18"/>
        <v>0</v>
      </c>
    </row>
    <row r="84" spans="2:14" ht="18.600000000000001" customHeight="1">
      <c r="B84" s="68">
        <v>8</v>
      </c>
      <c r="C84" s="68">
        <f t="shared" si="20"/>
        <v>0.13962634015954636</v>
      </c>
      <c r="D84" s="69">
        <f>'velocidades medias'!CD36</f>
        <v>10.101822686636341</v>
      </c>
      <c r="E84" s="59">
        <f t="shared" si="28"/>
        <v>101.01822686636341</v>
      </c>
      <c r="F84" s="60">
        <f t="shared" si="21"/>
        <v>28.060618573989835</v>
      </c>
      <c r="G84" s="60">
        <f t="shared" si="22"/>
        <v>561.21237147979662</v>
      </c>
      <c r="H84" s="60">
        <f t="shared" si="23"/>
        <v>1.7818566568003741E-3</v>
      </c>
      <c r="I84" s="60">
        <f t="shared" si="24"/>
        <v>1.7818566568003742</v>
      </c>
      <c r="J84" s="61">
        <f t="shared" si="25"/>
        <v>1781.8566568003741</v>
      </c>
      <c r="K84" s="60">
        <f t="shared" si="29"/>
        <v>5.5683020525011694E-2</v>
      </c>
      <c r="L84" s="60">
        <f t="shared" si="26"/>
        <v>55.683020525011692</v>
      </c>
      <c r="M84" s="61">
        <f t="shared" si="27"/>
        <v>55.683020525011692</v>
      </c>
      <c r="N84" s="62">
        <f t="shared" si="18"/>
        <v>0</v>
      </c>
    </row>
    <row r="85" spans="2:14" ht="18.600000000000001" customHeight="1">
      <c r="B85" s="68">
        <v>8.1</v>
      </c>
      <c r="C85" s="68">
        <f t="shared" si="20"/>
        <v>0.1413716694115407</v>
      </c>
      <c r="D85" s="69">
        <f>'velocidades medias'!CE36</f>
        <v>10.228095470219296</v>
      </c>
      <c r="E85" s="59">
        <f t="shared" si="28"/>
        <v>102.28095470219296</v>
      </c>
      <c r="F85" s="60">
        <f t="shared" si="21"/>
        <v>28.411376306164712</v>
      </c>
      <c r="G85" s="60">
        <f t="shared" si="22"/>
        <v>568.22752612329418</v>
      </c>
      <c r="H85" s="60">
        <f t="shared" si="23"/>
        <v>1.7598584264695049E-3</v>
      </c>
      <c r="I85" s="60">
        <f t="shared" si="24"/>
        <v>1.759858426469505</v>
      </c>
      <c r="J85" s="61">
        <f t="shared" si="25"/>
        <v>1759.858426469505</v>
      </c>
      <c r="K85" s="60">
        <f t="shared" si="29"/>
        <v>5.499557582717203E-2</v>
      </c>
      <c r="L85" s="60">
        <f t="shared" si="26"/>
        <v>54.995575827172033</v>
      </c>
      <c r="M85" s="61">
        <f t="shared" si="27"/>
        <v>54.995575827172033</v>
      </c>
      <c r="N85" s="62">
        <f t="shared" si="18"/>
        <v>0</v>
      </c>
    </row>
    <row r="86" spans="2:14" ht="18.600000000000001" customHeight="1">
      <c r="B86" s="68">
        <v>8.1999999999999993</v>
      </c>
      <c r="C86" s="68">
        <f t="shared" si="20"/>
        <v>0.143116998663535</v>
      </c>
      <c r="D86" s="69">
        <f>'velocidades medias'!CF36</f>
        <v>10.354368253802249</v>
      </c>
      <c r="E86" s="59">
        <f t="shared" si="28"/>
        <v>103.54368253802249</v>
      </c>
      <c r="F86" s="60">
        <f t="shared" si="21"/>
        <v>28.762134038339582</v>
      </c>
      <c r="G86" s="60">
        <f t="shared" si="22"/>
        <v>575.24268076679164</v>
      </c>
      <c r="H86" s="60">
        <f t="shared" si="23"/>
        <v>1.7383967383418281E-3</v>
      </c>
      <c r="I86" s="60">
        <f t="shared" si="24"/>
        <v>1.7383967383418282</v>
      </c>
      <c r="J86" s="61">
        <f t="shared" si="25"/>
        <v>1738.3967383418283</v>
      </c>
      <c r="K86" s="60">
        <f t="shared" si="29"/>
        <v>5.432489807318213E-2</v>
      </c>
      <c r="L86" s="60">
        <f t="shared" si="26"/>
        <v>54.324898073182133</v>
      </c>
      <c r="M86" s="61">
        <f t="shared" si="27"/>
        <v>54.324898073182133</v>
      </c>
      <c r="N86" s="62">
        <f t="shared" si="18"/>
        <v>0</v>
      </c>
    </row>
    <row r="87" spans="2:14" ht="18.600000000000001" customHeight="1">
      <c r="B87" s="68">
        <v>8.3000000000000007</v>
      </c>
      <c r="C87" s="68">
        <f t="shared" si="20"/>
        <v>0.14486232791552936</v>
      </c>
      <c r="D87" s="69">
        <f>'velocidades medias'!CG36</f>
        <v>10.480641037385206</v>
      </c>
      <c r="E87" s="59">
        <f t="shared" si="28"/>
        <v>104.80641037385206</v>
      </c>
      <c r="F87" s="60">
        <f t="shared" si="13"/>
        <v>29.112891770514462</v>
      </c>
      <c r="G87" s="60">
        <f t="shared" si="12"/>
        <v>582.2578354102892</v>
      </c>
      <c r="H87" s="60">
        <f t="shared" si="14"/>
        <v>1.7174521993256612E-3</v>
      </c>
      <c r="I87" s="60">
        <f t="shared" si="15"/>
        <v>1.7174521993256613</v>
      </c>
      <c r="J87" s="61">
        <f t="shared" si="15"/>
        <v>1717.4521993256612</v>
      </c>
      <c r="K87" s="60">
        <f t="shared" si="16"/>
        <v>5.3670381228926915E-2</v>
      </c>
      <c r="L87" s="60">
        <f t="shared" si="17"/>
        <v>53.670381228926914</v>
      </c>
      <c r="M87" s="61">
        <f>L87</f>
        <v>53.670381228926914</v>
      </c>
      <c r="N87" s="62">
        <f t="shared" si="18"/>
        <v>0</v>
      </c>
    </row>
    <row r="88" spans="2:14" ht="18.600000000000001" customHeight="1">
      <c r="B88" s="68">
        <v>8.4</v>
      </c>
      <c r="C88" s="68">
        <f t="shared" si="20"/>
        <v>0.14660765716752369</v>
      </c>
      <c r="D88" s="69">
        <f>'velocidades medias'!CH36</f>
        <v>10.60691382096816</v>
      </c>
      <c r="E88" s="59">
        <f t="shared" si="28"/>
        <v>106.0691382096816</v>
      </c>
      <c r="F88" s="60">
        <f t="shared" si="13"/>
        <v>29.463649502689332</v>
      </c>
      <c r="G88" s="60">
        <f t="shared" si="12"/>
        <v>589.27299005378666</v>
      </c>
      <c r="H88" s="60">
        <f t="shared" si="14"/>
        <v>1.6970063398098795E-3</v>
      </c>
      <c r="I88" s="60">
        <f t="shared" si="15"/>
        <v>1.6970063398098796</v>
      </c>
      <c r="J88" s="61">
        <f t="shared" si="15"/>
        <v>1697.0063398098796</v>
      </c>
      <c r="K88" s="60">
        <f t="shared" si="16"/>
        <v>5.3031448119058737E-2</v>
      </c>
      <c r="L88" s="60">
        <f t="shared" si="17"/>
        <v>53.031448119058737</v>
      </c>
      <c r="M88" s="61">
        <f t="shared" ref="M88:M103" si="30">L88</f>
        <v>53.031448119058737</v>
      </c>
      <c r="N88" s="62">
        <f t="shared" si="18"/>
        <v>0</v>
      </c>
    </row>
    <row r="89" spans="2:14" ht="18.600000000000001" customHeight="1">
      <c r="B89" s="68">
        <v>8.5</v>
      </c>
      <c r="C89" s="68">
        <f t="shared" si="20"/>
        <v>0.14835298641951802</v>
      </c>
      <c r="D89" s="69">
        <f>'velocidades medias'!CI36</f>
        <v>10.733186604551117</v>
      </c>
      <c r="E89" s="59">
        <f t="shared" si="28"/>
        <v>107.33186604551116</v>
      </c>
      <c r="F89" s="60">
        <f t="shared" si="13"/>
        <v>29.814407234864213</v>
      </c>
      <c r="G89" s="60">
        <f t="shared" si="12"/>
        <v>596.28814469728422</v>
      </c>
      <c r="H89" s="60">
        <f t="shared" si="14"/>
        <v>1.6770415593415277E-3</v>
      </c>
      <c r="I89" s="60">
        <f t="shared" si="15"/>
        <v>1.6770415593415278</v>
      </c>
      <c r="J89" s="61">
        <f t="shared" si="15"/>
        <v>1677.0415593415278</v>
      </c>
      <c r="K89" s="60">
        <f t="shared" si="16"/>
        <v>5.2407548729422743E-2</v>
      </c>
      <c r="L89" s="60">
        <f t="shared" si="17"/>
        <v>52.407548729422743</v>
      </c>
      <c r="M89" s="61">
        <f t="shared" si="30"/>
        <v>52.407548729422743</v>
      </c>
      <c r="N89" s="62">
        <f t="shared" si="18"/>
        <v>0</v>
      </c>
    </row>
    <row r="90" spans="2:14" ht="18.600000000000001" customHeight="1">
      <c r="B90" s="68">
        <v>8.6</v>
      </c>
      <c r="C90" s="68">
        <f t="shared" si="20"/>
        <v>0.15009831567151233</v>
      </c>
      <c r="D90" s="69">
        <f>'velocidades medias'!CJ36</f>
        <v>10.859459388134066</v>
      </c>
      <c r="E90" s="59">
        <f t="shared" si="28"/>
        <v>108.59459388134067</v>
      </c>
      <c r="F90" s="60">
        <f t="shared" si="13"/>
        <v>30.165164967039075</v>
      </c>
      <c r="G90" s="60">
        <f t="shared" si="12"/>
        <v>603.30329934078145</v>
      </c>
      <c r="H90" s="60">
        <f t="shared" si="14"/>
        <v>1.657541076093371E-3</v>
      </c>
      <c r="I90" s="60">
        <f t="shared" si="15"/>
        <v>1.6575410760933709</v>
      </c>
      <c r="J90" s="61">
        <f t="shared" si="15"/>
        <v>1657.541076093371</v>
      </c>
      <c r="K90" s="60">
        <f t="shared" si="16"/>
        <v>5.179815862791784E-2</v>
      </c>
      <c r="L90" s="60">
        <f t="shared" si="17"/>
        <v>51.798158627917843</v>
      </c>
      <c r="M90" s="61">
        <f t="shared" si="30"/>
        <v>51.798158627917843</v>
      </c>
      <c r="N90" s="62">
        <f t="shared" si="18"/>
        <v>0</v>
      </c>
    </row>
    <row r="91" spans="2:14" ht="18.600000000000001" customHeight="1">
      <c r="B91" s="68">
        <v>8.6999999999999993</v>
      </c>
      <c r="C91" s="68">
        <f t="shared" si="20"/>
        <v>0.15184364492350666</v>
      </c>
      <c r="D91" s="69">
        <f>'velocidades medias'!CK36</f>
        <v>10.985732171717022</v>
      </c>
      <c r="E91" s="59">
        <f t="shared" si="28"/>
        <v>109.85732171717021</v>
      </c>
      <c r="F91" s="60">
        <f t="shared" si="13"/>
        <v>30.515922699213949</v>
      </c>
      <c r="G91" s="60">
        <f t="shared" si="12"/>
        <v>610.3184539842789</v>
      </c>
      <c r="H91" s="60">
        <f t="shared" si="14"/>
        <v>1.6384888798164356E-3</v>
      </c>
      <c r="I91" s="60">
        <f t="shared" si="15"/>
        <v>1.6384888798164357</v>
      </c>
      <c r="J91" s="61">
        <f t="shared" si="15"/>
        <v>1638.4888798164357</v>
      </c>
      <c r="K91" s="60">
        <f t="shared" si="16"/>
        <v>5.1202777494263614E-2</v>
      </c>
      <c r="L91" s="60">
        <f t="shared" si="17"/>
        <v>51.202777494263614</v>
      </c>
      <c r="M91" s="61">
        <f t="shared" si="30"/>
        <v>51.202777494263614</v>
      </c>
      <c r="N91" s="62">
        <f t="shared" si="18"/>
        <v>0</v>
      </c>
    </row>
    <row r="92" spans="2:14" ht="18.600000000000001" customHeight="1">
      <c r="B92" s="68">
        <v>8.8000000000000007</v>
      </c>
      <c r="C92" s="68">
        <f t="shared" si="20"/>
        <v>0.15358897417550102</v>
      </c>
      <c r="D92" s="69">
        <f>'velocidades medias'!CL36</f>
        <v>11.112004955299982</v>
      </c>
      <c r="E92" s="59">
        <f t="shared" si="28"/>
        <v>111.12004955299982</v>
      </c>
      <c r="F92" s="60">
        <f t="shared" si="13"/>
        <v>30.866680431388836</v>
      </c>
      <c r="G92" s="60">
        <f t="shared" si="12"/>
        <v>617.3336086277767</v>
      </c>
      <c r="H92" s="60">
        <f t="shared" si="14"/>
        <v>1.6198696880003389E-3</v>
      </c>
      <c r="I92" s="60">
        <f t="shared" si="15"/>
        <v>1.6198696880003389</v>
      </c>
      <c r="J92" s="61">
        <f t="shared" si="15"/>
        <v>1619.869688000339</v>
      </c>
      <c r="K92" s="60">
        <f t="shared" si="16"/>
        <v>5.0620927750010591E-2</v>
      </c>
      <c r="L92" s="60">
        <f t="shared" si="17"/>
        <v>50.620927750010594</v>
      </c>
      <c r="M92" s="61">
        <f t="shared" si="30"/>
        <v>50.620927750010594</v>
      </c>
      <c r="N92" s="62">
        <f t="shared" si="18"/>
        <v>0</v>
      </c>
    </row>
    <row r="93" spans="2:14" ht="18.600000000000001" customHeight="1">
      <c r="B93" s="68">
        <v>8.9</v>
      </c>
      <c r="C93" s="68">
        <f t="shared" si="20"/>
        <v>0.15533430342749532</v>
      </c>
      <c r="D93" s="69">
        <f>'velocidades medias'!CM36</f>
        <v>11.23827773888293</v>
      </c>
      <c r="E93" s="59">
        <f t="shared" si="28"/>
        <v>112.3827773888293</v>
      </c>
      <c r="F93" s="60">
        <f t="shared" si="13"/>
        <v>31.217438163563695</v>
      </c>
      <c r="G93" s="60">
        <f t="shared" si="12"/>
        <v>624.34876327127392</v>
      </c>
      <c r="H93" s="60">
        <f t="shared" si="14"/>
        <v>1.6016689049890998E-3</v>
      </c>
      <c r="I93" s="60">
        <f t="shared" si="15"/>
        <v>1.6016689049890998</v>
      </c>
      <c r="J93" s="61">
        <f t="shared" si="15"/>
        <v>1601.6689049890997</v>
      </c>
      <c r="K93" s="60">
        <f t="shared" si="16"/>
        <v>5.0052153280909367E-2</v>
      </c>
      <c r="L93" s="60">
        <f t="shared" si="17"/>
        <v>50.052153280909366</v>
      </c>
      <c r="M93" s="61">
        <f t="shared" si="30"/>
        <v>50.052153280909366</v>
      </c>
      <c r="N93" s="62">
        <f t="shared" si="18"/>
        <v>0</v>
      </c>
    </row>
    <row r="94" spans="2:14" ht="18.600000000000001" customHeight="1">
      <c r="B94" s="68">
        <v>9</v>
      </c>
      <c r="C94" s="68">
        <f t="shared" si="20"/>
        <v>0.15707963267948966</v>
      </c>
      <c r="D94" s="69">
        <f>'velocidades medias'!CN36</f>
        <v>11.364550522465885</v>
      </c>
      <c r="E94" s="59">
        <f t="shared" si="28"/>
        <v>113.64550522465885</v>
      </c>
      <c r="F94" s="60">
        <f t="shared" si="13"/>
        <v>31.568195895738569</v>
      </c>
      <c r="G94" s="60">
        <f t="shared" si="12"/>
        <v>631.36391791477138</v>
      </c>
      <c r="H94" s="60">
        <f t="shared" si="14"/>
        <v>1.5838725838225542E-3</v>
      </c>
      <c r="I94" s="60">
        <f t="shared" si="15"/>
        <v>1.5838725838225542</v>
      </c>
      <c r="J94" s="61">
        <f t="shared" si="15"/>
        <v>1583.8725838225541</v>
      </c>
      <c r="K94" s="60">
        <f t="shared" si="16"/>
        <v>4.949601824445482E-2</v>
      </c>
      <c r="L94" s="60">
        <f t="shared" si="17"/>
        <v>49.496018244454817</v>
      </c>
      <c r="M94" s="61">
        <f t="shared" si="30"/>
        <v>49.496018244454817</v>
      </c>
      <c r="N94" s="62">
        <f t="shared" si="18"/>
        <v>0</v>
      </c>
    </row>
    <row r="95" spans="2:14" ht="18.600000000000001" customHeight="1">
      <c r="B95" s="68">
        <v>9.1</v>
      </c>
      <c r="C95" s="68">
        <f t="shared" si="20"/>
        <v>0.15882496193148399</v>
      </c>
      <c r="D95" s="69">
        <f>'velocidades medias'!CO36</f>
        <v>11.49082330604884</v>
      </c>
      <c r="E95" s="59">
        <f t="shared" si="28"/>
        <v>114.9082330604884</v>
      </c>
      <c r="F95" s="60">
        <f t="shared" si="13"/>
        <v>31.918953627913446</v>
      </c>
      <c r="G95" s="60">
        <f t="shared" si="12"/>
        <v>638.37907255826883</v>
      </c>
      <c r="H95" s="60">
        <f t="shared" si="14"/>
        <v>1.5664673905937351E-3</v>
      </c>
      <c r="I95" s="60">
        <f t="shared" si="15"/>
        <v>1.5664673905937352</v>
      </c>
      <c r="J95" s="61">
        <f t="shared" si="15"/>
        <v>1566.4673905937352</v>
      </c>
      <c r="K95" s="60">
        <f t="shared" si="16"/>
        <v>4.8952105956054225E-2</v>
      </c>
      <c r="L95" s="60">
        <f t="shared" si="17"/>
        <v>48.952105956054226</v>
      </c>
      <c r="M95" s="61">
        <f t="shared" si="30"/>
        <v>48.952105956054226</v>
      </c>
      <c r="N95" s="62">
        <f t="shared" si="18"/>
        <v>0</v>
      </c>
    </row>
    <row r="96" spans="2:14" ht="18.600000000000001" customHeight="1">
      <c r="B96" s="68">
        <v>9.1999999999999993</v>
      </c>
      <c r="C96" s="68">
        <f t="shared" si="20"/>
        <v>0.16057029118347832</v>
      </c>
      <c r="D96" s="69">
        <f>'velocidades medias'!CP36</f>
        <v>11.617096089631795</v>
      </c>
      <c r="E96" s="59">
        <f t="shared" si="28"/>
        <v>116.17096089631795</v>
      </c>
      <c r="F96" s="60">
        <f t="shared" si="13"/>
        <v>32.269711360088316</v>
      </c>
      <c r="G96" s="60">
        <f t="shared" si="12"/>
        <v>645.39422720176628</v>
      </c>
      <c r="H96" s="60">
        <f t="shared" si="14"/>
        <v>1.5494405711307597E-3</v>
      </c>
      <c r="I96" s="60">
        <f t="shared" si="15"/>
        <v>1.5494405711307597</v>
      </c>
      <c r="J96" s="61">
        <f t="shared" si="15"/>
        <v>1549.4405711307597</v>
      </c>
      <c r="K96" s="60">
        <f t="shared" si="16"/>
        <v>4.8420017847836241E-2</v>
      </c>
      <c r="L96" s="60">
        <f t="shared" si="17"/>
        <v>48.420017847836242</v>
      </c>
      <c r="M96" s="61">
        <f t="shared" si="30"/>
        <v>48.420017847836242</v>
      </c>
      <c r="N96" s="62">
        <f t="shared" si="18"/>
        <v>0</v>
      </c>
    </row>
    <row r="97" spans="2:14" ht="18.600000000000001" customHeight="1">
      <c r="B97" s="68">
        <v>9.3000000000000007</v>
      </c>
      <c r="C97" s="68">
        <f t="shared" si="20"/>
        <v>0.16231562043547265</v>
      </c>
      <c r="D97" s="69">
        <f>'velocidades medias'!CQ36</f>
        <v>11.743368873214747</v>
      </c>
      <c r="E97" s="59">
        <f t="shared" si="28"/>
        <v>117.43368873214747</v>
      </c>
      <c r="F97" s="60">
        <f t="shared" si="13"/>
        <v>32.620469092263185</v>
      </c>
      <c r="G97" s="60">
        <f t="shared" si="12"/>
        <v>652.40938184526362</v>
      </c>
      <c r="H97" s="60">
        <f t="shared" si="14"/>
        <v>1.5327799198282786E-3</v>
      </c>
      <c r="I97" s="60">
        <f t="shared" si="15"/>
        <v>1.5327799198282785</v>
      </c>
      <c r="J97" s="61">
        <f t="shared" si="15"/>
        <v>1532.7799198282785</v>
      </c>
      <c r="K97" s="60">
        <f t="shared" si="16"/>
        <v>4.7899372494633705E-2</v>
      </c>
      <c r="L97" s="60">
        <f t="shared" si="17"/>
        <v>47.899372494633703</v>
      </c>
      <c r="M97" s="61">
        <f t="shared" si="30"/>
        <v>47.899372494633703</v>
      </c>
      <c r="N97" s="62">
        <f t="shared" si="18"/>
        <v>0</v>
      </c>
    </row>
    <row r="98" spans="2:14" ht="18.600000000000001" customHeight="1">
      <c r="B98" s="68">
        <v>9.4</v>
      </c>
      <c r="C98" s="68">
        <f t="shared" si="20"/>
        <v>0.16406094968746698</v>
      </c>
      <c r="D98" s="69">
        <f>'velocidades medias'!CR36</f>
        <v>11.8696416567977</v>
      </c>
      <c r="E98" s="59">
        <f t="shared" si="28"/>
        <v>118.696416567977</v>
      </c>
      <c r="F98" s="60">
        <f t="shared" si="13"/>
        <v>32.971226824438055</v>
      </c>
      <c r="G98" s="60">
        <f t="shared" si="12"/>
        <v>659.42453648876108</v>
      </c>
      <c r="H98" s="60">
        <f t="shared" si="14"/>
        <v>1.5164737504684033E-3</v>
      </c>
      <c r="I98" s="60">
        <f t="shared" si="15"/>
        <v>1.5164737504684034</v>
      </c>
      <c r="J98" s="61">
        <f t="shared" si="15"/>
        <v>1516.4737504684033</v>
      </c>
      <c r="K98" s="60">
        <f t="shared" si="16"/>
        <v>4.7389804702137606E-2</v>
      </c>
      <c r="L98" s="60">
        <f t="shared" si="17"/>
        <v>47.389804702137603</v>
      </c>
      <c r="M98" s="61">
        <f t="shared" si="30"/>
        <v>47.389804702137603</v>
      </c>
      <c r="N98" s="62">
        <f t="shared" si="18"/>
        <v>0</v>
      </c>
    </row>
    <row r="99" spans="2:14" ht="18.600000000000001" customHeight="1">
      <c r="B99" s="68">
        <v>9.5</v>
      </c>
      <c r="C99" s="68">
        <f t="shared" si="20"/>
        <v>0.16580627893946132</v>
      </c>
      <c r="D99" s="69">
        <f>'velocidades medias'!CS36</f>
        <v>11.995914440380661</v>
      </c>
      <c r="E99" s="59">
        <f t="shared" si="28"/>
        <v>119.9591444038066</v>
      </c>
      <c r="F99" s="60">
        <f t="shared" si="13"/>
        <v>33.321984556612946</v>
      </c>
      <c r="G99" s="60">
        <f t="shared" si="12"/>
        <v>666.43969113225887</v>
      </c>
      <c r="H99" s="60">
        <f t="shared" si="14"/>
        <v>1.5005108688845247E-3</v>
      </c>
      <c r="I99" s="60">
        <f t="shared" si="15"/>
        <v>1.5005108688845248</v>
      </c>
      <c r="J99" s="61">
        <f t="shared" si="15"/>
        <v>1500.5108688845248</v>
      </c>
      <c r="K99" s="60">
        <f t="shared" si="16"/>
        <v>4.68909646526414E-2</v>
      </c>
      <c r="L99" s="60">
        <f t="shared" si="17"/>
        <v>46.890964652641401</v>
      </c>
      <c r="M99" s="61">
        <f t="shared" si="30"/>
        <v>46.890964652641401</v>
      </c>
      <c r="N99" s="62">
        <f t="shared" si="18"/>
        <v>0</v>
      </c>
    </row>
    <row r="100" spans="2:14" ht="18.600000000000001" customHeight="1">
      <c r="B100" s="68">
        <v>9.6</v>
      </c>
      <c r="C100" s="68">
        <f t="shared" si="20"/>
        <v>0.16755160819145562</v>
      </c>
      <c r="D100" s="69">
        <f>'velocidades medias'!CT36</f>
        <v>12.122187223963611</v>
      </c>
      <c r="E100" s="59">
        <f t="shared" si="28"/>
        <v>121.2218722396361</v>
      </c>
      <c r="F100" s="60">
        <f t="shared" si="13"/>
        <v>33.672742288787802</v>
      </c>
      <c r="G100" s="60">
        <f t="shared" si="12"/>
        <v>673.45484577575598</v>
      </c>
      <c r="H100" s="60">
        <f t="shared" si="14"/>
        <v>1.484880547333645E-3</v>
      </c>
      <c r="I100" s="60">
        <f t="shared" si="15"/>
        <v>1.4848805473336451</v>
      </c>
      <c r="J100" s="61">
        <f t="shared" si="15"/>
        <v>1484.8805473336452</v>
      </c>
      <c r="K100" s="60">
        <f t="shared" si="16"/>
        <v>4.6402517104176408E-2</v>
      </c>
      <c r="L100" s="60">
        <f t="shared" si="17"/>
        <v>46.402517104176411</v>
      </c>
      <c r="M100" s="61">
        <f t="shared" si="30"/>
        <v>46.402517104176411</v>
      </c>
      <c r="N100" s="62">
        <f t="shared" si="18"/>
        <v>0</v>
      </c>
    </row>
    <row r="101" spans="2:14" ht="18.600000000000001" customHeight="1">
      <c r="B101" s="68">
        <v>9.6999999999999993</v>
      </c>
      <c r="C101" s="68">
        <f t="shared" si="20"/>
        <v>0.16929693744344995</v>
      </c>
      <c r="D101" s="69">
        <f>'velocidades medias'!CU36</f>
        <v>12.248460007546567</v>
      </c>
      <c r="E101" s="59">
        <f t="shared" si="28"/>
        <v>122.48460007546568</v>
      </c>
      <c r="F101" s="60">
        <f t="shared" si="13"/>
        <v>34.023500020962693</v>
      </c>
      <c r="G101" s="60">
        <f>F101/$R$11</f>
        <v>680.47000041925378</v>
      </c>
      <c r="H101" s="60">
        <f t="shared" si="14"/>
        <v>1.4695725004539159E-3</v>
      </c>
      <c r="I101" s="60">
        <f t="shared" si="15"/>
        <v>1.469572500453916</v>
      </c>
      <c r="J101" s="61">
        <f t="shared" si="15"/>
        <v>1469.5725004539161</v>
      </c>
      <c r="K101" s="60">
        <f t="shared" si="16"/>
        <v>4.5924140639184874E-2</v>
      </c>
      <c r="L101" s="60">
        <f t="shared" si="17"/>
        <v>45.924140639184877</v>
      </c>
      <c r="M101" s="61">
        <f t="shared" si="30"/>
        <v>45.924140639184877</v>
      </c>
      <c r="N101" s="62">
        <f t="shared" si="18"/>
        <v>0</v>
      </c>
    </row>
    <row r="102" spans="2:14" ht="18.600000000000001" customHeight="1">
      <c r="B102" s="68">
        <v>9.8000000000000007</v>
      </c>
      <c r="C102" s="68">
        <f t="shared" si="20"/>
        <v>0.17104226669544431</v>
      </c>
      <c r="D102" s="69">
        <f>'velocidades medias'!CV36</f>
        <v>12.374732791129517</v>
      </c>
      <c r="E102" s="59">
        <f t="shared" si="28"/>
        <v>123.74732791129517</v>
      </c>
      <c r="F102" s="60">
        <f t="shared" si="13"/>
        <v>34.374257753137549</v>
      </c>
      <c r="G102" s="60">
        <f>F102/$R$11</f>
        <v>687.48515506275089</v>
      </c>
      <c r="H102" s="60">
        <f t="shared" si="14"/>
        <v>1.4545768626941828E-3</v>
      </c>
      <c r="I102" s="60">
        <f t="shared" si="15"/>
        <v>1.4545768626941828</v>
      </c>
      <c r="J102" s="61">
        <f t="shared" si="15"/>
        <v>1454.5768626941829</v>
      </c>
      <c r="K102" s="60">
        <f t="shared" si="16"/>
        <v>4.5455526959193214E-2</v>
      </c>
      <c r="L102" s="60">
        <f t="shared" si="17"/>
        <v>45.455526959193215</v>
      </c>
      <c r="M102" s="61">
        <f t="shared" si="30"/>
        <v>45.455526959193215</v>
      </c>
      <c r="N102" s="62">
        <f t="shared" si="18"/>
        <v>0</v>
      </c>
    </row>
    <row r="103" spans="2:14" ht="18.600000000000001" customHeight="1">
      <c r="B103" s="68">
        <v>9.9</v>
      </c>
      <c r="C103" s="68">
        <f t="shared" si="20"/>
        <v>0.17278759594743864</v>
      </c>
      <c r="D103" s="69">
        <f>'velocidades medias'!CW36</f>
        <v>12.501005574712472</v>
      </c>
      <c r="E103" s="59">
        <f t="shared" si="28"/>
        <v>125.01005574712472</v>
      </c>
      <c r="F103" s="60">
        <f t="shared" si="13"/>
        <v>34.725015485312426</v>
      </c>
      <c r="G103" s="60">
        <f>F103/$R$11</f>
        <v>694.50030970624846</v>
      </c>
      <c r="H103" s="60">
        <f t="shared" si="14"/>
        <v>1.439884167111413E-3</v>
      </c>
      <c r="I103" s="60">
        <f t="shared" si="15"/>
        <v>1.4398841671114131</v>
      </c>
      <c r="J103" s="61">
        <f t="shared" si="15"/>
        <v>1439.884167111413</v>
      </c>
      <c r="K103" s="60">
        <f t="shared" si="16"/>
        <v>4.4996380222231659E-2</v>
      </c>
      <c r="L103" s="60">
        <f t="shared" si="17"/>
        <v>44.996380222231657</v>
      </c>
      <c r="M103" s="61">
        <f t="shared" si="30"/>
        <v>44.996380222231657</v>
      </c>
      <c r="N103" s="62">
        <f t="shared" si="18"/>
        <v>0</v>
      </c>
    </row>
  </sheetData>
  <mergeCells count="15">
    <mergeCell ref="P5:Q5"/>
    <mergeCell ref="T5:U5"/>
    <mergeCell ref="T15:U15"/>
    <mergeCell ref="T23:V23"/>
    <mergeCell ref="T28:U28"/>
    <mergeCell ref="T27:U27"/>
    <mergeCell ref="T26:U26"/>
    <mergeCell ref="T25:U25"/>
    <mergeCell ref="P6:Q6"/>
    <mergeCell ref="P11:Q11"/>
    <mergeCell ref="P10:Q10"/>
    <mergeCell ref="P9:Q9"/>
    <mergeCell ref="P8:Q8"/>
    <mergeCell ref="P7:Q7"/>
    <mergeCell ref="P21:Q21"/>
  </mergeCells>
  <pageMargins left="0.7" right="0.7" top="0.75" bottom="0.75" header="0.3" footer="0.3"/>
  <pageSetup paperSize="9" orientation="portrait" horizontalDpi="4294967293" verticalDpi="4294967293" r:id="rId1"/>
  <ignoredErrors>
    <ignoredError sqref="K5:K75 K87:K10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65DC-AAB1-4A65-9020-DE7008828EBB}">
  <dimension ref="A1:O96"/>
  <sheetViews>
    <sheetView tabSelected="1" workbookViewId="0">
      <selection activeCell="C9" sqref="C9"/>
    </sheetView>
  </sheetViews>
  <sheetFormatPr defaultRowHeight="15"/>
  <cols>
    <col min="2" max="2" width="13" customWidth="1"/>
    <col min="8" max="8" width="12.140625" bestFit="1" customWidth="1"/>
  </cols>
  <sheetData>
    <row r="1" spans="1:15" ht="30" customHeight="1">
      <c r="A1" s="118" t="s">
        <v>39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</row>
    <row r="4" spans="1:15" ht="36" customHeight="1">
      <c r="A4" s="117" t="s">
        <v>40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</row>
    <row r="6" spans="1:15">
      <c r="A6" s="122" t="s">
        <v>41</v>
      </c>
      <c r="B6" s="122"/>
      <c r="C6" s="122"/>
      <c r="F6" s="112" t="s">
        <v>42</v>
      </c>
      <c r="G6" s="113"/>
      <c r="H6" s="113"/>
      <c r="I6" s="113"/>
      <c r="J6" s="113"/>
      <c r="K6" s="113"/>
      <c r="L6" s="113"/>
      <c r="M6" s="114"/>
    </row>
    <row r="7" spans="1:15">
      <c r="A7" s="123" t="s">
        <v>43</v>
      </c>
      <c r="B7" s="123"/>
      <c r="C7" s="90">
        <v>0</v>
      </c>
      <c r="F7" s="115" t="s">
        <v>44</v>
      </c>
      <c r="G7" s="116"/>
      <c r="H7" s="116"/>
      <c r="I7" s="116"/>
      <c r="J7" s="116"/>
      <c r="K7" s="116"/>
      <c r="L7" s="101" t="s">
        <v>45</v>
      </c>
      <c r="M7" s="102">
        <f>B$96</f>
        <v>10.733186604551117</v>
      </c>
    </row>
    <row r="8" spans="1:15">
      <c r="A8" s="123" t="s">
        <v>46</v>
      </c>
      <c r="B8" s="123"/>
      <c r="C8" s="90">
        <v>18</v>
      </c>
    </row>
    <row r="9" spans="1:15" ht="15" customHeight="1">
      <c r="A9" s="123" t="s">
        <v>47</v>
      </c>
      <c r="B9" s="123"/>
      <c r="C9" s="90">
        <v>8.5</v>
      </c>
    </row>
    <row r="11" spans="1:15">
      <c r="E11" s="64"/>
      <c r="F11" s="64"/>
      <c r="G11" s="64"/>
      <c r="H11" s="64"/>
      <c r="I11" s="64"/>
      <c r="J11" s="64"/>
      <c r="K11" s="64"/>
    </row>
    <row r="12" spans="1:15">
      <c r="E12" s="64"/>
      <c r="F12" s="64"/>
      <c r="G12" s="64"/>
      <c r="H12" s="64"/>
      <c r="I12" s="64"/>
      <c r="J12" s="64"/>
      <c r="K12" s="64"/>
    </row>
    <row r="14" spans="1:15" ht="30.75" customHeight="1">
      <c r="A14" s="117" t="s">
        <v>48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</row>
    <row r="16" spans="1:15">
      <c r="A16" s="122" t="s">
        <v>49</v>
      </c>
      <c r="B16" s="122"/>
      <c r="C16" s="122"/>
      <c r="D16" s="122"/>
    </row>
    <row r="17" spans="1:9" ht="45.75">
      <c r="A17" s="98" t="s">
        <v>50</v>
      </c>
      <c r="B17" s="98" t="s">
        <v>51</v>
      </c>
      <c r="C17" s="98" t="s">
        <v>52</v>
      </c>
      <c r="D17" s="98" t="s">
        <v>53</v>
      </c>
    </row>
    <row r="18" spans="1:9">
      <c r="A18" s="94" t="s">
        <v>54</v>
      </c>
      <c r="B18" s="94" t="s">
        <v>55</v>
      </c>
      <c r="C18" s="94" t="s">
        <v>55</v>
      </c>
      <c r="D18" s="94" t="s">
        <v>55</v>
      </c>
    </row>
    <row r="19" spans="1:9">
      <c r="A19" s="90">
        <f>C8</f>
        <v>18</v>
      </c>
      <c r="B19" s="99">
        <f>ABS(C8-C7)/C9</f>
        <v>2.1176470588235294</v>
      </c>
      <c r="C19" s="99">
        <f>ABS((70/M$7)*(TAN(RADIANS(C8))-TAN(RADIANS(C$7))))</f>
        <v>2.1190704656769221</v>
      </c>
      <c r="D19" s="100">
        <f>B19-C19</f>
        <v>-1.4234068533927058E-3</v>
      </c>
      <c r="E19" s="110" t="s">
        <v>56</v>
      </c>
      <c r="F19" s="111"/>
      <c r="I19" s="91"/>
    </row>
    <row r="20" spans="1:9">
      <c r="B20" s="80"/>
      <c r="C20" s="80"/>
      <c r="D20" s="80"/>
    </row>
    <row r="21" spans="1:9">
      <c r="B21" s="80"/>
      <c r="C21" s="80"/>
      <c r="D21" s="80"/>
    </row>
    <row r="22" spans="1:9">
      <c r="B22" s="80"/>
      <c r="C22" s="80"/>
      <c r="D22" s="80"/>
    </row>
    <row r="23" spans="1:9">
      <c r="A23" s="119" t="s">
        <v>57</v>
      </c>
      <c r="B23" s="120"/>
      <c r="C23" s="120"/>
      <c r="D23" s="121"/>
    </row>
    <row r="24" spans="1:9" ht="45.75">
      <c r="A24" s="98" t="s">
        <v>50</v>
      </c>
      <c r="B24" s="98" t="s">
        <v>51</v>
      </c>
      <c r="C24" s="98" t="s">
        <v>52</v>
      </c>
      <c r="D24" s="98" t="s">
        <v>53</v>
      </c>
    </row>
    <row r="25" spans="1:9">
      <c r="A25" s="94" t="s">
        <v>54</v>
      </c>
      <c r="B25" s="94" t="s">
        <v>55</v>
      </c>
      <c r="C25" s="94" t="s">
        <v>55</v>
      </c>
      <c r="D25" s="94" t="s">
        <v>55</v>
      </c>
    </row>
    <row r="26" spans="1:9">
      <c r="A26" s="90">
        <v>-10</v>
      </c>
      <c r="B26" s="99">
        <f>ABS(A26-C$7)/C$9</f>
        <v>1.1764705882352942</v>
      </c>
      <c r="C26" s="99">
        <f>ABS((70/M$7)*(TAN(RADIANS(A26))-TAN(RADIANS(C$7))))</f>
        <v>1.1499742904273071</v>
      </c>
      <c r="D26" s="99">
        <f>B26-C26</f>
        <v>2.6496297807987013E-2</v>
      </c>
    </row>
    <row r="27" spans="1:9">
      <c r="A27" s="90">
        <v>-9</v>
      </c>
      <c r="B27" s="99">
        <f>ABS(A27-C$7)/C$9</f>
        <v>1.0588235294117647</v>
      </c>
      <c r="C27" s="99">
        <f t="shared" ref="C27:C56" si="0">ABS((70/M$7)*(TAN(RADIANS(A27))-TAN(RADIANS(C$7))))</f>
        <v>1.0329561230228155</v>
      </c>
      <c r="D27" s="99">
        <f t="shared" ref="D27:D56" si="1">B27-C27</f>
        <v>2.5867406388949243E-2</v>
      </c>
    </row>
    <row r="28" spans="1:9">
      <c r="A28" s="90">
        <v>-8</v>
      </c>
      <c r="B28" s="99">
        <f>ABS(A28-C$7)/C$9</f>
        <v>0.94117647058823528</v>
      </c>
      <c r="C28" s="99">
        <f t="shared" si="0"/>
        <v>0.91658319114622722</v>
      </c>
      <c r="D28" s="99">
        <f t="shared" si="1"/>
        <v>2.4593279442008065E-2</v>
      </c>
    </row>
    <row r="29" spans="1:9">
      <c r="A29" s="90">
        <v>-7</v>
      </c>
      <c r="B29" s="99">
        <f>ABS(A29-C$7)/C$9</f>
        <v>0.82352941176470584</v>
      </c>
      <c r="C29" s="99">
        <f t="shared" si="0"/>
        <v>0.80077982242094614</v>
      </c>
      <c r="D29" s="99">
        <f t="shared" si="1"/>
        <v>2.2749589343759702E-2</v>
      </c>
    </row>
    <row r="30" spans="1:9">
      <c r="A30" s="90">
        <v>-6</v>
      </c>
      <c r="B30" s="99">
        <f>ABS(A30-C$7)/C$9</f>
        <v>0.70588235294117652</v>
      </c>
      <c r="C30" s="99">
        <f t="shared" si="0"/>
        <v>0.68547177456857877</v>
      </c>
      <c r="D30" s="99">
        <f t="shared" si="1"/>
        <v>2.0410578372597743E-2</v>
      </c>
    </row>
    <row r="31" spans="1:9">
      <c r="A31" s="90">
        <v>-5</v>
      </c>
      <c r="B31" s="99">
        <f>ABS(A31-C$7)/C$9</f>
        <v>0.58823529411764708</v>
      </c>
      <c r="C31" s="99">
        <f t="shared" si="0"/>
        <v>0.57058604051641815</v>
      </c>
      <c r="D31" s="99">
        <f t="shared" si="1"/>
        <v>1.7649253601228931E-2</v>
      </c>
    </row>
    <row r="32" spans="1:9">
      <c r="A32" s="90">
        <v>-4</v>
      </c>
      <c r="B32" s="99">
        <f>ABS(A32-C$7)/C$9</f>
        <v>0.47058823529411764</v>
      </c>
      <c r="C32" s="99">
        <f t="shared" si="0"/>
        <v>0.4560506601059362</v>
      </c>
      <c r="D32" s="99">
        <f t="shared" si="1"/>
        <v>1.453757518818144E-2</v>
      </c>
    </row>
    <row r="33" spans="1:4">
      <c r="A33" s="90">
        <v>-3</v>
      </c>
      <c r="B33" s="99">
        <f>ABS(A33-C$7)/C$9</f>
        <v>0.35294117647058826</v>
      </c>
      <c r="C33" s="99">
        <f t="shared" si="0"/>
        <v>0.34179453735178122</v>
      </c>
      <c r="D33" s="99">
        <f t="shared" si="1"/>
        <v>1.1146639118807034E-2</v>
      </c>
    </row>
    <row r="34" spans="1:4">
      <c r="A34" s="90">
        <v>-2</v>
      </c>
      <c r="B34" s="99">
        <f>ABS(A34-C$7)/C$9</f>
        <v>0.23529411764705882</v>
      </c>
      <c r="C34" s="99">
        <f t="shared" si="0"/>
        <v>0.22774726225162586</v>
      </c>
      <c r="D34" s="99">
        <f t="shared" si="1"/>
        <v>7.5468553954329554E-3</v>
      </c>
    </row>
    <row r="35" spans="1:4">
      <c r="A35" s="90">
        <v>-1</v>
      </c>
      <c r="B35" s="99">
        <f>ABS(A35-C$7)/C$9</f>
        <v>0.11764705882352941</v>
      </c>
      <c r="C35" s="99">
        <f t="shared" si="0"/>
        <v>0.1138389361885441</v>
      </c>
      <c r="D35" s="99">
        <f t="shared" si="1"/>
        <v>3.8081226349853114E-3</v>
      </c>
    </row>
    <row r="36" spans="1:4">
      <c r="A36" s="90">
        <v>0</v>
      </c>
      <c r="B36" s="99">
        <f>ABS(A36-C$7)/C$9</f>
        <v>0</v>
      </c>
      <c r="C36" s="99">
        <f t="shared" si="0"/>
        <v>0</v>
      </c>
      <c r="D36" s="99">
        <f t="shared" si="1"/>
        <v>0</v>
      </c>
    </row>
    <row r="37" spans="1:4">
      <c r="A37" s="90">
        <v>1</v>
      </c>
      <c r="B37" s="99">
        <f>ABS(A37-C$7)/C$9</f>
        <v>0.11764705882352941</v>
      </c>
      <c r="C37" s="99">
        <f t="shared" si="0"/>
        <v>0.1138389361885441</v>
      </c>
      <c r="D37" s="99">
        <f t="shared" si="1"/>
        <v>3.8081226349853114E-3</v>
      </c>
    </row>
    <row r="38" spans="1:4">
      <c r="A38" s="90">
        <v>2</v>
      </c>
      <c r="B38" s="99">
        <f>ABS(A38-C$7)/C$9</f>
        <v>0.23529411764705882</v>
      </c>
      <c r="C38" s="99">
        <f t="shared" si="0"/>
        <v>0.22774726225162586</v>
      </c>
      <c r="D38" s="99">
        <f t="shared" si="1"/>
        <v>7.5468553954329554E-3</v>
      </c>
    </row>
    <row r="39" spans="1:4">
      <c r="A39" s="90">
        <v>3</v>
      </c>
      <c r="B39" s="99">
        <f>ABS(A39-C$7)/C$9</f>
        <v>0.35294117647058826</v>
      </c>
      <c r="C39" s="99">
        <f t="shared" si="0"/>
        <v>0.34179453735178122</v>
      </c>
      <c r="D39" s="99">
        <f t="shared" si="1"/>
        <v>1.1146639118807034E-2</v>
      </c>
    </row>
    <row r="40" spans="1:4">
      <c r="A40" s="90">
        <v>4</v>
      </c>
      <c r="B40" s="99">
        <f>ABS(A40-C$7)/C$9</f>
        <v>0.47058823529411764</v>
      </c>
      <c r="C40" s="99">
        <f t="shared" si="0"/>
        <v>0.4560506601059362</v>
      </c>
      <c r="D40" s="99">
        <f t="shared" si="1"/>
        <v>1.453757518818144E-2</v>
      </c>
    </row>
    <row r="41" spans="1:4">
      <c r="A41" s="90">
        <v>5</v>
      </c>
      <c r="B41" s="99">
        <f>ABS(A41-C$7)/C$9</f>
        <v>0.58823529411764708</v>
      </c>
      <c r="C41" s="99">
        <f t="shared" si="0"/>
        <v>0.57058604051641815</v>
      </c>
      <c r="D41" s="99">
        <f t="shared" si="1"/>
        <v>1.7649253601228931E-2</v>
      </c>
    </row>
    <row r="42" spans="1:4">
      <c r="A42" s="90">
        <v>6</v>
      </c>
      <c r="B42" s="99">
        <f>ABS(A42-C$7)/C$9</f>
        <v>0.70588235294117652</v>
      </c>
      <c r="C42" s="99">
        <f t="shared" si="0"/>
        <v>0.68547177456857877</v>
      </c>
      <c r="D42" s="99">
        <f t="shared" si="1"/>
        <v>2.0410578372597743E-2</v>
      </c>
    </row>
    <row r="43" spans="1:4">
      <c r="A43" s="90">
        <v>7</v>
      </c>
      <c r="B43" s="99">
        <f>ABS(A43-C$7)/C$9</f>
        <v>0.82352941176470584</v>
      </c>
      <c r="C43" s="99">
        <f t="shared" si="0"/>
        <v>0.80077982242094614</v>
      </c>
      <c r="D43" s="99">
        <f t="shared" si="1"/>
        <v>2.2749589343759702E-2</v>
      </c>
    </row>
    <row r="44" spans="1:4">
      <c r="A44" s="90">
        <v>8</v>
      </c>
      <c r="B44" s="99">
        <f>ABS(A44-C$7)/C$9</f>
        <v>0.94117647058823528</v>
      </c>
      <c r="C44" s="99">
        <f t="shared" si="0"/>
        <v>0.91658319114622722</v>
      </c>
      <c r="D44" s="99">
        <f t="shared" si="1"/>
        <v>2.4593279442008065E-2</v>
      </c>
    </row>
    <row r="45" spans="1:4">
      <c r="A45" s="90">
        <v>9</v>
      </c>
      <c r="B45" s="99">
        <f>ABS(A45-C$7)/C$9</f>
        <v>1.0588235294117647</v>
      </c>
      <c r="C45" s="99">
        <f t="shared" si="0"/>
        <v>1.0329561230228155</v>
      </c>
      <c r="D45" s="99">
        <f t="shared" si="1"/>
        <v>2.5867406388949243E-2</v>
      </c>
    </row>
    <row r="46" spans="1:4">
      <c r="A46" s="90">
        <v>10</v>
      </c>
      <c r="B46" s="99">
        <f>ABS(A46-C$7)/C$9</f>
        <v>1.1764705882352942</v>
      </c>
      <c r="C46" s="99">
        <f t="shared" si="0"/>
        <v>1.1499742904273071</v>
      </c>
      <c r="D46" s="99">
        <f t="shared" si="1"/>
        <v>2.6496297807987013E-2</v>
      </c>
    </row>
    <row r="47" spans="1:4">
      <c r="A47" s="90">
        <v>11</v>
      </c>
      <c r="B47" s="99">
        <f>ABS(A47-C$7)/C$9</f>
        <v>1.2941176470588236</v>
      </c>
      <c r="C47" s="99">
        <f t="shared" si="0"/>
        <v>1.267714998439585</v>
      </c>
      <c r="D47" s="99">
        <f t="shared" si="1"/>
        <v>2.6402648619238578E-2</v>
      </c>
    </row>
    <row r="48" spans="1:4">
      <c r="A48" s="90">
        <v>12</v>
      </c>
      <c r="B48" s="99">
        <f>ABS(A48-C$7)/C$9</f>
        <v>1.411764705882353</v>
      </c>
      <c r="C48" s="99">
        <f t="shared" si="0"/>
        <v>1.3862573963442066</v>
      </c>
      <c r="D48" s="99">
        <f t="shared" si="1"/>
        <v>2.5507309538146394E-2</v>
      </c>
    </row>
    <row r="49" spans="1:15">
      <c r="A49" s="90">
        <v>13</v>
      </c>
      <c r="B49" s="99">
        <f>ABS(A49-C$7)/C$9</f>
        <v>1.5294117647058822</v>
      </c>
      <c r="C49" s="99">
        <f t="shared" si="0"/>
        <v>1.5056826992961139</v>
      </c>
      <c r="D49" s="99">
        <f t="shared" si="1"/>
        <v>2.372906540976838E-2</v>
      </c>
    </row>
    <row r="50" spans="1:15">
      <c r="A50" s="90">
        <v>14</v>
      </c>
      <c r="B50" s="99">
        <f>ABS(A50-C$7)/C$9</f>
        <v>1.6470588235294117</v>
      </c>
      <c r="C50" s="99">
        <f t="shared" si="0"/>
        <v>1.6260744215163643</v>
      </c>
      <c r="D50" s="99">
        <f t="shared" si="1"/>
        <v>2.098440201304741E-2</v>
      </c>
    </row>
    <row r="51" spans="1:15">
      <c r="A51" s="90">
        <v>15</v>
      </c>
      <c r="B51" s="99">
        <f>ABS(A51-C$7)/C$9</f>
        <v>1.7647058823529411</v>
      </c>
      <c r="C51" s="99">
        <f t="shared" si="0"/>
        <v>1.7475186224960839</v>
      </c>
      <c r="D51" s="99">
        <f t="shared" si="1"/>
        <v>1.7187259856857207E-2</v>
      </c>
    </row>
    <row r="52" spans="1:15">
      <c r="A52" s="90">
        <v>16</v>
      </c>
      <c r="B52" s="99">
        <f>ABS(A52-C$7)/C$9</f>
        <v>1.8823529411764706</v>
      </c>
      <c r="C52" s="99">
        <f t="shared" si="0"/>
        <v>1.8701041678158741</v>
      </c>
      <c r="D52" s="99">
        <f t="shared" si="1"/>
        <v>1.2248773360596488E-2</v>
      </c>
    </row>
    <row r="53" spans="1:15">
      <c r="A53" s="90">
        <v>17</v>
      </c>
      <c r="B53" s="99">
        <f>ABS(A53-C$7)/C$9</f>
        <v>2</v>
      </c>
      <c r="C53" s="99">
        <f t="shared" si="0"/>
        <v>1.9939230063354763</v>
      </c>
      <c r="D53" s="99">
        <f t="shared" si="1"/>
        <v>6.0769936645237443E-3</v>
      </c>
    </row>
    <row r="54" spans="1:15">
      <c r="A54" s="90">
        <v>18</v>
      </c>
      <c r="B54" s="99">
        <f>ABS(A54-C$7)/C$9</f>
        <v>2.1176470588235294</v>
      </c>
      <c r="C54" s="99">
        <f t="shared" si="0"/>
        <v>2.1190704656769221</v>
      </c>
      <c r="D54" s="99">
        <f t="shared" si="1"/>
        <v>-1.4234068533927058E-3</v>
      </c>
    </row>
    <row r="55" spans="1:15">
      <c r="A55" s="90">
        <v>19</v>
      </c>
      <c r="B55" s="99">
        <f>ABS(A55-C$7)/C$9</f>
        <v>2.2352941176470589</v>
      </c>
      <c r="C55" s="99">
        <f t="shared" si="0"/>
        <v>2.2456455681164038</v>
      </c>
      <c r="D55" s="99">
        <f t="shared" si="1"/>
        <v>-1.0351450469344936E-2</v>
      </c>
    </row>
    <row r="56" spans="1:15">
      <c r="A56" s="90">
        <v>20</v>
      </c>
      <c r="B56" s="99">
        <f>ABS(A56-C$7)/C$9</f>
        <v>2.3529411764705883</v>
      </c>
      <c r="C56" s="99">
        <f t="shared" si="0"/>
        <v>2.3737513692188061</v>
      </c>
      <c r="D56" s="99">
        <f t="shared" si="1"/>
        <v>-2.0810192748217826E-2</v>
      </c>
    </row>
    <row r="61" spans="1:15">
      <c r="A61" s="117" t="s">
        <v>58</v>
      </c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</row>
    <row r="63" spans="1:15">
      <c r="A63" s="89" t="s">
        <v>59</v>
      </c>
      <c r="B63" s="89" t="s">
        <v>60</v>
      </c>
    </row>
    <row r="64" spans="1:15">
      <c r="A64" s="89" t="s">
        <v>54</v>
      </c>
      <c r="B64" s="89" t="s">
        <v>61</v>
      </c>
    </row>
    <row r="65" spans="1:2">
      <c r="A65" s="90">
        <v>-10</v>
      </c>
      <c r="B65" s="99">
        <f>70*RADIANS(C$9)*(_xlfn.SEC(RADIANS(A65)))^2</f>
        <v>10.707582158206773</v>
      </c>
    </row>
    <row r="66" spans="1:2">
      <c r="A66" s="90">
        <v>-9</v>
      </c>
      <c r="B66" s="99">
        <f t="shared" ref="B66:B95" si="2">70*RADIANS(C$9)*(_xlfn.SEC(RADIANS(A66)))^2</f>
        <v>10.645216027965921</v>
      </c>
    </row>
    <row r="67" spans="1:2">
      <c r="A67" s="90">
        <v>-8</v>
      </c>
      <c r="B67" s="99">
        <f t="shared" si="2"/>
        <v>10.589824979371706</v>
      </c>
    </row>
    <row r="68" spans="1:2">
      <c r="A68" s="90">
        <v>-7</v>
      </c>
      <c r="B68" s="99">
        <f t="shared" si="2"/>
        <v>10.541269425574123</v>
      </c>
    </row>
    <row r="69" spans="1:2">
      <c r="A69" s="90">
        <v>-6</v>
      </c>
      <c r="B69" s="99">
        <f t="shared" si="2"/>
        <v>10.499427894575705</v>
      </c>
    </row>
    <row r="70" spans="1:2">
      <c r="A70" s="90">
        <v>-5</v>
      </c>
      <c r="B70" s="99">
        <f t="shared" si="2"/>
        <v>10.464196377312707</v>
      </c>
    </row>
    <row r="71" spans="1:2">
      <c r="A71" s="90">
        <v>-4</v>
      </c>
      <c r="B71" s="99">
        <f t="shared" si="2"/>
        <v>10.435487774199609</v>
      </c>
    </row>
    <row r="72" spans="1:2">
      <c r="A72" s="90">
        <v>-3</v>
      </c>
      <c r="B72" s="99">
        <f t="shared" si="2"/>
        <v>10.413231435044038</v>
      </c>
    </row>
    <row r="73" spans="1:2">
      <c r="A73" s="90">
        <v>-2</v>
      </c>
      <c r="B73" s="99">
        <f t="shared" si="2"/>
        <v>10.397372788137146</v>
      </c>
    </row>
    <row r="74" spans="1:2">
      <c r="A74" s="90">
        <v>-1</v>
      </c>
      <c r="B74" s="99">
        <f t="shared" si="2"/>
        <v>10.387873055163396</v>
      </c>
    </row>
    <row r="75" spans="1:2">
      <c r="A75" s="90">
        <v>0</v>
      </c>
      <c r="B75" s="99">
        <f t="shared" si="2"/>
        <v>10.384709049366261</v>
      </c>
    </row>
    <row r="76" spans="1:2">
      <c r="A76" s="90">
        <v>1</v>
      </c>
      <c r="B76" s="99">
        <f t="shared" si="2"/>
        <v>10.387873055163396</v>
      </c>
    </row>
    <row r="77" spans="1:2">
      <c r="A77" s="90">
        <v>2</v>
      </c>
      <c r="B77" s="99">
        <f t="shared" si="2"/>
        <v>10.397372788137146</v>
      </c>
    </row>
    <row r="78" spans="1:2">
      <c r="A78" s="90">
        <v>3</v>
      </c>
      <c r="B78" s="99">
        <f t="shared" si="2"/>
        <v>10.413231435044038</v>
      </c>
    </row>
    <row r="79" spans="1:2">
      <c r="A79" s="90">
        <v>4</v>
      </c>
      <c r="B79" s="99">
        <f t="shared" si="2"/>
        <v>10.435487774199609</v>
      </c>
    </row>
    <row r="80" spans="1:2">
      <c r="A80" s="90">
        <v>5</v>
      </c>
      <c r="B80" s="99">
        <f t="shared" si="2"/>
        <v>10.464196377312707</v>
      </c>
    </row>
    <row r="81" spans="1:2">
      <c r="A81" s="90">
        <v>6</v>
      </c>
      <c r="B81" s="99">
        <f t="shared" si="2"/>
        <v>10.499427894575705</v>
      </c>
    </row>
    <row r="82" spans="1:2">
      <c r="A82" s="90">
        <v>7</v>
      </c>
      <c r="B82" s="99">
        <f t="shared" si="2"/>
        <v>10.541269425574123</v>
      </c>
    </row>
    <row r="83" spans="1:2">
      <c r="A83" s="90">
        <v>8</v>
      </c>
      <c r="B83" s="99">
        <f t="shared" si="2"/>
        <v>10.589824979371706</v>
      </c>
    </row>
    <row r="84" spans="1:2">
      <c r="A84" s="90">
        <v>9</v>
      </c>
      <c r="B84" s="99">
        <f t="shared" si="2"/>
        <v>10.645216027965921</v>
      </c>
    </row>
    <row r="85" spans="1:2">
      <c r="A85" s="90">
        <v>10</v>
      </c>
      <c r="B85" s="99">
        <f t="shared" si="2"/>
        <v>10.707582158206773</v>
      </c>
    </row>
    <row r="86" spans="1:2">
      <c r="A86" s="90">
        <v>11</v>
      </c>
      <c r="B86" s="99">
        <f t="shared" si="2"/>
        <v>10.777081828241702</v>
      </c>
    </row>
    <row r="87" spans="1:2">
      <c r="A87" s="90">
        <v>12</v>
      </c>
      <c r="B87" s="99">
        <f t="shared" si="2"/>
        <v>10.853893235606474</v>
      </c>
    </row>
    <row r="88" spans="1:2">
      <c r="A88" s="90">
        <v>13</v>
      </c>
      <c r="B88" s="99">
        <f t="shared" si="2"/>
        <v>10.938215305242311</v>
      </c>
    </row>
    <row r="89" spans="1:2">
      <c r="A89" s="90">
        <v>14</v>
      </c>
      <c r="B89" s="99">
        <f t="shared" si="2"/>
        <v>11.030268807002638</v>
      </c>
    </row>
    <row r="90" spans="1:2">
      <c r="A90" s="90">
        <v>15</v>
      </c>
      <c r="B90" s="99">
        <f t="shared" si="2"/>
        <v>11.130297613639444</v>
      </c>
    </row>
    <row r="91" spans="1:2">
      <c r="A91" s="90">
        <v>16</v>
      </c>
      <c r="B91" s="99">
        <f t="shared" si="2"/>
        <v>11.23857011185412</v>
      </c>
    </row>
    <row r="92" spans="1:2">
      <c r="A92" s="90">
        <v>17</v>
      </c>
      <c r="B92" s="99">
        <f t="shared" si="2"/>
        <v>11.355380780789019</v>
      </c>
    </row>
    <row r="93" spans="1:2">
      <c r="A93" s="90">
        <v>18</v>
      </c>
      <c r="B93" s="99">
        <f t="shared" si="2"/>
        <v>11.481051954356451</v>
      </c>
    </row>
    <row r="94" spans="1:2">
      <c r="A94" s="90">
        <v>19</v>
      </c>
      <c r="B94" s="99">
        <f t="shared" si="2"/>
        <v>11.615935786089134</v>
      </c>
    </row>
    <row r="95" spans="1:2">
      <c r="A95" s="90">
        <v>20</v>
      </c>
      <c r="B95" s="99">
        <f t="shared" si="2"/>
        <v>11.760416437794758</v>
      </c>
    </row>
    <row r="96" spans="1:2">
      <c r="A96" s="97" t="s">
        <v>62</v>
      </c>
      <c r="B96" s="103">
        <f>SUM(B65:B95)/31</f>
        <v>10.733186604551117</v>
      </c>
    </row>
  </sheetData>
  <mergeCells count="13">
    <mergeCell ref="E19:F19"/>
    <mergeCell ref="F6:M6"/>
    <mergeCell ref="F7:K7"/>
    <mergeCell ref="A61:O61"/>
    <mergeCell ref="A1:O1"/>
    <mergeCell ref="A23:D23"/>
    <mergeCell ref="A16:D16"/>
    <mergeCell ref="A14:O14"/>
    <mergeCell ref="A6:C6"/>
    <mergeCell ref="A7:B7"/>
    <mergeCell ref="A8:B8"/>
    <mergeCell ref="A9:B9"/>
    <mergeCell ref="A4:O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898-EFBD-4605-B98C-196D38467CB2}">
  <dimension ref="A1:CW37"/>
  <sheetViews>
    <sheetView topLeftCell="A18" workbookViewId="0">
      <selection activeCell="E39" sqref="E39"/>
    </sheetView>
  </sheetViews>
  <sheetFormatPr defaultRowHeight="15"/>
  <cols>
    <col min="1" max="1" width="10.28515625" style="3" customWidth="1"/>
    <col min="2" max="2" width="12" customWidth="1"/>
  </cols>
  <sheetData>
    <row r="1" spans="1:101">
      <c r="A1" s="126" t="s">
        <v>63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6"/>
      <c r="BF1" s="126"/>
      <c r="BG1" s="126"/>
      <c r="BH1" s="126"/>
      <c r="BI1" s="126"/>
      <c r="BJ1" s="126"/>
      <c r="BK1" s="126"/>
      <c r="BL1" s="126"/>
      <c r="BM1" s="126"/>
      <c r="BN1" s="126"/>
      <c r="BO1" s="126"/>
      <c r="BP1" s="126"/>
      <c r="BQ1" s="126"/>
      <c r="BR1" s="126"/>
      <c r="BS1" s="126"/>
      <c r="BT1" s="126"/>
      <c r="BU1" s="126"/>
      <c r="BV1" s="126"/>
      <c r="BW1" s="126"/>
      <c r="BX1" s="126"/>
      <c r="BY1" s="126"/>
      <c r="BZ1" s="126"/>
      <c r="CA1" s="126"/>
      <c r="CB1" s="126"/>
      <c r="CC1" s="126"/>
      <c r="CD1" s="126"/>
      <c r="CE1" s="126"/>
      <c r="CF1" s="126"/>
      <c r="CG1" s="126"/>
      <c r="CH1" s="126"/>
      <c r="CI1" s="126"/>
      <c r="CJ1" s="126"/>
      <c r="CK1" s="126"/>
      <c r="CL1" s="126"/>
      <c r="CM1" s="126"/>
      <c r="CN1" s="126"/>
      <c r="CO1" s="126"/>
      <c r="CP1" s="126"/>
      <c r="CQ1" s="126"/>
      <c r="CR1" s="126"/>
      <c r="CS1" s="126"/>
      <c r="CT1" s="126"/>
      <c r="CU1" s="126"/>
      <c r="CV1" s="126"/>
      <c r="CW1" s="126"/>
    </row>
    <row r="3" spans="1:101">
      <c r="A3" s="89" t="s">
        <v>59</v>
      </c>
      <c r="B3" s="124" t="s">
        <v>64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5"/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5"/>
      <c r="CM3" s="125"/>
      <c r="CN3" s="125"/>
      <c r="CO3" s="125"/>
      <c r="CP3" s="125"/>
      <c r="CQ3" s="125"/>
      <c r="CR3" s="125"/>
      <c r="CS3" s="125"/>
      <c r="CT3" s="125"/>
      <c r="CU3" s="125"/>
      <c r="CV3" s="125"/>
      <c r="CW3" s="125"/>
    </row>
    <row r="4" spans="1:101">
      <c r="A4" s="89" t="s">
        <v>54</v>
      </c>
      <c r="B4" s="93">
        <v>0</v>
      </c>
      <c r="C4" s="93">
        <v>0.1</v>
      </c>
      <c r="D4" s="93">
        <v>0.2</v>
      </c>
      <c r="E4" s="93">
        <v>0.3</v>
      </c>
      <c r="F4" s="93">
        <v>0.4</v>
      </c>
      <c r="G4" s="93">
        <v>0.5</v>
      </c>
      <c r="H4" s="93">
        <v>0.6</v>
      </c>
      <c r="I4" s="93">
        <v>0.7</v>
      </c>
      <c r="J4" s="93">
        <v>0.8</v>
      </c>
      <c r="K4" s="93">
        <v>0.9</v>
      </c>
      <c r="L4" s="93">
        <v>1</v>
      </c>
      <c r="M4" s="93">
        <v>1.1000000000000001</v>
      </c>
      <c r="N4" s="93">
        <v>1.2</v>
      </c>
      <c r="O4" s="93">
        <v>1.3</v>
      </c>
      <c r="P4" s="93">
        <v>1.4</v>
      </c>
      <c r="Q4" s="93">
        <v>1.5</v>
      </c>
      <c r="R4" s="93">
        <v>1.6</v>
      </c>
      <c r="S4" s="93">
        <v>1.7</v>
      </c>
      <c r="T4" s="93">
        <v>1.8</v>
      </c>
      <c r="U4" s="93">
        <v>1.9</v>
      </c>
      <c r="V4" s="93">
        <v>2</v>
      </c>
      <c r="W4" s="93">
        <v>2.1</v>
      </c>
      <c r="X4" s="93">
        <v>2.2000000000000002</v>
      </c>
      <c r="Y4" s="93">
        <v>2.2999999999999998</v>
      </c>
      <c r="Z4" s="93">
        <v>2.4</v>
      </c>
      <c r="AA4" s="93">
        <v>2.5</v>
      </c>
      <c r="AB4" s="93">
        <v>2.6</v>
      </c>
      <c r="AC4" s="93">
        <v>2.7</v>
      </c>
      <c r="AD4" s="93">
        <v>2.8</v>
      </c>
      <c r="AE4" s="93">
        <v>2.9</v>
      </c>
      <c r="AF4" s="93">
        <v>3</v>
      </c>
      <c r="AG4" s="93">
        <v>3.1</v>
      </c>
      <c r="AH4" s="93">
        <v>3.2</v>
      </c>
      <c r="AI4" s="93">
        <v>3.3</v>
      </c>
      <c r="AJ4" s="93">
        <v>3.4</v>
      </c>
      <c r="AK4" s="93">
        <v>3.5</v>
      </c>
      <c r="AL4" s="93">
        <v>3.6</v>
      </c>
      <c r="AM4" s="93">
        <v>3.7</v>
      </c>
      <c r="AN4" s="93">
        <v>3.8</v>
      </c>
      <c r="AO4" s="93">
        <v>3.9</v>
      </c>
      <c r="AP4" s="93">
        <v>4</v>
      </c>
      <c r="AQ4" s="93">
        <v>4.0999999999999996</v>
      </c>
      <c r="AR4" s="93">
        <v>4.2</v>
      </c>
      <c r="AS4" s="93">
        <v>4.3</v>
      </c>
      <c r="AT4" s="93">
        <v>4.4000000000000004</v>
      </c>
      <c r="AU4" s="93">
        <v>4.5</v>
      </c>
      <c r="AV4" s="93">
        <v>4.5999999999999996</v>
      </c>
      <c r="AW4" s="93">
        <v>4.7</v>
      </c>
      <c r="AX4" s="93">
        <v>4.8</v>
      </c>
      <c r="AY4" s="93">
        <v>4.9000000000000004</v>
      </c>
      <c r="AZ4" s="93">
        <v>5</v>
      </c>
      <c r="BA4" s="93">
        <v>5.0999999999999996</v>
      </c>
      <c r="BB4" s="93">
        <v>5.2</v>
      </c>
      <c r="BC4" s="93">
        <v>5.3</v>
      </c>
      <c r="BD4" s="93">
        <v>5.4</v>
      </c>
      <c r="BE4" s="93">
        <v>5.5</v>
      </c>
      <c r="BF4" s="93">
        <v>5.6</v>
      </c>
      <c r="BG4" s="93">
        <v>5.7</v>
      </c>
      <c r="BH4" s="93">
        <v>5.8</v>
      </c>
      <c r="BI4" s="93">
        <v>5.9</v>
      </c>
      <c r="BJ4" s="93">
        <v>6</v>
      </c>
      <c r="BK4" s="93">
        <v>6.1</v>
      </c>
      <c r="BL4" s="93">
        <v>6.2</v>
      </c>
      <c r="BM4" s="93">
        <v>6.3</v>
      </c>
      <c r="BN4" s="93">
        <v>6.4</v>
      </c>
      <c r="BO4" s="93">
        <v>6.5</v>
      </c>
      <c r="BP4" s="93">
        <v>6.6</v>
      </c>
      <c r="BQ4" s="93">
        <v>6.7</v>
      </c>
      <c r="BR4" s="93">
        <v>6.8</v>
      </c>
      <c r="BS4" s="93">
        <v>6.9</v>
      </c>
      <c r="BT4" s="93">
        <v>7</v>
      </c>
      <c r="BU4" s="93">
        <v>7.1</v>
      </c>
      <c r="BV4" s="93">
        <v>7.2</v>
      </c>
      <c r="BW4" s="93">
        <v>7.3</v>
      </c>
      <c r="BX4" s="93">
        <v>7.4</v>
      </c>
      <c r="BY4" s="93">
        <v>7.5</v>
      </c>
      <c r="BZ4" s="93">
        <v>7.6</v>
      </c>
      <c r="CA4" s="93">
        <v>7.7</v>
      </c>
      <c r="CB4" s="93">
        <v>7.8</v>
      </c>
      <c r="CC4" s="93">
        <v>7.9</v>
      </c>
      <c r="CD4" s="93">
        <v>8</v>
      </c>
      <c r="CE4" s="93">
        <v>8.1</v>
      </c>
      <c r="CF4" s="93">
        <v>8.1999999999999993</v>
      </c>
      <c r="CG4" s="93">
        <v>8.3000000000000007</v>
      </c>
      <c r="CH4" s="93">
        <v>8.4</v>
      </c>
      <c r="CI4" s="93">
        <v>8.5</v>
      </c>
      <c r="CJ4" s="93">
        <v>8.6</v>
      </c>
      <c r="CK4" s="93">
        <v>8.6999999999999993</v>
      </c>
      <c r="CL4" s="93">
        <v>8.8000000000000007</v>
      </c>
      <c r="CM4" s="93">
        <v>8.9</v>
      </c>
      <c r="CN4" s="93">
        <v>9</v>
      </c>
      <c r="CO4" s="93">
        <v>9.1</v>
      </c>
      <c r="CP4" s="93">
        <v>9.1999999999999993</v>
      </c>
      <c r="CQ4" s="93">
        <v>9.3000000000000007</v>
      </c>
      <c r="CR4" s="93">
        <v>9.4</v>
      </c>
      <c r="CS4" s="93">
        <v>9.5</v>
      </c>
      <c r="CT4" s="93">
        <v>9.6</v>
      </c>
      <c r="CU4" s="93">
        <v>9.6999999999999993</v>
      </c>
      <c r="CV4" s="93">
        <v>9.8000000000000007</v>
      </c>
      <c r="CW4" s="93">
        <v>9.9</v>
      </c>
    </row>
    <row r="5" spans="1:101">
      <c r="A5" s="94">
        <v>-10</v>
      </c>
      <c r="B5" s="92">
        <f>(70*RADIANS(B$4)*(_xlfn.SEC(RADIANS(A5)))^2)</f>
        <v>0</v>
      </c>
      <c r="C5" s="92">
        <f>(70*RADIANS(C$4)*(_xlfn.SEC(RADIANS(A5)))^2)</f>
        <v>0.12597155480243261</v>
      </c>
      <c r="D5" s="92">
        <f>(70*RADIANS(D$4)*(_xlfn.SEC(RADIANS(A5)))^2)</f>
        <v>0.25194310960486521</v>
      </c>
      <c r="E5" s="92">
        <f>(70*RADIANS(E$4)*(_xlfn.SEC(RADIANS(A5)))^2)</f>
        <v>0.37791466440729776</v>
      </c>
      <c r="F5" s="92">
        <f>(70*RADIANS(F$4)*(_xlfn.SEC(RADIANS(A5)))^2)</f>
        <v>0.50388621920973042</v>
      </c>
      <c r="G5" s="92">
        <f>(70*RADIANS(G$4)*(_xlfn.SEC(RADIANS(A5)))^2)</f>
        <v>0.62985777401216303</v>
      </c>
      <c r="H5" s="92">
        <f>(70*RADIANS(H$4)*(_xlfn.SEC(RADIANS(A5)))^2)</f>
        <v>0.75582932881459552</v>
      </c>
      <c r="I5" s="92">
        <f>(70*RADIANS(I$4)*(_xlfn.SEC(RADIANS(A5)))^2)</f>
        <v>0.88180088361702824</v>
      </c>
      <c r="J5" s="92">
        <f>(70*RADIANS(J$4)*(_xlfn.SEC(RADIANS(A5)))^2)</f>
        <v>1.0077724384194608</v>
      </c>
      <c r="K5" s="92">
        <f>(70*RADIANS(K$4)*(_xlfn.SEC(RADIANS(A5)))^2)</f>
        <v>1.1337439932218933</v>
      </c>
      <c r="L5" s="92">
        <f>(70*RADIANS(L$4)*(_xlfn.SEC(RADIANS(A5)))^2)</f>
        <v>1.2597155480243261</v>
      </c>
      <c r="M5" s="92">
        <f>(70*RADIANS(M$4)*(_xlfn.SEC(RADIANS(A5)))^2)</f>
        <v>1.3856871028267588</v>
      </c>
      <c r="N5" s="92">
        <f>(70*RADIANS(N$4)*(_xlfn.SEC(RADIANS(A5)))^2)</f>
        <v>1.511658657629191</v>
      </c>
      <c r="O5" s="92">
        <f>(70*RADIANS(O$4)*(_xlfn.SEC(RADIANS(A5)))^2)</f>
        <v>1.637630212431624</v>
      </c>
      <c r="P5" s="92">
        <f>(70*RADIANS(P$4)*(_xlfn.SEC(RADIANS(A5)))^2)</f>
        <v>1.7636017672340565</v>
      </c>
      <c r="Q5" s="92">
        <f>(70*RADIANS(Q$4)*(_xlfn.SEC(RADIANS(A5)))^2)</f>
        <v>1.8895733220364892</v>
      </c>
      <c r="R5" s="92">
        <f>(70*RADIANS(R$4)*(_xlfn.SEC(RADIANS(A5)))^2)</f>
        <v>2.0155448768389217</v>
      </c>
      <c r="S5" s="92">
        <f>(70*RADIANS(S$4)*(_xlfn.SEC(RADIANS(A5)))^2)</f>
        <v>2.1415164316413544</v>
      </c>
      <c r="T5" s="92">
        <f>(70*RADIANS(T$4)*(_xlfn.SEC(RADIANS(A5)))^2)</f>
        <v>2.2674879864437867</v>
      </c>
      <c r="U5" s="92">
        <f>(70*RADIANS(U$4)*(_xlfn.SEC(RADIANS(A5)))^2)</f>
        <v>2.3934595412462194</v>
      </c>
      <c r="V5" s="92">
        <f>(70*RADIANS(V$4)*(_xlfn.SEC(RADIANS(A5)))^2)</f>
        <v>2.5194310960486521</v>
      </c>
      <c r="W5" s="92">
        <f>(70*RADIANS(W$4)*(_xlfn.SEC(RADIANS(A5)))^2)</f>
        <v>2.6454026508510848</v>
      </c>
      <c r="X5" s="92">
        <f>(70*RADIANS(X$4)*(_xlfn.SEC(RADIANS(A5)))^2)</f>
        <v>2.7713742056535176</v>
      </c>
      <c r="Y5" s="92">
        <f>(70*RADIANS(Y$4)*(_xlfn.SEC(RADIANS(A5)))^2)</f>
        <v>2.8973457604559503</v>
      </c>
      <c r="Z5" s="92">
        <f>(70*RADIANS(Z$4)*(_xlfn.SEC(RADIANS(A5)))^2)</f>
        <v>3.0233173152583821</v>
      </c>
      <c r="AA5" s="92">
        <f>(70*RADIANS(AA$4)*(_xlfn.SEC(RADIANS(A5)))^2)</f>
        <v>3.1492888700608153</v>
      </c>
      <c r="AB5" s="92">
        <f>(70*RADIANS(AB$4)*(_xlfn.SEC(RADIANS(A5)))^2)</f>
        <v>3.275260424863248</v>
      </c>
      <c r="AC5" s="92">
        <f>(70*RADIANS(AC$4)*(_xlfn.SEC(RADIANS(A5)))^2)</f>
        <v>3.4012319796656807</v>
      </c>
      <c r="AD5" s="92">
        <f>(70*RADIANS(AD$4)*(_xlfn.SEC(RADIANS(A5)))^2)</f>
        <v>3.527203534468113</v>
      </c>
      <c r="AE5" s="92">
        <f>(70*RADIANS(AE$4)*(_xlfn.SEC(RADIANS(A5)))^2)</f>
        <v>3.6531750892705461</v>
      </c>
      <c r="AF5" s="92">
        <f>(70*RADIANS(AF$4)*(_xlfn.SEC(RADIANS(A5)))^2)</f>
        <v>3.7791466440729784</v>
      </c>
      <c r="AG5" s="92">
        <f>(70*RADIANS(AG$4)*(_xlfn.SEC(RADIANS(A5)))^2)</f>
        <v>3.9051181988754107</v>
      </c>
      <c r="AH5" s="92">
        <f>(70*RADIANS(AH$4)*(_xlfn.SEC(RADIANS(A5)))^2)</f>
        <v>4.0310897536778434</v>
      </c>
      <c r="AI5" s="92">
        <f>(70*RADIANS(AI$4)*(_xlfn.SEC(RADIANS(A5)))^2)</f>
        <v>4.1570613084802757</v>
      </c>
      <c r="AJ5" s="92">
        <f>(70*RADIANS(AJ$4)*(_xlfn.SEC(RADIANS(A5)))^2)</f>
        <v>4.2830328632827088</v>
      </c>
      <c r="AK5" s="92">
        <f>(70*RADIANS(AK$4)*(_xlfn.SEC(RADIANS(A5)))^2)</f>
        <v>4.409004418085142</v>
      </c>
      <c r="AL5" s="92">
        <f>(70*RADIANS(AL$4)*(_xlfn.SEC(RADIANS(A5)))^2)</f>
        <v>4.5349759728875734</v>
      </c>
      <c r="AM5" s="92">
        <f>(70*RADIANS(AM$4)*(_xlfn.SEC(RADIANS(A5)))^2)</f>
        <v>4.6609475276900065</v>
      </c>
      <c r="AN5" s="92">
        <f>(70*RADIANS(AN$4)*(_xlfn.SEC(RADIANS(A5)))^2)</f>
        <v>4.7869190824924388</v>
      </c>
      <c r="AO5" s="92">
        <f>(70*RADIANS(AO$4)*(_xlfn.SEC(RADIANS(A5)))^2)</f>
        <v>4.912890637294872</v>
      </c>
      <c r="AP5" s="92">
        <f>(70*RADIANS(AP$4)*(_xlfn.SEC(RADIANS(A5)))^2)</f>
        <v>5.0388621920973042</v>
      </c>
      <c r="AQ5" s="92">
        <f>(70*RADIANS(AQ$4)*(_xlfn.SEC(RADIANS(A5)))^2)</f>
        <v>5.1648337468997365</v>
      </c>
      <c r="AR5" s="92">
        <f>(70*RADIANS(AR$4)*(_xlfn.SEC(RADIANS(A5)))^2)</f>
        <v>5.2908053017021697</v>
      </c>
      <c r="AS5" s="92">
        <f>(70*RADIANS(AS$4)*(_xlfn.SEC(RADIANS(A5)))^2)</f>
        <v>5.4167768565046019</v>
      </c>
      <c r="AT5" s="92">
        <f>(70*RADIANS(AT$4)*(_xlfn.SEC(RADIANS(A5)))^2)</f>
        <v>5.5427484113070351</v>
      </c>
      <c r="AU5" s="92">
        <f>(70*RADIANS(AU$4)*(_xlfn.SEC(RADIANS(A5)))^2)</f>
        <v>5.6687199661094674</v>
      </c>
      <c r="AV5" s="92">
        <f>(70*RADIANS(AV$4)*(_xlfn.SEC(RADIANS(A5)))^2)</f>
        <v>5.7946915209119005</v>
      </c>
      <c r="AW5" s="92">
        <f>(70*RADIANS(AW$4)*(_xlfn.SEC(RADIANS(A5)))^2)</f>
        <v>5.9206630757143328</v>
      </c>
      <c r="AX5" s="92">
        <f>(70*RADIANS(AX$4)*(_xlfn.SEC(RADIANS(A5)))^2)</f>
        <v>6.0466346305167642</v>
      </c>
      <c r="AY5" s="92">
        <f>(70*RADIANS(AY$4)*(_xlfn.SEC(RADIANS(A5)))^2)</f>
        <v>6.1726061853191982</v>
      </c>
      <c r="AZ5" s="92">
        <f>(70*RADIANS(AZ$4)*(_xlfn.SEC(RADIANS(A5)))^2)</f>
        <v>6.2985777401216305</v>
      </c>
      <c r="BA5" s="92">
        <f>(70*RADIANS(BA$4)*(_xlfn.SEC(RADIANS(A5)))^2)</f>
        <v>6.4245492949240628</v>
      </c>
      <c r="BB5" s="92">
        <f>(70*RADIANS(BB$4)*(_xlfn.SEC(RADIANS(A5)))^2)</f>
        <v>6.550520849726496</v>
      </c>
      <c r="BC5" s="92">
        <f>(70*RADIANS(BC$4)*(_xlfn.SEC(RADIANS(A5)))^2)</f>
        <v>6.6764924045289282</v>
      </c>
      <c r="BD5" s="92">
        <f>(70*RADIANS(BD$4)*(_xlfn.SEC(RADIANS(A5)))^2)</f>
        <v>6.8024639593313614</v>
      </c>
      <c r="BE5" s="92">
        <f>(70*RADIANS(BE$4)*(_xlfn.SEC(RADIANS(A5)))^2)</f>
        <v>6.9284355141337928</v>
      </c>
      <c r="BF5" s="92">
        <f>(70*RADIANS(BF$4)*(_xlfn.SEC(RADIANS(A5)))^2)</f>
        <v>7.0544070689362259</v>
      </c>
      <c r="BG5" s="92">
        <f>(70*RADIANS(BG$4)*(_xlfn.SEC(RADIANS(A5)))^2)</f>
        <v>7.1803786237386591</v>
      </c>
      <c r="BH5" s="92">
        <f>(70*RADIANS(BH$4)*(_xlfn.SEC(RADIANS(A5)))^2)</f>
        <v>7.3063501785410923</v>
      </c>
      <c r="BI5" s="92">
        <f>(70*RADIANS(BI$4)*(_xlfn.SEC(RADIANS(A5)))^2)</f>
        <v>7.4323217333435236</v>
      </c>
      <c r="BJ5" s="92">
        <f>(70*RADIANS(BJ$4)*(_xlfn.SEC(RADIANS(A5)))^2)</f>
        <v>7.5582932881459568</v>
      </c>
      <c r="BK5" s="92">
        <f>(70*RADIANS(BK$4)*(_xlfn.SEC(RADIANS(A5)))^2)</f>
        <v>7.6842648429483891</v>
      </c>
      <c r="BL5" s="92">
        <f>(70*RADIANS(BL$4)*(_xlfn.SEC(RADIANS(A5)))^2)</f>
        <v>7.8102363977508213</v>
      </c>
      <c r="BM5" s="92">
        <f>(70*RADIANS(BM$4)*(_xlfn.SEC(RADIANS(A5)))^2)</f>
        <v>7.9362079525532545</v>
      </c>
      <c r="BN5" s="92">
        <f>(70*RADIANS(BN$4)*(_xlfn.SEC(RADIANS(A5)))^2)</f>
        <v>8.0621795073556868</v>
      </c>
      <c r="BO5" s="92">
        <f>(70*RADIANS(BO$4)*(_xlfn.SEC(RADIANS(A5)))^2)</f>
        <v>8.1881510621581199</v>
      </c>
      <c r="BP5" s="92">
        <f>(70*RADIANS(BP$4)*(_xlfn.SEC(RADIANS(A5)))^2)</f>
        <v>8.3141226169605513</v>
      </c>
      <c r="BQ5" s="92">
        <f>(70*RADIANS(BQ$4)*(_xlfn.SEC(RADIANS(A5)))^2)</f>
        <v>8.4400941717629845</v>
      </c>
      <c r="BR5" s="92">
        <f>(70*RADIANS(BR$4)*(_xlfn.SEC(RADIANS(A5)))^2)</f>
        <v>8.5660657265654176</v>
      </c>
      <c r="BS5" s="92">
        <f>(70*RADIANS(BS$4)*(_xlfn.SEC(RADIANS(A5)))^2)</f>
        <v>8.692037281367849</v>
      </c>
      <c r="BT5" s="92">
        <f>(70*RADIANS(BT$4)*(_xlfn.SEC(RADIANS(A5)))^2)</f>
        <v>8.818008836170284</v>
      </c>
      <c r="BU5" s="92">
        <f>(70*RADIANS(BU$4)*(_xlfn.SEC(RADIANS(A5)))^2)</f>
        <v>8.9439803909727154</v>
      </c>
      <c r="BV5" s="92">
        <f>(70*RADIANS(BV$4)*(_xlfn.SEC(RADIANS(A5)))^2)</f>
        <v>9.0699519457751467</v>
      </c>
      <c r="BW5" s="92">
        <f>(70*RADIANS(BW$4)*(_xlfn.SEC(RADIANS(A5)))^2)</f>
        <v>9.1959235005775817</v>
      </c>
      <c r="BX5" s="92">
        <f>(70*RADIANS(BX$4)*(_xlfn.SEC(RADIANS(A5)))^2)</f>
        <v>9.3218950553800131</v>
      </c>
      <c r="BY5" s="92">
        <f>(70*RADIANS(BY$4)*(_xlfn.SEC(RADIANS(A5)))^2)</f>
        <v>9.4478666101824444</v>
      </c>
      <c r="BZ5" s="92">
        <f>(70*RADIANS(BZ$4)*(_xlfn.SEC(RADIANS(A5)))^2)</f>
        <v>9.5738381649848776</v>
      </c>
      <c r="CA5" s="92">
        <f>(70*RADIANS(CA$4)*(_xlfn.SEC(RADIANS(A5)))^2)</f>
        <v>9.6998097197873108</v>
      </c>
      <c r="CB5" s="92">
        <f>(70*RADIANS(CB$4)*(_xlfn.SEC(RADIANS(A5)))^2)</f>
        <v>9.8257812745897439</v>
      </c>
      <c r="CC5" s="92">
        <f>(70*RADIANS(CC$4)*(_xlfn.SEC(RADIANS(A5)))^2)</f>
        <v>9.9517528293921753</v>
      </c>
      <c r="CD5" s="92">
        <f>(70*RADIANS(CD$4)*(_xlfn.SEC(RADIANS(A5)))^2)</f>
        <v>10.077724384194608</v>
      </c>
      <c r="CE5" s="92">
        <f>(70*RADIANS(CE$4)*(_xlfn.SEC(RADIANS(A5)))^2)</f>
        <v>10.203695938997042</v>
      </c>
      <c r="CF5" s="92">
        <f>(70*RADIANS(CF$4)*(_xlfn.SEC(RADIANS(A5)))^2)</f>
        <v>10.329667493799473</v>
      </c>
      <c r="CG5" s="92">
        <f>(70*RADIANS(CG$4)*(_xlfn.SEC(RADIANS(A5)))^2)</f>
        <v>10.455639048601906</v>
      </c>
      <c r="CH5" s="92">
        <f>(70*RADIANS(CH$4)*(_xlfn.SEC(RADIANS(A5)))^2)</f>
        <v>10.581610603404339</v>
      </c>
      <c r="CI5" s="92">
        <f>(70*RADIANS(CI$4)*(_xlfn.SEC(RADIANS(A5)))^2)</f>
        <v>10.707582158206773</v>
      </c>
      <c r="CJ5" s="92">
        <f>(70*RADIANS(CJ$4)*(_xlfn.SEC(RADIANS(A5)))^2)</f>
        <v>10.833553713009204</v>
      </c>
      <c r="CK5" s="92">
        <f>(70*RADIANS(CK$4)*(_xlfn.SEC(RADIANS(A5)))^2)</f>
        <v>10.959525267811637</v>
      </c>
      <c r="CL5" s="92">
        <f>(70*RADIANS(CL$4)*(_xlfn.SEC(RADIANS(A5)))^2)</f>
        <v>11.08549682261407</v>
      </c>
      <c r="CM5" s="92">
        <f>(70*RADIANS(CM$4)*(_xlfn.SEC(RADIANS(A5)))^2)</f>
        <v>11.211468377416502</v>
      </c>
      <c r="CN5" s="92">
        <f>(70*RADIANS(CN$4)*(_xlfn.SEC(RADIANS(A5)))^2)</f>
        <v>11.337439932218935</v>
      </c>
      <c r="CO5" s="92">
        <f>(70*RADIANS(CO$4)*(_xlfn.SEC(RADIANS(A5)))^2)</f>
        <v>11.463411487021366</v>
      </c>
      <c r="CP5" s="92">
        <f>(70*RADIANS(CP$4)*(_xlfn.SEC(RADIANS(A5)))^2)</f>
        <v>11.589383041823801</v>
      </c>
      <c r="CQ5" s="92">
        <f>(70*RADIANS(CQ$4)*(_xlfn.SEC(RADIANS(A5)))^2)</f>
        <v>11.715354596626232</v>
      </c>
      <c r="CR5" s="92">
        <f>(70*RADIANS(CR$4)*(_xlfn.SEC(RADIANS(A5)))^2)</f>
        <v>11.841326151428666</v>
      </c>
      <c r="CS5" s="92">
        <f>(70*RADIANS(CS$4)*(_xlfn.SEC(RADIANS(A5)))^2)</f>
        <v>11.967297706231099</v>
      </c>
      <c r="CT5" s="92">
        <f>(70*RADIANS(CT$4)*(_xlfn.SEC(RADIANS(A5)))^2)</f>
        <v>12.093269261033528</v>
      </c>
      <c r="CU5" s="92">
        <f>(70*RADIANS(CU$4)*(_xlfn.SEC(RADIANS(A5)))^2)</f>
        <v>12.219240815835963</v>
      </c>
      <c r="CV5" s="92">
        <f>(70*RADIANS(CV$4)*(_xlfn.SEC(RADIANS(A5)))^2)</f>
        <v>12.345212370638396</v>
      </c>
      <c r="CW5" s="92">
        <f>(70*RADIANS(CW$4)*(_xlfn.SEC(RADIANS(A5)))^2)</f>
        <v>12.47118392544083</v>
      </c>
    </row>
    <row r="6" spans="1:101">
      <c r="A6" s="94">
        <v>-9</v>
      </c>
      <c r="B6" s="92">
        <f t="shared" ref="B6:B36" si="0">(70*RADIANS(B$4)*(_xlfn.SEC(RADIANS(A6)))^2)</f>
        <v>0</v>
      </c>
      <c r="C6" s="92">
        <f t="shared" ref="C6:C36" si="1">(70*RADIANS(C$4)*(_xlfn.SEC(RADIANS(A6)))^2)</f>
        <v>0.12523783562312849</v>
      </c>
      <c r="D6" s="92">
        <f t="shared" ref="D6:D36" si="2">(70*RADIANS(D$4)*(_xlfn.SEC(RADIANS(A6)))^2)</f>
        <v>0.25047567124625697</v>
      </c>
      <c r="E6" s="92">
        <f t="shared" ref="E6:E36" si="3">(70*RADIANS(E$4)*(_xlfn.SEC(RADIANS(A6)))^2)</f>
        <v>0.37571350686938537</v>
      </c>
      <c r="F6" s="92">
        <f t="shared" ref="F6:F36" si="4">(70*RADIANS(F$4)*(_xlfn.SEC(RADIANS(A6)))^2)</f>
        <v>0.50095134249251394</v>
      </c>
      <c r="G6" s="92">
        <f t="shared" ref="G6:G36" si="5">(70*RADIANS(G$4)*(_xlfn.SEC(RADIANS(A6)))^2)</f>
        <v>0.62618917811564234</v>
      </c>
      <c r="H6" s="92">
        <f t="shared" ref="H6:H36" si="6">(70*RADIANS(H$4)*(_xlfn.SEC(RADIANS(A6)))^2)</f>
        <v>0.75142701373877074</v>
      </c>
      <c r="I6" s="92">
        <f t="shared" ref="I6:I36" si="7">(70*RADIANS(I$4)*(_xlfn.SEC(RADIANS(A6)))^2)</f>
        <v>0.87666484936189926</v>
      </c>
      <c r="J6" s="92">
        <f t="shared" ref="J6:J36" si="8">(70*RADIANS(J$4)*(_xlfn.SEC(RADIANS(A6)))^2)</f>
        <v>1.0019026849850279</v>
      </c>
      <c r="K6" s="92">
        <f t="shared" ref="K6:K36" si="9">(70*RADIANS(K$4)*(_xlfn.SEC(RADIANS(A6)))^2)</f>
        <v>1.1271405206081562</v>
      </c>
      <c r="L6" s="92">
        <f t="shared" ref="L6:L36" si="10">(70*RADIANS(L$4)*(_xlfn.SEC(RADIANS(A6)))^2)</f>
        <v>1.2523783562312847</v>
      </c>
      <c r="M6" s="92">
        <f t="shared" ref="M6:M36" si="11">(70*RADIANS(M$4)*(_xlfn.SEC(RADIANS(A6)))^2)</f>
        <v>1.3776161918544132</v>
      </c>
      <c r="N6" s="92">
        <f t="shared" ref="N6:N36" si="12">(70*RADIANS(N$4)*(_xlfn.SEC(RADIANS(A6)))^2)</f>
        <v>1.5028540274775415</v>
      </c>
      <c r="O6" s="92">
        <f t="shared" ref="O6:O36" si="13">(70*RADIANS(O$4)*(_xlfn.SEC(RADIANS(A6)))^2)</f>
        <v>1.62809186310067</v>
      </c>
      <c r="P6" s="92">
        <f t="shared" ref="P6:P36" si="14">(70*RADIANS(P$4)*(_xlfn.SEC(RADIANS(A6)))^2)</f>
        <v>1.7533296987237985</v>
      </c>
      <c r="Q6" s="92">
        <f t="shared" ref="Q6:Q36" si="15">(70*RADIANS(Q$4)*(_xlfn.SEC(RADIANS(A6)))^2)</f>
        <v>1.8785675343469272</v>
      </c>
      <c r="R6" s="92">
        <f t="shared" ref="R6:R36" si="16">(70*RADIANS(R$4)*(_xlfn.SEC(RADIANS(A6)))^2)</f>
        <v>2.0038053699700558</v>
      </c>
      <c r="S6" s="92">
        <f t="shared" ref="S6:S36" si="17">(70*RADIANS(S$4)*(_xlfn.SEC(RADIANS(A6)))^2)</f>
        <v>2.1290432055931841</v>
      </c>
      <c r="T6" s="92">
        <f t="shared" ref="T6:T36" si="18">(70*RADIANS(T$4)*(_xlfn.SEC(RADIANS(A6)))^2)</f>
        <v>2.2542810412163123</v>
      </c>
      <c r="U6" s="92">
        <f t="shared" ref="U6:U36" si="19">(70*RADIANS(U$4)*(_xlfn.SEC(RADIANS(A6)))^2)</f>
        <v>2.3795188768394406</v>
      </c>
      <c r="V6" s="92">
        <f t="shared" ref="V6:V36" si="20">(70*RADIANS(V$4)*(_xlfn.SEC(RADIANS(A6)))^2)</f>
        <v>2.5047567124625694</v>
      </c>
      <c r="W6" s="92">
        <f t="shared" ref="W6:W36" si="21">(70*RADIANS(W$4)*(_xlfn.SEC(RADIANS(A6)))^2)</f>
        <v>2.6299945480856981</v>
      </c>
      <c r="X6" s="92">
        <f t="shared" ref="X6:X36" si="22">(70*RADIANS(X$4)*(_xlfn.SEC(RADIANS(A6)))^2)</f>
        <v>2.7552323837088264</v>
      </c>
      <c r="Y6" s="92">
        <f t="shared" ref="Y6:Y36" si="23">(70*RADIANS(Y$4)*(_xlfn.SEC(RADIANS(A6)))^2)</f>
        <v>2.8804702193319551</v>
      </c>
      <c r="Z6" s="92">
        <f t="shared" ref="Z6:Z36" si="24">(70*RADIANS(Z$4)*(_xlfn.SEC(RADIANS(A6)))^2)</f>
        <v>3.005708054955083</v>
      </c>
      <c r="AA6" s="92">
        <f t="shared" ref="AA6:AA36" si="25">(70*RADIANS(AA$4)*(_xlfn.SEC(RADIANS(A6)))^2)</f>
        <v>3.1309458905782117</v>
      </c>
      <c r="AB6" s="92">
        <f t="shared" ref="AB6:AB36" si="26">(70*RADIANS(AB$4)*(_xlfn.SEC(RADIANS(A6)))^2)</f>
        <v>3.25618372620134</v>
      </c>
      <c r="AC6" s="92">
        <f t="shared" ref="AC6:AC36" si="27">(70*RADIANS(AC$4)*(_xlfn.SEC(RADIANS(A6)))^2)</f>
        <v>3.3814215618244692</v>
      </c>
      <c r="AD6" s="92">
        <f t="shared" ref="AD6:AD36" si="28">(70*RADIANS(AD$4)*(_xlfn.SEC(RADIANS(A6)))^2)</f>
        <v>3.506659397447597</v>
      </c>
      <c r="AE6" s="92">
        <f t="shared" ref="AE6:AE36" si="29">(70*RADIANS(AE$4)*(_xlfn.SEC(RADIANS(A6)))^2)</f>
        <v>3.6318972330707258</v>
      </c>
      <c r="AF6" s="92">
        <f t="shared" ref="AF6:AF36" si="30">(70*RADIANS(AF$4)*(_xlfn.SEC(RADIANS(A6)))^2)</f>
        <v>3.7571350686938545</v>
      </c>
      <c r="AG6" s="92">
        <f t="shared" ref="AG6:AG36" si="31">(70*RADIANS(AG$4)*(_xlfn.SEC(RADIANS(A6)))^2)</f>
        <v>3.8823729043169823</v>
      </c>
      <c r="AH6" s="92">
        <f t="shared" ref="AH6:AH36" si="32">(70*RADIANS(AH$4)*(_xlfn.SEC(RADIANS(A6)))^2)</f>
        <v>4.0076107399401115</v>
      </c>
      <c r="AI6" s="92">
        <f t="shared" ref="AI6:AI36" si="33">(70*RADIANS(AI$4)*(_xlfn.SEC(RADIANS(A6)))^2)</f>
        <v>4.1328485755632389</v>
      </c>
      <c r="AJ6" s="92">
        <f t="shared" ref="AJ6:AJ36" si="34">(70*RADIANS(AJ$4)*(_xlfn.SEC(RADIANS(A6)))^2)</f>
        <v>4.2580864111863681</v>
      </c>
      <c r="AK6" s="92">
        <f t="shared" ref="AK6:AK36" si="35">(70*RADIANS(AK$4)*(_xlfn.SEC(RADIANS(A6)))^2)</f>
        <v>4.3833242468094973</v>
      </c>
      <c r="AL6" s="92">
        <f t="shared" ref="AL6:AL36" si="36">(70*RADIANS(AL$4)*(_xlfn.SEC(RADIANS(A6)))^2)</f>
        <v>4.5085620824326247</v>
      </c>
      <c r="AM6" s="92">
        <f t="shared" ref="AM6:AM36" si="37">(70*RADIANS(AM$4)*(_xlfn.SEC(RADIANS(A6)))^2)</f>
        <v>4.6337999180557539</v>
      </c>
      <c r="AN6" s="92">
        <f t="shared" ref="AN6:AN36" si="38">(70*RADIANS(AN$4)*(_xlfn.SEC(RADIANS(A6)))^2)</f>
        <v>4.7590377536788813</v>
      </c>
      <c r="AO6" s="92">
        <f t="shared" ref="AO6:AO36" si="39">(70*RADIANS(AO$4)*(_xlfn.SEC(RADIANS(A6)))^2)</f>
        <v>4.8842755893020104</v>
      </c>
      <c r="AP6" s="92">
        <f t="shared" ref="AP6:AP36" si="40">(70*RADIANS(AP$4)*(_xlfn.SEC(RADIANS(A6)))^2)</f>
        <v>5.0095134249251387</v>
      </c>
      <c r="AQ6" s="92">
        <f t="shared" ref="AQ6:AQ36" si="41">(70*RADIANS(AQ$4)*(_xlfn.SEC(RADIANS(A6)))^2)</f>
        <v>5.1347512605482661</v>
      </c>
      <c r="AR6" s="92">
        <f t="shared" ref="AR6:AR36" si="42">(70*RADIANS(AR$4)*(_xlfn.SEC(RADIANS(A6)))^2)</f>
        <v>5.2599890961713962</v>
      </c>
      <c r="AS6" s="92">
        <f t="shared" ref="AS6:AS36" si="43">(70*RADIANS(AS$4)*(_xlfn.SEC(RADIANS(A6)))^2)</f>
        <v>5.3852269317945245</v>
      </c>
      <c r="AT6" s="92">
        <f t="shared" ref="AT6:AT36" si="44">(70*RADIANS(AT$4)*(_xlfn.SEC(RADIANS(A6)))^2)</f>
        <v>5.5104647674176528</v>
      </c>
      <c r="AU6" s="92">
        <f t="shared" ref="AU6:AU36" si="45">(70*RADIANS(AU$4)*(_xlfn.SEC(RADIANS(A6)))^2)</f>
        <v>5.6357026030407811</v>
      </c>
      <c r="AV6" s="92">
        <f t="shared" ref="AV6:AV36" si="46">(70*RADIANS(AV$4)*(_xlfn.SEC(RADIANS(A6)))^2)</f>
        <v>5.7609404386639103</v>
      </c>
      <c r="AW6" s="92">
        <f t="shared" ref="AW6:AW36" si="47">(70*RADIANS(AW$4)*(_xlfn.SEC(RADIANS(A6)))^2)</f>
        <v>5.8861782742870377</v>
      </c>
      <c r="AX6" s="92">
        <f t="shared" ref="AX6:AX36" si="48">(70*RADIANS(AX$4)*(_xlfn.SEC(RADIANS(A6)))^2)</f>
        <v>6.011416109910166</v>
      </c>
      <c r="AY6" s="92">
        <f t="shared" ref="AY6:AY36" si="49">(70*RADIANS(AY$4)*(_xlfn.SEC(RADIANS(A6)))^2)</f>
        <v>6.136653945533296</v>
      </c>
      <c r="AZ6" s="92">
        <f t="shared" ref="AZ6:AZ36" si="50">(70*RADIANS(AZ$4)*(_xlfn.SEC(RADIANS(A6)))^2)</f>
        <v>6.2618917811564234</v>
      </c>
      <c r="BA6" s="92">
        <f t="shared" ref="BA6:BA36" si="51">(70*RADIANS(BA$4)*(_xlfn.SEC(RADIANS(A6)))^2)</f>
        <v>6.3871296167795517</v>
      </c>
      <c r="BB6" s="92">
        <f t="shared" ref="BB6:BB36" si="52">(70*RADIANS(BB$4)*(_xlfn.SEC(RADIANS(A6)))^2)</f>
        <v>6.51236745240268</v>
      </c>
      <c r="BC6" s="92">
        <f t="shared" ref="BC6:BC36" si="53">(70*RADIANS(BC$4)*(_xlfn.SEC(RADIANS(A6)))^2)</f>
        <v>6.6376052880258092</v>
      </c>
      <c r="BD6" s="92">
        <f t="shared" ref="BD6:BD36" si="54">(70*RADIANS(BD$4)*(_xlfn.SEC(RADIANS(A6)))^2)</f>
        <v>6.7628431236489384</v>
      </c>
      <c r="BE6" s="92">
        <f t="shared" ref="BE6:BE36" si="55">(70*RADIANS(BE$4)*(_xlfn.SEC(RADIANS(A6)))^2)</f>
        <v>6.8880809592720649</v>
      </c>
      <c r="BF6" s="92">
        <f t="shared" ref="BF6:BF36" si="56">(70*RADIANS(BF$4)*(_xlfn.SEC(RADIANS(A6)))^2)</f>
        <v>7.0133187948951941</v>
      </c>
      <c r="BG6" s="92">
        <f t="shared" ref="BG6:BG36" si="57">(70*RADIANS(BG$4)*(_xlfn.SEC(RADIANS(A6)))^2)</f>
        <v>7.1385566305183232</v>
      </c>
      <c r="BH6" s="92">
        <f t="shared" ref="BH6:BH36" si="58">(70*RADIANS(BH$4)*(_xlfn.SEC(RADIANS(A6)))^2)</f>
        <v>7.2637944661414515</v>
      </c>
      <c r="BI6" s="92">
        <f t="shared" ref="BI6:BI36" si="59">(70*RADIANS(BI$4)*(_xlfn.SEC(RADIANS(A6)))^2)</f>
        <v>7.3890323017645798</v>
      </c>
      <c r="BJ6" s="92">
        <f t="shared" ref="BJ6:BJ36" si="60">(70*RADIANS(BJ$4)*(_xlfn.SEC(RADIANS(A6)))^2)</f>
        <v>7.514270137387709</v>
      </c>
      <c r="BK6" s="92">
        <f t="shared" ref="BK6:BK36" si="61">(70*RADIANS(BK$4)*(_xlfn.SEC(RADIANS(A6)))^2)</f>
        <v>7.6395079730108364</v>
      </c>
      <c r="BL6" s="92">
        <f t="shared" ref="BL6:BL36" si="62">(70*RADIANS(BL$4)*(_xlfn.SEC(RADIANS(A6)))^2)</f>
        <v>7.7647458086339647</v>
      </c>
      <c r="BM6" s="92">
        <f t="shared" ref="BM6:BM36" si="63">(70*RADIANS(BM$4)*(_xlfn.SEC(RADIANS(A6)))^2)</f>
        <v>7.8899836442570939</v>
      </c>
      <c r="BN6" s="92">
        <f t="shared" ref="BN6:BN36" si="64">(70*RADIANS(BN$4)*(_xlfn.SEC(RADIANS(A6)))^2)</f>
        <v>8.015221479880223</v>
      </c>
      <c r="BO6" s="92">
        <f t="shared" ref="BO6:BO36" si="65">(70*RADIANS(BO$4)*(_xlfn.SEC(RADIANS(A6)))^2)</f>
        <v>8.1404593155033513</v>
      </c>
      <c r="BP6" s="92">
        <f t="shared" ref="BP6:BP36" si="66">(70*RADIANS(BP$4)*(_xlfn.SEC(RADIANS(A6)))^2)</f>
        <v>8.2656971511264778</v>
      </c>
      <c r="BQ6" s="92">
        <f t="shared" ref="BQ6:BQ36" si="67">(70*RADIANS(BQ$4)*(_xlfn.SEC(RADIANS(A6)))^2)</f>
        <v>8.3909349867496079</v>
      </c>
      <c r="BR6" s="92">
        <f t="shared" ref="BR6:BR36" si="68">(70*RADIANS(BR$4)*(_xlfn.SEC(RADIANS(A6)))^2)</f>
        <v>8.5161728223727362</v>
      </c>
      <c r="BS6" s="92">
        <f t="shared" ref="BS6:BS36" si="69">(70*RADIANS(BS$4)*(_xlfn.SEC(RADIANS(A6)))^2)</f>
        <v>8.6414106579958645</v>
      </c>
      <c r="BT6" s="92">
        <f t="shared" ref="BT6:BT36" si="70">(70*RADIANS(BT$4)*(_xlfn.SEC(RADIANS(A6)))^2)</f>
        <v>8.7666484936189946</v>
      </c>
      <c r="BU6" s="92">
        <f t="shared" ref="BU6:BU36" si="71">(70*RADIANS(BU$4)*(_xlfn.SEC(RADIANS(A6)))^2)</f>
        <v>8.8918863292421211</v>
      </c>
      <c r="BV6" s="92">
        <f t="shared" ref="BV6:BV36" si="72">(70*RADIANS(BV$4)*(_xlfn.SEC(RADIANS(A6)))^2)</f>
        <v>9.0171241648652494</v>
      </c>
      <c r="BW6" s="92">
        <f t="shared" ref="BW6:BW36" si="73">(70*RADIANS(BW$4)*(_xlfn.SEC(RADIANS(A6)))^2)</f>
        <v>9.1423620004883794</v>
      </c>
      <c r="BX6" s="92">
        <f t="shared" ref="BX6:BX36" si="74">(70*RADIANS(BX$4)*(_xlfn.SEC(RADIANS(A6)))^2)</f>
        <v>9.2675998361115077</v>
      </c>
      <c r="BY6" s="92">
        <f t="shared" ref="BY6:BY36" si="75">(70*RADIANS(BY$4)*(_xlfn.SEC(RADIANS(A6)))^2)</f>
        <v>9.3928376717346342</v>
      </c>
      <c r="BZ6" s="92">
        <f t="shared" ref="BZ6:BZ36" si="76">(70*RADIANS(BZ$4)*(_xlfn.SEC(RADIANS(A6)))^2)</f>
        <v>9.5180755073577625</v>
      </c>
      <c r="CA6" s="92">
        <f t="shared" ref="CA6:CA36" si="77">(70*RADIANS(CA$4)*(_xlfn.SEC(RADIANS(A6)))^2)</f>
        <v>9.6433133429808908</v>
      </c>
      <c r="CB6" s="92">
        <f t="shared" ref="CB6:CB36" si="78">(70*RADIANS(CB$4)*(_xlfn.SEC(RADIANS(A6)))^2)</f>
        <v>9.7685511786040209</v>
      </c>
      <c r="CC6" s="92">
        <f t="shared" ref="CC6:CC36" si="79">(70*RADIANS(CC$4)*(_xlfn.SEC(RADIANS(A6)))^2)</f>
        <v>9.8937890142271492</v>
      </c>
      <c r="CD6" s="92">
        <f t="shared" ref="CD6:CD36" si="80">(70*RADIANS(CD$4)*(_xlfn.SEC(RADIANS(A6)))^2)</f>
        <v>10.019026849850277</v>
      </c>
      <c r="CE6" s="92">
        <f t="shared" ref="CE6:CE36" si="81">(70*RADIANS(CE$4)*(_xlfn.SEC(RADIANS(A6)))^2)</f>
        <v>10.144264685473408</v>
      </c>
      <c r="CF6" s="92">
        <f t="shared" ref="CF6:CF36" si="82">(70*RADIANS(CF$4)*(_xlfn.SEC(RADIANS(A6)))^2)</f>
        <v>10.269502521096532</v>
      </c>
      <c r="CG6" s="92">
        <f t="shared" ref="CG6:CG36" si="83">(70*RADIANS(CG$4)*(_xlfn.SEC(RADIANS(A6)))^2)</f>
        <v>10.394740356719662</v>
      </c>
      <c r="CH6" s="92">
        <f t="shared" ref="CH6:CH36" si="84">(70*RADIANS(CH$4)*(_xlfn.SEC(RADIANS(A6)))^2)</f>
        <v>10.519978192342792</v>
      </c>
      <c r="CI6" s="92">
        <f t="shared" ref="CI6:CI36" si="85">(70*RADIANS(CI$4)*(_xlfn.SEC(RADIANS(A6)))^2)</f>
        <v>10.645216027965921</v>
      </c>
      <c r="CJ6" s="92">
        <f t="shared" ref="CJ6:CJ36" si="86">(70*RADIANS(CJ$4)*(_xlfn.SEC(RADIANS(A6)))^2)</f>
        <v>10.770453863589049</v>
      </c>
      <c r="CK6" s="92">
        <f t="shared" ref="CK6:CK36" si="87">(70*RADIANS(CK$4)*(_xlfn.SEC(RADIANS(A6)))^2)</f>
        <v>10.895691699212176</v>
      </c>
      <c r="CL6" s="92">
        <f t="shared" ref="CL6:CL36" si="88">(70*RADIANS(CL$4)*(_xlfn.SEC(RADIANS(A6)))^2)</f>
        <v>11.020929534835306</v>
      </c>
      <c r="CM6" s="92">
        <f t="shared" ref="CM6:CM36" si="89">(70*RADIANS(CM$4)*(_xlfn.SEC(RADIANS(A6)))^2)</f>
        <v>11.146167370458434</v>
      </c>
      <c r="CN6" s="92">
        <f t="shared" ref="CN6:CN36" si="90">(70*RADIANS(CN$4)*(_xlfn.SEC(RADIANS(A6)))^2)</f>
        <v>11.271405206081562</v>
      </c>
      <c r="CO6" s="92">
        <f t="shared" ref="CO6:CO36" si="91">(70*RADIANS(CO$4)*(_xlfn.SEC(RADIANS(A6)))^2)</f>
        <v>11.39664304170469</v>
      </c>
      <c r="CP6" s="92">
        <f t="shared" ref="CP6:CP36" si="92">(70*RADIANS(CP$4)*(_xlfn.SEC(RADIANS(A6)))^2)</f>
        <v>11.521880877327821</v>
      </c>
      <c r="CQ6" s="92">
        <f t="shared" ref="CQ6:CQ36" si="93">(70*RADIANS(CQ$4)*(_xlfn.SEC(RADIANS(A6)))^2)</f>
        <v>11.647118712950947</v>
      </c>
      <c r="CR6" s="92">
        <f t="shared" ref="CR6:CR36" si="94">(70*RADIANS(CR$4)*(_xlfn.SEC(RADIANS(A6)))^2)</f>
        <v>11.772356548574075</v>
      </c>
      <c r="CS6" s="92">
        <f t="shared" ref="CS6:CS36" si="95">(70*RADIANS(CS$4)*(_xlfn.SEC(RADIANS(A6)))^2)</f>
        <v>11.897594384197205</v>
      </c>
      <c r="CT6" s="92">
        <f t="shared" ref="CT6:CT36" si="96">(70*RADIANS(CT$4)*(_xlfn.SEC(RADIANS(A6)))^2)</f>
        <v>12.022832219820332</v>
      </c>
      <c r="CU6" s="92">
        <f t="shared" ref="CU6:CU36" si="97">(70*RADIANS(CU$4)*(_xlfn.SEC(RADIANS(A6)))^2)</f>
        <v>12.148070055443462</v>
      </c>
      <c r="CV6" s="92">
        <f t="shared" ref="CV6:CV36" si="98">(70*RADIANS(CV$4)*(_xlfn.SEC(RADIANS(A6)))^2)</f>
        <v>12.273307891066592</v>
      </c>
      <c r="CW6" s="92">
        <f t="shared" ref="CW6:CW36" si="99">(70*RADIANS(CW$4)*(_xlfn.SEC(RADIANS(A6)))^2)</f>
        <v>12.398545726689719</v>
      </c>
    </row>
    <row r="7" spans="1:101">
      <c r="A7" s="94">
        <v>-8</v>
      </c>
      <c r="B7" s="92">
        <f t="shared" si="0"/>
        <v>0</v>
      </c>
      <c r="C7" s="92">
        <f t="shared" si="1"/>
        <v>0.12458617622790241</v>
      </c>
      <c r="D7" s="92">
        <f t="shared" si="2"/>
        <v>0.24917235245580482</v>
      </c>
      <c r="E7" s="92">
        <f t="shared" si="3"/>
        <v>0.37375852868370718</v>
      </c>
      <c r="F7" s="92">
        <f t="shared" si="4"/>
        <v>0.49834470491160965</v>
      </c>
      <c r="G7" s="92">
        <f t="shared" si="5"/>
        <v>0.622930881139512</v>
      </c>
      <c r="H7" s="92">
        <f t="shared" si="6"/>
        <v>0.74751705736741436</v>
      </c>
      <c r="I7" s="92">
        <f t="shared" si="7"/>
        <v>0.87210323359531683</v>
      </c>
      <c r="J7" s="92">
        <f t="shared" si="8"/>
        <v>0.9966894098232193</v>
      </c>
      <c r="K7" s="92">
        <f t="shared" si="9"/>
        <v>1.1212755860511217</v>
      </c>
      <c r="L7" s="92">
        <f t="shared" si="10"/>
        <v>1.245861762279024</v>
      </c>
      <c r="M7" s="92">
        <f t="shared" si="11"/>
        <v>1.3704479385069266</v>
      </c>
      <c r="N7" s="92">
        <f t="shared" si="12"/>
        <v>1.4950341147348287</v>
      </c>
      <c r="O7" s="92">
        <f t="shared" si="13"/>
        <v>1.6196202909627313</v>
      </c>
      <c r="P7" s="92">
        <f t="shared" si="14"/>
        <v>1.7442064671906337</v>
      </c>
      <c r="Q7" s="92">
        <f t="shared" si="15"/>
        <v>1.8687926434185362</v>
      </c>
      <c r="R7" s="92">
        <f t="shared" si="16"/>
        <v>1.9933788196464386</v>
      </c>
      <c r="S7" s="92">
        <f t="shared" si="17"/>
        <v>2.1179649958743409</v>
      </c>
      <c r="T7" s="92">
        <f t="shared" si="18"/>
        <v>2.2425511721022433</v>
      </c>
      <c r="U7" s="92">
        <f t="shared" si="19"/>
        <v>2.3671373483301457</v>
      </c>
      <c r="V7" s="92">
        <f t="shared" si="20"/>
        <v>2.491723524558048</v>
      </c>
      <c r="W7" s="92">
        <f t="shared" si="21"/>
        <v>2.6163097007859508</v>
      </c>
      <c r="X7" s="92">
        <f t="shared" si="22"/>
        <v>2.7408958770138532</v>
      </c>
      <c r="Y7" s="92">
        <f t="shared" si="23"/>
        <v>2.8654820532417555</v>
      </c>
      <c r="Z7" s="92">
        <f t="shared" si="24"/>
        <v>2.9900682294696574</v>
      </c>
      <c r="AA7" s="92">
        <f t="shared" si="25"/>
        <v>3.1146544056975602</v>
      </c>
      <c r="AB7" s="92">
        <f t="shared" si="26"/>
        <v>3.2392405819254626</v>
      </c>
      <c r="AC7" s="92">
        <f t="shared" si="27"/>
        <v>3.3638267581533654</v>
      </c>
      <c r="AD7" s="92">
        <f t="shared" si="28"/>
        <v>3.4884129343812673</v>
      </c>
      <c r="AE7" s="92">
        <f t="shared" si="29"/>
        <v>3.6129991106091701</v>
      </c>
      <c r="AF7" s="92">
        <f t="shared" si="30"/>
        <v>3.7375852868370725</v>
      </c>
      <c r="AG7" s="92">
        <f t="shared" si="31"/>
        <v>3.8621714630649744</v>
      </c>
      <c r="AH7" s="92">
        <f t="shared" si="32"/>
        <v>3.9867576392928772</v>
      </c>
      <c r="AI7" s="92">
        <f t="shared" si="33"/>
        <v>4.1113438155207787</v>
      </c>
      <c r="AJ7" s="92">
        <f t="shared" si="34"/>
        <v>4.2359299917486819</v>
      </c>
      <c r="AK7" s="92">
        <f t="shared" si="35"/>
        <v>4.3605161679765843</v>
      </c>
      <c r="AL7" s="92">
        <f t="shared" si="36"/>
        <v>4.4851023442044866</v>
      </c>
      <c r="AM7" s="92">
        <f t="shared" si="37"/>
        <v>4.609688520432389</v>
      </c>
      <c r="AN7" s="92">
        <f t="shared" si="38"/>
        <v>4.7342746966602913</v>
      </c>
      <c r="AO7" s="92">
        <f t="shared" si="39"/>
        <v>4.8588608728881937</v>
      </c>
      <c r="AP7" s="92">
        <f t="shared" si="40"/>
        <v>4.983447049116096</v>
      </c>
      <c r="AQ7" s="92">
        <f t="shared" si="41"/>
        <v>5.1080332253439975</v>
      </c>
      <c r="AR7" s="92">
        <f t="shared" si="42"/>
        <v>5.2326194015719016</v>
      </c>
      <c r="AS7" s="92">
        <f t="shared" si="43"/>
        <v>5.3572055777998031</v>
      </c>
      <c r="AT7" s="92">
        <f t="shared" si="44"/>
        <v>5.4817917540277064</v>
      </c>
      <c r="AU7" s="92">
        <f t="shared" si="45"/>
        <v>5.6063779302556078</v>
      </c>
      <c r="AV7" s="92">
        <f t="shared" si="46"/>
        <v>5.7309641064835111</v>
      </c>
      <c r="AW7" s="92">
        <f t="shared" si="47"/>
        <v>5.8555502827114125</v>
      </c>
      <c r="AX7" s="92">
        <f t="shared" si="48"/>
        <v>5.9801364589393149</v>
      </c>
      <c r="AY7" s="92">
        <f t="shared" si="49"/>
        <v>6.1047226351672181</v>
      </c>
      <c r="AZ7" s="92">
        <f t="shared" si="50"/>
        <v>6.2293088113951205</v>
      </c>
      <c r="BA7" s="92">
        <f t="shared" si="51"/>
        <v>6.353894987623022</v>
      </c>
      <c r="BB7" s="92">
        <f t="shared" si="52"/>
        <v>6.4784811638509252</v>
      </c>
      <c r="BC7" s="92">
        <f t="shared" si="53"/>
        <v>6.6030673400788276</v>
      </c>
      <c r="BD7" s="92">
        <f t="shared" si="54"/>
        <v>6.7276535163067308</v>
      </c>
      <c r="BE7" s="92">
        <f t="shared" si="55"/>
        <v>6.8522396925346314</v>
      </c>
      <c r="BF7" s="92">
        <f t="shared" si="56"/>
        <v>6.9768258687625346</v>
      </c>
      <c r="BG7" s="92">
        <f t="shared" si="57"/>
        <v>7.101412044990437</v>
      </c>
      <c r="BH7" s="92">
        <f t="shared" si="58"/>
        <v>7.2259982212183402</v>
      </c>
      <c r="BI7" s="92">
        <f t="shared" si="59"/>
        <v>7.3505843974462417</v>
      </c>
      <c r="BJ7" s="92">
        <f t="shared" si="60"/>
        <v>7.4751705736741449</v>
      </c>
      <c r="BK7" s="92">
        <f t="shared" si="61"/>
        <v>7.5997567499020464</v>
      </c>
      <c r="BL7" s="92">
        <f t="shared" si="62"/>
        <v>7.7243429261299488</v>
      </c>
      <c r="BM7" s="92">
        <f t="shared" si="63"/>
        <v>7.8489291023578511</v>
      </c>
      <c r="BN7" s="92">
        <f t="shared" si="64"/>
        <v>7.9735152785857544</v>
      </c>
      <c r="BO7" s="92">
        <f t="shared" si="65"/>
        <v>8.0981014548136567</v>
      </c>
      <c r="BP7" s="92">
        <f t="shared" si="66"/>
        <v>8.2226876310415573</v>
      </c>
      <c r="BQ7" s="92">
        <f t="shared" si="67"/>
        <v>8.3472738072694614</v>
      </c>
      <c r="BR7" s="92">
        <f t="shared" si="68"/>
        <v>8.4718599834973638</v>
      </c>
      <c r="BS7" s="92">
        <f t="shared" si="69"/>
        <v>8.5964461597252662</v>
      </c>
      <c r="BT7" s="92">
        <f t="shared" si="70"/>
        <v>8.7210323359531685</v>
      </c>
      <c r="BU7" s="92">
        <f t="shared" si="71"/>
        <v>8.8456185121810709</v>
      </c>
      <c r="BV7" s="92">
        <f t="shared" si="72"/>
        <v>8.9702046884089732</v>
      </c>
      <c r="BW7" s="92">
        <f t="shared" si="73"/>
        <v>9.0947908646368774</v>
      </c>
      <c r="BX7" s="92">
        <f t="shared" si="74"/>
        <v>9.2193770408647779</v>
      </c>
      <c r="BY7" s="92">
        <f t="shared" si="75"/>
        <v>9.3439632170926785</v>
      </c>
      <c r="BZ7" s="92">
        <f t="shared" si="76"/>
        <v>9.4685493933205827</v>
      </c>
      <c r="CA7" s="92">
        <f t="shared" si="77"/>
        <v>9.593135569548485</v>
      </c>
      <c r="CB7" s="92">
        <f t="shared" si="78"/>
        <v>9.7177217457763874</v>
      </c>
      <c r="CC7" s="92">
        <f t="shared" si="79"/>
        <v>9.8423079220042897</v>
      </c>
      <c r="CD7" s="92">
        <f t="shared" si="80"/>
        <v>9.9668940982321921</v>
      </c>
      <c r="CE7" s="92">
        <f t="shared" si="81"/>
        <v>10.091480274460096</v>
      </c>
      <c r="CF7" s="92">
        <f t="shared" si="82"/>
        <v>10.216066450687995</v>
      </c>
      <c r="CG7" s="92">
        <f t="shared" si="83"/>
        <v>10.340652626915899</v>
      </c>
      <c r="CH7" s="92">
        <f t="shared" si="84"/>
        <v>10.465238803143803</v>
      </c>
      <c r="CI7" s="92">
        <f t="shared" si="85"/>
        <v>10.589824979371706</v>
      </c>
      <c r="CJ7" s="92">
        <f t="shared" si="86"/>
        <v>10.714411155599606</v>
      </c>
      <c r="CK7" s="92">
        <f t="shared" si="87"/>
        <v>10.838997331827509</v>
      </c>
      <c r="CL7" s="92">
        <f t="shared" si="88"/>
        <v>10.963583508055413</v>
      </c>
      <c r="CM7" s="92">
        <f t="shared" si="89"/>
        <v>11.088169684283315</v>
      </c>
      <c r="CN7" s="92">
        <f t="shared" si="90"/>
        <v>11.212755860511216</v>
      </c>
      <c r="CO7" s="92">
        <f t="shared" si="91"/>
        <v>11.337342036739118</v>
      </c>
      <c r="CP7" s="92">
        <f t="shared" si="92"/>
        <v>11.461928212967022</v>
      </c>
      <c r="CQ7" s="92">
        <f t="shared" si="93"/>
        <v>11.586514389194924</v>
      </c>
      <c r="CR7" s="92">
        <f t="shared" si="94"/>
        <v>11.711100565422825</v>
      </c>
      <c r="CS7" s="92">
        <f t="shared" si="95"/>
        <v>11.835686741650729</v>
      </c>
      <c r="CT7" s="92">
        <f t="shared" si="96"/>
        <v>11.96027291787863</v>
      </c>
      <c r="CU7" s="92">
        <f t="shared" si="97"/>
        <v>12.084859094106534</v>
      </c>
      <c r="CV7" s="92">
        <f t="shared" si="98"/>
        <v>12.209445270334436</v>
      </c>
      <c r="CW7" s="92">
        <f t="shared" si="99"/>
        <v>12.334031446562339</v>
      </c>
    </row>
    <row r="8" spans="1:101">
      <c r="A8" s="94">
        <v>-7</v>
      </c>
      <c r="B8" s="92">
        <f t="shared" si="0"/>
        <v>0</v>
      </c>
      <c r="C8" s="92">
        <f t="shared" si="1"/>
        <v>0.1240149344185191</v>
      </c>
      <c r="D8" s="92">
        <f t="shared" si="2"/>
        <v>0.2480298688370382</v>
      </c>
      <c r="E8" s="92">
        <f t="shared" si="3"/>
        <v>0.37204480325555728</v>
      </c>
      <c r="F8" s="92">
        <f t="shared" si="4"/>
        <v>0.49605973767407641</v>
      </c>
      <c r="G8" s="92">
        <f t="shared" si="5"/>
        <v>0.62007467209259548</v>
      </c>
      <c r="H8" s="92">
        <f t="shared" si="6"/>
        <v>0.74408960651111455</v>
      </c>
      <c r="I8" s="92">
        <f t="shared" si="7"/>
        <v>0.86810454092963363</v>
      </c>
      <c r="J8" s="92">
        <f t="shared" si="8"/>
        <v>0.99211947534815281</v>
      </c>
      <c r="K8" s="92">
        <f t="shared" si="9"/>
        <v>1.1161344097666719</v>
      </c>
      <c r="L8" s="92">
        <f t="shared" si="10"/>
        <v>1.240149344185191</v>
      </c>
      <c r="M8" s="92">
        <f t="shared" si="11"/>
        <v>1.3641642786037103</v>
      </c>
      <c r="N8" s="92">
        <f t="shared" si="12"/>
        <v>1.4881792130222291</v>
      </c>
      <c r="O8" s="92">
        <f t="shared" si="13"/>
        <v>1.6121941474407484</v>
      </c>
      <c r="P8" s="92">
        <f t="shared" si="14"/>
        <v>1.7362090818592673</v>
      </c>
      <c r="Q8" s="92">
        <f t="shared" si="15"/>
        <v>1.8602240162777866</v>
      </c>
      <c r="R8" s="92">
        <f t="shared" si="16"/>
        <v>1.9842389506963056</v>
      </c>
      <c r="S8" s="92">
        <f t="shared" si="17"/>
        <v>2.1082538851148249</v>
      </c>
      <c r="T8" s="92">
        <f t="shared" si="18"/>
        <v>2.2322688195333438</v>
      </c>
      <c r="U8" s="92">
        <f t="shared" si="19"/>
        <v>2.3562837539518626</v>
      </c>
      <c r="V8" s="92">
        <f t="shared" si="20"/>
        <v>2.4802986883703819</v>
      </c>
      <c r="W8" s="92">
        <f t="shared" si="21"/>
        <v>2.6043136227889012</v>
      </c>
      <c r="X8" s="92">
        <f t="shared" si="22"/>
        <v>2.7283285572074205</v>
      </c>
      <c r="Y8" s="92">
        <f t="shared" si="23"/>
        <v>2.8523434916259394</v>
      </c>
      <c r="Z8" s="92">
        <f t="shared" si="24"/>
        <v>2.9763584260444582</v>
      </c>
      <c r="AA8" s="92">
        <f t="shared" si="25"/>
        <v>3.1003733604629775</v>
      </c>
      <c r="AB8" s="92">
        <f t="shared" si="26"/>
        <v>3.2243882948814968</v>
      </c>
      <c r="AC8" s="92">
        <f t="shared" si="27"/>
        <v>3.3484032293000161</v>
      </c>
      <c r="AD8" s="92">
        <f t="shared" si="28"/>
        <v>3.4724181637185345</v>
      </c>
      <c r="AE8" s="92">
        <f t="shared" si="29"/>
        <v>3.5964330981370543</v>
      </c>
      <c r="AF8" s="92">
        <f t="shared" si="30"/>
        <v>3.7204480325555731</v>
      </c>
      <c r="AG8" s="92">
        <f t="shared" si="31"/>
        <v>3.844462966974092</v>
      </c>
      <c r="AH8" s="92">
        <f t="shared" si="32"/>
        <v>3.9684779013926113</v>
      </c>
      <c r="AI8" s="92">
        <f t="shared" si="33"/>
        <v>4.0924928358111297</v>
      </c>
      <c r="AJ8" s="92">
        <f t="shared" si="34"/>
        <v>4.2165077702296498</v>
      </c>
      <c r="AK8" s="92">
        <f t="shared" si="35"/>
        <v>4.3405227046481691</v>
      </c>
      <c r="AL8" s="92">
        <f t="shared" si="36"/>
        <v>4.4645376390666875</v>
      </c>
      <c r="AM8" s="92">
        <f t="shared" si="37"/>
        <v>4.5885525734852068</v>
      </c>
      <c r="AN8" s="92">
        <f t="shared" si="38"/>
        <v>4.7125675079037253</v>
      </c>
      <c r="AO8" s="92">
        <f t="shared" si="39"/>
        <v>4.8365824423222454</v>
      </c>
      <c r="AP8" s="92">
        <f t="shared" si="40"/>
        <v>4.9605973767407638</v>
      </c>
      <c r="AQ8" s="92">
        <f t="shared" si="41"/>
        <v>5.0846123111592822</v>
      </c>
      <c r="AR8" s="92">
        <f t="shared" si="42"/>
        <v>5.2086272455778024</v>
      </c>
      <c r="AS8" s="92">
        <f t="shared" si="43"/>
        <v>5.3326421799963217</v>
      </c>
      <c r="AT8" s="92">
        <f t="shared" si="44"/>
        <v>5.456657114414841</v>
      </c>
      <c r="AU8" s="92">
        <f t="shared" si="45"/>
        <v>5.5806720488333594</v>
      </c>
      <c r="AV8" s="92">
        <f t="shared" si="46"/>
        <v>5.7046869832518787</v>
      </c>
      <c r="AW8" s="92">
        <f t="shared" si="47"/>
        <v>5.8287019176703971</v>
      </c>
      <c r="AX8" s="92">
        <f t="shared" si="48"/>
        <v>5.9527168520889164</v>
      </c>
      <c r="AY8" s="92">
        <f t="shared" si="49"/>
        <v>6.0767317865074366</v>
      </c>
      <c r="AZ8" s="92">
        <f t="shared" si="50"/>
        <v>6.200746720925955</v>
      </c>
      <c r="BA8" s="92">
        <f t="shared" si="51"/>
        <v>6.3247616553444734</v>
      </c>
      <c r="BB8" s="92">
        <f t="shared" si="52"/>
        <v>6.4487765897629936</v>
      </c>
      <c r="BC8" s="92">
        <f t="shared" si="53"/>
        <v>6.5727915241815129</v>
      </c>
      <c r="BD8" s="92">
        <f t="shared" si="54"/>
        <v>6.6968064586000322</v>
      </c>
      <c r="BE8" s="92">
        <f t="shared" si="55"/>
        <v>6.8208213930185497</v>
      </c>
      <c r="BF8" s="92">
        <f t="shared" si="56"/>
        <v>6.944836327437069</v>
      </c>
      <c r="BG8" s="92">
        <f t="shared" si="57"/>
        <v>7.0688512618555892</v>
      </c>
      <c r="BH8" s="92">
        <f t="shared" si="58"/>
        <v>7.1928661962741085</v>
      </c>
      <c r="BI8" s="92">
        <f t="shared" si="59"/>
        <v>7.3168811306926269</v>
      </c>
      <c r="BJ8" s="92">
        <f t="shared" si="60"/>
        <v>7.4408960651111462</v>
      </c>
      <c r="BK8" s="92">
        <f t="shared" si="61"/>
        <v>7.5649109995296655</v>
      </c>
      <c r="BL8" s="92">
        <f t="shared" si="62"/>
        <v>7.6889259339481839</v>
      </c>
      <c r="BM8" s="92">
        <f t="shared" si="63"/>
        <v>7.8129408683667032</v>
      </c>
      <c r="BN8" s="92">
        <f t="shared" si="64"/>
        <v>7.9369558027852225</v>
      </c>
      <c r="BO8" s="92">
        <f t="shared" si="65"/>
        <v>8.0609707372037427</v>
      </c>
      <c r="BP8" s="92">
        <f t="shared" si="66"/>
        <v>8.1849856716222593</v>
      </c>
      <c r="BQ8" s="92">
        <f t="shared" si="67"/>
        <v>8.3090006060407795</v>
      </c>
      <c r="BR8" s="92">
        <f t="shared" si="68"/>
        <v>8.4330155404592997</v>
      </c>
      <c r="BS8" s="92">
        <f t="shared" si="69"/>
        <v>8.5570304748778181</v>
      </c>
      <c r="BT8" s="92">
        <f t="shared" si="70"/>
        <v>8.6810454092963383</v>
      </c>
      <c r="BU8" s="92">
        <f t="shared" si="71"/>
        <v>8.8050603437148567</v>
      </c>
      <c r="BV8" s="92">
        <f t="shared" si="72"/>
        <v>8.9290752781333751</v>
      </c>
      <c r="BW8" s="92">
        <f t="shared" si="73"/>
        <v>9.0530902125518953</v>
      </c>
      <c r="BX8" s="92">
        <f t="shared" si="74"/>
        <v>9.1771051469704137</v>
      </c>
      <c r="BY8" s="92">
        <f t="shared" si="75"/>
        <v>9.3011200813889303</v>
      </c>
      <c r="BZ8" s="92">
        <f t="shared" si="76"/>
        <v>9.4251350158074505</v>
      </c>
      <c r="CA8" s="92">
        <f t="shared" si="77"/>
        <v>9.5491499502259707</v>
      </c>
      <c r="CB8" s="92">
        <f t="shared" si="78"/>
        <v>9.6731648846444909</v>
      </c>
      <c r="CC8" s="92">
        <f t="shared" si="79"/>
        <v>9.7971798190630093</v>
      </c>
      <c r="CD8" s="92">
        <f t="shared" si="80"/>
        <v>9.9211947534815277</v>
      </c>
      <c r="CE8" s="92">
        <f t="shared" si="81"/>
        <v>10.045209687900048</v>
      </c>
      <c r="CF8" s="92">
        <f t="shared" si="82"/>
        <v>10.169224622318564</v>
      </c>
      <c r="CG8" s="92">
        <f t="shared" si="83"/>
        <v>10.293239556737085</v>
      </c>
      <c r="CH8" s="92">
        <f t="shared" si="84"/>
        <v>10.417254491155605</v>
      </c>
      <c r="CI8" s="92">
        <f t="shared" si="85"/>
        <v>10.541269425574123</v>
      </c>
      <c r="CJ8" s="92">
        <f t="shared" si="86"/>
        <v>10.665284359992643</v>
      </c>
      <c r="CK8" s="92">
        <f t="shared" si="87"/>
        <v>10.789299294411162</v>
      </c>
      <c r="CL8" s="92">
        <f t="shared" si="88"/>
        <v>10.913314228829682</v>
      </c>
      <c r="CM8" s="92">
        <f t="shared" si="89"/>
        <v>11.0373291632482</v>
      </c>
      <c r="CN8" s="92">
        <f t="shared" si="90"/>
        <v>11.161344097666719</v>
      </c>
      <c r="CO8" s="92">
        <f t="shared" si="91"/>
        <v>11.285359032085237</v>
      </c>
      <c r="CP8" s="92">
        <f t="shared" si="92"/>
        <v>11.409373966503757</v>
      </c>
      <c r="CQ8" s="92">
        <f t="shared" si="93"/>
        <v>11.533388900922276</v>
      </c>
      <c r="CR8" s="92">
        <f t="shared" si="94"/>
        <v>11.657403835340794</v>
      </c>
      <c r="CS8" s="92">
        <f t="shared" si="95"/>
        <v>11.781418769759316</v>
      </c>
      <c r="CT8" s="92">
        <f t="shared" si="96"/>
        <v>11.905433704177833</v>
      </c>
      <c r="CU8" s="92">
        <f t="shared" si="97"/>
        <v>12.029448638596353</v>
      </c>
      <c r="CV8" s="92">
        <f t="shared" si="98"/>
        <v>12.153463573014873</v>
      </c>
      <c r="CW8" s="92">
        <f t="shared" si="99"/>
        <v>12.277478507433392</v>
      </c>
    </row>
    <row r="9" spans="1:101">
      <c r="A9" s="94">
        <v>-6</v>
      </c>
      <c r="B9" s="92">
        <f t="shared" si="0"/>
        <v>0</v>
      </c>
      <c r="C9" s="92">
        <f t="shared" si="1"/>
        <v>0.12352268111265535</v>
      </c>
      <c r="D9" s="92">
        <f t="shared" si="2"/>
        <v>0.24704536222531071</v>
      </c>
      <c r="E9" s="92">
        <f t="shared" si="3"/>
        <v>0.370568043337966</v>
      </c>
      <c r="F9" s="92">
        <f t="shared" si="4"/>
        <v>0.49409072445062141</v>
      </c>
      <c r="G9" s="92">
        <f t="shared" si="5"/>
        <v>0.61761340556327671</v>
      </c>
      <c r="H9" s="92">
        <f t="shared" si="6"/>
        <v>0.741136086675932</v>
      </c>
      <c r="I9" s="92">
        <f t="shared" si="7"/>
        <v>0.86465876778858741</v>
      </c>
      <c r="J9" s="92">
        <f t="shared" si="8"/>
        <v>0.98818144890124282</v>
      </c>
      <c r="K9" s="92">
        <f t="shared" si="9"/>
        <v>1.1117041300138981</v>
      </c>
      <c r="L9" s="92">
        <f t="shared" si="10"/>
        <v>1.2352268111265534</v>
      </c>
      <c r="M9" s="92">
        <f t="shared" si="11"/>
        <v>1.3587494922392089</v>
      </c>
      <c r="N9" s="92">
        <f t="shared" si="12"/>
        <v>1.482272173351864</v>
      </c>
      <c r="O9" s="92">
        <f t="shared" si="13"/>
        <v>1.6057948544645195</v>
      </c>
      <c r="P9" s="92">
        <f t="shared" si="14"/>
        <v>1.7293175355771748</v>
      </c>
      <c r="Q9" s="92">
        <f t="shared" si="15"/>
        <v>1.8528402166898303</v>
      </c>
      <c r="R9" s="92">
        <f t="shared" si="16"/>
        <v>1.9763628978024856</v>
      </c>
      <c r="S9" s="92">
        <f t="shared" si="17"/>
        <v>2.0998855789151407</v>
      </c>
      <c r="T9" s="92">
        <f t="shared" si="18"/>
        <v>2.2234082600277962</v>
      </c>
      <c r="U9" s="92">
        <f t="shared" si="19"/>
        <v>2.3469309411404513</v>
      </c>
      <c r="V9" s="92">
        <f t="shared" si="20"/>
        <v>2.4704536222531068</v>
      </c>
      <c r="W9" s="92">
        <f t="shared" si="21"/>
        <v>2.5939763033657623</v>
      </c>
      <c r="X9" s="92">
        <f t="shared" si="22"/>
        <v>2.7174989844784179</v>
      </c>
      <c r="Y9" s="92">
        <f t="shared" si="23"/>
        <v>2.8410216655910729</v>
      </c>
      <c r="Z9" s="92">
        <f t="shared" si="24"/>
        <v>2.964544346703728</v>
      </c>
      <c r="AA9" s="92">
        <f t="shared" si="25"/>
        <v>3.0880670278163835</v>
      </c>
      <c r="AB9" s="92">
        <f t="shared" si="26"/>
        <v>3.2115897089290391</v>
      </c>
      <c r="AC9" s="92">
        <f t="shared" si="27"/>
        <v>3.3351123900416946</v>
      </c>
      <c r="AD9" s="92">
        <f t="shared" si="28"/>
        <v>3.4586350711543496</v>
      </c>
      <c r="AE9" s="92">
        <f t="shared" si="29"/>
        <v>3.5821577522670052</v>
      </c>
      <c r="AF9" s="92">
        <f t="shared" si="30"/>
        <v>3.7056804333796607</v>
      </c>
      <c r="AG9" s="92">
        <f t="shared" si="31"/>
        <v>3.8292031144923153</v>
      </c>
      <c r="AH9" s="92">
        <f t="shared" si="32"/>
        <v>3.9527257956049713</v>
      </c>
      <c r="AI9" s="92">
        <f t="shared" si="33"/>
        <v>4.0762484767176259</v>
      </c>
      <c r="AJ9" s="92">
        <f t="shared" si="34"/>
        <v>4.1997711578302814</v>
      </c>
      <c r="AK9" s="92">
        <f t="shared" si="35"/>
        <v>4.3232938389429378</v>
      </c>
      <c r="AL9" s="92">
        <f t="shared" si="36"/>
        <v>4.4468165200555925</v>
      </c>
      <c r="AM9" s="92">
        <f t="shared" si="37"/>
        <v>4.570339201168248</v>
      </c>
      <c r="AN9" s="92">
        <f t="shared" si="38"/>
        <v>4.6938618822809026</v>
      </c>
      <c r="AO9" s="92">
        <f t="shared" si="39"/>
        <v>4.817384563393559</v>
      </c>
      <c r="AP9" s="92">
        <f t="shared" si="40"/>
        <v>4.9409072445062137</v>
      </c>
      <c r="AQ9" s="92">
        <f t="shared" si="41"/>
        <v>5.0644299256188683</v>
      </c>
      <c r="AR9" s="92">
        <f t="shared" si="42"/>
        <v>5.1879526067315247</v>
      </c>
      <c r="AS9" s="92">
        <f t="shared" si="43"/>
        <v>5.3114752878441802</v>
      </c>
      <c r="AT9" s="92">
        <f t="shared" si="44"/>
        <v>5.4349979689568357</v>
      </c>
      <c r="AU9" s="92">
        <f t="shared" si="45"/>
        <v>5.5585206500694904</v>
      </c>
      <c r="AV9" s="92">
        <f t="shared" si="46"/>
        <v>5.6820433311821459</v>
      </c>
      <c r="AW9" s="92">
        <f t="shared" si="47"/>
        <v>5.8055660122948014</v>
      </c>
      <c r="AX9" s="92">
        <f t="shared" si="48"/>
        <v>5.929088693407456</v>
      </c>
      <c r="AY9" s="92">
        <f t="shared" si="49"/>
        <v>6.0526113745201124</v>
      </c>
      <c r="AZ9" s="92">
        <f t="shared" si="50"/>
        <v>6.1761340556327671</v>
      </c>
      <c r="BA9" s="92">
        <f t="shared" si="51"/>
        <v>6.2996567367454226</v>
      </c>
      <c r="BB9" s="92">
        <f t="shared" si="52"/>
        <v>6.4231794178580781</v>
      </c>
      <c r="BC9" s="92">
        <f t="shared" si="53"/>
        <v>6.5467020989707336</v>
      </c>
      <c r="BD9" s="92">
        <f t="shared" si="54"/>
        <v>6.6702247800833891</v>
      </c>
      <c r="BE9" s="92">
        <f t="shared" si="55"/>
        <v>6.7937474611960438</v>
      </c>
      <c r="BF9" s="92">
        <f t="shared" si="56"/>
        <v>6.9172701423086993</v>
      </c>
      <c r="BG9" s="92">
        <f t="shared" si="57"/>
        <v>7.0407928234213548</v>
      </c>
      <c r="BH9" s="92">
        <f t="shared" si="58"/>
        <v>7.1643155045340103</v>
      </c>
      <c r="BI9" s="92">
        <f t="shared" si="59"/>
        <v>7.2878381856466659</v>
      </c>
      <c r="BJ9" s="92">
        <f t="shared" si="60"/>
        <v>7.4113608667593214</v>
      </c>
      <c r="BK9" s="92">
        <f t="shared" si="61"/>
        <v>7.534883547871976</v>
      </c>
      <c r="BL9" s="92">
        <f t="shared" si="62"/>
        <v>7.6584062289846306</v>
      </c>
      <c r="BM9" s="92">
        <f t="shared" si="63"/>
        <v>7.781928910097287</v>
      </c>
      <c r="BN9" s="92">
        <f t="shared" si="64"/>
        <v>7.9054515912099426</v>
      </c>
      <c r="BO9" s="92">
        <f t="shared" si="65"/>
        <v>8.0289742723225981</v>
      </c>
      <c r="BP9" s="92">
        <f t="shared" si="66"/>
        <v>8.1524969534352518</v>
      </c>
      <c r="BQ9" s="92">
        <f t="shared" si="67"/>
        <v>8.2760196345479091</v>
      </c>
      <c r="BR9" s="92">
        <f t="shared" si="68"/>
        <v>8.3995423156605629</v>
      </c>
      <c r="BS9" s="92">
        <f t="shared" si="69"/>
        <v>8.5230649967732184</v>
      </c>
      <c r="BT9" s="92">
        <f t="shared" si="70"/>
        <v>8.6465876778858757</v>
      </c>
      <c r="BU9" s="92">
        <f t="shared" si="71"/>
        <v>8.7701103589985294</v>
      </c>
      <c r="BV9" s="92">
        <f t="shared" si="72"/>
        <v>8.8936330401111849</v>
      </c>
      <c r="BW9" s="92">
        <f t="shared" si="73"/>
        <v>9.0171557212238422</v>
      </c>
      <c r="BX9" s="92">
        <f t="shared" si="74"/>
        <v>9.140678402336496</v>
      </c>
      <c r="BY9" s="92">
        <f t="shared" si="75"/>
        <v>9.2642010834491497</v>
      </c>
      <c r="BZ9" s="92">
        <f t="shared" si="76"/>
        <v>9.3877237645618052</v>
      </c>
      <c r="CA9" s="92">
        <f t="shared" si="77"/>
        <v>9.5112464456744608</v>
      </c>
      <c r="CB9" s="92">
        <f t="shared" si="78"/>
        <v>9.6347691267871181</v>
      </c>
      <c r="CC9" s="92">
        <f t="shared" si="79"/>
        <v>9.7582918078997718</v>
      </c>
      <c r="CD9" s="92">
        <f t="shared" si="80"/>
        <v>9.8818144890124273</v>
      </c>
      <c r="CE9" s="92">
        <f t="shared" si="81"/>
        <v>10.005337170125085</v>
      </c>
      <c r="CF9" s="92">
        <f t="shared" si="82"/>
        <v>10.128859851237737</v>
      </c>
      <c r="CG9" s="92">
        <f t="shared" si="83"/>
        <v>10.252382532350394</v>
      </c>
      <c r="CH9" s="92">
        <f t="shared" si="84"/>
        <v>10.375905213463049</v>
      </c>
      <c r="CI9" s="92">
        <f t="shared" si="85"/>
        <v>10.499427894575705</v>
      </c>
      <c r="CJ9" s="92">
        <f t="shared" si="86"/>
        <v>10.62295057568836</v>
      </c>
      <c r="CK9" s="92">
        <f t="shared" si="87"/>
        <v>10.746473256801014</v>
      </c>
      <c r="CL9" s="92">
        <f t="shared" si="88"/>
        <v>10.869995937913671</v>
      </c>
      <c r="CM9" s="92">
        <f t="shared" si="89"/>
        <v>10.993518619026327</v>
      </c>
      <c r="CN9" s="92">
        <f t="shared" si="90"/>
        <v>11.117041300138981</v>
      </c>
      <c r="CO9" s="92">
        <f t="shared" si="91"/>
        <v>11.240563981251636</v>
      </c>
      <c r="CP9" s="92">
        <f t="shared" si="92"/>
        <v>11.364086662364292</v>
      </c>
      <c r="CQ9" s="92">
        <f t="shared" si="93"/>
        <v>11.487609343476947</v>
      </c>
      <c r="CR9" s="92">
        <f t="shared" si="94"/>
        <v>11.611132024589603</v>
      </c>
      <c r="CS9" s="92">
        <f t="shared" si="95"/>
        <v>11.734654705702258</v>
      </c>
      <c r="CT9" s="92">
        <f t="shared" si="96"/>
        <v>11.858177386814912</v>
      </c>
      <c r="CU9" s="92">
        <f t="shared" si="97"/>
        <v>11.981700067927569</v>
      </c>
      <c r="CV9" s="92">
        <f t="shared" si="98"/>
        <v>12.105222749040225</v>
      </c>
      <c r="CW9" s="92">
        <f t="shared" si="99"/>
        <v>12.22874543015288</v>
      </c>
    </row>
    <row r="10" spans="1:101">
      <c r="A10" s="94">
        <v>-5</v>
      </c>
      <c r="B10" s="92">
        <f t="shared" si="0"/>
        <v>0</v>
      </c>
      <c r="C10" s="92">
        <f t="shared" si="1"/>
        <v>0.12310819267426715</v>
      </c>
      <c r="D10" s="92">
        <f t="shared" si="2"/>
        <v>0.24621638534853429</v>
      </c>
      <c r="E10" s="92">
        <f t="shared" si="3"/>
        <v>0.36932457802280139</v>
      </c>
      <c r="F10" s="92">
        <f t="shared" si="4"/>
        <v>0.49243277069706859</v>
      </c>
      <c r="G10" s="92">
        <f t="shared" si="5"/>
        <v>0.61554096337133568</v>
      </c>
      <c r="H10" s="92">
        <f t="shared" si="6"/>
        <v>0.73864915604560277</v>
      </c>
      <c r="I10" s="92">
        <f t="shared" si="7"/>
        <v>0.86175734871986998</v>
      </c>
      <c r="J10" s="92">
        <f t="shared" si="8"/>
        <v>0.98486554139413718</v>
      </c>
      <c r="K10" s="92">
        <f t="shared" si="9"/>
        <v>1.1079737340684042</v>
      </c>
      <c r="L10" s="92">
        <f t="shared" si="10"/>
        <v>1.2310819267426714</v>
      </c>
      <c r="M10" s="92">
        <f t="shared" si="11"/>
        <v>1.3541901194169386</v>
      </c>
      <c r="N10" s="92">
        <f t="shared" si="12"/>
        <v>1.4772983120912055</v>
      </c>
      <c r="O10" s="92">
        <f t="shared" si="13"/>
        <v>1.6004065047654727</v>
      </c>
      <c r="P10" s="92">
        <f t="shared" si="14"/>
        <v>1.72351469743974</v>
      </c>
      <c r="Q10" s="92">
        <f t="shared" si="15"/>
        <v>1.8466228901140072</v>
      </c>
      <c r="R10" s="92">
        <f t="shared" si="16"/>
        <v>1.9697310827882744</v>
      </c>
      <c r="S10" s="92">
        <f t="shared" si="17"/>
        <v>2.0928392754625413</v>
      </c>
      <c r="T10" s="92">
        <f t="shared" si="18"/>
        <v>2.2159474681368083</v>
      </c>
      <c r="U10" s="92">
        <f t="shared" si="19"/>
        <v>2.3390556608110753</v>
      </c>
      <c r="V10" s="92">
        <f t="shared" si="20"/>
        <v>2.4621638534853427</v>
      </c>
      <c r="W10" s="92">
        <f t="shared" si="21"/>
        <v>2.5852720461596101</v>
      </c>
      <c r="X10" s="92">
        <f t="shared" si="22"/>
        <v>2.7083802388338771</v>
      </c>
      <c r="Y10" s="92">
        <f t="shared" si="23"/>
        <v>2.8314884315081441</v>
      </c>
      <c r="Z10" s="92">
        <f t="shared" si="24"/>
        <v>2.9545966241824111</v>
      </c>
      <c r="AA10" s="92">
        <f t="shared" si="25"/>
        <v>3.0777048168566785</v>
      </c>
      <c r="AB10" s="92">
        <f t="shared" si="26"/>
        <v>3.2008130095309455</v>
      </c>
      <c r="AC10" s="92">
        <f t="shared" si="27"/>
        <v>3.3239212022052129</v>
      </c>
      <c r="AD10" s="92">
        <f t="shared" si="28"/>
        <v>3.4470293948794799</v>
      </c>
      <c r="AE10" s="92">
        <f t="shared" si="29"/>
        <v>3.5701375875537473</v>
      </c>
      <c r="AF10" s="92">
        <f t="shared" si="30"/>
        <v>3.6932457802280143</v>
      </c>
      <c r="AG10" s="92">
        <f t="shared" si="31"/>
        <v>3.8163539729022808</v>
      </c>
      <c r="AH10" s="92">
        <f t="shared" si="32"/>
        <v>3.9394621655765487</v>
      </c>
      <c r="AI10" s="92">
        <f t="shared" si="33"/>
        <v>4.0625703582508148</v>
      </c>
      <c r="AJ10" s="92">
        <f t="shared" si="34"/>
        <v>4.1856785509250827</v>
      </c>
      <c r="AK10" s="92">
        <f t="shared" si="35"/>
        <v>4.3087867435993505</v>
      </c>
      <c r="AL10" s="92">
        <f t="shared" si="36"/>
        <v>4.4318949362736166</v>
      </c>
      <c r="AM10" s="92">
        <f t="shared" si="37"/>
        <v>4.5550031289478845</v>
      </c>
      <c r="AN10" s="92">
        <f t="shared" si="38"/>
        <v>4.6781113216221506</v>
      </c>
      <c r="AO10" s="92">
        <f t="shared" si="39"/>
        <v>4.8012195142964185</v>
      </c>
      <c r="AP10" s="92">
        <f t="shared" si="40"/>
        <v>4.9243277069706854</v>
      </c>
      <c r="AQ10" s="92">
        <f t="shared" si="41"/>
        <v>5.0474358996449515</v>
      </c>
      <c r="AR10" s="92">
        <f t="shared" si="42"/>
        <v>5.1705440923192203</v>
      </c>
      <c r="AS10" s="92">
        <f t="shared" si="43"/>
        <v>5.2936522849934873</v>
      </c>
      <c r="AT10" s="92">
        <f t="shared" si="44"/>
        <v>5.4167604776677543</v>
      </c>
      <c r="AU10" s="92">
        <f t="shared" si="45"/>
        <v>5.5398686703420212</v>
      </c>
      <c r="AV10" s="92">
        <f t="shared" si="46"/>
        <v>5.6629768630162882</v>
      </c>
      <c r="AW10" s="92">
        <f t="shared" si="47"/>
        <v>5.7860850556905552</v>
      </c>
      <c r="AX10" s="92">
        <f t="shared" si="48"/>
        <v>5.9091932483648222</v>
      </c>
      <c r="AY10" s="92">
        <f t="shared" si="49"/>
        <v>6.0323014410390901</v>
      </c>
      <c r="AZ10" s="92">
        <f t="shared" si="50"/>
        <v>6.155409633713357</v>
      </c>
      <c r="BA10" s="92">
        <f t="shared" si="51"/>
        <v>6.278517826387624</v>
      </c>
      <c r="BB10" s="92">
        <f t="shared" si="52"/>
        <v>6.401626019061891</v>
      </c>
      <c r="BC10" s="92">
        <f t="shared" si="53"/>
        <v>6.5247342117361589</v>
      </c>
      <c r="BD10" s="92">
        <f t="shared" si="54"/>
        <v>6.6478424044104258</v>
      </c>
      <c r="BE10" s="92">
        <f t="shared" si="55"/>
        <v>6.7709505970846919</v>
      </c>
      <c r="BF10" s="92">
        <f t="shared" si="56"/>
        <v>6.8940587897589598</v>
      </c>
      <c r="BG10" s="92">
        <f t="shared" si="57"/>
        <v>7.0171669824332268</v>
      </c>
      <c r="BH10" s="92">
        <f t="shared" si="58"/>
        <v>7.1402751751074947</v>
      </c>
      <c r="BI10" s="92">
        <f t="shared" si="59"/>
        <v>7.2633833677817607</v>
      </c>
      <c r="BJ10" s="92">
        <f t="shared" si="60"/>
        <v>7.3864915604560286</v>
      </c>
      <c r="BK10" s="92">
        <f t="shared" si="61"/>
        <v>7.5095997531302956</v>
      </c>
      <c r="BL10" s="92">
        <f t="shared" si="62"/>
        <v>7.6327079458045617</v>
      </c>
      <c r="BM10" s="92">
        <f t="shared" si="63"/>
        <v>7.7558161384788296</v>
      </c>
      <c r="BN10" s="92">
        <f t="shared" si="64"/>
        <v>7.8789243311530974</v>
      </c>
      <c r="BO10" s="92">
        <f t="shared" si="65"/>
        <v>8.0020325238273653</v>
      </c>
      <c r="BP10" s="92">
        <f t="shared" si="66"/>
        <v>8.1251407165016296</v>
      </c>
      <c r="BQ10" s="92">
        <f t="shared" si="67"/>
        <v>8.2482489091758993</v>
      </c>
      <c r="BR10" s="92">
        <f t="shared" si="68"/>
        <v>8.3713571018501653</v>
      </c>
      <c r="BS10" s="92">
        <f t="shared" si="69"/>
        <v>8.4944652945244314</v>
      </c>
      <c r="BT10" s="92">
        <f t="shared" si="70"/>
        <v>8.6175734871987011</v>
      </c>
      <c r="BU10" s="92">
        <f t="shared" si="71"/>
        <v>8.7406816798729672</v>
      </c>
      <c r="BV10" s="92">
        <f t="shared" si="72"/>
        <v>8.8637898725472333</v>
      </c>
      <c r="BW10" s="92">
        <f t="shared" si="73"/>
        <v>8.9868980652215029</v>
      </c>
      <c r="BX10" s="92">
        <f t="shared" si="74"/>
        <v>9.110006257895769</v>
      </c>
      <c r="BY10" s="92">
        <f t="shared" si="75"/>
        <v>9.2331144505700333</v>
      </c>
      <c r="BZ10" s="92">
        <f t="shared" si="76"/>
        <v>9.3562226432443012</v>
      </c>
      <c r="CA10" s="92">
        <f t="shared" si="77"/>
        <v>9.4793308359185691</v>
      </c>
      <c r="CB10" s="92">
        <f t="shared" si="78"/>
        <v>9.6024390285928369</v>
      </c>
      <c r="CC10" s="92">
        <f t="shared" si="79"/>
        <v>9.725547221267103</v>
      </c>
      <c r="CD10" s="92">
        <f t="shared" si="80"/>
        <v>9.8486554139413709</v>
      </c>
      <c r="CE10" s="92">
        <f t="shared" si="81"/>
        <v>9.9717636066156388</v>
      </c>
      <c r="CF10" s="92">
        <f t="shared" si="82"/>
        <v>10.094871799289903</v>
      </c>
      <c r="CG10" s="92">
        <f t="shared" si="83"/>
        <v>10.217979991964173</v>
      </c>
      <c r="CH10" s="92">
        <f t="shared" si="84"/>
        <v>10.341088184638441</v>
      </c>
      <c r="CI10" s="92">
        <f t="shared" si="85"/>
        <v>10.464196377312707</v>
      </c>
      <c r="CJ10" s="92">
        <f t="shared" si="86"/>
        <v>10.587304569986975</v>
      </c>
      <c r="CK10" s="92">
        <f t="shared" si="87"/>
        <v>10.710412762661241</v>
      </c>
      <c r="CL10" s="92">
        <f t="shared" si="88"/>
        <v>10.833520955335509</v>
      </c>
      <c r="CM10" s="92">
        <f t="shared" si="89"/>
        <v>10.956629148009776</v>
      </c>
      <c r="CN10" s="92">
        <f t="shared" si="90"/>
        <v>11.079737340684042</v>
      </c>
      <c r="CO10" s="92">
        <f t="shared" si="91"/>
        <v>11.202845533358309</v>
      </c>
      <c r="CP10" s="92">
        <f t="shared" si="92"/>
        <v>11.325953726032576</v>
      </c>
      <c r="CQ10" s="92">
        <f t="shared" si="93"/>
        <v>11.449061918706844</v>
      </c>
      <c r="CR10" s="92">
        <f t="shared" si="94"/>
        <v>11.57217011138111</v>
      </c>
      <c r="CS10" s="92">
        <f t="shared" si="95"/>
        <v>11.695278304055378</v>
      </c>
      <c r="CT10" s="92">
        <f t="shared" si="96"/>
        <v>11.818386496729644</v>
      </c>
      <c r="CU10" s="92">
        <f t="shared" si="97"/>
        <v>11.941494689403912</v>
      </c>
      <c r="CV10" s="92">
        <f t="shared" si="98"/>
        <v>12.06460288207818</v>
      </c>
      <c r="CW10" s="92">
        <f t="shared" si="99"/>
        <v>12.187711074752448</v>
      </c>
    </row>
    <row r="11" spans="1:101">
      <c r="A11" s="94">
        <v>-4</v>
      </c>
      <c r="B11" s="92">
        <f t="shared" si="0"/>
        <v>0</v>
      </c>
      <c r="C11" s="92">
        <f t="shared" si="1"/>
        <v>0.12277044440234836</v>
      </c>
      <c r="D11" s="92">
        <f t="shared" si="2"/>
        <v>0.24554088880469671</v>
      </c>
      <c r="E11" s="92">
        <f t="shared" si="3"/>
        <v>0.36831133320704501</v>
      </c>
      <c r="F11" s="92">
        <f t="shared" si="4"/>
        <v>0.49108177760939342</v>
      </c>
      <c r="G11" s="92">
        <f t="shared" si="5"/>
        <v>0.61385222201174172</v>
      </c>
      <c r="H11" s="92">
        <f t="shared" si="6"/>
        <v>0.73662266641409002</v>
      </c>
      <c r="I11" s="92">
        <f t="shared" si="7"/>
        <v>0.85939311081643843</v>
      </c>
      <c r="J11" s="92">
        <f t="shared" si="8"/>
        <v>0.98216355521878684</v>
      </c>
      <c r="K11" s="92">
        <f t="shared" si="9"/>
        <v>1.1049339996211351</v>
      </c>
      <c r="L11" s="92">
        <f t="shared" si="10"/>
        <v>1.2277044440234834</v>
      </c>
      <c r="M11" s="92">
        <f t="shared" si="11"/>
        <v>1.350474888425832</v>
      </c>
      <c r="N11" s="92">
        <f t="shared" si="12"/>
        <v>1.47324533282818</v>
      </c>
      <c r="O11" s="92">
        <f t="shared" si="13"/>
        <v>1.5960157772305286</v>
      </c>
      <c r="P11" s="92">
        <f t="shared" si="14"/>
        <v>1.7187862216328769</v>
      </c>
      <c r="Q11" s="92">
        <f t="shared" si="15"/>
        <v>1.8415566660352254</v>
      </c>
      <c r="R11" s="92">
        <f t="shared" si="16"/>
        <v>1.9643271104375737</v>
      </c>
      <c r="S11" s="92">
        <f t="shared" si="17"/>
        <v>2.087097554839922</v>
      </c>
      <c r="T11" s="92">
        <f t="shared" si="18"/>
        <v>2.2098679992422703</v>
      </c>
      <c r="U11" s="92">
        <f t="shared" si="19"/>
        <v>2.3326384436446186</v>
      </c>
      <c r="V11" s="92">
        <f t="shared" si="20"/>
        <v>2.4554088880469669</v>
      </c>
      <c r="W11" s="92">
        <f t="shared" si="21"/>
        <v>2.5781793324493156</v>
      </c>
      <c r="X11" s="92">
        <f t="shared" si="22"/>
        <v>2.7009497768516639</v>
      </c>
      <c r="Y11" s="92">
        <f t="shared" si="23"/>
        <v>2.8237202212540122</v>
      </c>
      <c r="Z11" s="92">
        <f t="shared" si="24"/>
        <v>2.9464906656563601</v>
      </c>
      <c r="AA11" s="92">
        <f t="shared" si="25"/>
        <v>3.0692611100587088</v>
      </c>
      <c r="AB11" s="92">
        <f t="shared" si="26"/>
        <v>3.1920315544610571</v>
      </c>
      <c r="AC11" s="92">
        <f t="shared" si="27"/>
        <v>3.3148019988634059</v>
      </c>
      <c r="AD11" s="92">
        <f t="shared" si="28"/>
        <v>3.4375724432657537</v>
      </c>
      <c r="AE11" s="92">
        <f t="shared" si="29"/>
        <v>3.5603428876681025</v>
      </c>
      <c r="AF11" s="92">
        <f t="shared" si="30"/>
        <v>3.6831133320704508</v>
      </c>
      <c r="AG11" s="92">
        <f t="shared" si="31"/>
        <v>3.8058837764727986</v>
      </c>
      <c r="AH11" s="92">
        <f t="shared" si="32"/>
        <v>3.9286542208751474</v>
      </c>
      <c r="AI11" s="92">
        <f t="shared" si="33"/>
        <v>4.0514246652774952</v>
      </c>
      <c r="AJ11" s="92">
        <f t="shared" si="34"/>
        <v>4.174195109679844</v>
      </c>
      <c r="AK11" s="92">
        <f t="shared" si="35"/>
        <v>4.2969655540821927</v>
      </c>
      <c r="AL11" s="92">
        <f t="shared" si="36"/>
        <v>4.4197359984845406</v>
      </c>
      <c r="AM11" s="92">
        <f t="shared" si="37"/>
        <v>4.5425064428868893</v>
      </c>
      <c r="AN11" s="92">
        <f t="shared" si="38"/>
        <v>4.6652768872892372</v>
      </c>
      <c r="AO11" s="92">
        <f t="shared" si="39"/>
        <v>4.7880473316915859</v>
      </c>
      <c r="AP11" s="92">
        <f t="shared" si="40"/>
        <v>4.9108177760939338</v>
      </c>
      <c r="AQ11" s="92">
        <f t="shared" si="41"/>
        <v>5.0335882204962816</v>
      </c>
      <c r="AR11" s="92">
        <f t="shared" si="42"/>
        <v>5.1563586648986313</v>
      </c>
      <c r="AS11" s="92">
        <f t="shared" si="43"/>
        <v>5.2791291093009791</v>
      </c>
      <c r="AT11" s="92">
        <f t="shared" si="44"/>
        <v>5.4018995537033279</v>
      </c>
      <c r="AU11" s="92">
        <f t="shared" si="45"/>
        <v>5.5246699981056757</v>
      </c>
      <c r="AV11" s="92">
        <f t="shared" si="46"/>
        <v>5.6474404425080245</v>
      </c>
      <c r="AW11" s="92">
        <f t="shared" si="47"/>
        <v>5.7702108869103723</v>
      </c>
      <c r="AX11" s="92">
        <f t="shared" si="48"/>
        <v>5.8929813313127202</v>
      </c>
      <c r="AY11" s="92">
        <f t="shared" si="49"/>
        <v>6.0157517757150698</v>
      </c>
      <c r="AZ11" s="92">
        <f t="shared" si="50"/>
        <v>6.1385222201174177</v>
      </c>
      <c r="BA11" s="92">
        <f t="shared" si="51"/>
        <v>6.2612926645197655</v>
      </c>
      <c r="BB11" s="92">
        <f t="shared" si="52"/>
        <v>6.3840631089221143</v>
      </c>
      <c r="BC11" s="92">
        <f t="shared" si="53"/>
        <v>6.506833553324463</v>
      </c>
      <c r="BD11" s="92">
        <f t="shared" si="54"/>
        <v>6.6296039977268117</v>
      </c>
      <c r="BE11" s="92">
        <f t="shared" si="55"/>
        <v>6.7523744421291587</v>
      </c>
      <c r="BF11" s="92">
        <f t="shared" si="56"/>
        <v>6.8751448865315075</v>
      </c>
      <c r="BG11" s="92">
        <f t="shared" si="57"/>
        <v>6.9979153309338562</v>
      </c>
      <c r="BH11" s="92">
        <f t="shared" si="58"/>
        <v>7.1206857753362049</v>
      </c>
      <c r="BI11" s="92">
        <f t="shared" si="59"/>
        <v>7.2434562197385528</v>
      </c>
      <c r="BJ11" s="92">
        <f t="shared" si="60"/>
        <v>7.3662266641409015</v>
      </c>
      <c r="BK11" s="92">
        <f t="shared" si="61"/>
        <v>7.4889971085432494</v>
      </c>
      <c r="BL11" s="92">
        <f t="shared" si="62"/>
        <v>7.6117675529455973</v>
      </c>
      <c r="BM11" s="92">
        <f t="shared" si="63"/>
        <v>7.734537997347946</v>
      </c>
      <c r="BN11" s="92">
        <f t="shared" si="64"/>
        <v>7.8573084417502947</v>
      </c>
      <c r="BO11" s="92">
        <f t="shared" si="65"/>
        <v>7.9800788861526435</v>
      </c>
      <c r="BP11" s="92">
        <f t="shared" si="66"/>
        <v>8.1028493305549905</v>
      </c>
      <c r="BQ11" s="92">
        <f t="shared" si="67"/>
        <v>8.2256197749573392</v>
      </c>
      <c r="BR11" s="92">
        <f t="shared" si="68"/>
        <v>8.3483902193596879</v>
      </c>
      <c r="BS11" s="92">
        <f t="shared" si="69"/>
        <v>8.4711606637620349</v>
      </c>
      <c r="BT11" s="92">
        <f t="shared" si="70"/>
        <v>8.5939311081643854</v>
      </c>
      <c r="BU11" s="92">
        <f t="shared" si="71"/>
        <v>8.7167015525667324</v>
      </c>
      <c r="BV11" s="92">
        <f t="shared" si="72"/>
        <v>8.8394719969690811</v>
      </c>
      <c r="BW11" s="92">
        <f t="shared" si="73"/>
        <v>8.9622424413714299</v>
      </c>
      <c r="BX11" s="92">
        <f t="shared" si="74"/>
        <v>9.0850128857737786</v>
      </c>
      <c r="BY11" s="92">
        <f t="shared" si="75"/>
        <v>9.2077833301761238</v>
      </c>
      <c r="BZ11" s="92">
        <f t="shared" si="76"/>
        <v>9.3305537745784743</v>
      </c>
      <c r="CA11" s="92">
        <f t="shared" si="77"/>
        <v>9.4533242189808213</v>
      </c>
      <c r="CB11" s="92">
        <f t="shared" si="78"/>
        <v>9.5760946633831718</v>
      </c>
      <c r="CC11" s="92">
        <f t="shared" si="79"/>
        <v>9.6988651077855188</v>
      </c>
      <c r="CD11" s="92">
        <f t="shared" si="80"/>
        <v>9.8216355521878675</v>
      </c>
      <c r="CE11" s="92">
        <f t="shared" si="81"/>
        <v>9.9444059965902163</v>
      </c>
      <c r="CF11" s="92">
        <f t="shared" si="82"/>
        <v>10.067176440992563</v>
      </c>
      <c r="CG11" s="92">
        <f t="shared" si="83"/>
        <v>10.189946885394912</v>
      </c>
      <c r="CH11" s="92">
        <f t="shared" si="84"/>
        <v>10.312717329797263</v>
      </c>
      <c r="CI11" s="92">
        <f t="shared" si="85"/>
        <v>10.435487774199609</v>
      </c>
      <c r="CJ11" s="92">
        <f t="shared" si="86"/>
        <v>10.558258218601958</v>
      </c>
      <c r="CK11" s="92">
        <f t="shared" si="87"/>
        <v>10.681028663004305</v>
      </c>
      <c r="CL11" s="92">
        <f t="shared" si="88"/>
        <v>10.803799107406656</v>
      </c>
      <c r="CM11" s="92">
        <f t="shared" si="89"/>
        <v>10.926569551809003</v>
      </c>
      <c r="CN11" s="92">
        <f t="shared" si="90"/>
        <v>11.049339996211351</v>
      </c>
      <c r="CO11" s="92">
        <f t="shared" si="91"/>
        <v>11.172110440613698</v>
      </c>
      <c r="CP11" s="92">
        <f t="shared" si="92"/>
        <v>11.294880885016049</v>
      </c>
      <c r="CQ11" s="92">
        <f t="shared" si="93"/>
        <v>11.417651329418396</v>
      </c>
      <c r="CR11" s="92">
        <f t="shared" si="94"/>
        <v>11.540421773820745</v>
      </c>
      <c r="CS11" s="92">
        <f t="shared" si="95"/>
        <v>11.663192218223093</v>
      </c>
      <c r="CT11" s="92">
        <f t="shared" si="96"/>
        <v>11.78596266262544</v>
      </c>
      <c r="CU11" s="92">
        <f t="shared" si="97"/>
        <v>11.908733107027789</v>
      </c>
      <c r="CV11" s="92">
        <f t="shared" si="98"/>
        <v>12.03150355143014</v>
      </c>
      <c r="CW11" s="92">
        <f t="shared" si="99"/>
        <v>12.154273995832487</v>
      </c>
    </row>
    <row r="12" spans="1:101">
      <c r="A12" s="94">
        <v>-3</v>
      </c>
      <c r="B12" s="92">
        <f t="shared" si="0"/>
        <v>0</v>
      </c>
      <c r="C12" s="92">
        <f t="shared" si="1"/>
        <v>0.12250860511816515</v>
      </c>
      <c r="D12" s="92">
        <f t="shared" si="2"/>
        <v>0.2450172102363303</v>
      </c>
      <c r="E12" s="92">
        <f t="shared" si="3"/>
        <v>0.36752581535449541</v>
      </c>
      <c r="F12" s="92">
        <f t="shared" si="4"/>
        <v>0.4900344204726606</v>
      </c>
      <c r="G12" s="92">
        <f t="shared" si="5"/>
        <v>0.61254302559082574</v>
      </c>
      <c r="H12" s="92">
        <f t="shared" si="6"/>
        <v>0.73505163070899082</v>
      </c>
      <c r="I12" s="92">
        <f t="shared" si="7"/>
        <v>0.85756023582715601</v>
      </c>
      <c r="J12" s="92">
        <f t="shared" si="8"/>
        <v>0.98006884094532121</v>
      </c>
      <c r="K12" s="92">
        <f t="shared" si="9"/>
        <v>1.1025774460634863</v>
      </c>
      <c r="L12" s="92">
        <f t="shared" si="10"/>
        <v>1.2250860511816515</v>
      </c>
      <c r="M12" s="92">
        <f t="shared" si="11"/>
        <v>1.3475946562998167</v>
      </c>
      <c r="N12" s="92">
        <f t="shared" si="12"/>
        <v>1.4701032614179816</v>
      </c>
      <c r="O12" s="92">
        <f t="shared" si="13"/>
        <v>1.5926118665361468</v>
      </c>
      <c r="P12" s="92">
        <f t="shared" si="14"/>
        <v>1.715120471654312</v>
      </c>
      <c r="Q12" s="92">
        <f t="shared" si="15"/>
        <v>1.8376290767724774</v>
      </c>
      <c r="R12" s="92">
        <f t="shared" si="16"/>
        <v>1.9601376818906424</v>
      </c>
      <c r="S12" s="92">
        <f t="shared" si="17"/>
        <v>2.0826462870088074</v>
      </c>
      <c r="T12" s="92">
        <f t="shared" si="18"/>
        <v>2.2051548921269726</v>
      </c>
      <c r="U12" s="92">
        <f t="shared" si="19"/>
        <v>2.3276634972451378</v>
      </c>
      <c r="V12" s="92">
        <f t="shared" si="20"/>
        <v>2.450172102363303</v>
      </c>
      <c r="W12" s="92">
        <f t="shared" si="21"/>
        <v>2.5726807074814682</v>
      </c>
      <c r="X12" s="92">
        <f t="shared" si="22"/>
        <v>2.6951893125996333</v>
      </c>
      <c r="Y12" s="92">
        <f t="shared" si="23"/>
        <v>2.8176979177177985</v>
      </c>
      <c r="Z12" s="92">
        <f t="shared" si="24"/>
        <v>2.9402065228359633</v>
      </c>
      <c r="AA12" s="92">
        <f t="shared" si="25"/>
        <v>3.0627151279541289</v>
      </c>
      <c r="AB12" s="92">
        <f t="shared" si="26"/>
        <v>3.1852237330722937</v>
      </c>
      <c r="AC12" s="92">
        <f t="shared" si="27"/>
        <v>3.3077323381904593</v>
      </c>
      <c r="AD12" s="92">
        <f t="shared" si="28"/>
        <v>3.4302409433086241</v>
      </c>
      <c r="AE12" s="92">
        <f t="shared" si="29"/>
        <v>3.5527495484267897</v>
      </c>
      <c r="AF12" s="92">
        <f t="shared" si="30"/>
        <v>3.6752581535449549</v>
      </c>
      <c r="AG12" s="92">
        <f t="shared" si="31"/>
        <v>3.7977667586631192</v>
      </c>
      <c r="AH12" s="92">
        <f t="shared" si="32"/>
        <v>3.9202753637812848</v>
      </c>
      <c r="AI12" s="92">
        <f t="shared" si="33"/>
        <v>4.0427839688994496</v>
      </c>
      <c r="AJ12" s="92">
        <f t="shared" si="34"/>
        <v>4.1652925740176148</v>
      </c>
      <c r="AK12" s="92">
        <f t="shared" si="35"/>
        <v>4.2878011791357808</v>
      </c>
      <c r="AL12" s="92">
        <f t="shared" si="36"/>
        <v>4.4103097842539452</v>
      </c>
      <c r="AM12" s="92">
        <f t="shared" si="37"/>
        <v>4.5328183893721112</v>
      </c>
      <c r="AN12" s="92">
        <f t="shared" si="38"/>
        <v>4.6553269944902755</v>
      </c>
      <c r="AO12" s="92">
        <f t="shared" si="39"/>
        <v>4.7778355996084407</v>
      </c>
      <c r="AP12" s="92">
        <f t="shared" si="40"/>
        <v>4.9003442047266059</v>
      </c>
      <c r="AQ12" s="92">
        <f t="shared" si="41"/>
        <v>5.0228528098447702</v>
      </c>
      <c r="AR12" s="92">
        <f t="shared" si="42"/>
        <v>5.1453614149629363</v>
      </c>
      <c r="AS12" s="92">
        <f t="shared" si="43"/>
        <v>5.2678700200811015</v>
      </c>
      <c r="AT12" s="92">
        <f t="shared" si="44"/>
        <v>5.3903786251992667</v>
      </c>
      <c r="AU12" s="92">
        <f t="shared" si="45"/>
        <v>5.5128872303174319</v>
      </c>
      <c r="AV12" s="92">
        <f t="shared" si="46"/>
        <v>5.6353958354355971</v>
      </c>
      <c r="AW12" s="92">
        <f t="shared" si="47"/>
        <v>5.7579044405537614</v>
      </c>
      <c r="AX12" s="92">
        <f t="shared" si="48"/>
        <v>5.8804130456719266</v>
      </c>
      <c r="AY12" s="92">
        <f t="shared" si="49"/>
        <v>6.0029216507900927</v>
      </c>
      <c r="AZ12" s="92">
        <f t="shared" si="50"/>
        <v>6.1254302559082578</v>
      </c>
      <c r="BA12" s="92">
        <f t="shared" si="51"/>
        <v>6.2479388610264222</v>
      </c>
      <c r="BB12" s="92">
        <f t="shared" si="52"/>
        <v>6.3704474661445873</v>
      </c>
      <c r="BC12" s="92">
        <f t="shared" si="53"/>
        <v>6.4929560712627534</v>
      </c>
      <c r="BD12" s="92">
        <f t="shared" si="54"/>
        <v>6.6154646763809186</v>
      </c>
      <c r="BE12" s="92">
        <f t="shared" si="55"/>
        <v>6.7379732814990829</v>
      </c>
      <c r="BF12" s="92">
        <f t="shared" si="56"/>
        <v>6.8604818866172481</v>
      </c>
      <c r="BG12" s="92">
        <f t="shared" si="57"/>
        <v>6.9829904917354133</v>
      </c>
      <c r="BH12" s="92">
        <f t="shared" si="58"/>
        <v>7.1054990968535794</v>
      </c>
      <c r="BI12" s="92">
        <f t="shared" si="59"/>
        <v>7.2280077019717437</v>
      </c>
      <c r="BJ12" s="92">
        <f t="shared" si="60"/>
        <v>7.3505163070899098</v>
      </c>
      <c r="BK12" s="92">
        <f t="shared" si="61"/>
        <v>7.4730249122080741</v>
      </c>
      <c r="BL12" s="92">
        <f t="shared" si="62"/>
        <v>7.5955335173262384</v>
      </c>
      <c r="BM12" s="92">
        <f t="shared" si="63"/>
        <v>7.7180421224444045</v>
      </c>
      <c r="BN12" s="92">
        <f t="shared" si="64"/>
        <v>7.8405507275625697</v>
      </c>
      <c r="BO12" s="92">
        <f t="shared" si="65"/>
        <v>7.9630593326807348</v>
      </c>
      <c r="BP12" s="92">
        <f t="shared" si="66"/>
        <v>8.0855679377988992</v>
      </c>
      <c r="BQ12" s="92">
        <f t="shared" si="67"/>
        <v>8.2080765429170661</v>
      </c>
      <c r="BR12" s="92">
        <f t="shared" si="68"/>
        <v>8.3305851480352295</v>
      </c>
      <c r="BS12" s="92">
        <f t="shared" si="69"/>
        <v>8.4530937531533947</v>
      </c>
      <c r="BT12" s="92">
        <f t="shared" si="70"/>
        <v>8.5756023582715617</v>
      </c>
      <c r="BU12" s="92">
        <f t="shared" si="71"/>
        <v>8.6981109633897251</v>
      </c>
      <c r="BV12" s="92">
        <f t="shared" si="72"/>
        <v>8.8206195685078903</v>
      </c>
      <c r="BW12" s="92">
        <f t="shared" si="73"/>
        <v>8.9431281736260573</v>
      </c>
      <c r="BX12" s="92">
        <f t="shared" si="74"/>
        <v>9.0656367787442225</v>
      </c>
      <c r="BY12" s="92">
        <f t="shared" si="75"/>
        <v>9.1881453838623841</v>
      </c>
      <c r="BZ12" s="92">
        <f t="shared" si="76"/>
        <v>9.3106539889805511</v>
      </c>
      <c r="CA12" s="92">
        <f t="shared" si="77"/>
        <v>9.4331625940987163</v>
      </c>
      <c r="CB12" s="92">
        <f t="shared" si="78"/>
        <v>9.5556711992168815</v>
      </c>
      <c r="CC12" s="92">
        <f t="shared" si="79"/>
        <v>9.6781798043350467</v>
      </c>
      <c r="CD12" s="92">
        <f t="shared" si="80"/>
        <v>9.8006884094532118</v>
      </c>
      <c r="CE12" s="92">
        <f t="shared" si="81"/>
        <v>9.923197014571377</v>
      </c>
      <c r="CF12" s="92">
        <f t="shared" si="82"/>
        <v>10.04570561968954</v>
      </c>
      <c r="CG12" s="92">
        <f t="shared" si="83"/>
        <v>10.168214224807707</v>
      </c>
      <c r="CH12" s="92">
        <f t="shared" si="84"/>
        <v>10.290722829925873</v>
      </c>
      <c r="CI12" s="92">
        <f t="shared" si="85"/>
        <v>10.413231435044038</v>
      </c>
      <c r="CJ12" s="92">
        <f t="shared" si="86"/>
        <v>10.535740040162203</v>
      </c>
      <c r="CK12" s="92">
        <f t="shared" si="87"/>
        <v>10.658248645280368</v>
      </c>
      <c r="CL12" s="92">
        <f t="shared" si="88"/>
        <v>10.780757250398533</v>
      </c>
      <c r="CM12" s="92">
        <f t="shared" si="89"/>
        <v>10.903265855516699</v>
      </c>
      <c r="CN12" s="92">
        <f t="shared" si="90"/>
        <v>11.025774460634864</v>
      </c>
      <c r="CO12" s="92">
        <f t="shared" si="91"/>
        <v>11.148283065753027</v>
      </c>
      <c r="CP12" s="92">
        <f t="shared" si="92"/>
        <v>11.270791670871194</v>
      </c>
      <c r="CQ12" s="92">
        <f t="shared" si="93"/>
        <v>11.393300275989359</v>
      </c>
      <c r="CR12" s="92">
        <f t="shared" si="94"/>
        <v>11.515808881107523</v>
      </c>
      <c r="CS12" s="92">
        <f t="shared" si="95"/>
        <v>11.63831748622569</v>
      </c>
      <c r="CT12" s="92">
        <f t="shared" si="96"/>
        <v>11.760826091343853</v>
      </c>
      <c r="CU12" s="92">
        <f t="shared" si="97"/>
        <v>11.88333469646202</v>
      </c>
      <c r="CV12" s="92">
        <f t="shared" si="98"/>
        <v>12.005843301580185</v>
      </c>
      <c r="CW12" s="92">
        <f t="shared" si="99"/>
        <v>12.128351906698351</v>
      </c>
    </row>
    <row r="13" spans="1:101">
      <c r="A13" s="94">
        <v>-2</v>
      </c>
      <c r="B13" s="92">
        <f t="shared" si="0"/>
        <v>0</v>
      </c>
      <c r="C13" s="92">
        <f t="shared" si="1"/>
        <v>0.12232203280161348</v>
      </c>
      <c r="D13" s="92">
        <f t="shared" si="2"/>
        <v>0.24464406560322696</v>
      </c>
      <c r="E13" s="92">
        <f t="shared" si="3"/>
        <v>0.36696609840484035</v>
      </c>
      <c r="F13" s="92">
        <f t="shared" si="4"/>
        <v>0.48928813120645392</v>
      </c>
      <c r="G13" s="92">
        <f t="shared" si="5"/>
        <v>0.61161016400806734</v>
      </c>
      <c r="H13" s="92">
        <f t="shared" si="6"/>
        <v>0.73393219680968069</v>
      </c>
      <c r="I13" s="92">
        <f t="shared" si="7"/>
        <v>0.85625422961129427</v>
      </c>
      <c r="J13" s="92">
        <f t="shared" si="8"/>
        <v>0.97857626241290785</v>
      </c>
      <c r="K13" s="92">
        <f t="shared" si="9"/>
        <v>1.1008982952145212</v>
      </c>
      <c r="L13" s="92">
        <f t="shared" si="10"/>
        <v>1.2232203280161347</v>
      </c>
      <c r="M13" s="92">
        <f t="shared" si="11"/>
        <v>1.3455423608177484</v>
      </c>
      <c r="N13" s="92">
        <f t="shared" si="12"/>
        <v>1.4678643936193614</v>
      </c>
      <c r="O13" s="92">
        <f t="shared" si="13"/>
        <v>1.5901864264209751</v>
      </c>
      <c r="P13" s="92">
        <f t="shared" si="14"/>
        <v>1.7125084592225885</v>
      </c>
      <c r="Q13" s="92">
        <f t="shared" si="15"/>
        <v>1.8348304920242022</v>
      </c>
      <c r="R13" s="92">
        <f t="shared" si="16"/>
        <v>1.9571525248258157</v>
      </c>
      <c r="S13" s="92">
        <f t="shared" si="17"/>
        <v>2.0794745576274289</v>
      </c>
      <c r="T13" s="92">
        <f t="shared" si="18"/>
        <v>2.2017965904290424</v>
      </c>
      <c r="U13" s="92">
        <f t="shared" si="19"/>
        <v>2.3241186232306559</v>
      </c>
      <c r="V13" s="92">
        <f t="shared" si="20"/>
        <v>2.4464406560322693</v>
      </c>
      <c r="W13" s="92">
        <f t="shared" si="21"/>
        <v>2.5687626888338833</v>
      </c>
      <c r="X13" s="92">
        <f t="shared" si="22"/>
        <v>2.6910847216354967</v>
      </c>
      <c r="Y13" s="92">
        <f t="shared" si="23"/>
        <v>2.8134067544371102</v>
      </c>
      <c r="Z13" s="92">
        <f t="shared" si="24"/>
        <v>2.9357287872387228</v>
      </c>
      <c r="AA13" s="92">
        <f t="shared" si="25"/>
        <v>3.0580508200403367</v>
      </c>
      <c r="AB13" s="92">
        <f t="shared" si="26"/>
        <v>3.1803728528419501</v>
      </c>
      <c r="AC13" s="92">
        <f t="shared" si="27"/>
        <v>3.3026948856435641</v>
      </c>
      <c r="AD13" s="92">
        <f t="shared" si="28"/>
        <v>3.4250169184451771</v>
      </c>
      <c r="AE13" s="92">
        <f t="shared" si="29"/>
        <v>3.547338951246791</v>
      </c>
      <c r="AF13" s="92">
        <f t="shared" si="30"/>
        <v>3.6696609840484045</v>
      </c>
      <c r="AG13" s="92">
        <f t="shared" si="31"/>
        <v>3.7919830168500175</v>
      </c>
      <c r="AH13" s="92">
        <f t="shared" si="32"/>
        <v>3.9143050496516314</v>
      </c>
      <c r="AI13" s="92">
        <f t="shared" si="33"/>
        <v>4.0366270824532444</v>
      </c>
      <c r="AJ13" s="92">
        <f t="shared" si="34"/>
        <v>4.1589491152548579</v>
      </c>
      <c r="AK13" s="92">
        <f t="shared" si="35"/>
        <v>4.2812711480564722</v>
      </c>
      <c r="AL13" s="92">
        <f t="shared" si="36"/>
        <v>4.4035931808580848</v>
      </c>
      <c r="AM13" s="92">
        <f t="shared" si="37"/>
        <v>4.5259152136596983</v>
      </c>
      <c r="AN13" s="92">
        <f t="shared" si="38"/>
        <v>4.6482372464613118</v>
      </c>
      <c r="AO13" s="92">
        <f t="shared" si="39"/>
        <v>4.7705592792629252</v>
      </c>
      <c r="AP13" s="92">
        <f t="shared" si="40"/>
        <v>4.8928813120645387</v>
      </c>
      <c r="AQ13" s="92">
        <f t="shared" si="41"/>
        <v>5.0152033448661513</v>
      </c>
      <c r="AR13" s="92">
        <f t="shared" si="42"/>
        <v>5.1375253776677665</v>
      </c>
      <c r="AS13" s="92">
        <f t="shared" si="43"/>
        <v>5.2598474104693791</v>
      </c>
      <c r="AT13" s="92">
        <f t="shared" si="44"/>
        <v>5.3821694432709934</v>
      </c>
      <c r="AU13" s="92">
        <f t="shared" si="45"/>
        <v>5.504491476072606</v>
      </c>
      <c r="AV13" s="92">
        <f t="shared" si="46"/>
        <v>5.6268135088742204</v>
      </c>
      <c r="AW13" s="92">
        <f t="shared" si="47"/>
        <v>5.749135541675833</v>
      </c>
      <c r="AX13" s="92">
        <f t="shared" si="48"/>
        <v>5.8714575744774455</v>
      </c>
      <c r="AY13" s="92">
        <f t="shared" si="49"/>
        <v>5.9937796072790608</v>
      </c>
      <c r="AZ13" s="92">
        <f t="shared" si="50"/>
        <v>6.1161016400806734</v>
      </c>
      <c r="BA13" s="92">
        <f t="shared" si="51"/>
        <v>6.2384236728822868</v>
      </c>
      <c r="BB13" s="92">
        <f t="shared" si="52"/>
        <v>6.3607457056839003</v>
      </c>
      <c r="BC13" s="92">
        <f t="shared" si="53"/>
        <v>6.4830677384855147</v>
      </c>
      <c r="BD13" s="92">
        <f t="shared" si="54"/>
        <v>6.6053897712871281</v>
      </c>
      <c r="BE13" s="92">
        <f t="shared" si="55"/>
        <v>6.7277118040887407</v>
      </c>
      <c r="BF13" s="92">
        <f t="shared" si="56"/>
        <v>6.8500338368903542</v>
      </c>
      <c r="BG13" s="92">
        <f t="shared" si="57"/>
        <v>6.9723558696919676</v>
      </c>
      <c r="BH13" s="92">
        <f t="shared" si="58"/>
        <v>7.094677902493582</v>
      </c>
      <c r="BI13" s="92">
        <f t="shared" si="59"/>
        <v>7.2169999352951946</v>
      </c>
      <c r="BJ13" s="92">
        <f t="shared" si="60"/>
        <v>7.3393219680968089</v>
      </c>
      <c r="BK13" s="92">
        <f t="shared" si="61"/>
        <v>7.4616440008984215</v>
      </c>
      <c r="BL13" s="92">
        <f t="shared" si="62"/>
        <v>7.583966033700035</v>
      </c>
      <c r="BM13" s="92">
        <f t="shared" si="63"/>
        <v>7.7062880665016484</v>
      </c>
      <c r="BN13" s="92">
        <f t="shared" si="64"/>
        <v>7.8286100993032628</v>
      </c>
      <c r="BO13" s="92">
        <f t="shared" si="65"/>
        <v>7.9509321321048763</v>
      </c>
      <c r="BP13" s="92">
        <f t="shared" si="66"/>
        <v>8.0732541649064888</v>
      </c>
      <c r="BQ13" s="92">
        <f t="shared" si="67"/>
        <v>8.1955761977081032</v>
      </c>
      <c r="BR13" s="92">
        <f t="shared" si="68"/>
        <v>8.3178982305097158</v>
      </c>
      <c r="BS13" s="92">
        <f t="shared" si="69"/>
        <v>8.4402202633113284</v>
      </c>
      <c r="BT13" s="92">
        <f t="shared" si="70"/>
        <v>8.5625422961129445</v>
      </c>
      <c r="BU13" s="92">
        <f t="shared" si="71"/>
        <v>8.6848643289145571</v>
      </c>
      <c r="BV13" s="92">
        <f t="shared" si="72"/>
        <v>8.8071863617161696</v>
      </c>
      <c r="BW13" s="92">
        <f t="shared" si="73"/>
        <v>8.929508394517784</v>
      </c>
      <c r="BX13" s="92">
        <f t="shared" si="74"/>
        <v>9.0518304273193966</v>
      </c>
      <c r="BY13" s="92">
        <f t="shared" si="75"/>
        <v>9.1741524601210092</v>
      </c>
      <c r="BZ13" s="92">
        <f t="shared" si="76"/>
        <v>9.2964744929226235</v>
      </c>
      <c r="CA13" s="92">
        <f t="shared" si="77"/>
        <v>9.4187965257242361</v>
      </c>
      <c r="CB13" s="92">
        <f t="shared" si="78"/>
        <v>9.5411185585258504</v>
      </c>
      <c r="CC13" s="92">
        <f t="shared" si="79"/>
        <v>9.6634405913274648</v>
      </c>
      <c r="CD13" s="92">
        <f t="shared" si="80"/>
        <v>9.7857626241290774</v>
      </c>
      <c r="CE13" s="92">
        <f t="shared" si="81"/>
        <v>9.9080846569306917</v>
      </c>
      <c r="CF13" s="92">
        <f t="shared" si="82"/>
        <v>10.030406689732303</v>
      </c>
      <c r="CG13" s="92">
        <f t="shared" si="83"/>
        <v>10.152728722533919</v>
      </c>
      <c r="CH13" s="92">
        <f t="shared" si="84"/>
        <v>10.275050755335533</v>
      </c>
      <c r="CI13" s="92">
        <f t="shared" si="85"/>
        <v>10.397372788137146</v>
      </c>
      <c r="CJ13" s="92">
        <f t="shared" si="86"/>
        <v>10.519694820938758</v>
      </c>
      <c r="CK13" s="92">
        <f t="shared" si="87"/>
        <v>10.642016853740371</v>
      </c>
      <c r="CL13" s="92">
        <f t="shared" si="88"/>
        <v>10.764338886541987</v>
      </c>
      <c r="CM13" s="92">
        <f t="shared" si="89"/>
        <v>10.886660919343599</v>
      </c>
      <c r="CN13" s="92">
        <f t="shared" si="90"/>
        <v>11.008982952145212</v>
      </c>
      <c r="CO13" s="92">
        <f t="shared" si="91"/>
        <v>11.131304984946825</v>
      </c>
      <c r="CP13" s="92">
        <f t="shared" si="92"/>
        <v>11.253627017748441</v>
      </c>
      <c r="CQ13" s="92">
        <f t="shared" si="93"/>
        <v>11.375949050550053</v>
      </c>
      <c r="CR13" s="92">
        <f t="shared" si="94"/>
        <v>11.498271083351666</v>
      </c>
      <c r="CS13" s="92">
        <f t="shared" si="95"/>
        <v>11.62059311615328</v>
      </c>
      <c r="CT13" s="92">
        <f t="shared" si="96"/>
        <v>11.742915148954891</v>
      </c>
      <c r="CU13" s="92">
        <f t="shared" si="97"/>
        <v>11.865237181756507</v>
      </c>
      <c r="CV13" s="92">
        <f t="shared" si="98"/>
        <v>11.987559214558122</v>
      </c>
      <c r="CW13" s="92">
        <f t="shared" si="99"/>
        <v>12.109881247359734</v>
      </c>
    </row>
    <row r="14" spans="1:101">
      <c r="A14" s="94">
        <v>-1</v>
      </c>
      <c r="B14" s="92">
        <f t="shared" si="0"/>
        <v>0</v>
      </c>
      <c r="C14" s="92">
        <f t="shared" si="1"/>
        <v>0.12221027123721642</v>
      </c>
      <c r="D14" s="92">
        <f t="shared" si="2"/>
        <v>0.24442054247443284</v>
      </c>
      <c r="E14" s="92">
        <f t="shared" si="3"/>
        <v>0.36663081371164924</v>
      </c>
      <c r="F14" s="92">
        <f t="shared" si="4"/>
        <v>0.48884108494886569</v>
      </c>
      <c r="G14" s="92">
        <f t="shared" si="5"/>
        <v>0.61105135618608208</v>
      </c>
      <c r="H14" s="92">
        <f t="shared" si="6"/>
        <v>0.73326162742329848</v>
      </c>
      <c r="I14" s="92">
        <f t="shared" si="7"/>
        <v>0.85547189866051487</v>
      </c>
      <c r="J14" s="92">
        <f t="shared" si="8"/>
        <v>0.97768216989773138</v>
      </c>
      <c r="K14" s="92">
        <f t="shared" si="9"/>
        <v>1.0998924411349478</v>
      </c>
      <c r="L14" s="92">
        <f t="shared" si="10"/>
        <v>1.2221027123721642</v>
      </c>
      <c r="M14" s="92">
        <f t="shared" si="11"/>
        <v>1.3443129836093808</v>
      </c>
      <c r="N14" s="92">
        <f t="shared" si="12"/>
        <v>1.466523254846597</v>
      </c>
      <c r="O14" s="92">
        <f t="shared" si="13"/>
        <v>1.5887335260838136</v>
      </c>
      <c r="P14" s="92">
        <f t="shared" si="14"/>
        <v>1.7109437973210297</v>
      </c>
      <c r="Q14" s="92">
        <f t="shared" si="15"/>
        <v>1.8331540685582464</v>
      </c>
      <c r="R14" s="92">
        <f t="shared" si="16"/>
        <v>1.9553643397954628</v>
      </c>
      <c r="S14" s="92">
        <f t="shared" si="17"/>
        <v>2.0775746110326794</v>
      </c>
      <c r="T14" s="92">
        <f t="shared" si="18"/>
        <v>2.1997848822698955</v>
      </c>
      <c r="U14" s="92">
        <f t="shared" si="19"/>
        <v>2.3219951535071117</v>
      </c>
      <c r="V14" s="92">
        <f t="shared" si="20"/>
        <v>2.4442054247443283</v>
      </c>
      <c r="W14" s="92">
        <f t="shared" si="21"/>
        <v>2.566415695981545</v>
      </c>
      <c r="X14" s="92">
        <f t="shared" si="22"/>
        <v>2.6886259672187616</v>
      </c>
      <c r="Y14" s="92">
        <f t="shared" si="23"/>
        <v>2.8108362384559777</v>
      </c>
      <c r="Z14" s="92">
        <f t="shared" si="24"/>
        <v>2.9330465096931939</v>
      </c>
      <c r="AA14" s="92">
        <f t="shared" si="25"/>
        <v>3.0552567809304105</v>
      </c>
      <c r="AB14" s="92">
        <f t="shared" si="26"/>
        <v>3.1774670521676271</v>
      </c>
      <c r="AC14" s="92">
        <f t="shared" si="27"/>
        <v>3.2996773234048438</v>
      </c>
      <c r="AD14" s="92">
        <f t="shared" si="28"/>
        <v>3.4218875946420595</v>
      </c>
      <c r="AE14" s="92">
        <f t="shared" si="29"/>
        <v>3.5440978658792766</v>
      </c>
      <c r="AF14" s="92">
        <f t="shared" si="30"/>
        <v>3.6663081371164927</v>
      </c>
      <c r="AG14" s="92">
        <f t="shared" si="31"/>
        <v>3.7885184083537089</v>
      </c>
      <c r="AH14" s="92">
        <f t="shared" si="32"/>
        <v>3.9107286795909255</v>
      </c>
      <c r="AI14" s="92">
        <f t="shared" si="33"/>
        <v>4.0329389508281412</v>
      </c>
      <c r="AJ14" s="92">
        <f t="shared" si="34"/>
        <v>4.1551492220653587</v>
      </c>
      <c r="AK14" s="92">
        <f t="shared" si="35"/>
        <v>4.2773594933025754</v>
      </c>
      <c r="AL14" s="92">
        <f t="shared" si="36"/>
        <v>4.3995697645397911</v>
      </c>
      <c r="AM14" s="92">
        <f t="shared" si="37"/>
        <v>4.5217800357770077</v>
      </c>
      <c r="AN14" s="92">
        <f t="shared" si="38"/>
        <v>4.6439903070142234</v>
      </c>
      <c r="AO14" s="92">
        <f t="shared" si="39"/>
        <v>4.7662005782514409</v>
      </c>
      <c r="AP14" s="92">
        <f t="shared" si="40"/>
        <v>4.8884108494886567</v>
      </c>
      <c r="AQ14" s="92">
        <f t="shared" si="41"/>
        <v>5.0106211207258724</v>
      </c>
      <c r="AR14" s="92">
        <f t="shared" si="42"/>
        <v>5.1328313919630899</v>
      </c>
      <c r="AS14" s="92">
        <f t="shared" si="43"/>
        <v>5.2550416632003065</v>
      </c>
      <c r="AT14" s="92">
        <f t="shared" si="44"/>
        <v>5.3772519344375231</v>
      </c>
      <c r="AU14" s="92">
        <f t="shared" si="45"/>
        <v>5.4994622056747389</v>
      </c>
      <c r="AV14" s="92">
        <f t="shared" si="46"/>
        <v>5.6216724769119555</v>
      </c>
      <c r="AW14" s="92">
        <f t="shared" si="47"/>
        <v>5.7438827481491712</v>
      </c>
      <c r="AX14" s="92">
        <f t="shared" si="48"/>
        <v>5.8660930193863878</v>
      </c>
      <c r="AY14" s="92">
        <f t="shared" si="49"/>
        <v>5.9883032906236053</v>
      </c>
      <c r="AZ14" s="92">
        <f t="shared" si="50"/>
        <v>6.1105135618608211</v>
      </c>
      <c r="BA14" s="92">
        <f t="shared" si="51"/>
        <v>6.2327238330980368</v>
      </c>
      <c r="BB14" s="92">
        <f t="shared" si="52"/>
        <v>6.3549341043352543</v>
      </c>
      <c r="BC14" s="92">
        <f t="shared" si="53"/>
        <v>6.4771443755724709</v>
      </c>
      <c r="BD14" s="92">
        <f t="shared" si="54"/>
        <v>6.5993546468096875</v>
      </c>
      <c r="BE14" s="92">
        <f t="shared" si="55"/>
        <v>6.7215649180469024</v>
      </c>
      <c r="BF14" s="92">
        <f t="shared" si="56"/>
        <v>6.843775189284119</v>
      </c>
      <c r="BG14" s="92">
        <f t="shared" si="57"/>
        <v>6.9659854605213365</v>
      </c>
      <c r="BH14" s="92">
        <f t="shared" si="58"/>
        <v>7.0881957317585531</v>
      </c>
      <c r="BI14" s="92">
        <f t="shared" si="59"/>
        <v>7.2104060029957688</v>
      </c>
      <c r="BJ14" s="92">
        <f t="shared" si="60"/>
        <v>7.3326162742329855</v>
      </c>
      <c r="BK14" s="92">
        <f t="shared" si="61"/>
        <v>7.4548265454702021</v>
      </c>
      <c r="BL14" s="92">
        <f t="shared" si="62"/>
        <v>7.5770368167074178</v>
      </c>
      <c r="BM14" s="92">
        <f t="shared" si="63"/>
        <v>7.6992470879446344</v>
      </c>
      <c r="BN14" s="92">
        <f t="shared" si="64"/>
        <v>7.821457359181851</v>
      </c>
      <c r="BO14" s="92">
        <f t="shared" si="65"/>
        <v>7.9436676304190676</v>
      </c>
      <c r="BP14" s="92">
        <f t="shared" si="66"/>
        <v>8.0658779016562825</v>
      </c>
      <c r="BQ14" s="92">
        <f t="shared" si="67"/>
        <v>8.1880881728935009</v>
      </c>
      <c r="BR14" s="92">
        <f t="shared" si="68"/>
        <v>8.3102984441307175</v>
      </c>
      <c r="BS14" s="92">
        <f t="shared" si="69"/>
        <v>8.4325087153679323</v>
      </c>
      <c r="BT14" s="92">
        <f t="shared" si="70"/>
        <v>8.5547189866051507</v>
      </c>
      <c r="BU14" s="92">
        <f t="shared" si="71"/>
        <v>8.6769292578423656</v>
      </c>
      <c r="BV14" s="92">
        <f t="shared" si="72"/>
        <v>8.7991395290795822</v>
      </c>
      <c r="BW14" s="92">
        <f t="shared" si="73"/>
        <v>8.9213498003168006</v>
      </c>
      <c r="BX14" s="92">
        <f t="shared" si="74"/>
        <v>9.0435600715540154</v>
      </c>
      <c r="BY14" s="92">
        <f t="shared" si="75"/>
        <v>9.1657703427912303</v>
      </c>
      <c r="BZ14" s="92">
        <f t="shared" si="76"/>
        <v>9.2879806140284469</v>
      </c>
      <c r="CA14" s="92">
        <f t="shared" si="77"/>
        <v>9.4101908852656635</v>
      </c>
      <c r="CB14" s="92">
        <f t="shared" si="78"/>
        <v>9.5324011565028819</v>
      </c>
      <c r="CC14" s="92">
        <f t="shared" si="79"/>
        <v>9.6546114277400967</v>
      </c>
      <c r="CD14" s="92">
        <f t="shared" si="80"/>
        <v>9.7768216989773133</v>
      </c>
      <c r="CE14" s="92">
        <f t="shared" si="81"/>
        <v>9.8990319702145317</v>
      </c>
      <c r="CF14" s="92">
        <f t="shared" si="82"/>
        <v>10.021242241451745</v>
      </c>
      <c r="CG14" s="92">
        <f t="shared" si="83"/>
        <v>10.143452512688963</v>
      </c>
      <c r="CH14" s="92">
        <f t="shared" si="84"/>
        <v>10.26566278392618</v>
      </c>
      <c r="CI14" s="92">
        <f t="shared" si="85"/>
        <v>10.387873055163396</v>
      </c>
      <c r="CJ14" s="92">
        <f t="shared" si="86"/>
        <v>10.510083326400613</v>
      </c>
      <c r="CK14" s="92">
        <f t="shared" si="87"/>
        <v>10.632293597637828</v>
      </c>
      <c r="CL14" s="92">
        <f t="shared" si="88"/>
        <v>10.754503868875046</v>
      </c>
      <c r="CM14" s="92">
        <f t="shared" si="89"/>
        <v>10.876714140112261</v>
      </c>
      <c r="CN14" s="92">
        <f t="shared" si="90"/>
        <v>10.998924411349478</v>
      </c>
      <c r="CO14" s="92">
        <f t="shared" si="91"/>
        <v>11.121134682586694</v>
      </c>
      <c r="CP14" s="92">
        <f t="shared" si="92"/>
        <v>11.243344953823911</v>
      </c>
      <c r="CQ14" s="92">
        <f t="shared" si="93"/>
        <v>11.365555225061128</v>
      </c>
      <c r="CR14" s="92">
        <f t="shared" si="94"/>
        <v>11.487765496298342</v>
      </c>
      <c r="CS14" s="92">
        <f t="shared" si="95"/>
        <v>11.609975767535561</v>
      </c>
      <c r="CT14" s="92">
        <f t="shared" si="96"/>
        <v>11.732186038772776</v>
      </c>
      <c r="CU14" s="92">
        <f t="shared" si="97"/>
        <v>11.854396310009992</v>
      </c>
      <c r="CV14" s="92">
        <f t="shared" si="98"/>
        <v>11.976606581247211</v>
      </c>
      <c r="CW14" s="92">
        <f t="shared" si="99"/>
        <v>12.098816852484427</v>
      </c>
    </row>
    <row r="15" spans="1:101">
      <c r="A15" s="94">
        <v>0</v>
      </c>
      <c r="B15" s="92">
        <f t="shared" si="0"/>
        <v>0</v>
      </c>
      <c r="C15" s="92">
        <f t="shared" si="1"/>
        <v>0.12217304763960307</v>
      </c>
      <c r="D15" s="92">
        <f t="shared" si="2"/>
        <v>0.24434609527920614</v>
      </c>
      <c r="E15" s="92">
        <f t="shared" si="3"/>
        <v>0.36651914291880916</v>
      </c>
      <c r="F15" s="92">
        <f t="shared" si="4"/>
        <v>0.48869219055841229</v>
      </c>
      <c r="G15" s="92">
        <f t="shared" si="5"/>
        <v>0.6108652381980153</v>
      </c>
      <c r="H15" s="92">
        <f t="shared" si="6"/>
        <v>0.73303828583761832</v>
      </c>
      <c r="I15" s="92">
        <f t="shared" si="7"/>
        <v>0.85521133347722145</v>
      </c>
      <c r="J15" s="92">
        <f t="shared" si="8"/>
        <v>0.97738438111682457</v>
      </c>
      <c r="K15" s="92">
        <f t="shared" si="9"/>
        <v>1.0995574287564276</v>
      </c>
      <c r="L15" s="92">
        <f t="shared" si="10"/>
        <v>1.2217304763960306</v>
      </c>
      <c r="M15" s="92">
        <f t="shared" si="11"/>
        <v>1.3439035240356338</v>
      </c>
      <c r="N15" s="92">
        <f t="shared" si="12"/>
        <v>1.4660765716752366</v>
      </c>
      <c r="O15" s="92">
        <f t="shared" si="13"/>
        <v>1.5882496193148399</v>
      </c>
      <c r="P15" s="92">
        <f t="shared" si="14"/>
        <v>1.7104226669544429</v>
      </c>
      <c r="Q15" s="92">
        <f t="shared" si="15"/>
        <v>1.8325957145940461</v>
      </c>
      <c r="R15" s="92">
        <f t="shared" si="16"/>
        <v>1.9547687622336491</v>
      </c>
      <c r="S15" s="92">
        <f t="shared" si="17"/>
        <v>2.0769418098732522</v>
      </c>
      <c r="T15" s="92">
        <f t="shared" si="18"/>
        <v>2.1991148575128552</v>
      </c>
      <c r="U15" s="92">
        <f t="shared" si="19"/>
        <v>2.3212879051524582</v>
      </c>
      <c r="V15" s="92">
        <f t="shared" si="20"/>
        <v>2.4434609527920612</v>
      </c>
      <c r="W15" s="92">
        <f t="shared" si="21"/>
        <v>2.5656340004316647</v>
      </c>
      <c r="X15" s="92">
        <f t="shared" si="22"/>
        <v>2.6878070480712677</v>
      </c>
      <c r="Y15" s="92">
        <f t="shared" si="23"/>
        <v>2.8099800957108707</v>
      </c>
      <c r="Z15" s="92">
        <f t="shared" si="24"/>
        <v>2.9321531433504733</v>
      </c>
      <c r="AA15" s="92">
        <f t="shared" si="25"/>
        <v>3.0543261909900767</v>
      </c>
      <c r="AB15" s="92">
        <f t="shared" si="26"/>
        <v>3.1764992386296798</v>
      </c>
      <c r="AC15" s="92">
        <f t="shared" si="27"/>
        <v>3.2986722862692832</v>
      </c>
      <c r="AD15" s="92">
        <f t="shared" si="28"/>
        <v>3.4208453339088858</v>
      </c>
      <c r="AE15" s="92">
        <f t="shared" si="29"/>
        <v>3.5430183815484892</v>
      </c>
      <c r="AF15" s="92">
        <f t="shared" si="30"/>
        <v>3.6651914291880923</v>
      </c>
      <c r="AG15" s="92">
        <f t="shared" si="31"/>
        <v>3.7873644768276948</v>
      </c>
      <c r="AH15" s="92">
        <f t="shared" si="32"/>
        <v>3.9095375244672983</v>
      </c>
      <c r="AI15" s="92">
        <f t="shared" si="33"/>
        <v>4.0317105721069009</v>
      </c>
      <c r="AJ15" s="92">
        <f t="shared" si="34"/>
        <v>4.1538836197465043</v>
      </c>
      <c r="AK15" s="92">
        <f t="shared" si="35"/>
        <v>4.2760566673861078</v>
      </c>
      <c r="AL15" s="92">
        <f t="shared" si="36"/>
        <v>4.3982297150257104</v>
      </c>
      <c r="AM15" s="92">
        <f t="shared" si="37"/>
        <v>4.5204027626653138</v>
      </c>
      <c r="AN15" s="92">
        <f t="shared" si="38"/>
        <v>4.6425758103049164</v>
      </c>
      <c r="AO15" s="92">
        <f t="shared" si="39"/>
        <v>4.7647488579445199</v>
      </c>
      <c r="AP15" s="92">
        <f t="shared" si="40"/>
        <v>4.8869219055841224</v>
      </c>
      <c r="AQ15" s="92">
        <f t="shared" si="41"/>
        <v>5.009094953223725</v>
      </c>
      <c r="AR15" s="92">
        <f t="shared" si="42"/>
        <v>5.1312680008633293</v>
      </c>
      <c r="AS15" s="92">
        <f t="shared" si="43"/>
        <v>5.2534410485029319</v>
      </c>
      <c r="AT15" s="92">
        <f t="shared" si="44"/>
        <v>5.3756140961425354</v>
      </c>
      <c r="AU15" s="92">
        <f t="shared" si="45"/>
        <v>5.497787143782138</v>
      </c>
      <c r="AV15" s="92">
        <f t="shared" si="46"/>
        <v>5.6199601914217414</v>
      </c>
      <c r="AW15" s="92">
        <f t="shared" si="47"/>
        <v>5.742133239061344</v>
      </c>
      <c r="AX15" s="92">
        <f t="shared" si="48"/>
        <v>5.8643062867009466</v>
      </c>
      <c r="AY15" s="92">
        <f t="shared" si="49"/>
        <v>5.9864793343405509</v>
      </c>
      <c r="AZ15" s="92">
        <f t="shared" si="50"/>
        <v>6.1086523819801535</v>
      </c>
      <c r="BA15" s="92">
        <f t="shared" si="51"/>
        <v>6.2308254296197561</v>
      </c>
      <c r="BB15" s="92">
        <f t="shared" si="52"/>
        <v>6.3529984772593595</v>
      </c>
      <c r="BC15" s="92">
        <f t="shared" si="53"/>
        <v>6.475171524898963</v>
      </c>
      <c r="BD15" s="92">
        <f t="shared" si="54"/>
        <v>6.5973445725385664</v>
      </c>
      <c r="BE15" s="92">
        <f t="shared" si="55"/>
        <v>6.7195176201781681</v>
      </c>
      <c r="BF15" s="92">
        <f t="shared" si="56"/>
        <v>6.8416906678177716</v>
      </c>
      <c r="BG15" s="92">
        <f t="shared" si="57"/>
        <v>6.963863715457375</v>
      </c>
      <c r="BH15" s="92">
        <f t="shared" si="58"/>
        <v>7.0860367630969785</v>
      </c>
      <c r="BI15" s="92">
        <f t="shared" si="59"/>
        <v>7.2082098107365811</v>
      </c>
      <c r="BJ15" s="92">
        <f t="shared" si="60"/>
        <v>7.3303828583761845</v>
      </c>
      <c r="BK15" s="92">
        <f t="shared" si="61"/>
        <v>7.4525559060157871</v>
      </c>
      <c r="BL15" s="92">
        <f t="shared" si="62"/>
        <v>7.5747289536553897</v>
      </c>
      <c r="BM15" s="92">
        <f t="shared" si="63"/>
        <v>7.6969020012949931</v>
      </c>
      <c r="BN15" s="92">
        <f t="shared" si="64"/>
        <v>7.8190750489345966</v>
      </c>
      <c r="BO15" s="92">
        <f t="shared" si="65"/>
        <v>7.9412480965742001</v>
      </c>
      <c r="BP15" s="92">
        <f t="shared" si="66"/>
        <v>8.0634211442138017</v>
      </c>
      <c r="BQ15" s="92">
        <f t="shared" si="67"/>
        <v>8.1855941918534061</v>
      </c>
      <c r="BR15" s="92">
        <f t="shared" si="68"/>
        <v>8.3077672394930087</v>
      </c>
      <c r="BS15" s="92">
        <f t="shared" si="69"/>
        <v>8.4299402871326112</v>
      </c>
      <c r="BT15" s="92">
        <f t="shared" si="70"/>
        <v>8.5521133347722156</v>
      </c>
      <c r="BU15" s="92">
        <f t="shared" si="71"/>
        <v>8.6742863824118182</v>
      </c>
      <c r="BV15" s="92">
        <f t="shared" si="72"/>
        <v>8.7964594300514207</v>
      </c>
      <c r="BW15" s="92">
        <f t="shared" si="73"/>
        <v>8.9186324776910251</v>
      </c>
      <c r="BX15" s="92">
        <f t="shared" si="74"/>
        <v>9.0408055253306276</v>
      </c>
      <c r="BY15" s="92">
        <f t="shared" si="75"/>
        <v>9.1629785729702284</v>
      </c>
      <c r="BZ15" s="92">
        <f t="shared" si="76"/>
        <v>9.2851516206098328</v>
      </c>
      <c r="CA15" s="92">
        <f t="shared" si="77"/>
        <v>9.4073246682494354</v>
      </c>
      <c r="CB15" s="92">
        <f t="shared" si="78"/>
        <v>9.5294977158890397</v>
      </c>
      <c r="CC15" s="92">
        <f t="shared" si="79"/>
        <v>9.6516707635286423</v>
      </c>
      <c r="CD15" s="92">
        <f t="shared" si="80"/>
        <v>9.7738438111682449</v>
      </c>
      <c r="CE15" s="92">
        <f t="shared" si="81"/>
        <v>9.8960168588078492</v>
      </c>
      <c r="CF15" s="92">
        <f t="shared" si="82"/>
        <v>10.01818990644745</v>
      </c>
      <c r="CG15" s="92">
        <f t="shared" si="83"/>
        <v>10.140362954087054</v>
      </c>
      <c r="CH15" s="92">
        <f t="shared" si="84"/>
        <v>10.262536001726659</v>
      </c>
      <c r="CI15" s="92">
        <f t="shared" si="85"/>
        <v>10.384709049366261</v>
      </c>
      <c r="CJ15" s="92">
        <f t="shared" si="86"/>
        <v>10.506882097005864</v>
      </c>
      <c r="CK15" s="92">
        <f t="shared" si="87"/>
        <v>10.629055144645466</v>
      </c>
      <c r="CL15" s="92">
        <f t="shared" si="88"/>
        <v>10.751228192285071</v>
      </c>
      <c r="CM15" s="92">
        <f t="shared" si="89"/>
        <v>10.873401239924673</v>
      </c>
      <c r="CN15" s="92">
        <f t="shared" si="90"/>
        <v>10.995574287564276</v>
      </c>
      <c r="CO15" s="92">
        <f t="shared" si="91"/>
        <v>11.117747335203878</v>
      </c>
      <c r="CP15" s="92">
        <f t="shared" si="92"/>
        <v>11.239920382843483</v>
      </c>
      <c r="CQ15" s="92">
        <f t="shared" si="93"/>
        <v>11.362093430483085</v>
      </c>
      <c r="CR15" s="92">
        <f t="shared" si="94"/>
        <v>11.484266478122688</v>
      </c>
      <c r="CS15" s="92">
        <f t="shared" si="95"/>
        <v>11.606439525762292</v>
      </c>
      <c r="CT15" s="92">
        <f t="shared" si="96"/>
        <v>11.728612573401893</v>
      </c>
      <c r="CU15" s="92">
        <f t="shared" si="97"/>
        <v>11.850785621041497</v>
      </c>
      <c r="CV15" s="92">
        <f t="shared" si="98"/>
        <v>11.972958668681102</v>
      </c>
      <c r="CW15" s="92">
        <f t="shared" si="99"/>
        <v>12.095131716320704</v>
      </c>
    </row>
    <row r="16" spans="1:101">
      <c r="A16" s="94">
        <v>1</v>
      </c>
      <c r="B16" s="92">
        <f t="shared" si="0"/>
        <v>0</v>
      </c>
      <c r="C16" s="92">
        <f t="shared" si="1"/>
        <v>0.12221027123721642</v>
      </c>
      <c r="D16" s="92">
        <f t="shared" si="2"/>
        <v>0.24442054247443284</v>
      </c>
      <c r="E16" s="92">
        <f t="shared" si="3"/>
        <v>0.36663081371164924</v>
      </c>
      <c r="F16" s="92">
        <f t="shared" si="4"/>
        <v>0.48884108494886569</v>
      </c>
      <c r="G16" s="92">
        <f t="shared" si="5"/>
        <v>0.61105135618608208</v>
      </c>
      <c r="H16" s="92">
        <f t="shared" si="6"/>
        <v>0.73326162742329848</v>
      </c>
      <c r="I16" s="92">
        <f t="shared" si="7"/>
        <v>0.85547189866051487</v>
      </c>
      <c r="J16" s="92">
        <f t="shared" si="8"/>
        <v>0.97768216989773138</v>
      </c>
      <c r="K16" s="92">
        <f t="shared" si="9"/>
        <v>1.0998924411349478</v>
      </c>
      <c r="L16" s="92">
        <f t="shared" si="10"/>
        <v>1.2221027123721642</v>
      </c>
      <c r="M16" s="92">
        <f t="shared" si="11"/>
        <v>1.3443129836093808</v>
      </c>
      <c r="N16" s="92">
        <f t="shared" si="12"/>
        <v>1.466523254846597</v>
      </c>
      <c r="O16" s="92">
        <f t="shared" si="13"/>
        <v>1.5887335260838136</v>
      </c>
      <c r="P16" s="92">
        <f t="shared" si="14"/>
        <v>1.7109437973210297</v>
      </c>
      <c r="Q16" s="92">
        <f t="shared" si="15"/>
        <v>1.8331540685582464</v>
      </c>
      <c r="R16" s="92">
        <f t="shared" si="16"/>
        <v>1.9553643397954628</v>
      </c>
      <c r="S16" s="92">
        <f t="shared" si="17"/>
        <v>2.0775746110326794</v>
      </c>
      <c r="T16" s="92">
        <f t="shared" si="18"/>
        <v>2.1997848822698955</v>
      </c>
      <c r="U16" s="92">
        <f t="shared" si="19"/>
        <v>2.3219951535071117</v>
      </c>
      <c r="V16" s="92">
        <f t="shared" si="20"/>
        <v>2.4442054247443283</v>
      </c>
      <c r="W16" s="92">
        <f t="shared" si="21"/>
        <v>2.566415695981545</v>
      </c>
      <c r="X16" s="92">
        <f t="shared" si="22"/>
        <v>2.6886259672187616</v>
      </c>
      <c r="Y16" s="92">
        <f t="shared" si="23"/>
        <v>2.8108362384559777</v>
      </c>
      <c r="Z16" s="92">
        <f t="shared" si="24"/>
        <v>2.9330465096931939</v>
      </c>
      <c r="AA16" s="92">
        <f t="shared" si="25"/>
        <v>3.0552567809304105</v>
      </c>
      <c r="AB16" s="92">
        <f t="shared" si="26"/>
        <v>3.1774670521676271</v>
      </c>
      <c r="AC16" s="92">
        <f t="shared" si="27"/>
        <v>3.2996773234048438</v>
      </c>
      <c r="AD16" s="92">
        <f t="shared" si="28"/>
        <v>3.4218875946420595</v>
      </c>
      <c r="AE16" s="92">
        <f t="shared" si="29"/>
        <v>3.5440978658792766</v>
      </c>
      <c r="AF16" s="92">
        <f t="shared" si="30"/>
        <v>3.6663081371164927</v>
      </c>
      <c r="AG16" s="92">
        <f t="shared" si="31"/>
        <v>3.7885184083537089</v>
      </c>
      <c r="AH16" s="92">
        <f t="shared" si="32"/>
        <v>3.9107286795909255</v>
      </c>
      <c r="AI16" s="92">
        <f t="shared" si="33"/>
        <v>4.0329389508281412</v>
      </c>
      <c r="AJ16" s="92">
        <f t="shared" si="34"/>
        <v>4.1551492220653587</v>
      </c>
      <c r="AK16" s="92">
        <f t="shared" si="35"/>
        <v>4.2773594933025754</v>
      </c>
      <c r="AL16" s="92">
        <f t="shared" si="36"/>
        <v>4.3995697645397911</v>
      </c>
      <c r="AM16" s="92">
        <f t="shared" si="37"/>
        <v>4.5217800357770077</v>
      </c>
      <c r="AN16" s="92">
        <f t="shared" si="38"/>
        <v>4.6439903070142234</v>
      </c>
      <c r="AO16" s="92">
        <f t="shared" si="39"/>
        <v>4.7662005782514409</v>
      </c>
      <c r="AP16" s="92">
        <f t="shared" si="40"/>
        <v>4.8884108494886567</v>
      </c>
      <c r="AQ16" s="92">
        <f t="shared" si="41"/>
        <v>5.0106211207258724</v>
      </c>
      <c r="AR16" s="92">
        <f t="shared" si="42"/>
        <v>5.1328313919630899</v>
      </c>
      <c r="AS16" s="92">
        <f t="shared" si="43"/>
        <v>5.2550416632003065</v>
      </c>
      <c r="AT16" s="92">
        <f t="shared" si="44"/>
        <v>5.3772519344375231</v>
      </c>
      <c r="AU16" s="92">
        <f t="shared" si="45"/>
        <v>5.4994622056747389</v>
      </c>
      <c r="AV16" s="92">
        <f t="shared" si="46"/>
        <v>5.6216724769119555</v>
      </c>
      <c r="AW16" s="92">
        <f t="shared" si="47"/>
        <v>5.7438827481491712</v>
      </c>
      <c r="AX16" s="92">
        <f t="shared" si="48"/>
        <v>5.8660930193863878</v>
      </c>
      <c r="AY16" s="92">
        <f t="shared" si="49"/>
        <v>5.9883032906236053</v>
      </c>
      <c r="AZ16" s="92">
        <f t="shared" si="50"/>
        <v>6.1105135618608211</v>
      </c>
      <c r="BA16" s="92">
        <f t="shared" si="51"/>
        <v>6.2327238330980368</v>
      </c>
      <c r="BB16" s="92">
        <f t="shared" si="52"/>
        <v>6.3549341043352543</v>
      </c>
      <c r="BC16" s="92">
        <f t="shared" si="53"/>
        <v>6.4771443755724709</v>
      </c>
      <c r="BD16" s="92">
        <f t="shared" si="54"/>
        <v>6.5993546468096875</v>
      </c>
      <c r="BE16" s="92">
        <f t="shared" si="55"/>
        <v>6.7215649180469024</v>
      </c>
      <c r="BF16" s="92">
        <f t="shared" si="56"/>
        <v>6.843775189284119</v>
      </c>
      <c r="BG16" s="92">
        <f t="shared" si="57"/>
        <v>6.9659854605213365</v>
      </c>
      <c r="BH16" s="92">
        <f t="shared" si="58"/>
        <v>7.0881957317585531</v>
      </c>
      <c r="BI16" s="92">
        <f t="shared" si="59"/>
        <v>7.2104060029957688</v>
      </c>
      <c r="BJ16" s="92">
        <f t="shared" si="60"/>
        <v>7.3326162742329855</v>
      </c>
      <c r="BK16" s="92">
        <f t="shared" si="61"/>
        <v>7.4548265454702021</v>
      </c>
      <c r="BL16" s="92">
        <f t="shared" si="62"/>
        <v>7.5770368167074178</v>
      </c>
      <c r="BM16" s="92">
        <f t="shared" si="63"/>
        <v>7.6992470879446344</v>
      </c>
      <c r="BN16" s="92">
        <f t="shared" si="64"/>
        <v>7.821457359181851</v>
      </c>
      <c r="BO16" s="92">
        <f t="shared" si="65"/>
        <v>7.9436676304190676</v>
      </c>
      <c r="BP16" s="92">
        <f t="shared" si="66"/>
        <v>8.0658779016562825</v>
      </c>
      <c r="BQ16" s="92">
        <f t="shared" si="67"/>
        <v>8.1880881728935009</v>
      </c>
      <c r="BR16" s="92">
        <f t="shared" si="68"/>
        <v>8.3102984441307175</v>
      </c>
      <c r="BS16" s="92">
        <f t="shared" si="69"/>
        <v>8.4325087153679323</v>
      </c>
      <c r="BT16" s="92">
        <f t="shared" si="70"/>
        <v>8.5547189866051507</v>
      </c>
      <c r="BU16" s="92">
        <f t="shared" si="71"/>
        <v>8.6769292578423656</v>
      </c>
      <c r="BV16" s="92">
        <f t="shared" si="72"/>
        <v>8.7991395290795822</v>
      </c>
      <c r="BW16" s="92">
        <f t="shared" si="73"/>
        <v>8.9213498003168006</v>
      </c>
      <c r="BX16" s="92">
        <f t="shared" si="74"/>
        <v>9.0435600715540154</v>
      </c>
      <c r="BY16" s="92">
        <f t="shared" si="75"/>
        <v>9.1657703427912303</v>
      </c>
      <c r="BZ16" s="92">
        <f t="shared" si="76"/>
        <v>9.2879806140284469</v>
      </c>
      <c r="CA16" s="92">
        <f t="shared" si="77"/>
        <v>9.4101908852656635</v>
      </c>
      <c r="CB16" s="92">
        <f t="shared" si="78"/>
        <v>9.5324011565028819</v>
      </c>
      <c r="CC16" s="92">
        <f t="shared" si="79"/>
        <v>9.6546114277400967</v>
      </c>
      <c r="CD16" s="92">
        <f t="shared" si="80"/>
        <v>9.7768216989773133</v>
      </c>
      <c r="CE16" s="92">
        <f t="shared" si="81"/>
        <v>9.8990319702145317</v>
      </c>
      <c r="CF16" s="92">
        <f t="shared" si="82"/>
        <v>10.021242241451745</v>
      </c>
      <c r="CG16" s="92">
        <f t="shared" si="83"/>
        <v>10.143452512688963</v>
      </c>
      <c r="CH16" s="92">
        <f t="shared" si="84"/>
        <v>10.26566278392618</v>
      </c>
      <c r="CI16" s="92">
        <f t="shared" si="85"/>
        <v>10.387873055163396</v>
      </c>
      <c r="CJ16" s="92">
        <f t="shared" si="86"/>
        <v>10.510083326400613</v>
      </c>
      <c r="CK16" s="92">
        <f t="shared" si="87"/>
        <v>10.632293597637828</v>
      </c>
      <c r="CL16" s="92">
        <f t="shared" si="88"/>
        <v>10.754503868875046</v>
      </c>
      <c r="CM16" s="92">
        <f t="shared" si="89"/>
        <v>10.876714140112261</v>
      </c>
      <c r="CN16" s="92">
        <f t="shared" si="90"/>
        <v>10.998924411349478</v>
      </c>
      <c r="CO16" s="92">
        <f t="shared" si="91"/>
        <v>11.121134682586694</v>
      </c>
      <c r="CP16" s="92">
        <f t="shared" si="92"/>
        <v>11.243344953823911</v>
      </c>
      <c r="CQ16" s="92">
        <f t="shared" si="93"/>
        <v>11.365555225061128</v>
      </c>
      <c r="CR16" s="92">
        <f t="shared" si="94"/>
        <v>11.487765496298342</v>
      </c>
      <c r="CS16" s="92">
        <f t="shared" si="95"/>
        <v>11.609975767535561</v>
      </c>
      <c r="CT16" s="92">
        <f t="shared" si="96"/>
        <v>11.732186038772776</v>
      </c>
      <c r="CU16" s="92">
        <f t="shared" si="97"/>
        <v>11.854396310009992</v>
      </c>
      <c r="CV16" s="92">
        <f t="shared" si="98"/>
        <v>11.976606581247211</v>
      </c>
      <c r="CW16" s="92">
        <f t="shared" si="99"/>
        <v>12.098816852484427</v>
      </c>
    </row>
    <row r="17" spans="1:101">
      <c r="A17" s="94">
        <v>2</v>
      </c>
      <c r="B17" s="92">
        <f t="shared" si="0"/>
        <v>0</v>
      </c>
      <c r="C17" s="92">
        <f t="shared" si="1"/>
        <v>0.12232203280161348</v>
      </c>
      <c r="D17" s="92">
        <f t="shared" si="2"/>
        <v>0.24464406560322696</v>
      </c>
      <c r="E17" s="92">
        <f t="shared" si="3"/>
        <v>0.36696609840484035</v>
      </c>
      <c r="F17" s="92">
        <f t="shared" si="4"/>
        <v>0.48928813120645392</v>
      </c>
      <c r="G17" s="92">
        <f t="shared" si="5"/>
        <v>0.61161016400806734</v>
      </c>
      <c r="H17" s="92">
        <f t="shared" si="6"/>
        <v>0.73393219680968069</v>
      </c>
      <c r="I17" s="92">
        <f t="shared" si="7"/>
        <v>0.85625422961129427</v>
      </c>
      <c r="J17" s="92">
        <f t="shared" si="8"/>
        <v>0.97857626241290785</v>
      </c>
      <c r="K17" s="92">
        <f t="shared" si="9"/>
        <v>1.1008982952145212</v>
      </c>
      <c r="L17" s="92">
        <f t="shared" si="10"/>
        <v>1.2232203280161347</v>
      </c>
      <c r="M17" s="92">
        <f t="shared" si="11"/>
        <v>1.3455423608177484</v>
      </c>
      <c r="N17" s="92">
        <f t="shared" si="12"/>
        <v>1.4678643936193614</v>
      </c>
      <c r="O17" s="92">
        <f t="shared" si="13"/>
        <v>1.5901864264209751</v>
      </c>
      <c r="P17" s="92">
        <f t="shared" si="14"/>
        <v>1.7125084592225885</v>
      </c>
      <c r="Q17" s="92">
        <f t="shared" si="15"/>
        <v>1.8348304920242022</v>
      </c>
      <c r="R17" s="92">
        <f t="shared" si="16"/>
        <v>1.9571525248258157</v>
      </c>
      <c r="S17" s="92">
        <f t="shared" si="17"/>
        <v>2.0794745576274289</v>
      </c>
      <c r="T17" s="92">
        <f t="shared" si="18"/>
        <v>2.2017965904290424</v>
      </c>
      <c r="U17" s="92">
        <f t="shared" si="19"/>
        <v>2.3241186232306559</v>
      </c>
      <c r="V17" s="92">
        <f t="shared" si="20"/>
        <v>2.4464406560322693</v>
      </c>
      <c r="W17" s="92">
        <f t="shared" si="21"/>
        <v>2.5687626888338833</v>
      </c>
      <c r="X17" s="92">
        <f t="shared" si="22"/>
        <v>2.6910847216354967</v>
      </c>
      <c r="Y17" s="92">
        <f t="shared" si="23"/>
        <v>2.8134067544371102</v>
      </c>
      <c r="Z17" s="92">
        <f t="shared" si="24"/>
        <v>2.9357287872387228</v>
      </c>
      <c r="AA17" s="92">
        <f t="shared" si="25"/>
        <v>3.0580508200403367</v>
      </c>
      <c r="AB17" s="92">
        <f t="shared" si="26"/>
        <v>3.1803728528419501</v>
      </c>
      <c r="AC17" s="92">
        <f t="shared" si="27"/>
        <v>3.3026948856435641</v>
      </c>
      <c r="AD17" s="92">
        <f t="shared" si="28"/>
        <v>3.4250169184451771</v>
      </c>
      <c r="AE17" s="92">
        <f t="shared" si="29"/>
        <v>3.547338951246791</v>
      </c>
      <c r="AF17" s="92">
        <f t="shared" si="30"/>
        <v>3.6696609840484045</v>
      </c>
      <c r="AG17" s="92">
        <f t="shared" si="31"/>
        <v>3.7919830168500175</v>
      </c>
      <c r="AH17" s="92">
        <f t="shared" si="32"/>
        <v>3.9143050496516314</v>
      </c>
      <c r="AI17" s="92">
        <f t="shared" si="33"/>
        <v>4.0366270824532444</v>
      </c>
      <c r="AJ17" s="92">
        <f t="shared" si="34"/>
        <v>4.1589491152548579</v>
      </c>
      <c r="AK17" s="92">
        <f t="shared" si="35"/>
        <v>4.2812711480564722</v>
      </c>
      <c r="AL17" s="92">
        <f t="shared" si="36"/>
        <v>4.4035931808580848</v>
      </c>
      <c r="AM17" s="92">
        <f t="shared" si="37"/>
        <v>4.5259152136596983</v>
      </c>
      <c r="AN17" s="92">
        <f t="shared" si="38"/>
        <v>4.6482372464613118</v>
      </c>
      <c r="AO17" s="92">
        <f t="shared" si="39"/>
        <v>4.7705592792629252</v>
      </c>
      <c r="AP17" s="92">
        <f t="shared" si="40"/>
        <v>4.8928813120645387</v>
      </c>
      <c r="AQ17" s="92">
        <f t="shared" si="41"/>
        <v>5.0152033448661513</v>
      </c>
      <c r="AR17" s="92">
        <f t="shared" si="42"/>
        <v>5.1375253776677665</v>
      </c>
      <c r="AS17" s="92">
        <f t="shared" si="43"/>
        <v>5.2598474104693791</v>
      </c>
      <c r="AT17" s="92">
        <f t="shared" si="44"/>
        <v>5.3821694432709934</v>
      </c>
      <c r="AU17" s="92">
        <f t="shared" si="45"/>
        <v>5.504491476072606</v>
      </c>
      <c r="AV17" s="92">
        <f t="shared" si="46"/>
        <v>5.6268135088742204</v>
      </c>
      <c r="AW17" s="92">
        <f t="shared" si="47"/>
        <v>5.749135541675833</v>
      </c>
      <c r="AX17" s="92">
        <f t="shared" si="48"/>
        <v>5.8714575744774455</v>
      </c>
      <c r="AY17" s="92">
        <f t="shared" si="49"/>
        <v>5.9937796072790608</v>
      </c>
      <c r="AZ17" s="92">
        <f t="shared" si="50"/>
        <v>6.1161016400806734</v>
      </c>
      <c r="BA17" s="92">
        <f t="shared" si="51"/>
        <v>6.2384236728822868</v>
      </c>
      <c r="BB17" s="92">
        <f t="shared" si="52"/>
        <v>6.3607457056839003</v>
      </c>
      <c r="BC17" s="92">
        <f t="shared" si="53"/>
        <v>6.4830677384855147</v>
      </c>
      <c r="BD17" s="92">
        <f t="shared" si="54"/>
        <v>6.6053897712871281</v>
      </c>
      <c r="BE17" s="92">
        <f t="shared" si="55"/>
        <v>6.7277118040887407</v>
      </c>
      <c r="BF17" s="92">
        <f t="shared" si="56"/>
        <v>6.8500338368903542</v>
      </c>
      <c r="BG17" s="92">
        <f t="shared" si="57"/>
        <v>6.9723558696919676</v>
      </c>
      <c r="BH17" s="92">
        <f t="shared" si="58"/>
        <v>7.094677902493582</v>
      </c>
      <c r="BI17" s="92">
        <f t="shared" si="59"/>
        <v>7.2169999352951946</v>
      </c>
      <c r="BJ17" s="92">
        <f t="shared" si="60"/>
        <v>7.3393219680968089</v>
      </c>
      <c r="BK17" s="92">
        <f t="shared" si="61"/>
        <v>7.4616440008984215</v>
      </c>
      <c r="BL17" s="92">
        <f t="shared" si="62"/>
        <v>7.583966033700035</v>
      </c>
      <c r="BM17" s="92">
        <f t="shared" si="63"/>
        <v>7.7062880665016484</v>
      </c>
      <c r="BN17" s="92">
        <f t="shared" si="64"/>
        <v>7.8286100993032628</v>
      </c>
      <c r="BO17" s="92">
        <f t="shared" si="65"/>
        <v>7.9509321321048763</v>
      </c>
      <c r="BP17" s="92">
        <f t="shared" si="66"/>
        <v>8.0732541649064888</v>
      </c>
      <c r="BQ17" s="92">
        <f t="shared" si="67"/>
        <v>8.1955761977081032</v>
      </c>
      <c r="BR17" s="92">
        <f t="shared" si="68"/>
        <v>8.3178982305097158</v>
      </c>
      <c r="BS17" s="92">
        <f t="shared" si="69"/>
        <v>8.4402202633113284</v>
      </c>
      <c r="BT17" s="92">
        <f t="shared" si="70"/>
        <v>8.5625422961129445</v>
      </c>
      <c r="BU17" s="92">
        <f t="shared" si="71"/>
        <v>8.6848643289145571</v>
      </c>
      <c r="BV17" s="92">
        <f t="shared" si="72"/>
        <v>8.8071863617161696</v>
      </c>
      <c r="BW17" s="92">
        <f t="shared" si="73"/>
        <v>8.929508394517784</v>
      </c>
      <c r="BX17" s="92">
        <f t="shared" si="74"/>
        <v>9.0518304273193966</v>
      </c>
      <c r="BY17" s="92">
        <f t="shared" si="75"/>
        <v>9.1741524601210092</v>
      </c>
      <c r="BZ17" s="92">
        <f t="shared" si="76"/>
        <v>9.2964744929226235</v>
      </c>
      <c r="CA17" s="92">
        <f t="shared" si="77"/>
        <v>9.4187965257242361</v>
      </c>
      <c r="CB17" s="92">
        <f t="shared" si="78"/>
        <v>9.5411185585258504</v>
      </c>
      <c r="CC17" s="92">
        <f t="shared" si="79"/>
        <v>9.6634405913274648</v>
      </c>
      <c r="CD17" s="92">
        <f t="shared" si="80"/>
        <v>9.7857626241290774</v>
      </c>
      <c r="CE17" s="92">
        <f t="shared" si="81"/>
        <v>9.9080846569306917</v>
      </c>
      <c r="CF17" s="92">
        <f t="shared" si="82"/>
        <v>10.030406689732303</v>
      </c>
      <c r="CG17" s="92">
        <f t="shared" si="83"/>
        <v>10.152728722533919</v>
      </c>
      <c r="CH17" s="92">
        <f t="shared" si="84"/>
        <v>10.275050755335533</v>
      </c>
      <c r="CI17" s="92">
        <f t="shared" si="85"/>
        <v>10.397372788137146</v>
      </c>
      <c r="CJ17" s="92">
        <f t="shared" si="86"/>
        <v>10.519694820938758</v>
      </c>
      <c r="CK17" s="92">
        <f t="shared" si="87"/>
        <v>10.642016853740371</v>
      </c>
      <c r="CL17" s="92">
        <f t="shared" si="88"/>
        <v>10.764338886541987</v>
      </c>
      <c r="CM17" s="92">
        <f t="shared" si="89"/>
        <v>10.886660919343599</v>
      </c>
      <c r="CN17" s="92">
        <f t="shared" si="90"/>
        <v>11.008982952145212</v>
      </c>
      <c r="CO17" s="92">
        <f t="shared" si="91"/>
        <v>11.131304984946825</v>
      </c>
      <c r="CP17" s="92">
        <f t="shared" si="92"/>
        <v>11.253627017748441</v>
      </c>
      <c r="CQ17" s="92">
        <f t="shared" si="93"/>
        <v>11.375949050550053</v>
      </c>
      <c r="CR17" s="92">
        <f t="shared" si="94"/>
        <v>11.498271083351666</v>
      </c>
      <c r="CS17" s="92">
        <f t="shared" si="95"/>
        <v>11.62059311615328</v>
      </c>
      <c r="CT17" s="92">
        <f t="shared" si="96"/>
        <v>11.742915148954891</v>
      </c>
      <c r="CU17" s="92">
        <f t="shared" si="97"/>
        <v>11.865237181756507</v>
      </c>
      <c r="CV17" s="92">
        <f t="shared" si="98"/>
        <v>11.987559214558122</v>
      </c>
      <c r="CW17" s="92">
        <f t="shared" si="99"/>
        <v>12.109881247359734</v>
      </c>
    </row>
    <row r="18" spans="1:101">
      <c r="A18" s="94">
        <v>3</v>
      </c>
      <c r="B18" s="92">
        <f t="shared" si="0"/>
        <v>0</v>
      </c>
      <c r="C18" s="92">
        <f t="shared" si="1"/>
        <v>0.12250860511816515</v>
      </c>
      <c r="D18" s="92">
        <f t="shared" si="2"/>
        <v>0.2450172102363303</v>
      </c>
      <c r="E18" s="92">
        <f t="shared" si="3"/>
        <v>0.36752581535449541</v>
      </c>
      <c r="F18" s="92">
        <f t="shared" si="4"/>
        <v>0.4900344204726606</v>
      </c>
      <c r="G18" s="92">
        <f t="shared" si="5"/>
        <v>0.61254302559082574</v>
      </c>
      <c r="H18" s="92">
        <f t="shared" si="6"/>
        <v>0.73505163070899082</v>
      </c>
      <c r="I18" s="92">
        <f t="shared" si="7"/>
        <v>0.85756023582715601</v>
      </c>
      <c r="J18" s="92">
        <f t="shared" si="8"/>
        <v>0.98006884094532121</v>
      </c>
      <c r="K18" s="92">
        <f t="shared" si="9"/>
        <v>1.1025774460634863</v>
      </c>
      <c r="L18" s="92">
        <f t="shared" si="10"/>
        <v>1.2250860511816515</v>
      </c>
      <c r="M18" s="92">
        <f t="shared" si="11"/>
        <v>1.3475946562998167</v>
      </c>
      <c r="N18" s="92">
        <f t="shared" si="12"/>
        <v>1.4701032614179816</v>
      </c>
      <c r="O18" s="92">
        <f t="shared" si="13"/>
        <v>1.5926118665361468</v>
      </c>
      <c r="P18" s="92">
        <f t="shared" si="14"/>
        <v>1.715120471654312</v>
      </c>
      <c r="Q18" s="92">
        <f t="shared" si="15"/>
        <v>1.8376290767724774</v>
      </c>
      <c r="R18" s="92">
        <f t="shared" si="16"/>
        <v>1.9601376818906424</v>
      </c>
      <c r="S18" s="92">
        <f t="shared" si="17"/>
        <v>2.0826462870088074</v>
      </c>
      <c r="T18" s="92">
        <f t="shared" si="18"/>
        <v>2.2051548921269726</v>
      </c>
      <c r="U18" s="92">
        <f t="shared" si="19"/>
        <v>2.3276634972451378</v>
      </c>
      <c r="V18" s="92">
        <f t="shared" si="20"/>
        <v>2.450172102363303</v>
      </c>
      <c r="W18" s="92">
        <f t="shared" si="21"/>
        <v>2.5726807074814682</v>
      </c>
      <c r="X18" s="92">
        <f t="shared" si="22"/>
        <v>2.6951893125996333</v>
      </c>
      <c r="Y18" s="92">
        <f t="shared" si="23"/>
        <v>2.8176979177177985</v>
      </c>
      <c r="Z18" s="92">
        <f t="shared" si="24"/>
        <v>2.9402065228359633</v>
      </c>
      <c r="AA18" s="92">
        <f t="shared" si="25"/>
        <v>3.0627151279541289</v>
      </c>
      <c r="AB18" s="92">
        <f t="shared" si="26"/>
        <v>3.1852237330722937</v>
      </c>
      <c r="AC18" s="92">
        <f t="shared" si="27"/>
        <v>3.3077323381904593</v>
      </c>
      <c r="AD18" s="92">
        <f t="shared" si="28"/>
        <v>3.4302409433086241</v>
      </c>
      <c r="AE18" s="92">
        <f t="shared" si="29"/>
        <v>3.5527495484267897</v>
      </c>
      <c r="AF18" s="92">
        <f t="shared" si="30"/>
        <v>3.6752581535449549</v>
      </c>
      <c r="AG18" s="92">
        <f t="shared" si="31"/>
        <v>3.7977667586631192</v>
      </c>
      <c r="AH18" s="92">
        <f t="shared" si="32"/>
        <v>3.9202753637812848</v>
      </c>
      <c r="AI18" s="92">
        <f t="shared" si="33"/>
        <v>4.0427839688994496</v>
      </c>
      <c r="AJ18" s="92">
        <f t="shared" si="34"/>
        <v>4.1652925740176148</v>
      </c>
      <c r="AK18" s="92">
        <f t="shared" si="35"/>
        <v>4.2878011791357808</v>
      </c>
      <c r="AL18" s="92">
        <f t="shared" si="36"/>
        <v>4.4103097842539452</v>
      </c>
      <c r="AM18" s="92">
        <f t="shared" si="37"/>
        <v>4.5328183893721112</v>
      </c>
      <c r="AN18" s="92">
        <f t="shared" si="38"/>
        <v>4.6553269944902755</v>
      </c>
      <c r="AO18" s="92">
        <f t="shared" si="39"/>
        <v>4.7778355996084407</v>
      </c>
      <c r="AP18" s="92">
        <f t="shared" si="40"/>
        <v>4.9003442047266059</v>
      </c>
      <c r="AQ18" s="92">
        <f t="shared" si="41"/>
        <v>5.0228528098447702</v>
      </c>
      <c r="AR18" s="92">
        <f t="shared" si="42"/>
        <v>5.1453614149629363</v>
      </c>
      <c r="AS18" s="92">
        <f t="shared" si="43"/>
        <v>5.2678700200811015</v>
      </c>
      <c r="AT18" s="92">
        <f t="shared" si="44"/>
        <v>5.3903786251992667</v>
      </c>
      <c r="AU18" s="92">
        <f t="shared" si="45"/>
        <v>5.5128872303174319</v>
      </c>
      <c r="AV18" s="92">
        <f t="shared" si="46"/>
        <v>5.6353958354355971</v>
      </c>
      <c r="AW18" s="92">
        <f t="shared" si="47"/>
        <v>5.7579044405537614</v>
      </c>
      <c r="AX18" s="92">
        <f t="shared" si="48"/>
        <v>5.8804130456719266</v>
      </c>
      <c r="AY18" s="92">
        <f t="shared" si="49"/>
        <v>6.0029216507900927</v>
      </c>
      <c r="AZ18" s="92">
        <f t="shared" si="50"/>
        <v>6.1254302559082578</v>
      </c>
      <c r="BA18" s="92">
        <f t="shared" si="51"/>
        <v>6.2479388610264222</v>
      </c>
      <c r="BB18" s="92">
        <f t="shared" si="52"/>
        <v>6.3704474661445873</v>
      </c>
      <c r="BC18" s="92">
        <f t="shared" si="53"/>
        <v>6.4929560712627534</v>
      </c>
      <c r="BD18" s="92">
        <f t="shared" si="54"/>
        <v>6.6154646763809186</v>
      </c>
      <c r="BE18" s="92">
        <f t="shared" si="55"/>
        <v>6.7379732814990829</v>
      </c>
      <c r="BF18" s="92">
        <f t="shared" si="56"/>
        <v>6.8604818866172481</v>
      </c>
      <c r="BG18" s="92">
        <f t="shared" si="57"/>
        <v>6.9829904917354133</v>
      </c>
      <c r="BH18" s="92">
        <f t="shared" si="58"/>
        <v>7.1054990968535794</v>
      </c>
      <c r="BI18" s="92">
        <f t="shared" si="59"/>
        <v>7.2280077019717437</v>
      </c>
      <c r="BJ18" s="92">
        <f t="shared" si="60"/>
        <v>7.3505163070899098</v>
      </c>
      <c r="BK18" s="92">
        <f t="shared" si="61"/>
        <v>7.4730249122080741</v>
      </c>
      <c r="BL18" s="92">
        <f t="shared" si="62"/>
        <v>7.5955335173262384</v>
      </c>
      <c r="BM18" s="92">
        <f t="shared" si="63"/>
        <v>7.7180421224444045</v>
      </c>
      <c r="BN18" s="92">
        <f t="shared" si="64"/>
        <v>7.8405507275625697</v>
      </c>
      <c r="BO18" s="92">
        <f t="shared" si="65"/>
        <v>7.9630593326807348</v>
      </c>
      <c r="BP18" s="92">
        <f t="shared" si="66"/>
        <v>8.0855679377988992</v>
      </c>
      <c r="BQ18" s="92">
        <f t="shared" si="67"/>
        <v>8.2080765429170661</v>
      </c>
      <c r="BR18" s="92">
        <f t="shared" si="68"/>
        <v>8.3305851480352295</v>
      </c>
      <c r="BS18" s="92">
        <f t="shared" si="69"/>
        <v>8.4530937531533947</v>
      </c>
      <c r="BT18" s="92">
        <f t="shared" si="70"/>
        <v>8.5756023582715617</v>
      </c>
      <c r="BU18" s="92">
        <f t="shared" si="71"/>
        <v>8.6981109633897251</v>
      </c>
      <c r="BV18" s="92">
        <f t="shared" si="72"/>
        <v>8.8206195685078903</v>
      </c>
      <c r="BW18" s="92">
        <f t="shared" si="73"/>
        <v>8.9431281736260573</v>
      </c>
      <c r="BX18" s="92">
        <f t="shared" si="74"/>
        <v>9.0656367787442225</v>
      </c>
      <c r="BY18" s="92">
        <f t="shared" si="75"/>
        <v>9.1881453838623841</v>
      </c>
      <c r="BZ18" s="92">
        <f t="shared" si="76"/>
        <v>9.3106539889805511</v>
      </c>
      <c r="CA18" s="92">
        <f t="shared" si="77"/>
        <v>9.4331625940987163</v>
      </c>
      <c r="CB18" s="92">
        <f t="shared" si="78"/>
        <v>9.5556711992168815</v>
      </c>
      <c r="CC18" s="92">
        <f t="shared" si="79"/>
        <v>9.6781798043350467</v>
      </c>
      <c r="CD18" s="92">
        <f t="shared" si="80"/>
        <v>9.8006884094532118</v>
      </c>
      <c r="CE18" s="92">
        <f t="shared" si="81"/>
        <v>9.923197014571377</v>
      </c>
      <c r="CF18" s="92">
        <f t="shared" si="82"/>
        <v>10.04570561968954</v>
      </c>
      <c r="CG18" s="92">
        <f t="shared" si="83"/>
        <v>10.168214224807707</v>
      </c>
      <c r="CH18" s="92">
        <f t="shared" si="84"/>
        <v>10.290722829925873</v>
      </c>
      <c r="CI18" s="92">
        <f t="shared" si="85"/>
        <v>10.413231435044038</v>
      </c>
      <c r="CJ18" s="92">
        <f t="shared" si="86"/>
        <v>10.535740040162203</v>
      </c>
      <c r="CK18" s="92">
        <f t="shared" si="87"/>
        <v>10.658248645280368</v>
      </c>
      <c r="CL18" s="92">
        <f t="shared" si="88"/>
        <v>10.780757250398533</v>
      </c>
      <c r="CM18" s="92">
        <f t="shared" si="89"/>
        <v>10.903265855516699</v>
      </c>
      <c r="CN18" s="92">
        <f t="shared" si="90"/>
        <v>11.025774460634864</v>
      </c>
      <c r="CO18" s="92">
        <f t="shared" si="91"/>
        <v>11.148283065753027</v>
      </c>
      <c r="CP18" s="92">
        <f t="shared" si="92"/>
        <v>11.270791670871194</v>
      </c>
      <c r="CQ18" s="92">
        <f t="shared" si="93"/>
        <v>11.393300275989359</v>
      </c>
      <c r="CR18" s="92">
        <f t="shared" si="94"/>
        <v>11.515808881107523</v>
      </c>
      <c r="CS18" s="92">
        <f t="shared" si="95"/>
        <v>11.63831748622569</v>
      </c>
      <c r="CT18" s="92">
        <f t="shared" si="96"/>
        <v>11.760826091343853</v>
      </c>
      <c r="CU18" s="92">
        <f t="shared" si="97"/>
        <v>11.88333469646202</v>
      </c>
      <c r="CV18" s="92">
        <f t="shared" si="98"/>
        <v>12.005843301580185</v>
      </c>
      <c r="CW18" s="92">
        <f t="shared" si="99"/>
        <v>12.128351906698351</v>
      </c>
    </row>
    <row r="19" spans="1:101">
      <c r="A19" s="94">
        <v>4</v>
      </c>
      <c r="B19" s="92">
        <f t="shared" si="0"/>
        <v>0</v>
      </c>
      <c r="C19" s="92">
        <f t="shared" si="1"/>
        <v>0.12277044440234836</v>
      </c>
      <c r="D19" s="92">
        <f t="shared" si="2"/>
        <v>0.24554088880469671</v>
      </c>
      <c r="E19" s="92">
        <f t="shared" si="3"/>
        <v>0.36831133320704501</v>
      </c>
      <c r="F19" s="92">
        <f t="shared" si="4"/>
        <v>0.49108177760939342</v>
      </c>
      <c r="G19" s="92">
        <f t="shared" si="5"/>
        <v>0.61385222201174172</v>
      </c>
      <c r="H19" s="92">
        <f t="shared" si="6"/>
        <v>0.73662266641409002</v>
      </c>
      <c r="I19" s="92">
        <f t="shared" si="7"/>
        <v>0.85939311081643843</v>
      </c>
      <c r="J19" s="92">
        <f t="shared" si="8"/>
        <v>0.98216355521878684</v>
      </c>
      <c r="K19" s="92">
        <f t="shared" si="9"/>
        <v>1.1049339996211351</v>
      </c>
      <c r="L19" s="92">
        <f t="shared" si="10"/>
        <v>1.2277044440234834</v>
      </c>
      <c r="M19" s="92">
        <f t="shared" si="11"/>
        <v>1.350474888425832</v>
      </c>
      <c r="N19" s="92">
        <f t="shared" si="12"/>
        <v>1.47324533282818</v>
      </c>
      <c r="O19" s="92">
        <f t="shared" si="13"/>
        <v>1.5960157772305286</v>
      </c>
      <c r="P19" s="92">
        <f t="shared" si="14"/>
        <v>1.7187862216328769</v>
      </c>
      <c r="Q19" s="92">
        <f t="shared" si="15"/>
        <v>1.8415566660352254</v>
      </c>
      <c r="R19" s="92">
        <f t="shared" si="16"/>
        <v>1.9643271104375737</v>
      </c>
      <c r="S19" s="92">
        <f t="shared" si="17"/>
        <v>2.087097554839922</v>
      </c>
      <c r="T19" s="92">
        <f t="shared" si="18"/>
        <v>2.2098679992422703</v>
      </c>
      <c r="U19" s="92">
        <f t="shared" si="19"/>
        <v>2.3326384436446186</v>
      </c>
      <c r="V19" s="92">
        <f t="shared" si="20"/>
        <v>2.4554088880469669</v>
      </c>
      <c r="W19" s="92">
        <f t="shared" si="21"/>
        <v>2.5781793324493156</v>
      </c>
      <c r="X19" s="92">
        <f t="shared" si="22"/>
        <v>2.7009497768516639</v>
      </c>
      <c r="Y19" s="92">
        <f t="shared" si="23"/>
        <v>2.8237202212540122</v>
      </c>
      <c r="Z19" s="92">
        <f t="shared" si="24"/>
        <v>2.9464906656563601</v>
      </c>
      <c r="AA19" s="92">
        <f t="shared" si="25"/>
        <v>3.0692611100587088</v>
      </c>
      <c r="AB19" s="92">
        <f t="shared" si="26"/>
        <v>3.1920315544610571</v>
      </c>
      <c r="AC19" s="92">
        <f t="shared" si="27"/>
        <v>3.3148019988634059</v>
      </c>
      <c r="AD19" s="92">
        <f t="shared" si="28"/>
        <v>3.4375724432657537</v>
      </c>
      <c r="AE19" s="92">
        <f t="shared" si="29"/>
        <v>3.5603428876681025</v>
      </c>
      <c r="AF19" s="92">
        <f t="shared" si="30"/>
        <v>3.6831133320704508</v>
      </c>
      <c r="AG19" s="92">
        <f t="shared" si="31"/>
        <v>3.8058837764727986</v>
      </c>
      <c r="AH19" s="92">
        <f t="shared" si="32"/>
        <v>3.9286542208751474</v>
      </c>
      <c r="AI19" s="92">
        <f t="shared" si="33"/>
        <v>4.0514246652774952</v>
      </c>
      <c r="AJ19" s="92">
        <f t="shared" si="34"/>
        <v>4.174195109679844</v>
      </c>
      <c r="AK19" s="92">
        <f t="shared" si="35"/>
        <v>4.2969655540821927</v>
      </c>
      <c r="AL19" s="92">
        <f t="shared" si="36"/>
        <v>4.4197359984845406</v>
      </c>
      <c r="AM19" s="92">
        <f t="shared" si="37"/>
        <v>4.5425064428868893</v>
      </c>
      <c r="AN19" s="92">
        <f t="shared" si="38"/>
        <v>4.6652768872892372</v>
      </c>
      <c r="AO19" s="92">
        <f t="shared" si="39"/>
        <v>4.7880473316915859</v>
      </c>
      <c r="AP19" s="92">
        <f t="shared" si="40"/>
        <v>4.9108177760939338</v>
      </c>
      <c r="AQ19" s="92">
        <f t="shared" si="41"/>
        <v>5.0335882204962816</v>
      </c>
      <c r="AR19" s="92">
        <f t="shared" si="42"/>
        <v>5.1563586648986313</v>
      </c>
      <c r="AS19" s="92">
        <f t="shared" si="43"/>
        <v>5.2791291093009791</v>
      </c>
      <c r="AT19" s="92">
        <f t="shared" si="44"/>
        <v>5.4018995537033279</v>
      </c>
      <c r="AU19" s="92">
        <f t="shared" si="45"/>
        <v>5.5246699981056757</v>
      </c>
      <c r="AV19" s="92">
        <f t="shared" si="46"/>
        <v>5.6474404425080245</v>
      </c>
      <c r="AW19" s="92">
        <f t="shared" si="47"/>
        <v>5.7702108869103723</v>
      </c>
      <c r="AX19" s="92">
        <f t="shared" si="48"/>
        <v>5.8929813313127202</v>
      </c>
      <c r="AY19" s="92">
        <f t="shared" si="49"/>
        <v>6.0157517757150698</v>
      </c>
      <c r="AZ19" s="92">
        <f t="shared" si="50"/>
        <v>6.1385222201174177</v>
      </c>
      <c r="BA19" s="92">
        <f t="shared" si="51"/>
        <v>6.2612926645197655</v>
      </c>
      <c r="BB19" s="92">
        <f t="shared" si="52"/>
        <v>6.3840631089221143</v>
      </c>
      <c r="BC19" s="92">
        <f t="shared" si="53"/>
        <v>6.506833553324463</v>
      </c>
      <c r="BD19" s="92">
        <f t="shared" si="54"/>
        <v>6.6296039977268117</v>
      </c>
      <c r="BE19" s="92">
        <f t="shared" si="55"/>
        <v>6.7523744421291587</v>
      </c>
      <c r="BF19" s="92">
        <f t="shared" si="56"/>
        <v>6.8751448865315075</v>
      </c>
      <c r="BG19" s="92">
        <f t="shared" si="57"/>
        <v>6.9979153309338562</v>
      </c>
      <c r="BH19" s="92">
        <f t="shared" si="58"/>
        <v>7.1206857753362049</v>
      </c>
      <c r="BI19" s="92">
        <f t="shared" si="59"/>
        <v>7.2434562197385528</v>
      </c>
      <c r="BJ19" s="92">
        <f t="shared" si="60"/>
        <v>7.3662266641409015</v>
      </c>
      <c r="BK19" s="92">
        <f t="shared" si="61"/>
        <v>7.4889971085432494</v>
      </c>
      <c r="BL19" s="92">
        <f t="shared" si="62"/>
        <v>7.6117675529455973</v>
      </c>
      <c r="BM19" s="92">
        <f t="shared" si="63"/>
        <v>7.734537997347946</v>
      </c>
      <c r="BN19" s="92">
        <f t="shared" si="64"/>
        <v>7.8573084417502947</v>
      </c>
      <c r="BO19" s="92">
        <f t="shared" si="65"/>
        <v>7.9800788861526435</v>
      </c>
      <c r="BP19" s="92">
        <f t="shared" si="66"/>
        <v>8.1028493305549905</v>
      </c>
      <c r="BQ19" s="92">
        <f t="shared" si="67"/>
        <v>8.2256197749573392</v>
      </c>
      <c r="BR19" s="92">
        <f t="shared" si="68"/>
        <v>8.3483902193596879</v>
      </c>
      <c r="BS19" s="92">
        <f t="shared" si="69"/>
        <v>8.4711606637620349</v>
      </c>
      <c r="BT19" s="92">
        <f t="shared" si="70"/>
        <v>8.5939311081643854</v>
      </c>
      <c r="BU19" s="92">
        <f t="shared" si="71"/>
        <v>8.7167015525667324</v>
      </c>
      <c r="BV19" s="92">
        <f t="shared" si="72"/>
        <v>8.8394719969690811</v>
      </c>
      <c r="BW19" s="92">
        <f t="shared" si="73"/>
        <v>8.9622424413714299</v>
      </c>
      <c r="BX19" s="92">
        <f t="shared" si="74"/>
        <v>9.0850128857737786</v>
      </c>
      <c r="BY19" s="92">
        <f t="shared" si="75"/>
        <v>9.2077833301761238</v>
      </c>
      <c r="BZ19" s="92">
        <f t="shared" si="76"/>
        <v>9.3305537745784743</v>
      </c>
      <c r="CA19" s="92">
        <f t="shared" si="77"/>
        <v>9.4533242189808213</v>
      </c>
      <c r="CB19" s="92">
        <f t="shared" si="78"/>
        <v>9.5760946633831718</v>
      </c>
      <c r="CC19" s="92">
        <f t="shared" si="79"/>
        <v>9.6988651077855188</v>
      </c>
      <c r="CD19" s="92">
        <f t="shared" si="80"/>
        <v>9.8216355521878675</v>
      </c>
      <c r="CE19" s="92">
        <f t="shared" si="81"/>
        <v>9.9444059965902163</v>
      </c>
      <c r="CF19" s="92">
        <f t="shared" si="82"/>
        <v>10.067176440992563</v>
      </c>
      <c r="CG19" s="92">
        <f t="shared" si="83"/>
        <v>10.189946885394912</v>
      </c>
      <c r="CH19" s="92">
        <f t="shared" si="84"/>
        <v>10.312717329797263</v>
      </c>
      <c r="CI19" s="92">
        <f t="shared" si="85"/>
        <v>10.435487774199609</v>
      </c>
      <c r="CJ19" s="92">
        <f t="shared" si="86"/>
        <v>10.558258218601958</v>
      </c>
      <c r="CK19" s="92">
        <f t="shared" si="87"/>
        <v>10.681028663004305</v>
      </c>
      <c r="CL19" s="92">
        <f t="shared" si="88"/>
        <v>10.803799107406656</v>
      </c>
      <c r="CM19" s="92">
        <f t="shared" si="89"/>
        <v>10.926569551809003</v>
      </c>
      <c r="CN19" s="92">
        <f t="shared" si="90"/>
        <v>11.049339996211351</v>
      </c>
      <c r="CO19" s="92">
        <f t="shared" si="91"/>
        <v>11.172110440613698</v>
      </c>
      <c r="CP19" s="92">
        <f t="shared" si="92"/>
        <v>11.294880885016049</v>
      </c>
      <c r="CQ19" s="92">
        <f t="shared" si="93"/>
        <v>11.417651329418396</v>
      </c>
      <c r="CR19" s="92">
        <f t="shared" si="94"/>
        <v>11.540421773820745</v>
      </c>
      <c r="CS19" s="92">
        <f t="shared" si="95"/>
        <v>11.663192218223093</v>
      </c>
      <c r="CT19" s="92">
        <f t="shared" si="96"/>
        <v>11.78596266262544</v>
      </c>
      <c r="CU19" s="92">
        <f t="shared" si="97"/>
        <v>11.908733107027789</v>
      </c>
      <c r="CV19" s="92">
        <f t="shared" si="98"/>
        <v>12.03150355143014</v>
      </c>
      <c r="CW19" s="92">
        <f t="shared" si="99"/>
        <v>12.154273995832487</v>
      </c>
    </row>
    <row r="20" spans="1:101">
      <c r="A20" s="94">
        <v>5</v>
      </c>
      <c r="B20" s="92">
        <f t="shared" si="0"/>
        <v>0</v>
      </c>
      <c r="C20" s="92">
        <f t="shared" si="1"/>
        <v>0.12310819267426715</v>
      </c>
      <c r="D20" s="92">
        <f t="shared" si="2"/>
        <v>0.24621638534853429</v>
      </c>
      <c r="E20" s="92">
        <f t="shared" si="3"/>
        <v>0.36932457802280139</v>
      </c>
      <c r="F20" s="92">
        <f t="shared" si="4"/>
        <v>0.49243277069706859</v>
      </c>
      <c r="G20" s="92">
        <f t="shared" si="5"/>
        <v>0.61554096337133568</v>
      </c>
      <c r="H20" s="92">
        <f t="shared" si="6"/>
        <v>0.73864915604560277</v>
      </c>
      <c r="I20" s="92">
        <f t="shared" si="7"/>
        <v>0.86175734871986998</v>
      </c>
      <c r="J20" s="92">
        <f t="shared" si="8"/>
        <v>0.98486554139413718</v>
      </c>
      <c r="K20" s="92">
        <f t="shared" si="9"/>
        <v>1.1079737340684042</v>
      </c>
      <c r="L20" s="92">
        <f t="shared" si="10"/>
        <v>1.2310819267426714</v>
      </c>
      <c r="M20" s="92">
        <f t="shared" si="11"/>
        <v>1.3541901194169386</v>
      </c>
      <c r="N20" s="92">
        <f t="shared" si="12"/>
        <v>1.4772983120912055</v>
      </c>
      <c r="O20" s="92">
        <f t="shared" si="13"/>
        <v>1.6004065047654727</v>
      </c>
      <c r="P20" s="92">
        <f t="shared" si="14"/>
        <v>1.72351469743974</v>
      </c>
      <c r="Q20" s="92">
        <f t="shared" si="15"/>
        <v>1.8466228901140072</v>
      </c>
      <c r="R20" s="92">
        <f t="shared" si="16"/>
        <v>1.9697310827882744</v>
      </c>
      <c r="S20" s="92">
        <f t="shared" si="17"/>
        <v>2.0928392754625413</v>
      </c>
      <c r="T20" s="92">
        <f t="shared" si="18"/>
        <v>2.2159474681368083</v>
      </c>
      <c r="U20" s="92">
        <f t="shared" si="19"/>
        <v>2.3390556608110753</v>
      </c>
      <c r="V20" s="92">
        <f t="shared" si="20"/>
        <v>2.4621638534853427</v>
      </c>
      <c r="W20" s="92">
        <f t="shared" si="21"/>
        <v>2.5852720461596101</v>
      </c>
      <c r="X20" s="92">
        <f t="shared" si="22"/>
        <v>2.7083802388338771</v>
      </c>
      <c r="Y20" s="92">
        <f t="shared" si="23"/>
        <v>2.8314884315081441</v>
      </c>
      <c r="Z20" s="92">
        <f t="shared" si="24"/>
        <v>2.9545966241824111</v>
      </c>
      <c r="AA20" s="92">
        <f t="shared" si="25"/>
        <v>3.0777048168566785</v>
      </c>
      <c r="AB20" s="92">
        <f t="shared" si="26"/>
        <v>3.2008130095309455</v>
      </c>
      <c r="AC20" s="92">
        <f t="shared" si="27"/>
        <v>3.3239212022052129</v>
      </c>
      <c r="AD20" s="92">
        <f t="shared" si="28"/>
        <v>3.4470293948794799</v>
      </c>
      <c r="AE20" s="92">
        <f t="shared" si="29"/>
        <v>3.5701375875537473</v>
      </c>
      <c r="AF20" s="92">
        <f t="shared" si="30"/>
        <v>3.6932457802280143</v>
      </c>
      <c r="AG20" s="92">
        <f t="shared" si="31"/>
        <v>3.8163539729022808</v>
      </c>
      <c r="AH20" s="92">
        <f t="shared" si="32"/>
        <v>3.9394621655765487</v>
      </c>
      <c r="AI20" s="92">
        <f t="shared" si="33"/>
        <v>4.0625703582508148</v>
      </c>
      <c r="AJ20" s="92">
        <f t="shared" si="34"/>
        <v>4.1856785509250827</v>
      </c>
      <c r="AK20" s="92">
        <f t="shared" si="35"/>
        <v>4.3087867435993505</v>
      </c>
      <c r="AL20" s="92">
        <f t="shared" si="36"/>
        <v>4.4318949362736166</v>
      </c>
      <c r="AM20" s="92">
        <f t="shared" si="37"/>
        <v>4.5550031289478845</v>
      </c>
      <c r="AN20" s="92">
        <f t="shared" si="38"/>
        <v>4.6781113216221506</v>
      </c>
      <c r="AO20" s="92">
        <f t="shared" si="39"/>
        <v>4.8012195142964185</v>
      </c>
      <c r="AP20" s="92">
        <f t="shared" si="40"/>
        <v>4.9243277069706854</v>
      </c>
      <c r="AQ20" s="92">
        <f t="shared" si="41"/>
        <v>5.0474358996449515</v>
      </c>
      <c r="AR20" s="92">
        <f t="shared" si="42"/>
        <v>5.1705440923192203</v>
      </c>
      <c r="AS20" s="92">
        <f t="shared" si="43"/>
        <v>5.2936522849934873</v>
      </c>
      <c r="AT20" s="92">
        <f t="shared" si="44"/>
        <v>5.4167604776677543</v>
      </c>
      <c r="AU20" s="92">
        <f t="shared" si="45"/>
        <v>5.5398686703420212</v>
      </c>
      <c r="AV20" s="92">
        <f t="shared" si="46"/>
        <v>5.6629768630162882</v>
      </c>
      <c r="AW20" s="92">
        <f t="shared" si="47"/>
        <v>5.7860850556905552</v>
      </c>
      <c r="AX20" s="92">
        <f t="shared" si="48"/>
        <v>5.9091932483648222</v>
      </c>
      <c r="AY20" s="92">
        <f t="shared" si="49"/>
        <v>6.0323014410390901</v>
      </c>
      <c r="AZ20" s="92">
        <f t="shared" si="50"/>
        <v>6.155409633713357</v>
      </c>
      <c r="BA20" s="92">
        <f t="shared" si="51"/>
        <v>6.278517826387624</v>
      </c>
      <c r="BB20" s="92">
        <f t="shared" si="52"/>
        <v>6.401626019061891</v>
      </c>
      <c r="BC20" s="92">
        <f t="shared" si="53"/>
        <v>6.5247342117361589</v>
      </c>
      <c r="BD20" s="92">
        <f t="shared" si="54"/>
        <v>6.6478424044104258</v>
      </c>
      <c r="BE20" s="92">
        <f t="shared" si="55"/>
        <v>6.7709505970846919</v>
      </c>
      <c r="BF20" s="92">
        <f t="shared" si="56"/>
        <v>6.8940587897589598</v>
      </c>
      <c r="BG20" s="92">
        <f t="shared" si="57"/>
        <v>7.0171669824332268</v>
      </c>
      <c r="BH20" s="92">
        <f t="shared" si="58"/>
        <v>7.1402751751074947</v>
      </c>
      <c r="BI20" s="92">
        <f t="shared" si="59"/>
        <v>7.2633833677817607</v>
      </c>
      <c r="BJ20" s="92">
        <f t="shared" si="60"/>
        <v>7.3864915604560286</v>
      </c>
      <c r="BK20" s="92">
        <f t="shared" si="61"/>
        <v>7.5095997531302956</v>
      </c>
      <c r="BL20" s="92">
        <f t="shared" si="62"/>
        <v>7.6327079458045617</v>
      </c>
      <c r="BM20" s="92">
        <f t="shared" si="63"/>
        <v>7.7558161384788296</v>
      </c>
      <c r="BN20" s="92">
        <f t="shared" si="64"/>
        <v>7.8789243311530974</v>
      </c>
      <c r="BO20" s="92">
        <f t="shared" si="65"/>
        <v>8.0020325238273653</v>
      </c>
      <c r="BP20" s="92">
        <f t="shared" si="66"/>
        <v>8.1251407165016296</v>
      </c>
      <c r="BQ20" s="92">
        <f t="shared" si="67"/>
        <v>8.2482489091758993</v>
      </c>
      <c r="BR20" s="92">
        <f t="shared" si="68"/>
        <v>8.3713571018501653</v>
      </c>
      <c r="BS20" s="92">
        <f t="shared" si="69"/>
        <v>8.4944652945244314</v>
      </c>
      <c r="BT20" s="92">
        <f t="shared" si="70"/>
        <v>8.6175734871987011</v>
      </c>
      <c r="BU20" s="92">
        <f t="shared" si="71"/>
        <v>8.7406816798729672</v>
      </c>
      <c r="BV20" s="92">
        <f t="shared" si="72"/>
        <v>8.8637898725472333</v>
      </c>
      <c r="BW20" s="92">
        <f t="shared" si="73"/>
        <v>8.9868980652215029</v>
      </c>
      <c r="BX20" s="92">
        <f t="shared" si="74"/>
        <v>9.110006257895769</v>
      </c>
      <c r="BY20" s="92">
        <f t="shared" si="75"/>
        <v>9.2331144505700333</v>
      </c>
      <c r="BZ20" s="92">
        <f t="shared" si="76"/>
        <v>9.3562226432443012</v>
      </c>
      <c r="CA20" s="92">
        <f t="shared" si="77"/>
        <v>9.4793308359185691</v>
      </c>
      <c r="CB20" s="92">
        <f t="shared" si="78"/>
        <v>9.6024390285928369</v>
      </c>
      <c r="CC20" s="92">
        <f t="shared" si="79"/>
        <v>9.725547221267103</v>
      </c>
      <c r="CD20" s="92">
        <f t="shared" si="80"/>
        <v>9.8486554139413709</v>
      </c>
      <c r="CE20" s="92">
        <f t="shared" si="81"/>
        <v>9.9717636066156388</v>
      </c>
      <c r="CF20" s="92">
        <f t="shared" si="82"/>
        <v>10.094871799289903</v>
      </c>
      <c r="CG20" s="92">
        <f t="shared" si="83"/>
        <v>10.217979991964173</v>
      </c>
      <c r="CH20" s="92">
        <f t="shared" si="84"/>
        <v>10.341088184638441</v>
      </c>
      <c r="CI20" s="92">
        <f t="shared" si="85"/>
        <v>10.464196377312707</v>
      </c>
      <c r="CJ20" s="92">
        <f t="shared" si="86"/>
        <v>10.587304569986975</v>
      </c>
      <c r="CK20" s="92">
        <f t="shared" si="87"/>
        <v>10.710412762661241</v>
      </c>
      <c r="CL20" s="92">
        <f t="shared" si="88"/>
        <v>10.833520955335509</v>
      </c>
      <c r="CM20" s="92">
        <f t="shared" si="89"/>
        <v>10.956629148009776</v>
      </c>
      <c r="CN20" s="92">
        <f t="shared" si="90"/>
        <v>11.079737340684042</v>
      </c>
      <c r="CO20" s="92">
        <f t="shared" si="91"/>
        <v>11.202845533358309</v>
      </c>
      <c r="CP20" s="92">
        <f t="shared" si="92"/>
        <v>11.325953726032576</v>
      </c>
      <c r="CQ20" s="92">
        <f t="shared" si="93"/>
        <v>11.449061918706844</v>
      </c>
      <c r="CR20" s="92">
        <f t="shared" si="94"/>
        <v>11.57217011138111</v>
      </c>
      <c r="CS20" s="92">
        <f t="shared" si="95"/>
        <v>11.695278304055378</v>
      </c>
      <c r="CT20" s="92">
        <f t="shared" si="96"/>
        <v>11.818386496729644</v>
      </c>
      <c r="CU20" s="92">
        <f t="shared" si="97"/>
        <v>11.941494689403912</v>
      </c>
      <c r="CV20" s="92">
        <f t="shared" si="98"/>
        <v>12.06460288207818</v>
      </c>
      <c r="CW20" s="92">
        <f t="shared" si="99"/>
        <v>12.187711074752448</v>
      </c>
    </row>
    <row r="21" spans="1:101">
      <c r="A21" s="94">
        <v>6</v>
      </c>
      <c r="B21" s="92">
        <f t="shared" si="0"/>
        <v>0</v>
      </c>
      <c r="C21" s="92">
        <f t="shared" si="1"/>
        <v>0.12352268111265535</v>
      </c>
      <c r="D21" s="92">
        <f t="shared" si="2"/>
        <v>0.24704536222531071</v>
      </c>
      <c r="E21" s="92">
        <f t="shared" si="3"/>
        <v>0.370568043337966</v>
      </c>
      <c r="F21" s="92">
        <f t="shared" si="4"/>
        <v>0.49409072445062141</v>
      </c>
      <c r="G21" s="92">
        <f t="shared" si="5"/>
        <v>0.61761340556327671</v>
      </c>
      <c r="H21" s="92">
        <f t="shared" si="6"/>
        <v>0.741136086675932</v>
      </c>
      <c r="I21" s="92">
        <f t="shared" si="7"/>
        <v>0.86465876778858741</v>
      </c>
      <c r="J21" s="92">
        <f t="shared" si="8"/>
        <v>0.98818144890124282</v>
      </c>
      <c r="K21" s="92">
        <f t="shared" si="9"/>
        <v>1.1117041300138981</v>
      </c>
      <c r="L21" s="92">
        <f t="shared" si="10"/>
        <v>1.2352268111265534</v>
      </c>
      <c r="M21" s="92">
        <f t="shared" si="11"/>
        <v>1.3587494922392089</v>
      </c>
      <c r="N21" s="92">
        <f t="shared" si="12"/>
        <v>1.482272173351864</v>
      </c>
      <c r="O21" s="92">
        <f t="shared" si="13"/>
        <v>1.6057948544645195</v>
      </c>
      <c r="P21" s="92">
        <f t="shared" si="14"/>
        <v>1.7293175355771748</v>
      </c>
      <c r="Q21" s="92">
        <f t="shared" si="15"/>
        <v>1.8528402166898303</v>
      </c>
      <c r="R21" s="92">
        <f t="shared" si="16"/>
        <v>1.9763628978024856</v>
      </c>
      <c r="S21" s="92">
        <f t="shared" si="17"/>
        <v>2.0998855789151407</v>
      </c>
      <c r="T21" s="92">
        <f t="shared" si="18"/>
        <v>2.2234082600277962</v>
      </c>
      <c r="U21" s="92">
        <f t="shared" si="19"/>
        <v>2.3469309411404513</v>
      </c>
      <c r="V21" s="92">
        <f t="shared" si="20"/>
        <v>2.4704536222531068</v>
      </c>
      <c r="W21" s="92">
        <f t="shared" si="21"/>
        <v>2.5939763033657623</v>
      </c>
      <c r="X21" s="92">
        <f t="shared" si="22"/>
        <v>2.7174989844784179</v>
      </c>
      <c r="Y21" s="92">
        <f t="shared" si="23"/>
        <v>2.8410216655910729</v>
      </c>
      <c r="Z21" s="92">
        <f t="shared" si="24"/>
        <v>2.964544346703728</v>
      </c>
      <c r="AA21" s="92">
        <f t="shared" si="25"/>
        <v>3.0880670278163835</v>
      </c>
      <c r="AB21" s="92">
        <f t="shared" si="26"/>
        <v>3.2115897089290391</v>
      </c>
      <c r="AC21" s="92">
        <f t="shared" si="27"/>
        <v>3.3351123900416946</v>
      </c>
      <c r="AD21" s="92">
        <f t="shared" si="28"/>
        <v>3.4586350711543496</v>
      </c>
      <c r="AE21" s="92">
        <f t="shared" si="29"/>
        <v>3.5821577522670052</v>
      </c>
      <c r="AF21" s="92">
        <f t="shared" si="30"/>
        <v>3.7056804333796607</v>
      </c>
      <c r="AG21" s="92">
        <f t="shared" si="31"/>
        <v>3.8292031144923153</v>
      </c>
      <c r="AH21" s="92">
        <f t="shared" si="32"/>
        <v>3.9527257956049713</v>
      </c>
      <c r="AI21" s="92">
        <f t="shared" si="33"/>
        <v>4.0762484767176259</v>
      </c>
      <c r="AJ21" s="92">
        <f t="shared" si="34"/>
        <v>4.1997711578302814</v>
      </c>
      <c r="AK21" s="92">
        <f t="shared" si="35"/>
        <v>4.3232938389429378</v>
      </c>
      <c r="AL21" s="92">
        <f t="shared" si="36"/>
        <v>4.4468165200555925</v>
      </c>
      <c r="AM21" s="92">
        <f t="shared" si="37"/>
        <v>4.570339201168248</v>
      </c>
      <c r="AN21" s="92">
        <f t="shared" si="38"/>
        <v>4.6938618822809026</v>
      </c>
      <c r="AO21" s="92">
        <f t="shared" si="39"/>
        <v>4.817384563393559</v>
      </c>
      <c r="AP21" s="92">
        <f t="shared" si="40"/>
        <v>4.9409072445062137</v>
      </c>
      <c r="AQ21" s="92">
        <f t="shared" si="41"/>
        <v>5.0644299256188683</v>
      </c>
      <c r="AR21" s="92">
        <f t="shared" si="42"/>
        <v>5.1879526067315247</v>
      </c>
      <c r="AS21" s="92">
        <f t="shared" si="43"/>
        <v>5.3114752878441802</v>
      </c>
      <c r="AT21" s="92">
        <f t="shared" si="44"/>
        <v>5.4349979689568357</v>
      </c>
      <c r="AU21" s="92">
        <f t="shared" si="45"/>
        <v>5.5585206500694904</v>
      </c>
      <c r="AV21" s="92">
        <f t="shared" si="46"/>
        <v>5.6820433311821459</v>
      </c>
      <c r="AW21" s="92">
        <f t="shared" si="47"/>
        <v>5.8055660122948014</v>
      </c>
      <c r="AX21" s="92">
        <f t="shared" si="48"/>
        <v>5.929088693407456</v>
      </c>
      <c r="AY21" s="92">
        <f t="shared" si="49"/>
        <v>6.0526113745201124</v>
      </c>
      <c r="AZ21" s="92">
        <f t="shared" si="50"/>
        <v>6.1761340556327671</v>
      </c>
      <c r="BA21" s="92">
        <f t="shared" si="51"/>
        <v>6.2996567367454226</v>
      </c>
      <c r="BB21" s="92">
        <f t="shared" si="52"/>
        <v>6.4231794178580781</v>
      </c>
      <c r="BC21" s="92">
        <f t="shared" si="53"/>
        <v>6.5467020989707336</v>
      </c>
      <c r="BD21" s="92">
        <f t="shared" si="54"/>
        <v>6.6702247800833891</v>
      </c>
      <c r="BE21" s="92">
        <f t="shared" si="55"/>
        <v>6.7937474611960438</v>
      </c>
      <c r="BF21" s="92">
        <f t="shared" si="56"/>
        <v>6.9172701423086993</v>
      </c>
      <c r="BG21" s="92">
        <f t="shared" si="57"/>
        <v>7.0407928234213548</v>
      </c>
      <c r="BH21" s="92">
        <f t="shared" si="58"/>
        <v>7.1643155045340103</v>
      </c>
      <c r="BI21" s="92">
        <f t="shared" si="59"/>
        <v>7.2878381856466659</v>
      </c>
      <c r="BJ21" s="92">
        <f t="shared" si="60"/>
        <v>7.4113608667593214</v>
      </c>
      <c r="BK21" s="92">
        <f t="shared" si="61"/>
        <v>7.534883547871976</v>
      </c>
      <c r="BL21" s="92">
        <f t="shared" si="62"/>
        <v>7.6584062289846306</v>
      </c>
      <c r="BM21" s="92">
        <f t="shared" si="63"/>
        <v>7.781928910097287</v>
      </c>
      <c r="BN21" s="92">
        <f t="shared" si="64"/>
        <v>7.9054515912099426</v>
      </c>
      <c r="BO21" s="92">
        <f t="shared" si="65"/>
        <v>8.0289742723225981</v>
      </c>
      <c r="BP21" s="92">
        <f t="shared" si="66"/>
        <v>8.1524969534352518</v>
      </c>
      <c r="BQ21" s="92">
        <f t="shared" si="67"/>
        <v>8.2760196345479091</v>
      </c>
      <c r="BR21" s="92">
        <f t="shared" si="68"/>
        <v>8.3995423156605629</v>
      </c>
      <c r="BS21" s="92">
        <f t="shared" si="69"/>
        <v>8.5230649967732184</v>
      </c>
      <c r="BT21" s="92">
        <f t="shared" si="70"/>
        <v>8.6465876778858757</v>
      </c>
      <c r="BU21" s="92">
        <f t="shared" si="71"/>
        <v>8.7701103589985294</v>
      </c>
      <c r="BV21" s="92">
        <f t="shared" si="72"/>
        <v>8.8936330401111849</v>
      </c>
      <c r="BW21" s="92">
        <f t="shared" si="73"/>
        <v>9.0171557212238422</v>
      </c>
      <c r="BX21" s="92">
        <f t="shared" si="74"/>
        <v>9.140678402336496</v>
      </c>
      <c r="BY21" s="92">
        <f t="shared" si="75"/>
        <v>9.2642010834491497</v>
      </c>
      <c r="BZ21" s="92">
        <f t="shared" si="76"/>
        <v>9.3877237645618052</v>
      </c>
      <c r="CA21" s="92">
        <f t="shared" si="77"/>
        <v>9.5112464456744608</v>
      </c>
      <c r="CB21" s="92">
        <f t="shared" si="78"/>
        <v>9.6347691267871181</v>
      </c>
      <c r="CC21" s="92">
        <f t="shared" si="79"/>
        <v>9.7582918078997718</v>
      </c>
      <c r="CD21" s="92">
        <f t="shared" si="80"/>
        <v>9.8818144890124273</v>
      </c>
      <c r="CE21" s="92">
        <f t="shared" si="81"/>
        <v>10.005337170125085</v>
      </c>
      <c r="CF21" s="92">
        <f t="shared" si="82"/>
        <v>10.128859851237737</v>
      </c>
      <c r="CG21" s="92">
        <f t="shared" si="83"/>
        <v>10.252382532350394</v>
      </c>
      <c r="CH21" s="92">
        <f t="shared" si="84"/>
        <v>10.375905213463049</v>
      </c>
      <c r="CI21" s="92">
        <f t="shared" si="85"/>
        <v>10.499427894575705</v>
      </c>
      <c r="CJ21" s="92">
        <f t="shared" si="86"/>
        <v>10.62295057568836</v>
      </c>
      <c r="CK21" s="92">
        <f t="shared" si="87"/>
        <v>10.746473256801014</v>
      </c>
      <c r="CL21" s="92">
        <f t="shared" si="88"/>
        <v>10.869995937913671</v>
      </c>
      <c r="CM21" s="92">
        <f t="shared" si="89"/>
        <v>10.993518619026327</v>
      </c>
      <c r="CN21" s="92">
        <f t="shared" si="90"/>
        <v>11.117041300138981</v>
      </c>
      <c r="CO21" s="92">
        <f t="shared" si="91"/>
        <v>11.240563981251636</v>
      </c>
      <c r="CP21" s="92">
        <f t="shared" si="92"/>
        <v>11.364086662364292</v>
      </c>
      <c r="CQ21" s="92">
        <f t="shared" si="93"/>
        <v>11.487609343476947</v>
      </c>
      <c r="CR21" s="92">
        <f t="shared" si="94"/>
        <v>11.611132024589603</v>
      </c>
      <c r="CS21" s="92">
        <f t="shared" si="95"/>
        <v>11.734654705702258</v>
      </c>
      <c r="CT21" s="92">
        <f t="shared" si="96"/>
        <v>11.858177386814912</v>
      </c>
      <c r="CU21" s="92">
        <f t="shared" si="97"/>
        <v>11.981700067927569</v>
      </c>
      <c r="CV21" s="92">
        <f t="shared" si="98"/>
        <v>12.105222749040225</v>
      </c>
      <c r="CW21" s="92">
        <f t="shared" si="99"/>
        <v>12.22874543015288</v>
      </c>
    </row>
    <row r="22" spans="1:101">
      <c r="A22" s="94">
        <v>7</v>
      </c>
      <c r="B22" s="92">
        <f t="shared" si="0"/>
        <v>0</v>
      </c>
      <c r="C22" s="92">
        <f t="shared" si="1"/>
        <v>0.1240149344185191</v>
      </c>
      <c r="D22" s="92">
        <f t="shared" si="2"/>
        <v>0.2480298688370382</v>
      </c>
      <c r="E22" s="92">
        <f t="shared" si="3"/>
        <v>0.37204480325555728</v>
      </c>
      <c r="F22" s="92">
        <f t="shared" si="4"/>
        <v>0.49605973767407641</v>
      </c>
      <c r="G22" s="92">
        <f t="shared" si="5"/>
        <v>0.62007467209259548</v>
      </c>
      <c r="H22" s="92">
        <f t="shared" si="6"/>
        <v>0.74408960651111455</v>
      </c>
      <c r="I22" s="92">
        <f t="shared" si="7"/>
        <v>0.86810454092963363</v>
      </c>
      <c r="J22" s="92">
        <f t="shared" si="8"/>
        <v>0.99211947534815281</v>
      </c>
      <c r="K22" s="92">
        <f t="shared" si="9"/>
        <v>1.1161344097666719</v>
      </c>
      <c r="L22" s="92">
        <f t="shared" si="10"/>
        <v>1.240149344185191</v>
      </c>
      <c r="M22" s="92">
        <f t="shared" si="11"/>
        <v>1.3641642786037103</v>
      </c>
      <c r="N22" s="92">
        <f t="shared" si="12"/>
        <v>1.4881792130222291</v>
      </c>
      <c r="O22" s="92">
        <f t="shared" si="13"/>
        <v>1.6121941474407484</v>
      </c>
      <c r="P22" s="92">
        <f t="shared" si="14"/>
        <v>1.7362090818592673</v>
      </c>
      <c r="Q22" s="92">
        <f t="shared" si="15"/>
        <v>1.8602240162777866</v>
      </c>
      <c r="R22" s="92">
        <f t="shared" si="16"/>
        <v>1.9842389506963056</v>
      </c>
      <c r="S22" s="92">
        <f t="shared" si="17"/>
        <v>2.1082538851148249</v>
      </c>
      <c r="T22" s="92">
        <f t="shared" si="18"/>
        <v>2.2322688195333438</v>
      </c>
      <c r="U22" s="92">
        <f t="shared" si="19"/>
        <v>2.3562837539518626</v>
      </c>
      <c r="V22" s="92">
        <f t="shared" si="20"/>
        <v>2.4802986883703819</v>
      </c>
      <c r="W22" s="92">
        <f t="shared" si="21"/>
        <v>2.6043136227889012</v>
      </c>
      <c r="X22" s="92">
        <f t="shared" si="22"/>
        <v>2.7283285572074205</v>
      </c>
      <c r="Y22" s="92">
        <f t="shared" si="23"/>
        <v>2.8523434916259394</v>
      </c>
      <c r="Z22" s="92">
        <f t="shared" si="24"/>
        <v>2.9763584260444582</v>
      </c>
      <c r="AA22" s="92">
        <f t="shared" si="25"/>
        <v>3.1003733604629775</v>
      </c>
      <c r="AB22" s="92">
        <f t="shared" si="26"/>
        <v>3.2243882948814968</v>
      </c>
      <c r="AC22" s="92">
        <f t="shared" si="27"/>
        <v>3.3484032293000161</v>
      </c>
      <c r="AD22" s="92">
        <f t="shared" si="28"/>
        <v>3.4724181637185345</v>
      </c>
      <c r="AE22" s="92">
        <f t="shared" si="29"/>
        <v>3.5964330981370543</v>
      </c>
      <c r="AF22" s="92">
        <f t="shared" si="30"/>
        <v>3.7204480325555731</v>
      </c>
      <c r="AG22" s="92">
        <f t="shared" si="31"/>
        <v>3.844462966974092</v>
      </c>
      <c r="AH22" s="92">
        <f t="shared" si="32"/>
        <v>3.9684779013926113</v>
      </c>
      <c r="AI22" s="92">
        <f t="shared" si="33"/>
        <v>4.0924928358111297</v>
      </c>
      <c r="AJ22" s="92">
        <f t="shared" si="34"/>
        <v>4.2165077702296498</v>
      </c>
      <c r="AK22" s="92">
        <f t="shared" si="35"/>
        <v>4.3405227046481691</v>
      </c>
      <c r="AL22" s="92">
        <f t="shared" si="36"/>
        <v>4.4645376390666875</v>
      </c>
      <c r="AM22" s="92">
        <f t="shared" si="37"/>
        <v>4.5885525734852068</v>
      </c>
      <c r="AN22" s="92">
        <f t="shared" si="38"/>
        <v>4.7125675079037253</v>
      </c>
      <c r="AO22" s="92">
        <f t="shared" si="39"/>
        <v>4.8365824423222454</v>
      </c>
      <c r="AP22" s="92">
        <f t="shared" si="40"/>
        <v>4.9605973767407638</v>
      </c>
      <c r="AQ22" s="92">
        <f t="shared" si="41"/>
        <v>5.0846123111592822</v>
      </c>
      <c r="AR22" s="92">
        <f t="shared" si="42"/>
        <v>5.2086272455778024</v>
      </c>
      <c r="AS22" s="92">
        <f t="shared" si="43"/>
        <v>5.3326421799963217</v>
      </c>
      <c r="AT22" s="92">
        <f t="shared" si="44"/>
        <v>5.456657114414841</v>
      </c>
      <c r="AU22" s="92">
        <f t="shared" si="45"/>
        <v>5.5806720488333594</v>
      </c>
      <c r="AV22" s="92">
        <f t="shared" si="46"/>
        <v>5.7046869832518787</v>
      </c>
      <c r="AW22" s="92">
        <f t="shared" si="47"/>
        <v>5.8287019176703971</v>
      </c>
      <c r="AX22" s="92">
        <f t="shared" si="48"/>
        <v>5.9527168520889164</v>
      </c>
      <c r="AY22" s="92">
        <f t="shared" si="49"/>
        <v>6.0767317865074366</v>
      </c>
      <c r="AZ22" s="92">
        <f t="shared" si="50"/>
        <v>6.200746720925955</v>
      </c>
      <c r="BA22" s="92">
        <f t="shared" si="51"/>
        <v>6.3247616553444734</v>
      </c>
      <c r="BB22" s="92">
        <f t="shared" si="52"/>
        <v>6.4487765897629936</v>
      </c>
      <c r="BC22" s="92">
        <f t="shared" si="53"/>
        <v>6.5727915241815129</v>
      </c>
      <c r="BD22" s="92">
        <f t="shared" si="54"/>
        <v>6.6968064586000322</v>
      </c>
      <c r="BE22" s="92">
        <f t="shared" si="55"/>
        <v>6.8208213930185497</v>
      </c>
      <c r="BF22" s="92">
        <f t="shared" si="56"/>
        <v>6.944836327437069</v>
      </c>
      <c r="BG22" s="92">
        <f t="shared" si="57"/>
        <v>7.0688512618555892</v>
      </c>
      <c r="BH22" s="92">
        <f t="shared" si="58"/>
        <v>7.1928661962741085</v>
      </c>
      <c r="BI22" s="92">
        <f t="shared" si="59"/>
        <v>7.3168811306926269</v>
      </c>
      <c r="BJ22" s="92">
        <f t="shared" si="60"/>
        <v>7.4408960651111462</v>
      </c>
      <c r="BK22" s="92">
        <f t="shared" si="61"/>
        <v>7.5649109995296655</v>
      </c>
      <c r="BL22" s="92">
        <f t="shared" si="62"/>
        <v>7.6889259339481839</v>
      </c>
      <c r="BM22" s="92">
        <f t="shared" si="63"/>
        <v>7.8129408683667032</v>
      </c>
      <c r="BN22" s="92">
        <f t="shared" si="64"/>
        <v>7.9369558027852225</v>
      </c>
      <c r="BO22" s="92">
        <f t="shared" si="65"/>
        <v>8.0609707372037427</v>
      </c>
      <c r="BP22" s="92">
        <f t="shared" si="66"/>
        <v>8.1849856716222593</v>
      </c>
      <c r="BQ22" s="92">
        <f t="shared" si="67"/>
        <v>8.3090006060407795</v>
      </c>
      <c r="BR22" s="92">
        <f t="shared" si="68"/>
        <v>8.4330155404592997</v>
      </c>
      <c r="BS22" s="92">
        <f t="shared" si="69"/>
        <v>8.5570304748778181</v>
      </c>
      <c r="BT22" s="92">
        <f t="shared" si="70"/>
        <v>8.6810454092963383</v>
      </c>
      <c r="BU22" s="92">
        <f t="shared" si="71"/>
        <v>8.8050603437148567</v>
      </c>
      <c r="BV22" s="92">
        <f t="shared" si="72"/>
        <v>8.9290752781333751</v>
      </c>
      <c r="BW22" s="92">
        <f t="shared" si="73"/>
        <v>9.0530902125518953</v>
      </c>
      <c r="BX22" s="92">
        <f t="shared" si="74"/>
        <v>9.1771051469704137</v>
      </c>
      <c r="BY22" s="92">
        <f t="shared" si="75"/>
        <v>9.3011200813889303</v>
      </c>
      <c r="BZ22" s="92">
        <f t="shared" si="76"/>
        <v>9.4251350158074505</v>
      </c>
      <c r="CA22" s="92">
        <f t="shared" si="77"/>
        <v>9.5491499502259707</v>
      </c>
      <c r="CB22" s="92">
        <f t="shared" si="78"/>
        <v>9.6731648846444909</v>
      </c>
      <c r="CC22" s="92">
        <f t="shared" si="79"/>
        <v>9.7971798190630093</v>
      </c>
      <c r="CD22" s="92">
        <f t="shared" si="80"/>
        <v>9.9211947534815277</v>
      </c>
      <c r="CE22" s="92">
        <f t="shared" si="81"/>
        <v>10.045209687900048</v>
      </c>
      <c r="CF22" s="92">
        <f t="shared" si="82"/>
        <v>10.169224622318564</v>
      </c>
      <c r="CG22" s="92">
        <f t="shared" si="83"/>
        <v>10.293239556737085</v>
      </c>
      <c r="CH22" s="92">
        <f t="shared" si="84"/>
        <v>10.417254491155605</v>
      </c>
      <c r="CI22" s="92">
        <f t="shared" si="85"/>
        <v>10.541269425574123</v>
      </c>
      <c r="CJ22" s="92">
        <f t="shared" si="86"/>
        <v>10.665284359992643</v>
      </c>
      <c r="CK22" s="92">
        <f t="shared" si="87"/>
        <v>10.789299294411162</v>
      </c>
      <c r="CL22" s="92">
        <f t="shared" si="88"/>
        <v>10.913314228829682</v>
      </c>
      <c r="CM22" s="92">
        <f t="shared" si="89"/>
        <v>11.0373291632482</v>
      </c>
      <c r="CN22" s="92">
        <f t="shared" si="90"/>
        <v>11.161344097666719</v>
      </c>
      <c r="CO22" s="92">
        <f t="shared" si="91"/>
        <v>11.285359032085237</v>
      </c>
      <c r="CP22" s="92">
        <f t="shared" si="92"/>
        <v>11.409373966503757</v>
      </c>
      <c r="CQ22" s="92">
        <f t="shared" si="93"/>
        <v>11.533388900922276</v>
      </c>
      <c r="CR22" s="92">
        <f t="shared" si="94"/>
        <v>11.657403835340794</v>
      </c>
      <c r="CS22" s="92">
        <f t="shared" si="95"/>
        <v>11.781418769759316</v>
      </c>
      <c r="CT22" s="92">
        <f t="shared" si="96"/>
        <v>11.905433704177833</v>
      </c>
      <c r="CU22" s="92">
        <f t="shared" si="97"/>
        <v>12.029448638596353</v>
      </c>
      <c r="CV22" s="92">
        <f t="shared" si="98"/>
        <v>12.153463573014873</v>
      </c>
      <c r="CW22" s="92">
        <f t="shared" si="99"/>
        <v>12.277478507433392</v>
      </c>
    </row>
    <row r="23" spans="1:101">
      <c r="A23" s="94">
        <v>8</v>
      </c>
      <c r="B23" s="92">
        <f t="shared" si="0"/>
        <v>0</v>
      </c>
      <c r="C23" s="92">
        <f t="shared" si="1"/>
        <v>0.12458617622790241</v>
      </c>
      <c r="D23" s="92">
        <f t="shared" si="2"/>
        <v>0.24917235245580482</v>
      </c>
      <c r="E23" s="92">
        <f t="shared" si="3"/>
        <v>0.37375852868370718</v>
      </c>
      <c r="F23" s="92">
        <f t="shared" si="4"/>
        <v>0.49834470491160965</v>
      </c>
      <c r="G23" s="92">
        <f t="shared" si="5"/>
        <v>0.622930881139512</v>
      </c>
      <c r="H23" s="92">
        <f t="shared" si="6"/>
        <v>0.74751705736741436</v>
      </c>
      <c r="I23" s="92">
        <f t="shared" si="7"/>
        <v>0.87210323359531683</v>
      </c>
      <c r="J23" s="92">
        <f t="shared" si="8"/>
        <v>0.9966894098232193</v>
      </c>
      <c r="K23" s="92">
        <f t="shared" si="9"/>
        <v>1.1212755860511217</v>
      </c>
      <c r="L23" s="92">
        <f t="shared" si="10"/>
        <v>1.245861762279024</v>
      </c>
      <c r="M23" s="92">
        <f t="shared" si="11"/>
        <v>1.3704479385069266</v>
      </c>
      <c r="N23" s="92">
        <f t="shared" si="12"/>
        <v>1.4950341147348287</v>
      </c>
      <c r="O23" s="92">
        <f t="shared" si="13"/>
        <v>1.6196202909627313</v>
      </c>
      <c r="P23" s="92">
        <f t="shared" si="14"/>
        <v>1.7442064671906337</v>
      </c>
      <c r="Q23" s="92">
        <f t="shared" si="15"/>
        <v>1.8687926434185362</v>
      </c>
      <c r="R23" s="92">
        <f t="shared" si="16"/>
        <v>1.9933788196464386</v>
      </c>
      <c r="S23" s="92">
        <f t="shared" si="17"/>
        <v>2.1179649958743409</v>
      </c>
      <c r="T23" s="92">
        <f t="shared" si="18"/>
        <v>2.2425511721022433</v>
      </c>
      <c r="U23" s="92">
        <f t="shared" si="19"/>
        <v>2.3671373483301457</v>
      </c>
      <c r="V23" s="92">
        <f t="shared" si="20"/>
        <v>2.491723524558048</v>
      </c>
      <c r="W23" s="92">
        <f t="shared" si="21"/>
        <v>2.6163097007859508</v>
      </c>
      <c r="X23" s="92">
        <f t="shared" si="22"/>
        <v>2.7408958770138532</v>
      </c>
      <c r="Y23" s="92">
        <f t="shared" si="23"/>
        <v>2.8654820532417555</v>
      </c>
      <c r="Z23" s="92">
        <f t="shared" si="24"/>
        <v>2.9900682294696574</v>
      </c>
      <c r="AA23" s="92">
        <f t="shared" si="25"/>
        <v>3.1146544056975602</v>
      </c>
      <c r="AB23" s="92">
        <f t="shared" si="26"/>
        <v>3.2392405819254626</v>
      </c>
      <c r="AC23" s="92">
        <f t="shared" si="27"/>
        <v>3.3638267581533654</v>
      </c>
      <c r="AD23" s="92">
        <f t="shared" si="28"/>
        <v>3.4884129343812673</v>
      </c>
      <c r="AE23" s="92">
        <f t="shared" si="29"/>
        <v>3.6129991106091701</v>
      </c>
      <c r="AF23" s="92">
        <f t="shared" si="30"/>
        <v>3.7375852868370725</v>
      </c>
      <c r="AG23" s="92">
        <f t="shared" si="31"/>
        <v>3.8621714630649744</v>
      </c>
      <c r="AH23" s="92">
        <f t="shared" si="32"/>
        <v>3.9867576392928772</v>
      </c>
      <c r="AI23" s="92">
        <f t="shared" si="33"/>
        <v>4.1113438155207787</v>
      </c>
      <c r="AJ23" s="92">
        <f t="shared" si="34"/>
        <v>4.2359299917486819</v>
      </c>
      <c r="AK23" s="92">
        <f t="shared" si="35"/>
        <v>4.3605161679765843</v>
      </c>
      <c r="AL23" s="92">
        <f t="shared" si="36"/>
        <v>4.4851023442044866</v>
      </c>
      <c r="AM23" s="92">
        <f t="shared" si="37"/>
        <v>4.609688520432389</v>
      </c>
      <c r="AN23" s="92">
        <f t="shared" si="38"/>
        <v>4.7342746966602913</v>
      </c>
      <c r="AO23" s="92">
        <f t="shared" si="39"/>
        <v>4.8588608728881937</v>
      </c>
      <c r="AP23" s="92">
        <f t="shared" si="40"/>
        <v>4.983447049116096</v>
      </c>
      <c r="AQ23" s="92">
        <f t="shared" si="41"/>
        <v>5.1080332253439975</v>
      </c>
      <c r="AR23" s="92">
        <f t="shared" si="42"/>
        <v>5.2326194015719016</v>
      </c>
      <c r="AS23" s="92">
        <f t="shared" si="43"/>
        <v>5.3572055777998031</v>
      </c>
      <c r="AT23" s="92">
        <f t="shared" si="44"/>
        <v>5.4817917540277064</v>
      </c>
      <c r="AU23" s="92">
        <f t="shared" si="45"/>
        <v>5.6063779302556078</v>
      </c>
      <c r="AV23" s="92">
        <f t="shared" si="46"/>
        <v>5.7309641064835111</v>
      </c>
      <c r="AW23" s="92">
        <f t="shared" si="47"/>
        <v>5.8555502827114125</v>
      </c>
      <c r="AX23" s="92">
        <f t="shared" si="48"/>
        <v>5.9801364589393149</v>
      </c>
      <c r="AY23" s="92">
        <f t="shared" si="49"/>
        <v>6.1047226351672181</v>
      </c>
      <c r="AZ23" s="92">
        <f t="shared" si="50"/>
        <v>6.2293088113951205</v>
      </c>
      <c r="BA23" s="92">
        <f t="shared" si="51"/>
        <v>6.353894987623022</v>
      </c>
      <c r="BB23" s="92">
        <f t="shared" si="52"/>
        <v>6.4784811638509252</v>
      </c>
      <c r="BC23" s="92">
        <f t="shared" si="53"/>
        <v>6.6030673400788276</v>
      </c>
      <c r="BD23" s="92">
        <f t="shared" si="54"/>
        <v>6.7276535163067308</v>
      </c>
      <c r="BE23" s="92">
        <f t="shared" si="55"/>
        <v>6.8522396925346314</v>
      </c>
      <c r="BF23" s="92">
        <f t="shared" si="56"/>
        <v>6.9768258687625346</v>
      </c>
      <c r="BG23" s="92">
        <f t="shared" si="57"/>
        <v>7.101412044990437</v>
      </c>
      <c r="BH23" s="92">
        <f t="shared" si="58"/>
        <v>7.2259982212183402</v>
      </c>
      <c r="BI23" s="92">
        <f t="shared" si="59"/>
        <v>7.3505843974462417</v>
      </c>
      <c r="BJ23" s="92">
        <f t="shared" si="60"/>
        <v>7.4751705736741449</v>
      </c>
      <c r="BK23" s="92">
        <f t="shared" si="61"/>
        <v>7.5997567499020464</v>
      </c>
      <c r="BL23" s="92">
        <f t="shared" si="62"/>
        <v>7.7243429261299488</v>
      </c>
      <c r="BM23" s="92">
        <f t="shared" si="63"/>
        <v>7.8489291023578511</v>
      </c>
      <c r="BN23" s="92">
        <f t="shared" si="64"/>
        <v>7.9735152785857544</v>
      </c>
      <c r="BO23" s="92">
        <f t="shared" si="65"/>
        <v>8.0981014548136567</v>
      </c>
      <c r="BP23" s="92">
        <f t="shared" si="66"/>
        <v>8.2226876310415573</v>
      </c>
      <c r="BQ23" s="92">
        <f t="shared" si="67"/>
        <v>8.3472738072694614</v>
      </c>
      <c r="BR23" s="92">
        <f t="shared" si="68"/>
        <v>8.4718599834973638</v>
      </c>
      <c r="BS23" s="92">
        <f t="shared" si="69"/>
        <v>8.5964461597252662</v>
      </c>
      <c r="BT23" s="92">
        <f t="shared" si="70"/>
        <v>8.7210323359531685</v>
      </c>
      <c r="BU23" s="92">
        <f t="shared" si="71"/>
        <v>8.8456185121810709</v>
      </c>
      <c r="BV23" s="92">
        <f t="shared" si="72"/>
        <v>8.9702046884089732</v>
      </c>
      <c r="BW23" s="92">
        <f t="shared" si="73"/>
        <v>9.0947908646368774</v>
      </c>
      <c r="BX23" s="92">
        <f t="shared" si="74"/>
        <v>9.2193770408647779</v>
      </c>
      <c r="BY23" s="92">
        <f t="shared" si="75"/>
        <v>9.3439632170926785</v>
      </c>
      <c r="BZ23" s="92">
        <f t="shared" si="76"/>
        <v>9.4685493933205827</v>
      </c>
      <c r="CA23" s="92">
        <f t="shared" si="77"/>
        <v>9.593135569548485</v>
      </c>
      <c r="CB23" s="92">
        <f t="shared" si="78"/>
        <v>9.7177217457763874</v>
      </c>
      <c r="CC23" s="92">
        <f t="shared" si="79"/>
        <v>9.8423079220042897</v>
      </c>
      <c r="CD23" s="92">
        <f t="shared" si="80"/>
        <v>9.9668940982321921</v>
      </c>
      <c r="CE23" s="92">
        <f t="shared" si="81"/>
        <v>10.091480274460096</v>
      </c>
      <c r="CF23" s="92">
        <f t="shared" si="82"/>
        <v>10.216066450687995</v>
      </c>
      <c r="CG23" s="92">
        <f t="shared" si="83"/>
        <v>10.340652626915899</v>
      </c>
      <c r="CH23" s="92">
        <f t="shared" si="84"/>
        <v>10.465238803143803</v>
      </c>
      <c r="CI23" s="92">
        <f t="shared" si="85"/>
        <v>10.589824979371706</v>
      </c>
      <c r="CJ23" s="92">
        <f t="shared" si="86"/>
        <v>10.714411155599606</v>
      </c>
      <c r="CK23" s="92">
        <f t="shared" si="87"/>
        <v>10.838997331827509</v>
      </c>
      <c r="CL23" s="92">
        <f t="shared" si="88"/>
        <v>10.963583508055413</v>
      </c>
      <c r="CM23" s="92">
        <f t="shared" si="89"/>
        <v>11.088169684283315</v>
      </c>
      <c r="CN23" s="92">
        <f t="shared" si="90"/>
        <v>11.212755860511216</v>
      </c>
      <c r="CO23" s="92">
        <f t="shared" si="91"/>
        <v>11.337342036739118</v>
      </c>
      <c r="CP23" s="92">
        <f t="shared" si="92"/>
        <v>11.461928212967022</v>
      </c>
      <c r="CQ23" s="92">
        <f t="shared" si="93"/>
        <v>11.586514389194924</v>
      </c>
      <c r="CR23" s="92">
        <f t="shared" si="94"/>
        <v>11.711100565422825</v>
      </c>
      <c r="CS23" s="92">
        <f t="shared" si="95"/>
        <v>11.835686741650729</v>
      </c>
      <c r="CT23" s="92">
        <f t="shared" si="96"/>
        <v>11.96027291787863</v>
      </c>
      <c r="CU23" s="92">
        <f t="shared" si="97"/>
        <v>12.084859094106534</v>
      </c>
      <c r="CV23" s="92">
        <f t="shared" si="98"/>
        <v>12.209445270334436</v>
      </c>
      <c r="CW23" s="92">
        <f t="shared" si="99"/>
        <v>12.334031446562339</v>
      </c>
    </row>
    <row r="24" spans="1:101">
      <c r="A24" s="94">
        <v>9</v>
      </c>
      <c r="B24" s="92">
        <f t="shared" si="0"/>
        <v>0</v>
      </c>
      <c r="C24" s="92">
        <f t="shared" si="1"/>
        <v>0.12523783562312849</v>
      </c>
      <c r="D24" s="92">
        <f t="shared" si="2"/>
        <v>0.25047567124625697</v>
      </c>
      <c r="E24" s="92">
        <f t="shared" si="3"/>
        <v>0.37571350686938537</v>
      </c>
      <c r="F24" s="92">
        <f t="shared" si="4"/>
        <v>0.50095134249251394</v>
      </c>
      <c r="G24" s="92">
        <f t="shared" si="5"/>
        <v>0.62618917811564234</v>
      </c>
      <c r="H24" s="92">
        <f t="shared" si="6"/>
        <v>0.75142701373877074</v>
      </c>
      <c r="I24" s="92">
        <f t="shared" si="7"/>
        <v>0.87666484936189926</v>
      </c>
      <c r="J24" s="92">
        <f t="shared" si="8"/>
        <v>1.0019026849850279</v>
      </c>
      <c r="K24" s="92">
        <f t="shared" si="9"/>
        <v>1.1271405206081562</v>
      </c>
      <c r="L24" s="92">
        <f t="shared" si="10"/>
        <v>1.2523783562312847</v>
      </c>
      <c r="M24" s="92">
        <f t="shared" si="11"/>
        <v>1.3776161918544132</v>
      </c>
      <c r="N24" s="92">
        <f t="shared" si="12"/>
        <v>1.5028540274775415</v>
      </c>
      <c r="O24" s="92">
        <f t="shared" si="13"/>
        <v>1.62809186310067</v>
      </c>
      <c r="P24" s="92">
        <f t="shared" si="14"/>
        <v>1.7533296987237985</v>
      </c>
      <c r="Q24" s="92">
        <f t="shared" si="15"/>
        <v>1.8785675343469272</v>
      </c>
      <c r="R24" s="92">
        <f t="shared" si="16"/>
        <v>2.0038053699700558</v>
      </c>
      <c r="S24" s="92">
        <f t="shared" si="17"/>
        <v>2.1290432055931841</v>
      </c>
      <c r="T24" s="92">
        <f t="shared" si="18"/>
        <v>2.2542810412163123</v>
      </c>
      <c r="U24" s="92">
        <f t="shared" si="19"/>
        <v>2.3795188768394406</v>
      </c>
      <c r="V24" s="92">
        <f t="shared" si="20"/>
        <v>2.5047567124625694</v>
      </c>
      <c r="W24" s="92">
        <f t="shared" si="21"/>
        <v>2.6299945480856981</v>
      </c>
      <c r="X24" s="92">
        <f t="shared" si="22"/>
        <v>2.7552323837088264</v>
      </c>
      <c r="Y24" s="92">
        <f t="shared" si="23"/>
        <v>2.8804702193319551</v>
      </c>
      <c r="Z24" s="92">
        <f t="shared" si="24"/>
        <v>3.005708054955083</v>
      </c>
      <c r="AA24" s="92">
        <f t="shared" si="25"/>
        <v>3.1309458905782117</v>
      </c>
      <c r="AB24" s="92">
        <f t="shared" si="26"/>
        <v>3.25618372620134</v>
      </c>
      <c r="AC24" s="92">
        <f t="shared" si="27"/>
        <v>3.3814215618244692</v>
      </c>
      <c r="AD24" s="92">
        <f t="shared" si="28"/>
        <v>3.506659397447597</v>
      </c>
      <c r="AE24" s="92">
        <f t="shared" si="29"/>
        <v>3.6318972330707258</v>
      </c>
      <c r="AF24" s="92">
        <f t="shared" si="30"/>
        <v>3.7571350686938545</v>
      </c>
      <c r="AG24" s="92">
        <f t="shared" si="31"/>
        <v>3.8823729043169823</v>
      </c>
      <c r="AH24" s="92">
        <f t="shared" si="32"/>
        <v>4.0076107399401115</v>
      </c>
      <c r="AI24" s="92">
        <f t="shared" si="33"/>
        <v>4.1328485755632389</v>
      </c>
      <c r="AJ24" s="92">
        <f t="shared" si="34"/>
        <v>4.2580864111863681</v>
      </c>
      <c r="AK24" s="92">
        <f t="shared" si="35"/>
        <v>4.3833242468094973</v>
      </c>
      <c r="AL24" s="92">
        <f t="shared" si="36"/>
        <v>4.5085620824326247</v>
      </c>
      <c r="AM24" s="92">
        <f t="shared" si="37"/>
        <v>4.6337999180557539</v>
      </c>
      <c r="AN24" s="92">
        <f t="shared" si="38"/>
        <v>4.7590377536788813</v>
      </c>
      <c r="AO24" s="92">
        <f t="shared" si="39"/>
        <v>4.8842755893020104</v>
      </c>
      <c r="AP24" s="92">
        <f t="shared" si="40"/>
        <v>5.0095134249251387</v>
      </c>
      <c r="AQ24" s="92">
        <f t="shared" si="41"/>
        <v>5.1347512605482661</v>
      </c>
      <c r="AR24" s="92">
        <f t="shared" si="42"/>
        <v>5.2599890961713962</v>
      </c>
      <c r="AS24" s="92">
        <f t="shared" si="43"/>
        <v>5.3852269317945245</v>
      </c>
      <c r="AT24" s="92">
        <f t="shared" si="44"/>
        <v>5.5104647674176528</v>
      </c>
      <c r="AU24" s="92">
        <f t="shared" si="45"/>
        <v>5.6357026030407811</v>
      </c>
      <c r="AV24" s="92">
        <f t="shared" si="46"/>
        <v>5.7609404386639103</v>
      </c>
      <c r="AW24" s="92">
        <f t="shared" si="47"/>
        <v>5.8861782742870377</v>
      </c>
      <c r="AX24" s="92">
        <f t="shared" si="48"/>
        <v>6.011416109910166</v>
      </c>
      <c r="AY24" s="92">
        <f t="shared" si="49"/>
        <v>6.136653945533296</v>
      </c>
      <c r="AZ24" s="92">
        <f t="shared" si="50"/>
        <v>6.2618917811564234</v>
      </c>
      <c r="BA24" s="92">
        <f t="shared" si="51"/>
        <v>6.3871296167795517</v>
      </c>
      <c r="BB24" s="92">
        <f t="shared" si="52"/>
        <v>6.51236745240268</v>
      </c>
      <c r="BC24" s="92">
        <f t="shared" si="53"/>
        <v>6.6376052880258092</v>
      </c>
      <c r="BD24" s="92">
        <f t="shared" si="54"/>
        <v>6.7628431236489384</v>
      </c>
      <c r="BE24" s="92">
        <f t="shared" si="55"/>
        <v>6.8880809592720649</v>
      </c>
      <c r="BF24" s="92">
        <f t="shared" si="56"/>
        <v>7.0133187948951941</v>
      </c>
      <c r="BG24" s="92">
        <f t="shared" si="57"/>
        <v>7.1385566305183232</v>
      </c>
      <c r="BH24" s="92">
        <f t="shared" si="58"/>
        <v>7.2637944661414515</v>
      </c>
      <c r="BI24" s="92">
        <f t="shared" si="59"/>
        <v>7.3890323017645798</v>
      </c>
      <c r="BJ24" s="92">
        <f t="shared" si="60"/>
        <v>7.514270137387709</v>
      </c>
      <c r="BK24" s="92">
        <f t="shared" si="61"/>
        <v>7.6395079730108364</v>
      </c>
      <c r="BL24" s="92">
        <f t="shared" si="62"/>
        <v>7.7647458086339647</v>
      </c>
      <c r="BM24" s="92">
        <f t="shared" si="63"/>
        <v>7.8899836442570939</v>
      </c>
      <c r="BN24" s="92">
        <f t="shared" si="64"/>
        <v>8.015221479880223</v>
      </c>
      <c r="BO24" s="92">
        <f t="shared" si="65"/>
        <v>8.1404593155033513</v>
      </c>
      <c r="BP24" s="92">
        <f t="shared" si="66"/>
        <v>8.2656971511264778</v>
      </c>
      <c r="BQ24" s="92">
        <f t="shared" si="67"/>
        <v>8.3909349867496079</v>
      </c>
      <c r="BR24" s="92">
        <f t="shared" si="68"/>
        <v>8.5161728223727362</v>
      </c>
      <c r="BS24" s="92">
        <f t="shared" si="69"/>
        <v>8.6414106579958645</v>
      </c>
      <c r="BT24" s="92">
        <f t="shared" si="70"/>
        <v>8.7666484936189946</v>
      </c>
      <c r="BU24" s="92">
        <f t="shared" si="71"/>
        <v>8.8918863292421211</v>
      </c>
      <c r="BV24" s="92">
        <f t="shared" si="72"/>
        <v>9.0171241648652494</v>
      </c>
      <c r="BW24" s="92">
        <f t="shared" si="73"/>
        <v>9.1423620004883794</v>
      </c>
      <c r="BX24" s="92">
        <f t="shared" si="74"/>
        <v>9.2675998361115077</v>
      </c>
      <c r="BY24" s="92">
        <f t="shared" si="75"/>
        <v>9.3928376717346342</v>
      </c>
      <c r="BZ24" s="92">
        <f t="shared" si="76"/>
        <v>9.5180755073577625</v>
      </c>
      <c r="CA24" s="92">
        <f t="shared" si="77"/>
        <v>9.6433133429808908</v>
      </c>
      <c r="CB24" s="92">
        <f t="shared" si="78"/>
        <v>9.7685511786040209</v>
      </c>
      <c r="CC24" s="92">
        <f t="shared" si="79"/>
        <v>9.8937890142271492</v>
      </c>
      <c r="CD24" s="92">
        <f t="shared" si="80"/>
        <v>10.019026849850277</v>
      </c>
      <c r="CE24" s="92">
        <f t="shared" si="81"/>
        <v>10.144264685473408</v>
      </c>
      <c r="CF24" s="92">
        <f t="shared" si="82"/>
        <v>10.269502521096532</v>
      </c>
      <c r="CG24" s="92">
        <f t="shared" si="83"/>
        <v>10.394740356719662</v>
      </c>
      <c r="CH24" s="92">
        <f t="shared" si="84"/>
        <v>10.519978192342792</v>
      </c>
      <c r="CI24" s="92">
        <f t="shared" si="85"/>
        <v>10.645216027965921</v>
      </c>
      <c r="CJ24" s="92">
        <f t="shared" si="86"/>
        <v>10.770453863589049</v>
      </c>
      <c r="CK24" s="92">
        <f t="shared" si="87"/>
        <v>10.895691699212176</v>
      </c>
      <c r="CL24" s="92">
        <f t="shared" si="88"/>
        <v>11.020929534835306</v>
      </c>
      <c r="CM24" s="92">
        <f t="shared" si="89"/>
        <v>11.146167370458434</v>
      </c>
      <c r="CN24" s="92">
        <f t="shared" si="90"/>
        <v>11.271405206081562</v>
      </c>
      <c r="CO24" s="92">
        <f t="shared" si="91"/>
        <v>11.39664304170469</v>
      </c>
      <c r="CP24" s="92">
        <f t="shared" si="92"/>
        <v>11.521880877327821</v>
      </c>
      <c r="CQ24" s="92">
        <f t="shared" si="93"/>
        <v>11.647118712950947</v>
      </c>
      <c r="CR24" s="92">
        <f t="shared" si="94"/>
        <v>11.772356548574075</v>
      </c>
      <c r="CS24" s="92">
        <f t="shared" si="95"/>
        <v>11.897594384197205</v>
      </c>
      <c r="CT24" s="92">
        <f t="shared" si="96"/>
        <v>12.022832219820332</v>
      </c>
      <c r="CU24" s="92">
        <f t="shared" si="97"/>
        <v>12.148070055443462</v>
      </c>
      <c r="CV24" s="92">
        <f t="shared" si="98"/>
        <v>12.273307891066592</v>
      </c>
      <c r="CW24" s="92">
        <f t="shared" si="99"/>
        <v>12.398545726689719</v>
      </c>
    </row>
    <row r="25" spans="1:101">
      <c r="A25" s="94">
        <v>10</v>
      </c>
      <c r="B25" s="92">
        <f t="shared" si="0"/>
        <v>0</v>
      </c>
      <c r="C25" s="92">
        <f t="shared" si="1"/>
        <v>0.12597155480243261</v>
      </c>
      <c r="D25" s="92">
        <f t="shared" si="2"/>
        <v>0.25194310960486521</v>
      </c>
      <c r="E25" s="92">
        <f t="shared" si="3"/>
        <v>0.37791466440729776</v>
      </c>
      <c r="F25" s="92">
        <f t="shared" si="4"/>
        <v>0.50388621920973042</v>
      </c>
      <c r="G25" s="92">
        <f t="shared" si="5"/>
        <v>0.62985777401216303</v>
      </c>
      <c r="H25" s="92">
        <f t="shared" si="6"/>
        <v>0.75582932881459552</v>
      </c>
      <c r="I25" s="92">
        <f t="shared" si="7"/>
        <v>0.88180088361702824</v>
      </c>
      <c r="J25" s="92">
        <f t="shared" si="8"/>
        <v>1.0077724384194608</v>
      </c>
      <c r="K25" s="92">
        <f t="shared" si="9"/>
        <v>1.1337439932218933</v>
      </c>
      <c r="L25" s="92">
        <f t="shared" si="10"/>
        <v>1.2597155480243261</v>
      </c>
      <c r="M25" s="92">
        <f t="shared" si="11"/>
        <v>1.3856871028267588</v>
      </c>
      <c r="N25" s="92">
        <f t="shared" si="12"/>
        <v>1.511658657629191</v>
      </c>
      <c r="O25" s="92">
        <f t="shared" si="13"/>
        <v>1.637630212431624</v>
      </c>
      <c r="P25" s="92">
        <f t="shared" si="14"/>
        <v>1.7636017672340565</v>
      </c>
      <c r="Q25" s="92">
        <f t="shared" si="15"/>
        <v>1.8895733220364892</v>
      </c>
      <c r="R25" s="92">
        <f t="shared" si="16"/>
        <v>2.0155448768389217</v>
      </c>
      <c r="S25" s="92">
        <f t="shared" si="17"/>
        <v>2.1415164316413544</v>
      </c>
      <c r="T25" s="92">
        <f t="shared" si="18"/>
        <v>2.2674879864437867</v>
      </c>
      <c r="U25" s="92">
        <f t="shared" si="19"/>
        <v>2.3934595412462194</v>
      </c>
      <c r="V25" s="92">
        <f t="shared" si="20"/>
        <v>2.5194310960486521</v>
      </c>
      <c r="W25" s="92">
        <f t="shared" si="21"/>
        <v>2.6454026508510848</v>
      </c>
      <c r="X25" s="92">
        <f t="shared" si="22"/>
        <v>2.7713742056535176</v>
      </c>
      <c r="Y25" s="92">
        <f t="shared" si="23"/>
        <v>2.8973457604559503</v>
      </c>
      <c r="Z25" s="92">
        <f t="shared" si="24"/>
        <v>3.0233173152583821</v>
      </c>
      <c r="AA25" s="92">
        <f t="shared" si="25"/>
        <v>3.1492888700608153</v>
      </c>
      <c r="AB25" s="92">
        <f t="shared" si="26"/>
        <v>3.275260424863248</v>
      </c>
      <c r="AC25" s="92">
        <f t="shared" si="27"/>
        <v>3.4012319796656807</v>
      </c>
      <c r="AD25" s="92">
        <f t="shared" si="28"/>
        <v>3.527203534468113</v>
      </c>
      <c r="AE25" s="92">
        <f t="shared" si="29"/>
        <v>3.6531750892705461</v>
      </c>
      <c r="AF25" s="92">
        <f t="shared" si="30"/>
        <v>3.7791466440729784</v>
      </c>
      <c r="AG25" s="92">
        <f t="shared" si="31"/>
        <v>3.9051181988754107</v>
      </c>
      <c r="AH25" s="92">
        <f t="shared" si="32"/>
        <v>4.0310897536778434</v>
      </c>
      <c r="AI25" s="92">
        <f t="shared" si="33"/>
        <v>4.1570613084802757</v>
      </c>
      <c r="AJ25" s="92">
        <f t="shared" si="34"/>
        <v>4.2830328632827088</v>
      </c>
      <c r="AK25" s="92">
        <f t="shared" si="35"/>
        <v>4.409004418085142</v>
      </c>
      <c r="AL25" s="92">
        <f t="shared" si="36"/>
        <v>4.5349759728875734</v>
      </c>
      <c r="AM25" s="92">
        <f t="shared" si="37"/>
        <v>4.6609475276900065</v>
      </c>
      <c r="AN25" s="92">
        <f t="shared" si="38"/>
        <v>4.7869190824924388</v>
      </c>
      <c r="AO25" s="92">
        <f t="shared" si="39"/>
        <v>4.912890637294872</v>
      </c>
      <c r="AP25" s="92">
        <f t="shared" si="40"/>
        <v>5.0388621920973042</v>
      </c>
      <c r="AQ25" s="92">
        <f t="shared" si="41"/>
        <v>5.1648337468997365</v>
      </c>
      <c r="AR25" s="92">
        <f t="shared" si="42"/>
        <v>5.2908053017021697</v>
      </c>
      <c r="AS25" s="92">
        <f t="shared" si="43"/>
        <v>5.4167768565046019</v>
      </c>
      <c r="AT25" s="92">
        <f t="shared" si="44"/>
        <v>5.5427484113070351</v>
      </c>
      <c r="AU25" s="92">
        <f t="shared" si="45"/>
        <v>5.6687199661094674</v>
      </c>
      <c r="AV25" s="92">
        <f t="shared" si="46"/>
        <v>5.7946915209119005</v>
      </c>
      <c r="AW25" s="92">
        <f t="shared" si="47"/>
        <v>5.9206630757143328</v>
      </c>
      <c r="AX25" s="92">
        <f t="shared" si="48"/>
        <v>6.0466346305167642</v>
      </c>
      <c r="AY25" s="92">
        <f t="shared" si="49"/>
        <v>6.1726061853191982</v>
      </c>
      <c r="AZ25" s="92">
        <f t="shared" si="50"/>
        <v>6.2985777401216305</v>
      </c>
      <c r="BA25" s="92">
        <f t="shared" si="51"/>
        <v>6.4245492949240628</v>
      </c>
      <c r="BB25" s="92">
        <f t="shared" si="52"/>
        <v>6.550520849726496</v>
      </c>
      <c r="BC25" s="92">
        <f t="shared" si="53"/>
        <v>6.6764924045289282</v>
      </c>
      <c r="BD25" s="92">
        <f t="shared" si="54"/>
        <v>6.8024639593313614</v>
      </c>
      <c r="BE25" s="92">
        <f t="shared" si="55"/>
        <v>6.9284355141337928</v>
      </c>
      <c r="BF25" s="92">
        <f t="shared" si="56"/>
        <v>7.0544070689362259</v>
      </c>
      <c r="BG25" s="92">
        <f t="shared" si="57"/>
        <v>7.1803786237386591</v>
      </c>
      <c r="BH25" s="92">
        <f t="shared" si="58"/>
        <v>7.3063501785410923</v>
      </c>
      <c r="BI25" s="92">
        <f t="shared" si="59"/>
        <v>7.4323217333435236</v>
      </c>
      <c r="BJ25" s="92">
        <f t="shared" si="60"/>
        <v>7.5582932881459568</v>
      </c>
      <c r="BK25" s="92">
        <f t="shared" si="61"/>
        <v>7.6842648429483891</v>
      </c>
      <c r="BL25" s="92">
        <f t="shared" si="62"/>
        <v>7.8102363977508213</v>
      </c>
      <c r="BM25" s="92">
        <f t="shared" si="63"/>
        <v>7.9362079525532545</v>
      </c>
      <c r="BN25" s="92">
        <f t="shared" si="64"/>
        <v>8.0621795073556868</v>
      </c>
      <c r="BO25" s="92">
        <f t="shared" si="65"/>
        <v>8.1881510621581199</v>
      </c>
      <c r="BP25" s="92">
        <f t="shared" si="66"/>
        <v>8.3141226169605513</v>
      </c>
      <c r="BQ25" s="92">
        <f t="shared" si="67"/>
        <v>8.4400941717629845</v>
      </c>
      <c r="BR25" s="92">
        <f t="shared" si="68"/>
        <v>8.5660657265654176</v>
      </c>
      <c r="BS25" s="92">
        <f t="shared" si="69"/>
        <v>8.692037281367849</v>
      </c>
      <c r="BT25" s="92">
        <f t="shared" si="70"/>
        <v>8.818008836170284</v>
      </c>
      <c r="BU25" s="92">
        <f t="shared" si="71"/>
        <v>8.9439803909727154</v>
      </c>
      <c r="BV25" s="92">
        <f t="shared" si="72"/>
        <v>9.0699519457751467</v>
      </c>
      <c r="BW25" s="92">
        <f t="shared" si="73"/>
        <v>9.1959235005775817</v>
      </c>
      <c r="BX25" s="92">
        <f t="shared" si="74"/>
        <v>9.3218950553800131</v>
      </c>
      <c r="BY25" s="92">
        <f t="shared" si="75"/>
        <v>9.4478666101824444</v>
      </c>
      <c r="BZ25" s="92">
        <f t="shared" si="76"/>
        <v>9.5738381649848776</v>
      </c>
      <c r="CA25" s="92">
        <f t="shared" si="77"/>
        <v>9.6998097197873108</v>
      </c>
      <c r="CB25" s="92">
        <f t="shared" si="78"/>
        <v>9.8257812745897439</v>
      </c>
      <c r="CC25" s="92">
        <f t="shared" si="79"/>
        <v>9.9517528293921753</v>
      </c>
      <c r="CD25" s="92">
        <f t="shared" si="80"/>
        <v>10.077724384194608</v>
      </c>
      <c r="CE25" s="92">
        <f t="shared" si="81"/>
        <v>10.203695938997042</v>
      </c>
      <c r="CF25" s="92">
        <f t="shared" si="82"/>
        <v>10.329667493799473</v>
      </c>
      <c r="CG25" s="92">
        <f t="shared" si="83"/>
        <v>10.455639048601906</v>
      </c>
      <c r="CH25" s="92">
        <f t="shared" si="84"/>
        <v>10.581610603404339</v>
      </c>
      <c r="CI25" s="92">
        <f t="shared" si="85"/>
        <v>10.707582158206773</v>
      </c>
      <c r="CJ25" s="92">
        <f t="shared" si="86"/>
        <v>10.833553713009204</v>
      </c>
      <c r="CK25" s="92">
        <f t="shared" si="87"/>
        <v>10.959525267811637</v>
      </c>
      <c r="CL25" s="92">
        <f t="shared" si="88"/>
        <v>11.08549682261407</v>
      </c>
      <c r="CM25" s="92">
        <f t="shared" si="89"/>
        <v>11.211468377416502</v>
      </c>
      <c r="CN25" s="92">
        <f t="shared" si="90"/>
        <v>11.337439932218935</v>
      </c>
      <c r="CO25" s="92">
        <f t="shared" si="91"/>
        <v>11.463411487021366</v>
      </c>
      <c r="CP25" s="92">
        <f t="shared" si="92"/>
        <v>11.589383041823801</v>
      </c>
      <c r="CQ25" s="92">
        <f t="shared" si="93"/>
        <v>11.715354596626232</v>
      </c>
      <c r="CR25" s="92">
        <f t="shared" si="94"/>
        <v>11.841326151428666</v>
      </c>
      <c r="CS25" s="92">
        <f t="shared" si="95"/>
        <v>11.967297706231099</v>
      </c>
      <c r="CT25" s="92">
        <f t="shared" si="96"/>
        <v>12.093269261033528</v>
      </c>
      <c r="CU25" s="92">
        <f t="shared" si="97"/>
        <v>12.219240815835963</v>
      </c>
      <c r="CV25" s="92">
        <f t="shared" si="98"/>
        <v>12.345212370638396</v>
      </c>
      <c r="CW25" s="92">
        <f t="shared" si="99"/>
        <v>12.47118392544083</v>
      </c>
    </row>
    <row r="26" spans="1:101">
      <c r="A26" s="94">
        <v>11</v>
      </c>
      <c r="B26" s="92">
        <f t="shared" si="0"/>
        <v>0</v>
      </c>
      <c r="C26" s="92">
        <f t="shared" si="1"/>
        <v>0.12678919797931412</v>
      </c>
      <c r="D26" s="92">
        <f t="shared" si="2"/>
        <v>0.25357839595862824</v>
      </c>
      <c r="E26" s="92">
        <f t="shared" si="3"/>
        <v>0.38036759393794234</v>
      </c>
      <c r="F26" s="92">
        <f t="shared" si="4"/>
        <v>0.50715679191725649</v>
      </c>
      <c r="G26" s="92">
        <f t="shared" si="5"/>
        <v>0.63394598989657058</v>
      </c>
      <c r="H26" s="92">
        <f t="shared" si="6"/>
        <v>0.76073518787588468</v>
      </c>
      <c r="I26" s="92">
        <f t="shared" si="7"/>
        <v>0.88752438585519888</v>
      </c>
      <c r="J26" s="92">
        <f t="shared" si="8"/>
        <v>1.014313583834513</v>
      </c>
      <c r="K26" s="92">
        <f t="shared" si="9"/>
        <v>1.1411027818138271</v>
      </c>
      <c r="L26" s="92">
        <f t="shared" si="10"/>
        <v>1.2678919797931412</v>
      </c>
      <c r="M26" s="92">
        <f t="shared" si="11"/>
        <v>1.3946811777724555</v>
      </c>
      <c r="N26" s="92">
        <f t="shared" si="12"/>
        <v>1.5214703757517694</v>
      </c>
      <c r="O26" s="92">
        <f t="shared" si="13"/>
        <v>1.6482595737310837</v>
      </c>
      <c r="P26" s="92">
        <f t="shared" si="14"/>
        <v>1.7750487717103978</v>
      </c>
      <c r="Q26" s="92">
        <f t="shared" si="15"/>
        <v>1.9018379696897121</v>
      </c>
      <c r="R26" s="92">
        <f t="shared" si="16"/>
        <v>2.028627167669026</v>
      </c>
      <c r="S26" s="92">
        <f t="shared" si="17"/>
        <v>2.1554163656483403</v>
      </c>
      <c r="T26" s="92">
        <f t="shared" si="18"/>
        <v>2.2822055636276541</v>
      </c>
      <c r="U26" s="92">
        <f t="shared" si="19"/>
        <v>2.4089947616069685</v>
      </c>
      <c r="V26" s="92">
        <f t="shared" si="20"/>
        <v>2.5357839595862823</v>
      </c>
      <c r="W26" s="92">
        <f t="shared" si="21"/>
        <v>2.6625731575655971</v>
      </c>
      <c r="X26" s="92">
        <f t="shared" si="22"/>
        <v>2.789362355544911</v>
      </c>
      <c r="Y26" s="92">
        <f t="shared" si="23"/>
        <v>2.9161515535242248</v>
      </c>
      <c r="Z26" s="92">
        <f t="shared" si="24"/>
        <v>3.0429407515035387</v>
      </c>
      <c r="AA26" s="92">
        <f t="shared" si="25"/>
        <v>3.169729949482853</v>
      </c>
      <c r="AB26" s="92">
        <f t="shared" si="26"/>
        <v>3.2965191474621673</v>
      </c>
      <c r="AC26" s="92">
        <f t="shared" si="27"/>
        <v>3.4233083454414817</v>
      </c>
      <c r="AD26" s="92">
        <f t="shared" si="28"/>
        <v>3.5500975434207955</v>
      </c>
      <c r="AE26" s="92">
        <f t="shared" si="29"/>
        <v>3.6768867414001098</v>
      </c>
      <c r="AF26" s="92">
        <f t="shared" si="30"/>
        <v>3.8036759393794242</v>
      </c>
      <c r="AG26" s="92">
        <f t="shared" si="31"/>
        <v>3.9304651373587376</v>
      </c>
      <c r="AH26" s="92">
        <f t="shared" si="32"/>
        <v>4.0572543353380519</v>
      </c>
      <c r="AI26" s="92">
        <f t="shared" si="33"/>
        <v>4.1840435333173653</v>
      </c>
      <c r="AJ26" s="92">
        <f t="shared" si="34"/>
        <v>4.3108327312966805</v>
      </c>
      <c r="AK26" s="92">
        <f t="shared" si="35"/>
        <v>4.4376219292759949</v>
      </c>
      <c r="AL26" s="92">
        <f t="shared" si="36"/>
        <v>4.5644111272553083</v>
      </c>
      <c r="AM26" s="92">
        <f t="shared" si="37"/>
        <v>4.6912003252346226</v>
      </c>
      <c r="AN26" s="92">
        <f t="shared" si="38"/>
        <v>4.8179895232139369</v>
      </c>
      <c r="AO26" s="92">
        <f t="shared" si="39"/>
        <v>4.9447787211932512</v>
      </c>
      <c r="AP26" s="92">
        <f t="shared" si="40"/>
        <v>5.0715679191725647</v>
      </c>
      <c r="AQ26" s="92">
        <f t="shared" si="41"/>
        <v>5.1983571171518781</v>
      </c>
      <c r="AR26" s="92">
        <f t="shared" si="42"/>
        <v>5.3251463151311942</v>
      </c>
      <c r="AS26" s="92">
        <f t="shared" si="43"/>
        <v>5.4519355131105076</v>
      </c>
      <c r="AT26" s="92">
        <f t="shared" si="44"/>
        <v>5.5787247110898219</v>
      </c>
      <c r="AU26" s="92">
        <f t="shared" si="45"/>
        <v>5.7055139090691354</v>
      </c>
      <c r="AV26" s="92">
        <f t="shared" si="46"/>
        <v>5.8323031070484497</v>
      </c>
      <c r="AW26" s="92">
        <f t="shared" si="47"/>
        <v>5.959092305027764</v>
      </c>
      <c r="AX26" s="92">
        <f t="shared" si="48"/>
        <v>6.0858815030070774</v>
      </c>
      <c r="AY26" s="92">
        <f t="shared" si="49"/>
        <v>6.2126707009863926</v>
      </c>
      <c r="AZ26" s="92">
        <f t="shared" si="50"/>
        <v>6.3394598989657061</v>
      </c>
      <c r="BA26" s="92">
        <f t="shared" si="51"/>
        <v>6.4662490969450204</v>
      </c>
      <c r="BB26" s="92">
        <f t="shared" si="52"/>
        <v>6.5930382949243347</v>
      </c>
      <c r="BC26" s="92">
        <f t="shared" si="53"/>
        <v>6.719827492903649</v>
      </c>
      <c r="BD26" s="92">
        <f t="shared" si="54"/>
        <v>6.8466166908829633</v>
      </c>
      <c r="BE26" s="92">
        <f t="shared" si="55"/>
        <v>6.9734058888622759</v>
      </c>
      <c r="BF26" s="92">
        <f t="shared" si="56"/>
        <v>7.1001950868415911</v>
      </c>
      <c r="BG26" s="92">
        <f t="shared" si="57"/>
        <v>7.2269842848209054</v>
      </c>
      <c r="BH26" s="92">
        <f t="shared" si="58"/>
        <v>7.3537734828002197</v>
      </c>
      <c r="BI26" s="92">
        <f t="shared" si="59"/>
        <v>7.4805626807795331</v>
      </c>
      <c r="BJ26" s="92">
        <f t="shared" si="60"/>
        <v>7.6073518787588483</v>
      </c>
      <c r="BK26" s="92">
        <f t="shared" si="61"/>
        <v>7.7341410767381618</v>
      </c>
      <c r="BL26" s="92">
        <f t="shared" si="62"/>
        <v>7.8609302747174752</v>
      </c>
      <c r="BM26" s="92">
        <f t="shared" si="63"/>
        <v>7.9877194726967895</v>
      </c>
      <c r="BN26" s="92">
        <f t="shared" si="64"/>
        <v>8.1145086706761038</v>
      </c>
      <c r="BO26" s="92">
        <f t="shared" si="65"/>
        <v>8.241297868655419</v>
      </c>
      <c r="BP26" s="92">
        <f t="shared" si="66"/>
        <v>8.3680870666347307</v>
      </c>
      <c r="BQ26" s="92">
        <f t="shared" si="67"/>
        <v>8.4948762646140477</v>
      </c>
      <c r="BR26" s="92">
        <f t="shared" si="68"/>
        <v>8.6216654625933611</v>
      </c>
      <c r="BS26" s="92">
        <f t="shared" si="69"/>
        <v>8.7484546605726745</v>
      </c>
      <c r="BT26" s="92">
        <f t="shared" si="70"/>
        <v>8.8752438585519897</v>
      </c>
      <c r="BU26" s="92">
        <f t="shared" si="71"/>
        <v>9.0020330565313031</v>
      </c>
      <c r="BV26" s="92">
        <f t="shared" si="72"/>
        <v>9.1288222545106166</v>
      </c>
      <c r="BW26" s="92">
        <f t="shared" si="73"/>
        <v>9.2556114524899318</v>
      </c>
      <c r="BX26" s="92">
        <f t="shared" si="74"/>
        <v>9.3824006504692452</v>
      </c>
      <c r="BY26" s="92">
        <f t="shared" si="75"/>
        <v>9.5091898484485569</v>
      </c>
      <c r="BZ26" s="92">
        <f t="shared" si="76"/>
        <v>9.6359790464278738</v>
      </c>
      <c r="CA26" s="92">
        <f t="shared" si="77"/>
        <v>9.7627682444071873</v>
      </c>
      <c r="CB26" s="92">
        <f t="shared" si="78"/>
        <v>9.8895574423865025</v>
      </c>
      <c r="CC26" s="92">
        <f t="shared" si="79"/>
        <v>10.016346640365816</v>
      </c>
      <c r="CD26" s="92">
        <f t="shared" si="80"/>
        <v>10.143135838345129</v>
      </c>
      <c r="CE26" s="92">
        <f t="shared" si="81"/>
        <v>10.269925036324445</v>
      </c>
      <c r="CF26" s="92">
        <f t="shared" si="82"/>
        <v>10.396714234303756</v>
      </c>
      <c r="CG26" s="92">
        <f t="shared" si="83"/>
        <v>10.523503432283071</v>
      </c>
      <c r="CH26" s="92">
        <f t="shared" si="84"/>
        <v>10.650292630262388</v>
      </c>
      <c r="CI26" s="92">
        <f t="shared" si="85"/>
        <v>10.777081828241702</v>
      </c>
      <c r="CJ26" s="92">
        <f t="shared" si="86"/>
        <v>10.903871026221015</v>
      </c>
      <c r="CK26" s="92">
        <f t="shared" si="87"/>
        <v>11.030660224200329</v>
      </c>
      <c r="CL26" s="92">
        <f t="shared" si="88"/>
        <v>11.157449422179644</v>
      </c>
      <c r="CM26" s="92">
        <f t="shared" si="89"/>
        <v>11.284238620158957</v>
      </c>
      <c r="CN26" s="92">
        <f t="shared" si="90"/>
        <v>11.411027818138271</v>
      </c>
      <c r="CO26" s="92">
        <f t="shared" si="91"/>
        <v>11.537817016117584</v>
      </c>
      <c r="CP26" s="92">
        <f t="shared" si="92"/>
        <v>11.664606214096899</v>
      </c>
      <c r="CQ26" s="92">
        <f t="shared" si="93"/>
        <v>11.791395412076215</v>
      </c>
      <c r="CR26" s="92">
        <f t="shared" si="94"/>
        <v>11.918184610055528</v>
      </c>
      <c r="CS26" s="92">
        <f t="shared" si="95"/>
        <v>12.044973808034843</v>
      </c>
      <c r="CT26" s="92">
        <f t="shared" si="96"/>
        <v>12.171763006014155</v>
      </c>
      <c r="CU26" s="92">
        <f t="shared" si="97"/>
        <v>12.29855220399347</v>
      </c>
      <c r="CV26" s="92">
        <f t="shared" si="98"/>
        <v>12.425341401972785</v>
      </c>
      <c r="CW26" s="92">
        <f t="shared" si="99"/>
        <v>12.552130599952099</v>
      </c>
    </row>
    <row r="27" spans="1:101">
      <c r="A27" s="94">
        <v>12</v>
      </c>
      <c r="B27" s="92">
        <f t="shared" si="0"/>
        <v>0</v>
      </c>
      <c r="C27" s="92">
        <f t="shared" si="1"/>
        <v>0.1276928615953703</v>
      </c>
      <c r="D27" s="92">
        <f t="shared" si="2"/>
        <v>0.2553857231907406</v>
      </c>
      <c r="E27" s="92">
        <f t="shared" si="3"/>
        <v>0.38307858478611079</v>
      </c>
      <c r="F27" s="92">
        <f t="shared" si="4"/>
        <v>0.5107714463814812</v>
      </c>
      <c r="G27" s="92">
        <f t="shared" si="5"/>
        <v>0.63846430797685139</v>
      </c>
      <c r="H27" s="92">
        <f t="shared" si="6"/>
        <v>0.76615716957222157</v>
      </c>
      <c r="I27" s="92">
        <f t="shared" si="7"/>
        <v>0.89385003116759199</v>
      </c>
      <c r="J27" s="92">
        <f t="shared" si="8"/>
        <v>1.0215428927629624</v>
      </c>
      <c r="K27" s="92">
        <f t="shared" si="9"/>
        <v>1.1492357543583325</v>
      </c>
      <c r="L27" s="92">
        <f t="shared" si="10"/>
        <v>1.2769286159537028</v>
      </c>
      <c r="M27" s="92">
        <f t="shared" si="11"/>
        <v>1.4046214775490733</v>
      </c>
      <c r="N27" s="92">
        <f t="shared" si="12"/>
        <v>1.5323143391444431</v>
      </c>
      <c r="O27" s="92">
        <f t="shared" si="13"/>
        <v>1.6600072007398137</v>
      </c>
      <c r="P27" s="92">
        <f t="shared" si="14"/>
        <v>1.787700062335184</v>
      </c>
      <c r="Q27" s="92">
        <f t="shared" si="15"/>
        <v>1.9153929239305543</v>
      </c>
      <c r="R27" s="92">
        <f t="shared" si="16"/>
        <v>2.0430857855259248</v>
      </c>
      <c r="S27" s="92">
        <f t="shared" si="17"/>
        <v>2.1707786471212946</v>
      </c>
      <c r="T27" s="92">
        <f t="shared" si="18"/>
        <v>2.2984715087166649</v>
      </c>
      <c r="U27" s="92">
        <f t="shared" si="19"/>
        <v>2.4261643703120352</v>
      </c>
      <c r="V27" s="92">
        <f t="shared" si="20"/>
        <v>2.5538572319074055</v>
      </c>
      <c r="W27" s="92">
        <f t="shared" si="21"/>
        <v>2.6815500935027763</v>
      </c>
      <c r="X27" s="92">
        <f t="shared" si="22"/>
        <v>2.8092429550981466</v>
      </c>
      <c r="Y27" s="92">
        <f t="shared" si="23"/>
        <v>2.9369358166935169</v>
      </c>
      <c r="Z27" s="92">
        <f t="shared" si="24"/>
        <v>3.0646286782888863</v>
      </c>
      <c r="AA27" s="92">
        <f t="shared" si="25"/>
        <v>3.192321539884257</v>
      </c>
      <c r="AB27" s="92">
        <f t="shared" si="26"/>
        <v>3.3200144014796273</v>
      </c>
      <c r="AC27" s="92">
        <f t="shared" si="27"/>
        <v>3.4477072630749981</v>
      </c>
      <c r="AD27" s="92">
        <f t="shared" si="28"/>
        <v>3.5754001246703679</v>
      </c>
      <c r="AE27" s="92">
        <f t="shared" si="29"/>
        <v>3.7030929862657387</v>
      </c>
      <c r="AF27" s="92">
        <f t="shared" si="30"/>
        <v>3.8307858478611085</v>
      </c>
      <c r="AG27" s="92">
        <f t="shared" si="31"/>
        <v>3.9584787094564784</v>
      </c>
      <c r="AH27" s="92">
        <f t="shared" si="32"/>
        <v>4.0861715710518496</v>
      </c>
      <c r="AI27" s="92">
        <f t="shared" si="33"/>
        <v>4.2138644326472185</v>
      </c>
      <c r="AJ27" s="92">
        <f t="shared" si="34"/>
        <v>4.3415572942425893</v>
      </c>
      <c r="AK27" s="92">
        <f t="shared" si="35"/>
        <v>4.46925015583796</v>
      </c>
      <c r="AL27" s="92">
        <f t="shared" si="36"/>
        <v>4.5969430174333299</v>
      </c>
      <c r="AM27" s="92">
        <f t="shared" si="37"/>
        <v>4.7246358790287006</v>
      </c>
      <c r="AN27" s="92">
        <f t="shared" si="38"/>
        <v>4.8523287406240705</v>
      </c>
      <c r="AO27" s="92">
        <f t="shared" si="39"/>
        <v>4.9800216022194412</v>
      </c>
      <c r="AP27" s="92">
        <f t="shared" si="40"/>
        <v>5.1077144638148111</v>
      </c>
      <c r="AQ27" s="92">
        <f t="shared" si="41"/>
        <v>5.2354073254101809</v>
      </c>
      <c r="AR27" s="92">
        <f t="shared" si="42"/>
        <v>5.3631001870055526</v>
      </c>
      <c r="AS27" s="92">
        <f t="shared" si="43"/>
        <v>5.4907930486009224</v>
      </c>
      <c r="AT27" s="92">
        <f t="shared" si="44"/>
        <v>5.6184859101962932</v>
      </c>
      <c r="AU27" s="92">
        <f t="shared" si="45"/>
        <v>5.746178771791663</v>
      </c>
      <c r="AV27" s="92">
        <f t="shared" si="46"/>
        <v>5.8738716333870338</v>
      </c>
      <c r="AW27" s="92">
        <f t="shared" si="47"/>
        <v>6.0015644949824027</v>
      </c>
      <c r="AX27" s="92">
        <f t="shared" si="48"/>
        <v>6.1292573565777726</v>
      </c>
      <c r="AY27" s="92">
        <f t="shared" si="49"/>
        <v>6.2569502181731442</v>
      </c>
      <c r="AZ27" s="92">
        <f t="shared" si="50"/>
        <v>6.3846430797685141</v>
      </c>
      <c r="BA27" s="92">
        <f t="shared" si="51"/>
        <v>6.5123359413638839</v>
      </c>
      <c r="BB27" s="92">
        <f t="shared" si="52"/>
        <v>6.6400288029592547</v>
      </c>
      <c r="BC27" s="92">
        <f t="shared" si="53"/>
        <v>6.7677216645546254</v>
      </c>
      <c r="BD27" s="92">
        <f t="shared" si="54"/>
        <v>6.8954145261499962</v>
      </c>
      <c r="BE27" s="92">
        <f t="shared" si="55"/>
        <v>7.0231073877453651</v>
      </c>
      <c r="BF27" s="92">
        <f t="shared" si="56"/>
        <v>7.1508002493407359</v>
      </c>
      <c r="BG27" s="92">
        <f t="shared" si="57"/>
        <v>7.2784931109361066</v>
      </c>
      <c r="BH27" s="92">
        <f t="shared" si="58"/>
        <v>7.4061859725314774</v>
      </c>
      <c r="BI27" s="92">
        <f t="shared" si="59"/>
        <v>7.5338788341268472</v>
      </c>
      <c r="BJ27" s="92">
        <f t="shared" si="60"/>
        <v>7.6615716957222171</v>
      </c>
      <c r="BK27" s="92">
        <f t="shared" si="61"/>
        <v>7.7892645573175869</v>
      </c>
      <c r="BL27" s="92">
        <f t="shared" si="62"/>
        <v>7.9169574189129568</v>
      </c>
      <c r="BM27" s="92">
        <f t="shared" si="63"/>
        <v>8.0446502805083284</v>
      </c>
      <c r="BN27" s="92">
        <f t="shared" si="64"/>
        <v>8.1723431421036992</v>
      </c>
      <c r="BO27" s="92">
        <f t="shared" si="65"/>
        <v>8.3000360036990699</v>
      </c>
      <c r="BP27" s="92">
        <f t="shared" si="66"/>
        <v>8.4277288652944371</v>
      </c>
      <c r="BQ27" s="92">
        <f t="shared" si="67"/>
        <v>8.5554217268898096</v>
      </c>
      <c r="BR27" s="92">
        <f t="shared" si="68"/>
        <v>8.6831145884851786</v>
      </c>
      <c r="BS27" s="92">
        <f t="shared" si="69"/>
        <v>8.8108074500805493</v>
      </c>
      <c r="BT27" s="92">
        <f t="shared" si="70"/>
        <v>8.9385003116759201</v>
      </c>
      <c r="BU27" s="92">
        <f t="shared" si="71"/>
        <v>9.0661931732712908</v>
      </c>
      <c r="BV27" s="92">
        <f t="shared" si="72"/>
        <v>9.1938860348666598</v>
      </c>
      <c r="BW27" s="92">
        <f t="shared" si="73"/>
        <v>9.3215788964620323</v>
      </c>
      <c r="BX27" s="92">
        <f t="shared" si="74"/>
        <v>9.4492717580574013</v>
      </c>
      <c r="BY27" s="92">
        <f t="shared" si="75"/>
        <v>9.5769646196527702</v>
      </c>
      <c r="BZ27" s="92">
        <f t="shared" si="76"/>
        <v>9.704657481248141</v>
      </c>
      <c r="CA27" s="92">
        <f t="shared" si="77"/>
        <v>9.8323503428435117</v>
      </c>
      <c r="CB27" s="92">
        <f t="shared" si="78"/>
        <v>9.9600432044388825</v>
      </c>
      <c r="CC27" s="92">
        <f t="shared" si="79"/>
        <v>10.087736066034251</v>
      </c>
      <c r="CD27" s="92">
        <f t="shared" si="80"/>
        <v>10.215428927629622</v>
      </c>
      <c r="CE27" s="92">
        <f t="shared" si="81"/>
        <v>10.343121789224993</v>
      </c>
      <c r="CF27" s="92">
        <f t="shared" si="82"/>
        <v>10.470814650820362</v>
      </c>
      <c r="CG27" s="92">
        <f t="shared" si="83"/>
        <v>10.598507512415733</v>
      </c>
      <c r="CH27" s="92">
        <f t="shared" si="84"/>
        <v>10.726200374011105</v>
      </c>
      <c r="CI27" s="92">
        <f t="shared" si="85"/>
        <v>10.853893235606474</v>
      </c>
      <c r="CJ27" s="92">
        <f t="shared" si="86"/>
        <v>10.981586097201845</v>
      </c>
      <c r="CK27" s="92">
        <f t="shared" si="87"/>
        <v>11.109278958797214</v>
      </c>
      <c r="CL27" s="92">
        <f t="shared" si="88"/>
        <v>11.236971820392586</v>
      </c>
      <c r="CM27" s="92">
        <f t="shared" si="89"/>
        <v>11.364664681987955</v>
      </c>
      <c r="CN27" s="92">
        <f t="shared" si="90"/>
        <v>11.492357543583326</v>
      </c>
      <c r="CO27" s="92">
        <f t="shared" si="91"/>
        <v>11.620050405178695</v>
      </c>
      <c r="CP27" s="92">
        <f t="shared" si="92"/>
        <v>11.747743266774068</v>
      </c>
      <c r="CQ27" s="92">
        <f t="shared" si="93"/>
        <v>11.875436128369437</v>
      </c>
      <c r="CR27" s="92">
        <f t="shared" si="94"/>
        <v>12.003128989964805</v>
      </c>
      <c r="CS27" s="92">
        <f t="shared" si="95"/>
        <v>12.130821851560178</v>
      </c>
      <c r="CT27" s="92">
        <f t="shared" si="96"/>
        <v>12.258514713155545</v>
      </c>
      <c r="CU27" s="92">
        <f t="shared" si="97"/>
        <v>12.386207574750918</v>
      </c>
      <c r="CV27" s="92">
        <f t="shared" si="98"/>
        <v>12.513900436346288</v>
      </c>
      <c r="CW27" s="92">
        <f t="shared" si="99"/>
        <v>12.641593297941659</v>
      </c>
    </row>
    <row r="28" spans="1:101">
      <c r="A28" s="94">
        <v>13</v>
      </c>
      <c r="B28" s="92">
        <f t="shared" si="0"/>
        <v>0</v>
      </c>
      <c r="C28" s="92">
        <f t="shared" si="1"/>
        <v>0.12868488594402719</v>
      </c>
      <c r="D28" s="92">
        <f t="shared" si="2"/>
        <v>0.25736977188805438</v>
      </c>
      <c r="E28" s="92">
        <f t="shared" si="3"/>
        <v>0.38605465783208154</v>
      </c>
      <c r="F28" s="92">
        <f t="shared" si="4"/>
        <v>0.51473954377610875</v>
      </c>
      <c r="G28" s="92">
        <f t="shared" si="5"/>
        <v>0.64342442972013592</v>
      </c>
      <c r="H28" s="92">
        <f t="shared" si="6"/>
        <v>0.77210931566416308</v>
      </c>
      <c r="I28" s="92">
        <f t="shared" si="7"/>
        <v>0.90079420160819035</v>
      </c>
      <c r="J28" s="92">
        <f t="shared" si="8"/>
        <v>1.0294790875522175</v>
      </c>
      <c r="K28" s="92">
        <f t="shared" si="9"/>
        <v>1.1581639734962448</v>
      </c>
      <c r="L28" s="92">
        <f t="shared" si="10"/>
        <v>1.2868488594402718</v>
      </c>
      <c r="M28" s="92">
        <f t="shared" si="11"/>
        <v>1.4155337453842991</v>
      </c>
      <c r="N28" s="92">
        <f t="shared" si="12"/>
        <v>1.5442186313283262</v>
      </c>
      <c r="O28" s="92">
        <f t="shared" si="13"/>
        <v>1.6729035172723534</v>
      </c>
      <c r="P28" s="92">
        <f t="shared" si="14"/>
        <v>1.8015884032163807</v>
      </c>
      <c r="Q28" s="92">
        <f t="shared" si="15"/>
        <v>1.930273289160408</v>
      </c>
      <c r="R28" s="92">
        <f t="shared" si="16"/>
        <v>2.058958175104435</v>
      </c>
      <c r="S28" s="92">
        <f t="shared" si="17"/>
        <v>2.1876430610484623</v>
      </c>
      <c r="T28" s="92">
        <f t="shared" si="18"/>
        <v>2.3163279469924896</v>
      </c>
      <c r="U28" s="92">
        <f t="shared" si="19"/>
        <v>2.4450128329365164</v>
      </c>
      <c r="V28" s="92">
        <f t="shared" si="20"/>
        <v>2.5736977188805437</v>
      </c>
      <c r="W28" s="92">
        <f t="shared" si="21"/>
        <v>2.7023826048245714</v>
      </c>
      <c r="X28" s="92">
        <f t="shared" si="22"/>
        <v>2.8310674907685982</v>
      </c>
      <c r="Y28" s="92">
        <f t="shared" si="23"/>
        <v>2.9597523767126255</v>
      </c>
      <c r="Z28" s="92">
        <f t="shared" si="24"/>
        <v>3.0884372626566523</v>
      </c>
      <c r="AA28" s="92">
        <f t="shared" si="25"/>
        <v>3.21712214860068</v>
      </c>
      <c r="AB28" s="92">
        <f t="shared" si="26"/>
        <v>3.3458070345447068</v>
      </c>
      <c r="AC28" s="92">
        <f t="shared" si="27"/>
        <v>3.4744919204887346</v>
      </c>
      <c r="AD28" s="92">
        <f t="shared" si="28"/>
        <v>3.6031768064327614</v>
      </c>
      <c r="AE28" s="92">
        <f t="shared" si="29"/>
        <v>3.7318616923767887</v>
      </c>
      <c r="AF28" s="92">
        <f t="shared" si="30"/>
        <v>3.8605465783208159</v>
      </c>
      <c r="AG28" s="92">
        <f t="shared" si="31"/>
        <v>3.9892314642648428</v>
      </c>
      <c r="AH28" s="92">
        <f t="shared" si="32"/>
        <v>4.11791635020887</v>
      </c>
      <c r="AI28" s="92">
        <f t="shared" si="33"/>
        <v>4.2466012361528973</v>
      </c>
      <c r="AJ28" s="92">
        <f t="shared" si="34"/>
        <v>4.3752861220969246</v>
      </c>
      <c r="AK28" s="92">
        <f t="shared" si="35"/>
        <v>4.5039710080409519</v>
      </c>
      <c r="AL28" s="92">
        <f t="shared" si="36"/>
        <v>4.6326558939849791</v>
      </c>
      <c r="AM28" s="92">
        <f t="shared" si="37"/>
        <v>4.7613407799290064</v>
      </c>
      <c r="AN28" s="92">
        <f t="shared" si="38"/>
        <v>4.8900256658730328</v>
      </c>
      <c r="AO28" s="92">
        <f t="shared" si="39"/>
        <v>5.0187105518170609</v>
      </c>
      <c r="AP28" s="92">
        <f t="shared" si="40"/>
        <v>5.1473954377610873</v>
      </c>
      <c r="AQ28" s="92">
        <f t="shared" si="41"/>
        <v>5.2760803237051137</v>
      </c>
      <c r="AR28" s="92">
        <f t="shared" si="42"/>
        <v>5.4047652096491428</v>
      </c>
      <c r="AS28" s="92">
        <f t="shared" si="43"/>
        <v>5.5334500955931691</v>
      </c>
      <c r="AT28" s="92">
        <f t="shared" si="44"/>
        <v>5.6621349815371964</v>
      </c>
      <c r="AU28" s="92">
        <f t="shared" si="45"/>
        <v>5.7908198674812237</v>
      </c>
      <c r="AV28" s="92">
        <f t="shared" si="46"/>
        <v>5.919504753425251</v>
      </c>
      <c r="AW28" s="92">
        <f t="shared" si="47"/>
        <v>6.0481896393692773</v>
      </c>
      <c r="AX28" s="92">
        <f t="shared" si="48"/>
        <v>6.1768745253133046</v>
      </c>
      <c r="AY28" s="92">
        <f t="shared" si="49"/>
        <v>6.3055594112573328</v>
      </c>
      <c r="AZ28" s="92">
        <f t="shared" si="50"/>
        <v>6.43424429720136</v>
      </c>
      <c r="BA28" s="92">
        <f t="shared" si="51"/>
        <v>6.5629291831453864</v>
      </c>
      <c r="BB28" s="92">
        <f t="shared" si="52"/>
        <v>6.6916140690894137</v>
      </c>
      <c r="BC28" s="92">
        <f t="shared" si="53"/>
        <v>6.8202989550334419</v>
      </c>
      <c r="BD28" s="92">
        <f t="shared" si="54"/>
        <v>6.9489838409774691</v>
      </c>
      <c r="BE28" s="92">
        <f t="shared" si="55"/>
        <v>7.0776687269214946</v>
      </c>
      <c r="BF28" s="92">
        <f t="shared" si="56"/>
        <v>7.2063536128655228</v>
      </c>
      <c r="BG28" s="92">
        <f t="shared" si="57"/>
        <v>7.3350384988095501</v>
      </c>
      <c r="BH28" s="92">
        <f t="shared" si="58"/>
        <v>7.4637233847535773</v>
      </c>
      <c r="BI28" s="92">
        <f t="shared" si="59"/>
        <v>7.5924082706976046</v>
      </c>
      <c r="BJ28" s="92">
        <f t="shared" si="60"/>
        <v>7.7210931566416319</v>
      </c>
      <c r="BK28" s="92">
        <f t="shared" si="61"/>
        <v>7.8497780425856583</v>
      </c>
      <c r="BL28" s="92">
        <f t="shared" si="62"/>
        <v>7.9784629285296855</v>
      </c>
      <c r="BM28" s="92">
        <f t="shared" si="63"/>
        <v>8.1071478144737128</v>
      </c>
      <c r="BN28" s="92">
        <f t="shared" si="64"/>
        <v>8.2358327004177401</v>
      </c>
      <c r="BO28" s="92">
        <f t="shared" si="65"/>
        <v>8.3645175863617673</v>
      </c>
      <c r="BP28" s="92">
        <f t="shared" si="66"/>
        <v>8.4932024723057946</v>
      </c>
      <c r="BQ28" s="92">
        <f t="shared" si="67"/>
        <v>8.6218873582498219</v>
      </c>
      <c r="BR28" s="92">
        <f t="shared" si="68"/>
        <v>8.7505722441938492</v>
      </c>
      <c r="BS28" s="92">
        <f t="shared" si="69"/>
        <v>8.8792571301378764</v>
      </c>
      <c r="BT28" s="92">
        <f t="shared" si="70"/>
        <v>9.0079420160819037</v>
      </c>
      <c r="BU28" s="92">
        <f t="shared" si="71"/>
        <v>9.136626902025931</v>
      </c>
      <c r="BV28" s="92">
        <f t="shared" si="72"/>
        <v>9.2653117879699582</v>
      </c>
      <c r="BW28" s="92">
        <f t="shared" si="73"/>
        <v>9.3939966739139855</v>
      </c>
      <c r="BX28" s="92">
        <f t="shared" si="74"/>
        <v>9.5226815598580128</v>
      </c>
      <c r="BY28" s="92">
        <f t="shared" si="75"/>
        <v>9.6513664458020383</v>
      </c>
      <c r="BZ28" s="92">
        <f t="shared" si="76"/>
        <v>9.7800513317460656</v>
      </c>
      <c r="CA28" s="92">
        <f t="shared" si="77"/>
        <v>9.9087362176900928</v>
      </c>
      <c r="CB28" s="92">
        <f t="shared" si="78"/>
        <v>10.037421103634122</v>
      </c>
      <c r="CC28" s="92">
        <f t="shared" si="79"/>
        <v>10.166105989578147</v>
      </c>
      <c r="CD28" s="92">
        <f t="shared" si="80"/>
        <v>10.294790875522175</v>
      </c>
      <c r="CE28" s="92">
        <f t="shared" si="81"/>
        <v>10.423475761466204</v>
      </c>
      <c r="CF28" s="92">
        <f t="shared" si="82"/>
        <v>10.552160647410227</v>
      </c>
      <c r="CG28" s="92">
        <f t="shared" si="83"/>
        <v>10.680845533354256</v>
      </c>
      <c r="CH28" s="92">
        <f t="shared" si="84"/>
        <v>10.809530419298286</v>
      </c>
      <c r="CI28" s="92">
        <f t="shared" si="85"/>
        <v>10.938215305242311</v>
      </c>
      <c r="CJ28" s="92">
        <f t="shared" si="86"/>
        <v>11.066900191186338</v>
      </c>
      <c r="CK28" s="92">
        <f t="shared" si="87"/>
        <v>11.195585077130366</v>
      </c>
      <c r="CL28" s="92">
        <f t="shared" si="88"/>
        <v>11.324269963074393</v>
      </c>
      <c r="CM28" s="92">
        <f t="shared" si="89"/>
        <v>11.45295484901842</v>
      </c>
      <c r="CN28" s="92">
        <f t="shared" si="90"/>
        <v>11.581639734962447</v>
      </c>
      <c r="CO28" s="92">
        <f t="shared" si="91"/>
        <v>11.710324620906473</v>
      </c>
      <c r="CP28" s="92">
        <f t="shared" si="92"/>
        <v>11.839009506850502</v>
      </c>
      <c r="CQ28" s="92">
        <f t="shared" si="93"/>
        <v>11.967694392794529</v>
      </c>
      <c r="CR28" s="92">
        <f t="shared" si="94"/>
        <v>12.096379278738555</v>
      </c>
      <c r="CS28" s="92">
        <f t="shared" si="95"/>
        <v>12.225064164682584</v>
      </c>
      <c r="CT28" s="92">
        <f t="shared" si="96"/>
        <v>12.353749050626609</v>
      </c>
      <c r="CU28" s="92">
        <f t="shared" si="97"/>
        <v>12.482433936570638</v>
      </c>
      <c r="CV28" s="92">
        <f t="shared" si="98"/>
        <v>12.611118822514666</v>
      </c>
      <c r="CW28" s="92">
        <f t="shared" si="99"/>
        <v>12.739803708458693</v>
      </c>
    </row>
    <row r="29" spans="1:101">
      <c r="A29" s="94">
        <v>14</v>
      </c>
      <c r="B29" s="92">
        <f t="shared" si="0"/>
        <v>0</v>
      </c>
      <c r="C29" s="92">
        <f t="shared" si="1"/>
        <v>0.12976786831767809</v>
      </c>
      <c r="D29" s="92">
        <f t="shared" si="2"/>
        <v>0.25953573663535617</v>
      </c>
      <c r="E29" s="92">
        <f t="shared" si="3"/>
        <v>0.38930360495303423</v>
      </c>
      <c r="F29" s="92">
        <f t="shared" si="4"/>
        <v>0.51907147327071235</v>
      </c>
      <c r="G29" s="92">
        <f t="shared" si="5"/>
        <v>0.64883934158839041</v>
      </c>
      <c r="H29" s="92">
        <f t="shared" si="6"/>
        <v>0.77860720990606846</v>
      </c>
      <c r="I29" s="92">
        <f t="shared" si="7"/>
        <v>0.90837507822374663</v>
      </c>
      <c r="J29" s="92">
        <f t="shared" si="8"/>
        <v>1.0381429465414247</v>
      </c>
      <c r="K29" s="92">
        <f t="shared" si="9"/>
        <v>1.1679108148591029</v>
      </c>
      <c r="L29" s="92">
        <f t="shared" si="10"/>
        <v>1.2976786831767808</v>
      </c>
      <c r="M29" s="92">
        <f t="shared" si="11"/>
        <v>1.4274465514944592</v>
      </c>
      <c r="N29" s="92">
        <f t="shared" si="12"/>
        <v>1.5572144198121369</v>
      </c>
      <c r="O29" s="92">
        <f t="shared" si="13"/>
        <v>1.6869822881298153</v>
      </c>
      <c r="P29" s="92">
        <f t="shared" si="14"/>
        <v>1.8167501564474933</v>
      </c>
      <c r="Q29" s="92">
        <f t="shared" si="15"/>
        <v>1.9465180247651717</v>
      </c>
      <c r="R29" s="92">
        <f t="shared" si="16"/>
        <v>2.0762858930828494</v>
      </c>
      <c r="S29" s="92">
        <f t="shared" si="17"/>
        <v>2.2060537614005278</v>
      </c>
      <c r="T29" s="92">
        <f t="shared" si="18"/>
        <v>2.3358216297182057</v>
      </c>
      <c r="U29" s="92">
        <f t="shared" si="19"/>
        <v>2.4655894980358837</v>
      </c>
      <c r="V29" s="92">
        <f t="shared" si="20"/>
        <v>2.5953573663535616</v>
      </c>
      <c r="W29" s="92">
        <f t="shared" si="21"/>
        <v>2.7251252346712405</v>
      </c>
      <c r="X29" s="92">
        <f t="shared" si="22"/>
        <v>2.8548931029889184</v>
      </c>
      <c r="Y29" s="92">
        <f t="shared" si="23"/>
        <v>2.9846609713065964</v>
      </c>
      <c r="Z29" s="92">
        <f t="shared" si="24"/>
        <v>3.1144288396242739</v>
      </c>
      <c r="AA29" s="92">
        <f t="shared" si="25"/>
        <v>3.2441967079419523</v>
      </c>
      <c r="AB29" s="92">
        <f t="shared" si="26"/>
        <v>3.3739645762596306</v>
      </c>
      <c r="AC29" s="92">
        <f t="shared" si="27"/>
        <v>3.503732444577309</v>
      </c>
      <c r="AD29" s="92">
        <f t="shared" si="28"/>
        <v>3.6335003128949865</v>
      </c>
      <c r="AE29" s="92">
        <f t="shared" si="29"/>
        <v>3.7632681812126649</v>
      </c>
      <c r="AF29" s="92">
        <f t="shared" si="30"/>
        <v>3.8930360495303433</v>
      </c>
      <c r="AG29" s="92">
        <f t="shared" si="31"/>
        <v>4.0228039178480204</v>
      </c>
      <c r="AH29" s="92">
        <f t="shared" si="32"/>
        <v>4.1525717861656988</v>
      </c>
      <c r="AI29" s="92">
        <f t="shared" si="33"/>
        <v>4.2823396544833772</v>
      </c>
      <c r="AJ29" s="92">
        <f t="shared" si="34"/>
        <v>4.4121075228010556</v>
      </c>
      <c r="AK29" s="92">
        <f t="shared" si="35"/>
        <v>4.541875391118734</v>
      </c>
      <c r="AL29" s="92">
        <f t="shared" si="36"/>
        <v>4.6716432594364115</v>
      </c>
      <c r="AM29" s="92">
        <f t="shared" si="37"/>
        <v>4.8014111277540898</v>
      </c>
      <c r="AN29" s="92">
        <f t="shared" si="38"/>
        <v>4.9311789960717674</v>
      </c>
      <c r="AO29" s="92">
        <f t="shared" si="39"/>
        <v>5.0609468643894457</v>
      </c>
      <c r="AP29" s="92">
        <f t="shared" si="40"/>
        <v>5.1907147327071232</v>
      </c>
      <c r="AQ29" s="92">
        <f t="shared" si="41"/>
        <v>5.3204826010248008</v>
      </c>
      <c r="AR29" s="92">
        <f t="shared" si="42"/>
        <v>5.4502504693424809</v>
      </c>
      <c r="AS29" s="92">
        <f t="shared" si="43"/>
        <v>5.5800183376601584</v>
      </c>
      <c r="AT29" s="92">
        <f t="shared" si="44"/>
        <v>5.7097862059778368</v>
      </c>
      <c r="AU29" s="92">
        <f t="shared" si="45"/>
        <v>5.8395540742955143</v>
      </c>
      <c r="AV29" s="92">
        <f t="shared" si="46"/>
        <v>5.9693219426131927</v>
      </c>
      <c r="AW29" s="92">
        <f t="shared" si="47"/>
        <v>6.0990898109308702</v>
      </c>
      <c r="AX29" s="92">
        <f t="shared" si="48"/>
        <v>6.2288576792485477</v>
      </c>
      <c r="AY29" s="92">
        <f t="shared" si="49"/>
        <v>6.358625547566227</v>
      </c>
      <c r="AZ29" s="92">
        <f t="shared" si="50"/>
        <v>6.4883934158839045</v>
      </c>
      <c r="BA29" s="92">
        <f t="shared" si="51"/>
        <v>6.6181612842015829</v>
      </c>
      <c r="BB29" s="92">
        <f t="shared" si="52"/>
        <v>6.7479291525192613</v>
      </c>
      <c r="BC29" s="92">
        <f t="shared" si="53"/>
        <v>6.8776970208369397</v>
      </c>
      <c r="BD29" s="92">
        <f t="shared" si="54"/>
        <v>7.0074648891546181</v>
      </c>
      <c r="BE29" s="92">
        <f t="shared" si="55"/>
        <v>7.1372327574722947</v>
      </c>
      <c r="BF29" s="92">
        <f t="shared" si="56"/>
        <v>7.2670006257899731</v>
      </c>
      <c r="BG29" s="92">
        <f t="shared" si="57"/>
        <v>7.3967684941076515</v>
      </c>
      <c r="BH29" s="92">
        <f t="shared" si="58"/>
        <v>7.5265363624253299</v>
      </c>
      <c r="BI29" s="92">
        <f t="shared" si="59"/>
        <v>7.6563042307430074</v>
      </c>
      <c r="BJ29" s="92">
        <f t="shared" si="60"/>
        <v>7.7860720990606866</v>
      </c>
      <c r="BK29" s="92">
        <f t="shared" si="61"/>
        <v>7.9158399673783642</v>
      </c>
      <c r="BL29" s="92">
        <f t="shared" si="62"/>
        <v>8.0456078356960408</v>
      </c>
      <c r="BM29" s="92">
        <f t="shared" si="63"/>
        <v>8.1753757040137192</v>
      </c>
      <c r="BN29" s="92">
        <f t="shared" si="64"/>
        <v>8.3051435723313976</v>
      </c>
      <c r="BO29" s="92">
        <f t="shared" si="65"/>
        <v>8.4349114406490777</v>
      </c>
      <c r="BP29" s="92">
        <f t="shared" si="66"/>
        <v>8.5646793089667543</v>
      </c>
      <c r="BQ29" s="92">
        <f t="shared" si="67"/>
        <v>8.6944471772844327</v>
      </c>
      <c r="BR29" s="92">
        <f t="shared" si="68"/>
        <v>8.8242150456021111</v>
      </c>
      <c r="BS29" s="92">
        <f t="shared" si="69"/>
        <v>8.9539829139197877</v>
      </c>
      <c r="BT29" s="92">
        <f t="shared" si="70"/>
        <v>9.0837507822374679</v>
      </c>
      <c r="BU29" s="92">
        <f t="shared" si="71"/>
        <v>9.2135186505551445</v>
      </c>
      <c r="BV29" s="92">
        <f t="shared" si="72"/>
        <v>9.3432865188728229</v>
      </c>
      <c r="BW29" s="92">
        <f t="shared" si="73"/>
        <v>9.4730543871905031</v>
      </c>
      <c r="BX29" s="92">
        <f t="shared" si="74"/>
        <v>9.6028222555081797</v>
      </c>
      <c r="BY29" s="92">
        <f t="shared" si="75"/>
        <v>9.7325901238258563</v>
      </c>
      <c r="BZ29" s="92">
        <f t="shared" si="76"/>
        <v>9.8623579921435347</v>
      </c>
      <c r="CA29" s="92">
        <f t="shared" si="77"/>
        <v>9.9921258604612131</v>
      </c>
      <c r="CB29" s="92">
        <f t="shared" si="78"/>
        <v>10.121893728778891</v>
      </c>
      <c r="CC29" s="92">
        <f t="shared" si="79"/>
        <v>10.25166159709657</v>
      </c>
      <c r="CD29" s="92">
        <f t="shared" si="80"/>
        <v>10.381429465414246</v>
      </c>
      <c r="CE29" s="92">
        <f t="shared" si="81"/>
        <v>10.511197333731927</v>
      </c>
      <c r="CF29" s="92">
        <f t="shared" si="82"/>
        <v>10.640965202049602</v>
      </c>
      <c r="CG29" s="92">
        <f t="shared" si="83"/>
        <v>10.770733070367282</v>
      </c>
      <c r="CH29" s="92">
        <f t="shared" si="84"/>
        <v>10.900500938684962</v>
      </c>
      <c r="CI29" s="92">
        <f t="shared" si="85"/>
        <v>11.030268807002638</v>
      </c>
      <c r="CJ29" s="92">
        <f t="shared" si="86"/>
        <v>11.160036675320317</v>
      </c>
      <c r="CK29" s="92">
        <f t="shared" si="87"/>
        <v>11.289804543637993</v>
      </c>
      <c r="CL29" s="92">
        <f t="shared" si="88"/>
        <v>11.419572411955674</v>
      </c>
      <c r="CM29" s="92">
        <f t="shared" si="89"/>
        <v>11.54934028027335</v>
      </c>
      <c r="CN29" s="92">
        <f t="shared" si="90"/>
        <v>11.679108148591029</v>
      </c>
      <c r="CO29" s="92">
        <f t="shared" si="91"/>
        <v>11.808876016908705</v>
      </c>
      <c r="CP29" s="92">
        <f t="shared" si="92"/>
        <v>11.938643885226385</v>
      </c>
      <c r="CQ29" s="92">
        <f t="shared" si="93"/>
        <v>12.068411753544064</v>
      </c>
      <c r="CR29" s="92">
        <f t="shared" si="94"/>
        <v>12.19817962186174</v>
      </c>
      <c r="CS29" s="92">
        <f t="shared" si="95"/>
        <v>12.327947490179421</v>
      </c>
      <c r="CT29" s="92">
        <f t="shared" si="96"/>
        <v>12.457715358497095</v>
      </c>
      <c r="CU29" s="92">
        <f t="shared" si="97"/>
        <v>12.587483226814776</v>
      </c>
      <c r="CV29" s="92">
        <f t="shared" si="98"/>
        <v>12.717251095132454</v>
      </c>
      <c r="CW29" s="92">
        <f t="shared" si="99"/>
        <v>12.847018963450132</v>
      </c>
    </row>
    <row r="30" spans="1:101">
      <c r="A30" s="94">
        <v>15</v>
      </c>
      <c r="B30" s="92">
        <f t="shared" si="0"/>
        <v>0</v>
      </c>
      <c r="C30" s="92">
        <f t="shared" si="1"/>
        <v>0.13094467780752286</v>
      </c>
      <c r="D30" s="92">
        <f t="shared" si="2"/>
        <v>0.26188935561504573</v>
      </c>
      <c r="E30" s="92">
        <f t="shared" si="3"/>
        <v>0.39283403342256856</v>
      </c>
      <c r="F30" s="92">
        <f t="shared" si="4"/>
        <v>0.52377871123009145</v>
      </c>
      <c r="G30" s="92">
        <f t="shared" si="5"/>
        <v>0.65472338903761429</v>
      </c>
      <c r="H30" s="92">
        <f t="shared" si="6"/>
        <v>0.78566806684513713</v>
      </c>
      <c r="I30" s="92">
        <f t="shared" si="7"/>
        <v>0.91661274465266007</v>
      </c>
      <c r="J30" s="92">
        <f t="shared" si="8"/>
        <v>1.0475574224601829</v>
      </c>
      <c r="K30" s="92">
        <f t="shared" si="9"/>
        <v>1.1785021002677059</v>
      </c>
      <c r="L30" s="92">
        <f t="shared" si="10"/>
        <v>1.3094467780752286</v>
      </c>
      <c r="M30" s="92">
        <f t="shared" si="11"/>
        <v>1.4403914558827515</v>
      </c>
      <c r="N30" s="92">
        <f t="shared" si="12"/>
        <v>1.5713361336902743</v>
      </c>
      <c r="O30" s="92">
        <f t="shared" si="13"/>
        <v>1.7022808114977972</v>
      </c>
      <c r="P30" s="92">
        <f t="shared" si="14"/>
        <v>1.8332254893053201</v>
      </c>
      <c r="Q30" s="92">
        <f t="shared" si="15"/>
        <v>1.9641701671128431</v>
      </c>
      <c r="R30" s="92">
        <f t="shared" si="16"/>
        <v>2.0951148449203658</v>
      </c>
      <c r="S30" s="92">
        <f t="shared" si="17"/>
        <v>2.2260595227278888</v>
      </c>
      <c r="T30" s="92">
        <f t="shared" si="18"/>
        <v>2.3570042005354117</v>
      </c>
      <c r="U30" s="92">
        <f t="shared" si="19"/>
        <v>2.4879488783429342</v>
      </c>
      <c r="V30" s="92">
        <f t="shared" si="20"/>
        <v>2.6188935561504572</v>
      </c>
      <c r="W30" s="92">
        <f t="shared" si="21"/>
        <v>2.7498382339579805</v>
      </c>
      <c r="X30" s="92">
        <f t="shared" si="22"/>
        <v>2.8807829117655031</v>
      </c>
      <c r="Y30" s="92">
        <f t="shared" si="23"/>
        <v>3.011727589573026</v>
      </c>
      <c r="Z30" s="92">
        <f t="shared" si="24"/>
        <v>3.1426722673805485</v>
      </c>
      <c r="AA30" s="92">
        <f t="shared" si="25"/>
        <v>3.2736169451880714</v>
      </c>
      <c r="AB30" s="92">
        <f t="shared" si="26"/>
        <v>3.4045616229955944</v>
      </c>
      <c r="AC30" s="92">
        <f t="shared" si="27"/>
        <v>3.5355063008031178</v>
      </c>
      <c r="AD30" s="92">
        <f t="shared" si="28"/>
        <v>3.6664509786106403</v>
      </c>
      <c r="AE30" s="92">
        <f t="shared" si="29"/>
        <v>3.7973956564181632</v>
      </c>
      <c r="AF30" s="92">
        <f t="shared" si="30"/>
        <v>3.9283403342256862</v>
      </c>
      <c r="AG30" s="92">
        <f t="shared" si="31"/>
        <v>4.0592850120332082</v>
      </c>
      <c r="AH30" s="92">
        <f t="shared" si="32"/>
        <v>4.1902296898407316</v>
      </c>
      <c r="AI30" s="92">
        <f t="shared" si="33"/>
        <v>4.3211743676482541</v>
      </c>
      <c r="AJ30" s="92">
        <f t="shared" si="34"/>
        <v>4.4521190454557775</v>
      </c>
      <c r="AK30" s="92">
        <f t="shared" si="35"/>
        <v>4.5830637232633009</v>
      </c>
      <c r="AL30" s="92">
        <f t="shared" si="36"/>
        <v>4.7140084010708234</v>
      </c>
      <c r="AM30" s="92">
        <f t="shared" si="37"/>
        <v>4.8449530788783459</v>
      </c>
      <c r="AN30" s="92">
        <f t="shared" si="38"/>
        <v>4.9758977566858684</v>
      </c>
      <c r="AO30" s="92">
        <f t="shared" si="39"/>
        <v>5.1068424344933918</v>
      </c>
      <c r="AP30" s="92">
        <f t="shared" si="40"/>
        <v>5.2377871123009143</v>
      </c>
      <c r="AQ30" s="92">
        <f t="shared" si="41"/>
        <v>5.3687317901084368</v>
      </c>
      <c r="AR30" s="92">
        <f t="shared" si="42"/>
        <v>5.4996764679159611</v>
      </c>
      <c r="AS30" s="92">
        <f t="shared" si="43"/>
        <v>5.6306211457234836</v>
      </c>
      <c r="AT30" s="92">
        <f t="shared" si="44"/>
        <v>5.7615658235310061</v>
      </c>
      <c r="AU30" s="92">
        <f t="shared" si="45"/>
        <v>5.8925105013385286</v>
      </c>
      <c r="AV30" s="92">
        <f t="shared" si="46"/>
        <v>6.023455179146052</v>
      </c>
      <c r="AW30" s="92">
        <f t="shared" si="47"/>
        <v>6.1543998569535745</v>
      </c>
      <c r="AX30" s="92">
        <f t="shared" si="48"/>
        <v>6.285344534761097</v>
      </c>
      <c r="AY30" s="92">
        <f t="shared" si="49"/>
        <v>6.4162892125686213</v>
      </c>
      <c r="AZ30" s="92">
        <f t="shared" si="50"/>
        <v>6.5472338903761429</v>
      </c>
      <c r="BA30" s="92">
        <f t="shared" si="51"/>
        <v>6.6781785681836654</v>
      </c>
      <c r="BB30" s="92">
        <f t="shared" si="52"/>
        <v>6.8091232459911888</v>
      </c>
      <c r="BC30" s="92">
        <f t="shared" si="53"/>
        <v>6.9400679237987122</v>
      </c>
      <c r="BD30" s="92">
        <f t="shared" si="54"/>
        <v>7.0710126016062356</v>
      </c>
      <c r="BE30" s="92">
        <f t="shared" si="55"/>
        <v>7.2019572794137572</v>
      </c>
      <c r="BF30" s="92">
        <f t="shared" si="56"/>
        <v>7.3329019572212806</v>
      </c>
      <c r="BG30" s="92">
        <f t="shared" si="57"/>
        <v>7.4638466350288031</v>
      </c>
      <c r="BH30" s="92">
        <f t="shared" si="58"/>
        <v>7.5947913128363265</v>
      </c>
      <c r="BI30" s="92">
        <f t="shared" si="59"/>
        <v>7.725735990643849</v>
      </c>
      <c r="BJ30" s="92">
        <f t="shared" si="60"/>
        <v>7.8566806684513724</v>
      </c>
      <c r="BK30" s="92">
        <f t="shared" si="61"/>
        <v>7.9876253462588949</v>
      </c>
      <c r="BL30" s="92">
        <f t="shared" si="62"/>
        <v>8.1185700240664165</v>
      </c>
      <c r="BM30" s="92">
        <f t="shared" si="63"/>
        <v>8.2495147018739399</v>
      </c>
      <c r="BN30" s="92">
        <f t="shared" si="64"/>
        <v>8.3804593796814633</v>
      </c>
      <c r="BO30" s="92">
        <f t="shared" si="65"/>
        <v>8.5114040574889867</v>
      </c>
      <c r="BP30" s="92">
        <f t="shared" si="66"/>
        <v>8.6423487352965083</v>
      </c>
      <c r="BQ30" s="92">
        <f t="shared" si="67"/>
        <v>8.7732934131040317</v>
      </c>
      <c r="BR30" s="92">
        <f t="shared" si="68"/>
        <v>8.904238090911555</v>
      </c>
      <c r="BS30" s="92">
        <f t="shared" si="69"/>
        <v>9.0351827687190767</v>
      </c>
      <c r="BT30" s="92">
        <f t="shared" si="70"/>
        <v>9.1661274465266018</v>
      </c>
      <c r="BU30" s="92">
        <f t="shared" si="71"/>
        <v>9.2970721243341234</v>
      </c>
      <c r="BV30" s="92">
        <f t="shared" si="72"/>
        <v>9.4280168021416468</v>
      </c>
      <c r="BW30" s="92">
        <f t="shared" si="73"/>
        <v>9.5589614799491702</v>
      </c>
      <c r="BX30" s="92">
        <f t="shared" si="74"/>
        <v>9.6899061577566918</v>
      </c>
      <c r="BY30" s="92">
        <f t="shared" si="75"/>
        <v>9.8208508355642135</v>
      </c>
      <c r="BZ30" s="92">
        <f t="shared" si="76"/>
        <v>9.9517955133717368</v>
      </c>
      <c r="CA30" s="92">
        <f t="shared" si="77"/>
        <v>10.08274019117926</v>
      </c>
      <c r="CB30" s="92">
        <f t="shared" si="78"/>
        <v>10.213684868986784</v>
      </c>
      <c r="CC30" s="92">
        <f t="shared" si="79"/>
        <v>10.344629546794307</v>
      </c>
      <c r="CD30" s="92">
        <f t="shared" si="80"/>
        <v>10.475574224601829</v>
      </c>
      <c r="CE30" s="92">
        <f t="shared" si="81"/>
        <v>10.606518902409352</v>
      </c>
      <c r="CF30" s="92">
        <f t="shared" si="82"/>
        <v>10.737463580216874</v>
      </c>
      <c r="CG30" s="92">
        <f t="shared" si="83"/>
        <v>10.868408258024397</v>
      </c>
      <c r="CH30" s="92">
        <f t="shared" si="84"/>
        <v>10.999352935831922</v>
      </c>
      <c r="CI30" s="92">
        <f t="shared" si="85"/>
        <v>11.130297613639444</v>
      </c>
      <c r="CJ30" s="92">
        <f t="shared" si="86"/>
        <v>11.261242291446967</v>
      </c>
      <c r="CK30" s="92">
        <f t="shared" si="87"/>
        <v>11.392186969254489</v>
      </c>
      <c r="CL30" s="92">
        <f t="shared" si="88"/>
        <v>11.523131647062012</v>
      </c>
      <c r="CM30" s="92">
        <f t="shared" si="89"/>
        <v>11.654076324869536</v>
      </c>
      <c r="CN30" s="92">
        <f t="shared" si="90"/>
        <v>11.785021002677057</v>
      </c>
      <c r="CO30" s="92">
        <f t="shared" si="91"/>
        <v>11.915965680484581</v>
      </c>
      <c r="CP30" s="92">
        <f t="shared" si="92"/>
        <v>12.046910358292104</v>
      </c>
      <c r="CQ30" s="92">
        <f t="shared" si="93"/>
        <v>12.177855036099626</v>
      </c>
      <c r="CR30" s="92">
        <f t="shared" si="94"/>
        <v>12.308799713907149</v>
      </c>
      <c r="CS30" s="92">
        <f t="shared" si="95"/>
        <v>12.439744391714672</v>
      </c>
      <c r="CT30" s="92">
        <f t="shared" si="96"/>
        <v>12.570689069522194</v>
      </c>
      <c r="CU30" s="92">
        <f t="shared" si="97"/>
        <v>12.701633747329717</v>
      </c>
      <c r="CV30" s="92">
        <f t="shared" si="98"/>
        <v>12.832578425137243</v>
      </c>
      <c r="CW30" s="92">
        <f t="shared" si="99"/>
        <v>12.963523102944764</v>
      </c>
    </row>
    <row r="31" spans="1:101">
      <c r="A31" s="94">
        <v>16</v>
      </c>
      <c r="B31" s="92">
        <f t="shared" si="0"/>
        <v>0</v>
      </c>
      <c r="C31" s="92">
        <f t="shared" si="1"/>
        <v>0.13221847190416613</v>
      </c>
      <c r="D31" s="92">
        <f t="shared" si="2"/>
        <v>0.26443694380833227</v>
      </c>
      <c r="E31" s="92">
        <f t="shared" si="3"/>
        <v>0.39665541571249829</v>
      </c>
      <c r="F31" s="92">
        <f t="shared" si="4"/>
        <v>0.52887388761666454</v>
      </c>
      <c r="G31" s="92">
        <f t="shared" si="5"/>
        <v>0.66109235952083056</v>
      </c>
      <c r="H31" s="92">
        <f t="shared" si="6"/>
        <v>0.79331083142499659</v>
      </c>
      <c r="I31" s="92">
        <f t="shared" si="7"/>
        <v>0.92552930332916283</v>
      </c>
      <c r="J31" s="92">
        <f t="shared" si="8"/>
        <v>1.0577477752333291</v>
      </c>
      <c r="K31" s="92">
        <f t="shared" si="9"/>
        <v>1.189966247137495</v>
      </c>
      <c r="L31" s="92">
        <f t="shared" si="10"/>
        <v>1.3221847190416611</v>
      </c>
      <c r="M31" s="92">
        <f t="shared" si="11"/>
        <v>1.4544031909458275</v>
      </c>
      <c r="N31" s="92">
        <f t="shared" si="12"/>
        <v>1.5866216628499932</v>
      </c>
      <c r="O31" s="92">
        <f t="shared" si="13"/>
        <v>1.7188401347541595</v>
      </c>
      <c r="P31" s="92">
        <f t="shared" si="14"/>
        <v>1.8510586066583257</v>
      </c>
      <c r="Q31" s="92">
        <f t="shared" si="15"/>
        <v>1.9832770785624918</v>
      </c>
      <c r="R31" s="92">
        <f t="shared" si="16"/>
        <v>2.1154955504666582</v>
      </c>
      <c r="S31" s="92">
        <f t="shared" si="17"/>
        <v>2.2477140223708241</v>
      </c>
      <c r="T31" s="92">
        <f t="shared" si="18"/>
        <v>2.37993249427499</v>
      </c>
      <c r="U31" s="92">
        <f t="shared" si="19"/>
        <v>2.5121509661791563</v>
      </c>
      <c r="V31" s="92">
        <f t="shared" si="20"/>
        <v>2.6443694380833223</v>
      </c>
      <c r="W31" s="92">
        <f t="shared" si="21"/>
        <v>2.7765879099874886</v>
      </c>
      <c r="X31" s="92">
        <f t="shared" si="22"/>
        <v>2.908806381891655</v>
      </c>
      <c r="Y31" s="92">
        <f t="shared" si="23"/>
        <v>3.0410248537958209</v>
      </c>
      <c r="Z31" s="92">
        <f t="shared" si="24"/>
        <v>3.1732433256999864</v>
      </c>
      <c r="AA31" s="92">
        <f t="shared" si="25"/>
        <v>3.3054617976041532</v>
      </c>
      <c r="AB31" s="92">
        <f t="shared" si="26"/>
        <v>3.4376802695083191</v>
      </c>
      <c r="AC31" s="92">
        <f t="shared" si="27"/>
        <v>3.5698987414124854</v>
      </c>
      <c r="AD31" s="92">
        <f t="shared" si="28"/>
        <v>3.7021172133166513</v>
      </c>
      <c r="AE31" s="92">
        <f t="shared" si="29"/>
        <v>3.8343356852208177</v>
      </c>
      <c r="AF31" s="92">
        <f t="shared" si="30"/>
        <v>3.9665541571249836</v>
      </c>
      <c r="AG31" s="92">
        <f t="shared" si="31"/>
        <v>4.0987726290291491</v>
      </c>
      <c r="AH31" s="92">
        <f t="shared" si="32"/>
        <v>4.2309911009333163</v>
      </c>
      <c r="AI31" s="92">
        <f t="shared" si="33"/>
        <v>4.3632095728374818</v>
      </c>
      <c r="AJ31" s="92">
        <f t="shared" si="34"/>
        <v>4.4954280447416481</v>
      </c>
      <c r="AK31" s="92">
        <f t="shared" si="35"/>
        <v>4.6276465166458145</v>
      </c>
      <c r="AL31" s="92">
        <f t="shared" si="36"/>
        <v>4.75986498854998</v>
      </c>
      <c r="AM31" s="92">
        <f t="shared" si="37"/>
        <v>4.8920834604541463</v>
      </c>
      <c r="AN31" s="92">
        <f t="shared" si="38"/>
        <v>5.0243019323583127</v>
      </c>
      <c r="AO31" s="92">
        <f t="shared" si="39"/>
        <v>5.156520404262479</v>
      </c>
      <c r="AP31" s="92">
        <f t="shared" si="40"/>
        <v>5.2887388761666445</v>
      </c>
      <c r="AQ31" s="92">
        <f t="shared" si="41"/>
        <v>5.42095734807081</v>
      </c>
      <c r="AR31" s="92">
        <f t="shared" si="42"/>
        <v>5.5531758199749772</v>
      </c>
      <c r="AS31" s="92">
        <f t="shared" si="43"/>
        <v>5.6853942918791427</v>
      </c>
      <c r="AT31" s="92">
        <f t="shared" si="44"/>
        <v>5.8176127637833099</v>
      </c>
      <c r="AU31" s="92">
        <f t="shared" si="45"/>
        <v>5.9498312356874754</v>
      </c>
      <c r="AV31" s="92">
        <f t="shared" si="46"/>
        <v>6.0820497075916418</v>
      </c>
      <c r="AW31" s="92">
        <f t="shared" si="47"/>
        <v>6.2142681794958072</v>
      </c>
      <c r="AX31" s="92">
        <f t="shared" si="48"/>
        <v>6.3464866513999727</v>
      </c>
      <c r="AY31" s="92">
        <f t="shared" si="49"/>
        <v>6.4787051233041408</v>
      </c>
      <c r="AZ31" s="92">
        <f t="shared" si="50"/>
        <v>6.6109235952083063</v>
      </c>
      <c r="BA31" s="92">
        <f t="shared" si="51"/>
        <v>6.7431420671124718</v>
      </c>
      <c r="BB31" s="92">
        <f t="shared" si="52"/>
        <v>6.8753605390166381</v>
      </c>
      <c r="BC31" s="92">
        <f t="shared" si="53"/>
        <v>7.0075790109208045</v>
      </c>
      <c r="BD31" s="92">
        <f t="shared" si="54"/>
        <v>7.1397974828249708</v>
      </c>
      <c r="BE31" s="92">
        <f t="shared" si="55"/>
        <v>7.2720159547291354</v>
      </c>
      <c r="BF31" s="92">
        <f t="shared" si="56"/>
        <v>7.4042344266333027</v>
      </c>
      <c r="BG31" s="92">
        <f t="shared" si="57"/>
        <v>7.536452898537469</v>
      </c>
      <c r="BH31" s="92">
        <f t="shared" si="58"/>
        <v>7.6686713704416354</v>
      </c>
      <c r="BI31" s="92">
        <f t="shared" si="59"/>
        <v>7.8008898423458009</v>
      </c>
      <c r="BJ31" s="92">
        <f t="shared" si="60"/>
        <v>7.9331083142499672</v>
      </c>
      <c r="BK31" s="92">
        <f t="shared" si="61"/>
        <v>8.0653267861541327</v>
      </c>
      <c r="BL31" s="92">
        <f t="shared" si="62"/>
        <v>8.1975452580582981</v>
      </c>
      <c r="BM31" s="92">
        <f t="shared" si="63"/>
        <v>8.3297637299624654</v>
      </c>
      <c r="BN31" s="92">
        <f t="shared" si="64"/>
        <v>8.4619822018666326</v>
      </c>
      <c r="BO31" s="92">
        <f t="shared" si="65"/>
        <v>8.5942006737707981</v>
      </c>
      <c r="BP31" s="92">
        <f t="shared" si="66"/>
        <v>8.7264191456749636</v>
      </c>
      <c r="BQ31" s="92">
        <f t="shared" si="67"/>
        <v>8.8586376175791308</v>
      </c>
      <c r="BR31" s="92">
        <f t="shared" si="68"/>
        <v>8.9908560894832963</v>
      </c>
      <c r="BS31" s="92">
        <f t="shared" si="69"/>
        <v>9.1230745613874618</v>
      </c>
      <c r="BT31" s="92">
        <f t="shared" si="70"/>
        <v>9.255293033291629</v>
      </c>
      <c r="BU31" s="92">
        <f t="shared" si="71"/>
        <v>9.3875115051957945</v>
      </c>
      <c r="BV31" s="92">
        <f t="shared" si="72"/>
        <v>9.5197299770999599</v>
      </c>
      <c r="BW31" s="92">
        <f t="shared" si="73"/>
        <v>9.6519484490041272</v>
      </c>
      <c r="BX31" s="92">
        <f t="shared" si="74"/>
        <v>9.7841669209082927</v>
      </c>
      <c r="BY31" s="92">
        <f t="shared" si="75"/>
        <v>9.9163853928124563</v>
      </c>
      <c r="BZ31" s="92">
        <f t="shared" si="76"/>
        <v>10.048603864716625</v>
      </c>
      <c r="CA31" s="92">
        <f t="shared" si="77"/>
        <v>10.180822336620791</v>
      </c>
      <c r="CB31" s="92">
        <f t="shared" si="78"/>
        <v>10.313040808524958</v>
      </c>
      <c r="CC31" s="92">
        <f t="shared" si="79"/>
        <v>10.445259280429124</v>
      </c>
      <c r="CD31" s="92">
        <f t="shared" si="80"/>
        <v>10.577477752333289</v>
      </c>
      <c r="CE31" s="92">
        <f t="shared" si="81"/>
        <v>10.709696224237456</v>
      </c>
      <c r="CF31" s="92">
        <f t="shared" si="82"/>
        <v>10.84191469614162</v>
      </c>
      <c r="CG31" s="92">
        <f t="shared" si="83"/>
        <v>10.974133168045787</v>
      </c>
      <c r="CH31" s="92">
        <f t="shared" si="84"/>
        <v>11.106351639949954</v>
      </c>
      <c r="CI31" s="92">
        <f t="shared" si="85"/>
        <v>11.23857011185412</v>
      </c>
      <c r="CJ31" s="92">
        <f t="shared" si="86"/>
        <v>11.370788583758285</v>
      </c>
      <c r="CK31" s="92">
        <f t="shared" si="87"/>
        <v>11.503007055662453</v>
      </c>
      <c r="CL31" s="92">
        <f t="shared" si="88"/>
        <v>11.63522552756662</v>
      </c>
      <c r="CM31" s="92">
        <f t="shared" si="89"/>
        <v>11.767443999470785</v>
      </c>
      <c r="CN31" s="92">
        <f t="shared" si="90"/>
        <v>11.899662471374951</v>
      </c>
      <c r="CO31" s="92">
        <f t="shared" si="91"/>
        <v>12.031880943279116</v>
      </c>
      <c r="CP31" s="92">
        <f t="shared" si="92"/>
        <v>12.164099415183284</v>
      </c>
      <c r="CQ31" s="92">
        <f t="shared" si="93"/>
        <v>12.296317887087449</v>
      </c>
      <c r="CR31" s="92">
        <f t="shared" si="94"/>
        <v>12.428536358991614</v>
      </c>
      <c r="CS31" s="92">
        <f t="shared" si="95"/>
        <v>12.560754830895782</v>
      </c>
      <c r="CT31" s="92">
        <f t="shared" si="96"/>
        <v>12.692973302799945</v>
      </c>
      <c r="CU31" s="92">
        <f t="shared" si="97"/>
        <v>12.825191774704113</v>
      </c>
      <c r="CV31" s="92">
        <f t="shared" si="98"/>
        <v>12.957410246608282</v>
      </c>
      <c r="CW31" s="92">
        <f t="shared" si="99"/>
        <v>13.089628718512447</v>
      </c>
    </row>
    <row r="32" spans="1:101">
      <c r="A32" s="94">
        <v>17</v>
      </c>
      <c r="B32" s="92">
        <f t="shared" si="0"/>
        <v>0</v>
      </c>
      <c r="C32" s="92">
        <f t="shared" si="1"/>
        <v>0.1335927150681061</v>
      </c>
      <c r="D32" s="92">
        <f t="shared" si="2"/>
        <v>0.26718543013621221</v>
      </c>
      <c r="E32" s="92">
        <f t="shared" si="3"/>
        <v>0.40077814520431826</v>
      </c>
      <c r="F32" s="92">
        <f t="shared" si="4"/>
        <v>0.53437086027242442</v>
      </c>
      <c r="G32" s="92">
        <f t="shared" si="5"/>
        <v>0.66796357534053052</v>
      </c>
      <c r="H32" s="92">
        <f t="shared" si="6"/>
        <v>0.80155629040863652</v>
      </c>
      <c r="I32" s="92">
        <f t="shared" si="7"/>
        <v>0.93514900547674273</v>
      </c>
      <c r="J32" s="92">
        <f t="shared" si="8"/>
        <v>1.0687417205448488</v>
      </c>
      <c r="K32" s="92">
        <f t="shared" si="9"/>
        <v>1.2023344356129548</v>
      </c>
      <c r="L32" s="92">
        <f t="shared" si="10"/>
        <v>1.335927150681061</v>
      </c>
      <c r="M32" s="92">
        <f t="shared" si="11"/>
        <v>1.4695198657491673</v>
      </c>
      <c r="N32" s="92">
        <f t="shared" si="12"/>
        <v>1.603112580817273</v>
      </c>
      <c r="O32" s="92">
        <f t="shared" si="13"/>
        <v>1.7367052958853793</v>
      </c>
      <c r="P32" s="92">
        <f t="shared" si="14"/>
        <v>1.8702980109534855</v>
      </c>
      <c r="Q32" s="92">
        <f t="shared" si="15"/>
        <v>2.0038907260215919</v>
      </c>
      <c r="R32" s="92">
        <f t="shared" si="16"/>
        <v>2.1374834410896977</v>
      </c>
      <c r="S32" s="92">
        <f t="shared" si="17"/>
        <v>2.2710761561578039</v>
      </c>
      <c r="T32" s="92">
        <f t="shared" si="18"/>
        <v>2.4046688712259097</v>
      </c>
      <c r="U32" s="92">
        <f t="shared" si="19"/>
        <v>2.5382615862940159</v>
      </c>
      <c r="V32" s="92">
        <f t="shared" si="20"/>
        <v>2.6718543013621221</v>
      </c>
      <c r="W32" s="92">
        <f t="shared" si="21"/>
        <v>2.8054470164302283</v>
      </c>
      <c r="X32" s="92">
        <f t="shared" si="22"/>
        <v>2.9390397314983345</v>
      </c>
      <c r="Y32" s="92">
        <f t="shared" si="23"/>
        <v>3.0726324465664407</v>
      </c>
      <c r="Z32" s="92">
        <f t="shared" si="24"/>
        <v>3.2062251616345461</v>
      </c>
      <c r="AA32" s="92">
        <f t="shared" si="25"/>
        <v>3.3398178767026527</v>
      </c>
      <c r="AB32" s="92">
        <f t="shared" si="26"/>
        <v>3.4734105917707585</v>
      </c>
      <c r="AC32" s="92">
        <f t="shared" si="27"/>
        <v>3.6070033068388652</v>
      </c>
      <c r="AD32" s="92">
        <f t="shared" si="28"/>
        <v>3.7405960219069709</v>
      </c>
      <c r="AE32" s="92">
        <f t="shared" si="29"/>
        <v>3.8741887369750772</v>
      </c>
      <c r="AF32" s="92">
        <f t="shared" si="30"/>
        <v>4.0077814520431838</v>
      </c>
      <c r="AG32" s="92">
        <f t="shared" si="31"/>
        <v>4.1413741671112891</v>
      </c>
      <c r="AH32" s="92">
        <f t="shared" si="32"/>
        <v>4.2749668821793954</v>
      </c>
      <c r="AI32" s="92">
        <f t="shared" si="33"/>
        <v>4.4085595972475007</v>
      </c>
      <c r="AJ32" s="92">
        <f t="shared" si="34"/>
        <v>4.5421523123156078</v>
      </c>
      <c r="AK32" s="92">
        <f t="shared" si="35"/>
        <v>4.675745027383714</v>
      </c>
      <c r="AL32" s="92">
        <f t="shared" si="36"/>
        <v>4.8093377424518193</v>
      </c>
      <c r="AM32" s="92">
        <f t="shared" si="37"/>
        <v>4.9429304575199264</v>
      </c>
      <c r="AN32" s="92">
        <f t="shared" si="38"/>
        <v>5.0765231725880318</v>
      </c>
      <c r="AO32" s="92">
        <f t="shared" si="39"/>
        <v>5.210115887656138</v>
      </c>
      <c r="AP32" s="92">
        <f t="shared" si="40"/>
        <v>5.3437086027242442</v>
      </c>
      <c r="AQ32" s="92">
        <f t="shared" si="41"/>
        <v>5.4773013177923495</v>
      </c>
      <c r="AR32" s="92">
        <f t="shared" si="42"/>
        <v>5.6108940328604566</v>
      </c>
      <c r="AS32" s="92">
        <f t="shared" si="43"/>
        <v>5.7444867479285628</v>
      </c>
      <c r="AT32" s="92">
        <f t="shared" si="44"/>
        <v>5.8780794629966691</v>
      </c>
      <c r="AU32" s="92">
        <f t="shared" si="45"/>
        <v>6.0116721780647744</v>
      </c>
      <c r="AV32" s="92">
        <f t="shared" si="46"/>
        <v>6.1452648931328815</v>
      </c>
      <c r="AW32" s="92">
        <f t="shared" si="47"/>
        <v>6.2788576082009868</v>
      </c>
      <c r="AX32" s="92">
        <f t="shared" si="48"/>
        <v>6.4124503232690921</v>
      </c>
      <c r="AY32" s="92">
        <f t="shared" si="49"/>
        <v>6.5460430383372001</v>
      </c>
      <c r="AZ32" s="92">
        <f t="shared" si="50"/>
        <v>6.6796357534053055</v>
      </c>
      <c r="BA32" s="92">
        <f t="shared" si="51"/>
        <v>6.8132284684734108</v>
      </c>
      <c r="BB32" s="92">
        <f t="shared" si="52"/>
        <v>6.946821183541517</v>
      </c>
      <c r="BC32" s="92">
        <f t="shared" si="53"/>
        <v>7.0804138986096241</v>
      </c>
      <c r="BD32" s="92">
        <f t="shared" si="54"/>
        <v>7.2140066136777303</v>
      </c>
      <c r="BE32" s="92">
        <f t="shared" si="55"/>
        <v>7.3475993287458348</v>
      </c>
      <c r="BF32" s="92">
        <f t="shared" si="56"/>
        <v>7.4811920438139419</v>
      </c>
      <c r="BG32" s="92">
        <f t="shared" si="57"/>
        <v>7.6147847588820481</v>
      </c>
      <c r="BH32" s="92">
        <f t="shared" si="58"/>
        <v>7.7483774739501543</v>
      </c>
      <c r="BI32" s="92">
        <f t="shared" si="59"/>
        <v>7.8819701890182605</v>
      </c>
      <c r="BJ32" s="92">
        <f t="shared" si="60"/>
        <v>8.0155629040863676</v>
      </c>
      <c r="BK32" s="92">
        <f t="shared" si="61"/>
        <v>8.1491556191544721</v>
      </c>
      <c r="BL32" s="92">
        <f t="shared" si="62"/>
        <v>8.2827483342225783</v>
      </c>
      <c r="BM32" s="92">
        <f t="shared" si="63"/>
        <v>8.4163410492906845</v>
      </c>
      <c r="BN32" s="92">
        <f t="shared" si="64"/>
        <v>8.5499337643587907</v>
      </c>
      <c r="BO32" s="92">
        <f t="shared" si="65"/>
        <v>8.6835264794268969</v>
      </c>
      <c r="BP32" s="92">
        <f t="shared" si="66"/>
        <v>8.8171191944950014</v>
      </c>
      <c r="BQ32" s="92">
        <f t="shared" si="67"/>
        <v>8.9507119095631094</v>
      </c>
      <c r="BR32" s="92">
        <f t="shared" si="68"/>
        <v>9.0843046246312156</v>
      </c>
      <c r="BS32" s="92">
        <f t="shared" si="69"/>
        <v>9.21789733969932</v>
      </c>
      <c r="BT32" s="92">
        <f t="shared" si="70"/>
        <v>9.351490054767428</v>
      </c>
      <c r="BU32" s="92">
        <f t="shared" si="71"/>
        <v>9.4850827698355342</v>
      </c>
      <c r="BV32" s="92">
        <f t="shared" si="72"/>
        <v>9.6186754849036387</v>
      </c>
      <c r="BW32" s="92">
        <f t="shared" si="73"/>
        <v>9.7522681999717467</v>
      </c>
      <c r="BX32" s="92">
        <f t="shared" si="74"/>
        <v>9.8858609150398529</v>
      </c>
      <c r="BY32" s="92">
        <f t="shared" si="75"/>
        <v>10.019453630107956</v>
      </c>
      <c r="BZ32" s="92">
        <f t="shared" si="76"/>
        <v>10.153046345176064</v>
      </c>
      <c r="CA32" s="92">
        <f t="shared" si="77"/>
        <v>10.28663906024417</v>
      </c>
      <c r="CB32" s="92">
        <f t="shared" si="78"/>
        <v>10.420231775312276</v>
      </c>
      <c r="CC32" s="92">
        <f t="shared" si="79"/>
        <v>10.553824490380382</v>
      </c>
      <c r="CD32" s="92">
        <f t="shared" si="80"/>
        <v>10.687417205448488</v>
      </c>
      <c r="CE32" s="92">
        <f t="shared" si="81"/>
        <v>10.821009920516595</v>
      </c>
      <c r="CF32" s="92">
        <f t="shared" si="82"/>
        <v>10.954602635584699</v>
      </c>
      <c r="CG32" s="92">
        <f t="shared" si="83"/>
        <v>11.088195350652807</v>
      </c>
      <c r="CH32" s="92">
        <f t="shared" si="84"/>
        <v>11.221788065720913</v>
      </c>
      <c r="CI32" s="92">
        <f t="shared" si="85"/>
        <v>11.355380780789019</v>
      </c>
      <c r="CJ32" s="92">
        <f t="shared" si="86"/>
        <v>11.488973495857126</v>
      </c>
      <c r="CK32" s="92">
        <f t="shared" si="87"/>
        <v>11.62256621092523</v>
      </c>
      <c r="CL32" s="92">
        <f t="shared" si="88"/>
        <v>11.756158925993338</v>
      </c>
      <c r="CM32" s="92">
        <f t="shared" si="89"/>
        <v>11.889751641061444</v>
      </c>
      <c r="CN32" s="92">
        <f t="shared" si="90"/>
        <v>12.023344356129549</v>
      </c>
      <c r="CO32" s="92">
        <f t="shared" si="91"/>
        <v>12.156937071197655</v>
      </c>
      <c r="CP32" s="92">
        <f t="shared" si="92"/>
        <v>12.290529786265763</v>
      </c>
      <c r="CQ32" s="92">
        <f t="shared" si="93"/>
        <v>12.424122501333867</v>
      </c>
      <c r="CR32" s="92">
        <f t="shared" si="94"/>
        <v>12.557715216401974</v>
      </c>
      <c r="CS32" s="92">
        <f t="shared" si="95"/>
        <v>12.691307931470082</v>
      </c>
      <c r="CT32" s="92">
        <f t="shared" si="96"/>
        <v>12.824900646538184</v>
      </c>
      <c r="CU32" s="92">
        <f t="shared" si="97"/>
        <v>12.958493361606292</v>
      </c>
      <c r="CV32" s="92">
        <f t="shared" si="98"/>
        <v>13.0920860766744</v>
      </c>
      <c r="CW32" s="92">
        <f t="shared" si="99"/>
        <v>13.225678791742505</v>
      </c>
    </row>
    <row r="33" spans="1:101">
      <c r="A33" s="94">
        <v>18</v>
      </c>
      <c r="B33" s="92">
        <f t="shared" si="0"/>
        <v>0</v>
      </c>
      <c r="C33" s="92">
        <f t="shared" si="1"/>
        <v>0.13507119946301704</v>
      </c>
      <c r="D33" s="92">
        <f t="shared" si="2"/>
        <v>0.27014239892603409</v>
      </c>
      <c r="E33" s="92">
        <f t="shared" si="3"/>
        <v>0.40521359838905108</v>
      </c>
      <c r="F33" s="92">
        <f t="shared" si="4"/>
        <v>0.54028479785206818</v>
      </c>
      <c r="G33" s="92">
        <f t="shared" si="5"/>
        <v>0.67535599731508522</v>
      </c>
      <c r="H33" s="92">
        <f t="shared" si="6"/>
        <v>0.81042719677810215</v>
      </c>
      <c r="I33" s="92">
        <f t="shared" si="7"/>
        <v>0.94549839624111931</v>
      </c>
      <c r="J33" s="92">
        <f t="shared" si="8"/>
        <v>1.0805695957041364</v>
      </c>
      <c r="K33" s="92">
        <f t="shared" si="9"/>
        <v>1.2156407951671535</v>
      </c>
      <c r="L33" s="92">
        <f t="shared" si="10"/>
        <v>1.3507119946301704</v>
      </c>
      <c r="M33" s="92">
        <f t="shared" si="11"/>
        <v>1.4857831940931876</v>
      </c>
      <c r="N33" s="92">
        <f t="shared" si="12"/>
        <v>1.6208543935562043</v>
      </c>
      <c r="O33" s="92">
        <f t="shared" si="13"/>
        <v>1.7559255930192217</v>
      </c>
      <c r="P33" s="92">
        <f t="shared" si="14"/>
        <v>1.8909967924822386</v>
      </c>
      <c r="Q33" s="92">
        <f t="shared" si="15"/>
        <v>2.026067991945256</v>
      </c>
      <c r="R33" s="92">
        <f t="shared" si="16"/>
        <v>2.1611391914082727</v>
      </c>
      <c r="S33" s="92">
        <f t="shared" si="17"/>
        <v>2.2962103908712899</v>
      </c>
      <c r="T33" s="92">
        <f t="shared" si="18"/>
        <v>2.431281590334307</v>
      </c>
      <c r="U33" s="92">
        <f t="shared" si="19"/>
        <v>2.5663527897973237</v>
      </c>
      <c r="V33" s="92">
        <f t="shared" si="20"/>
        <v>2.7014239892603409</v>
      </c>
      <c r="W33" s="92">
        <f t="shared" si="21"/>
        <v>2.8364951887233585</v>
      </c>
      <c r="X33" s="92">
        <f t="shared" si="22"/>
        <v>2.9715663881863752</v>
      </c>
      <c r="Y33" s="92">
        <f t="shared" si="23"/>
        <v>3.1066375876493924</v>
      </c>
      <c r="Z33" s="92">
        <f t="shared" si="24"/>
        <v>3.2417087871124086</v>
      </c>
      <c r="AA33" s="92">
        <f t="shared" si="25"/>
        <v>3.3767799865754262</v>
      </c>
      <c r="AB33" s="92">
        <f t="shared" si="26"/>
        <v>3.5118511860384434</v>
      </c>
      <c r="AC33" s="92">
        <f t="shared" si="27"/>
        <v>3.646922385501461</v>
      </c>
      <c r="AD33" s="92">
        <f t="shared" si="28"/>
        <v>3.7819935849644772</v>
      </c>
      <c r="AE33" s="92">
        <f t="shared" si="29"/>
        <v>3.9170647844274948</v>
      </c>
      <c r="AF33" s="92">
        <f t="shared" si="30"/>
        <v>4.052135983890512</v>
      </c>
      <c r="AG33" s="92">
        <f t="shared" si="31"/>
        <v>4.1872071833535278</v>
      </c>
      <c r="AH33" s="92">
        <f t="shared" si="32"/>
        <v>4.3222783828165454</v>
      </c>
      <c r="AI33" s="92">
        <f t="shared" si="33"/>
        <v>4.4573495822795621</v>
      </c>
      <c r="AJ33" s="92">
        <f t="shared" si="34"/>
        <v>4.5924207817425797</v>
      </c>
      <c r="AK33" s="92">
        <f t="shared" si="35"/>
        <v>4.7274919812055973</v>
      </c>
      <c r="AL33" s="92">
        <f t="shared" si="36"/>
        <v>4.862563180668614</v>
      </c>
      <c r="AM33" s="92">
        <f t="shared" si="37"/>
        <v>4.9976343801316316</v>
      </c>
      <c r="AN33" s="92">
        <f t="shared" si="38"/>
        <v>5.1327055795946475</v>
      </c>
      <c r="AO33" s="92">
        <f t="shared" si="39"/>
        <v>5.2677767790576651</v>
      </c>
      <c r="AP33" s="92">
        <f t="shared" si="40"/>
        <v>5.4028479785206818</v>
      </c>
      <c r="AQ33" s="92">
        <f t="shared" si="41"/>
        <v>5.5379191779836985</v>
      </c>
      <c r="AR33" s="92">
        <f t="shared" si="42"/>
        <v>5.672990377446717</v>
      </c>
      <c r="AS33" s="92">
        <f t="shared" si="43"/>
        <v>5.8080615769097328</v>
      </c>
      <c r="AT33" s="92">
        <f t="shared" si="44"/>
        <v>5.9431327763727504</v>
      </c>
      <c r="AU33" s="92">
        <f t="shared" si="45"/>
        <v>6.0782039758357671</v>
      </c>
      <c r="AV33" s="92">
        <f t="shared" si="46"/>
        <v>6.2132751752987847</v>
      </c>
      <c r="AW33" s="92">
        <f t="shared" si="47"/>
        <v>6.3483463747618014</v>
      </c>
      <c r="AX33" s="92">
        <f t="shared" si="48"/>
        <v>6.4834175742248172</v>
      </c>
      <c r="AY33" s="92">
        <f t="shared" si="49"/>
        <v>6.6184887736878357</v>
      </c>
      <c r="AZ33" s="92">
        <f t="shared" si="50"/>
        <v>6.7535599731508524</v>
      </c>
      <c r="BA33" s="92">
        <f t="shared" si="51"/>
        <v>6.8886311726138691</v>
      </c>
      <c r="BB33" s="92">
        <f t="shared" si="52"/>
        <v>7.0237023720768867</v>
      </c>
      <c r="BC33" s="92">
        <f t="shared" si="53"/>
        <v>7.1587735715399043</v>
      </c>
      <c r="BD33" s="92">
        <f t="shared" si="54"/>
        <v>7.2938447710029219</v>
      </c>
      <c r="BE33" s="92">
        <f t="shared" si="55"/>
        <v>7.4289159704659369</v>
      </c>
      <c r="BF33" s="92">
        <f t="shared" si="56"/>
        <v>7.5639871699289545</v>
      </c>
      <c r="BG33" s="92">
        <f t="shared" si="57"/>
        <v>7.6990583693919721</v>
      </c>
      <c r="BH33" s="92">
        <f t="shared" si="58"/>
        <v>7.8341295688549897</v>
      </c>
      <c r="BI33" s="92">
        <f t="shared" si="59"/>
        <v>7.9692007683180064</v>
      </c>
      <c r="BJ33" s="92">
        <f t="shared" si="60"/>
        <v>8.104271967781024</v>
      </c>
      <c r="BK33" s="92">
        <f t="shared" si="61"/>
        <v>8.2393431672440407</v>
      </c>
      <c r="BL33" s="92">
        <f t="shared" si="62"/>
        <v>8.3744143667070556</v>
      </c>
      <c r="BM33" s="92">
        <f t="shared" si="63"/>
        <v>8.5094855661700741</v>
      </c>
      <c r="BN33" s="92">
        <f t="shared" si="64"/>
        <v>8.6445567656330908</v>
      </c>
      <c r="BO33" s="92">
        <f t="shared" si="65"/>
        <v>8.7796279650961093</v>
      </c>
      <c r="BP33" s="92">
        <f t="shared" si="66"/>
        <v>8.9146991645591243</v>
      </c>
      <c r="BQ33" s="92">
        <f t="shared" si="67"/>
        <v>9.0497703640221427</v>
      </c>
      <c r="BR33" s="92">
        <f t="shared" si="68"/>
        <v>9.1848415634851595</v>
      </c>
      <c r="BS33" s="92">
        <f t="shared" si="69"/>
        <v>9.3199127629481762</v>
      </c>
      <c r="BT33" s="92">
        <f t="shared" si="70"/>
        <v>9.4549839624111947</v>
      </c>
      <c r="BU33" s="92">
        <f t="shared" si="71"/>
        <v>9.5900551618742114</v>
      </c>
      <c r="BV33" s="92">
        <f t="shared" si="72"/>
        <v>9.7251263613372281</v>
      </c>
      <c r="BW33" s="92">
        <f t="shared" si="73"/>
        <v>9.8601975608002466</v>
      </c>
      <c r="BX33" s="92">
        <f t="shared" si="74"/>
        <v>9.9952687602632633</v>
      </c>
      <c r="BY33" s="92">
        <f t="shared" si="75"/>
        <v>10.130339959726276</v>
      </c>
      <c r="BZ33" s="92">
        <f t="shared" si="76"/>
        <v>10.265411159189295</v>
      </c>
      <c r="CA33" s="92">
        <f t="shared" si="77"/>
        <v>10.400482358652312</v>
      </c>
      <c r="CB33" s="92">
        <f t="shared" si="78"/>
        <v>10.53555355811533</v>
      </c>
      <c r="CC33" s="92">
        <f t="shared" si="79"/>
        <v>10.670624757578347</v>
      </c>
      <c r="CD33" s="92">
        <f t="shared" si="80"/>
        <v>10.805695957041364</v>
      </c>
      <c r="CE33" s="92">
        <f t="shared" si="81"/>
        <v>10.940767156504382</v>
      </c>
      <c r="CF33" s="92">
        <f t="shared" si="82"/>
        <v>11.075838355967397</v>
      </c>
      <c r="CG33" s="92">
        <f t="shared" si="83"/>
        <v>11.210909555430415</v>
      </c>
      <c r="CH33" s="92">
        <f t="shared" si="84"/>
        <v>11.345980754893434</v>
      </c>
      <c r="CI33" s="92">
        <f t="shared" si="85"/>
        <v>11.481051954356451</v>
      </c>
      <c r="CJ33" s="92">
        <f t="shared" si="86"/>
        <v>11.616123153819466</v>
      </c>
      <c r="CK33" s="92">
        <f t="shared" si="87"/>
        <v>11.751194353282482</v>
      </c>
      <c r="CL33" s="92">
        <f t="shared" si="88"/>
        <v>11.886265552745501</v>
      </c>
      <c r="CM33" s="92">
        <f t="shared" si="89"/>
        <v>12.021336752208517</v>
      </c>
      <c r="CN33" s="92">
        <f t="shared" si="90"/>
        <v>12.156407951671534</v>
      </c>
      <c r="CO33" s="92">
        <f t="shared" si="91"/>
        <v>12.291479151134551</v>
      </c>
      <c r="CP33" s="92">
        <f t="shared" si="92"/>
        <v>12.426550350597569</v>
      </c>
      <c r="CQ33" s="92">
        <f t="shared" si="93"/>
        <v>12.561621550060586</v>
      </c>
      <c r="CR33" s="92">
        <f t="shared" si="94"/>
        <v>12.696692749523603</v>
      </c>
      <c r="CS33" s="92">
        <f t="shared" si="95"/>
        <v>12.831763948986621</v>
      </c>
      <c r="CT33" s="92">
        <f t="shared" si="96"/>
        <v>12.966835148449634</v>
      </c>
      <c r="CU33" s="92">
        <f t="shared" si="97"/>
        <v>13.101906347912653</v>
      </c>
      <c r="CV33" s="92">
        <f t="shared" si="98"/>
        <v>13.236977547375671</v>
      </c>
      <c r="CW33" s="92">
        <f t="shared" si="99"/>
        <v>13.372048746838688</v>
      </c>
    </row>
    <row r="34" spans="1:101">
      <c r="A34" s="94">
        <v>19</v>
      </c>
      <c r="B34" s="92">
        <f t="shared" si="0"/>
        <v>0</v>
      </c>
      <c r="C34" s="92">
        <f t="shared" si="1"/>
        <v>0.13665806807163686</v>
      </c>
      <c r="D34" s="92">
        <f t="shared" si="2"/>
        <v>0.27331613614327371</v>
      </c>
      <c r="E34" s="92">
        <f t="shared" si="3"/>
        <v>0.40997420421491054</v>
      </c>
      <c r="F34" s="92">
        <f t="shared" si="4"/>
        <v>0.54663227228654743</v>
      </c>
      <c r="G34" s="92">
        <f t="shared" si="5"/>
        <v>0.68329034035818426</v>
      </c>
      <c r="H34" s="92">
        <f t="shared" si="6"/>
        <v>0.81994840842982109</v>
      </c>
      <c r="I34" s="92">
        <f t="shared" si="7"/>
        <v>0.95660647650145791</v>
      </c>
      <c r="J34" s="92">
        <f t="shared" si="8"/>
        <v>1.0932645445730949</v>
      </c>
      <c r="K34" s="92">
        <f t="shared" si="9"/>
        <v>1.2299226126447316</v>
      </c>
      <c r="L34" s="92">
        <f t="shared" si="10"/>
        <v>1.3665806807163685</v>
      </c>
      <c r="M34" s="92">
        <f t="shared" si="11"/>
        <v>1.5032387487880055</v>
      </c>
      <c r="N34" s="92">
        <f t="shared" si="12"/>
        <v>1.6398968168596422</v>
      </c>
      <c r="O34" s="92">
        <f t="shared" si="13"/>
        <v>1.7765548849312791</v>
      </c>
      <c r="P34" s="92">
        <f t="shared" si="14"/>
        <v>1.9132129530029158</v>
      </c>
      <c r="Q34" s="92">
        <f t="shared" si="15"/>
        <v>2.0498710210745528</v>
      </c>
      <c r="R34" s="92">
        <f t="shared" si="16"/>
        <v>2.1865290891461897</v>
      </c>
      <c r="S34" s="92">
        <f t="shared" si="17"/>
        <v>2.3231871572178266</v>
      </c>
      <c r="T34" s="92">
        <f t="shared" si="18"/>
        <v>2.4598452252894631</v>
      </c>
      <c r="U34" s="92">
        <f t="shared" si="19"/>
        <v>2.5965032933611001</v>
      </c>
      <c r="V34" s="92">
        <f t="shared" si="20"/>
        <v>2.733161361432737</v>
      </c>
      <c r="W34" s="92">
        <f t="shared" si="21"/>
        <v>2.8698194295043744</v>
      </c>
      <c r="X34" s="92">
        <f t="shared" si="22"/>
        <v>3.0064774975760109</v>
      </c>
      <c r="Y34" s="92">
        <f t="shared" si="23"/>
        <v>3.1431355656476478</v>
      </c>
      <c r="Z34" s="92">
        <f t="shared" si="24"/>
        <v>3.2797936337192843</v>
      </c>
      <c r="AA34" s="92">
        <f t="shared" si="25"/>
        <v>3.4164517017909213</v>
      </c>
      <c r="AB34" s="92">
        <f t="shared" si="26"/>
        <v>3.5531097698625582</v>
      </c>
      <c r="AC34" s="92">
        <f t="shared" si="27"/>
        <v>3.6897678379341956</v>
      </c>
      <c r="AD34" s="92">
        <f t="shared" si="28"/>
        <v>3.8264259060058317</v>
      </c>
      <c r="AE34" s="92">
        <f t="shared" si="29"/>
        <v>3.963083974077469</v>
      </c>
      <c r="AF34" s="92">
        <f t="shared" si="30"/>
        <v>4.0997420421491055</v>
      </c>
      <c r="AG34" s="92">
        <f t="shared" si="31"/>
        <v>4.2364001102207425</v>
      </c>
      <c r="AH34" s="92">
        <f t="shared" si="32"/>
        <v>4.3730581782923794</v>
      </c>
      <c r="AI34" s="92">
        <f t="shared" si="33"/>
        <v>4.5097162463640155</v>
      </c>
      <c r="AJ34" s="92">
        <f t="shared" si="34"/>
        <v>4.6463743144356533</v>
      </c>
      <c r="AK34" s="92">
        <f t="shared" si="35"/>
        <v>4.7830323825072902</v>
      </c>
      <c r="AL34" s="92">
        <f t="shared" si="36"/>
        <v>4.9196904505789263</v>
      </c>
      <c r="AM34" s="92">
        <f t="shared" si="37"/>
        <v>5.0563485186505641</v>
      </c>
      <c r="AN34" s="92">
        <f t="shared" si="38"/>
        <v>5.1930065867222002</v>
      </c>
      <c r="AO34" s="92">
        <f t="shared" si="39"/>
        <v>5.329664654793838</v>
      </c>
      <c r="AP34" s="92">
        <f t="shared" si="40"/>
        <v>5.466322722865474</v>
      </c>
      <c r="AQ34" s="92">
        <f t="shared" si="41"/>
        <v>5.6029807909371101</v>
      </c>
      <c r="AR34" s="92">
        <f t="shared" si="42"/>
        <v>5.7396388590087488</v>
      </c>
      <c r="AS34" s="92">
        <f t="shared" si="43"/>
        <v>5.8762969270803849</v>
      </c>
      <c r="AT34" s="92">
        <f t="shared" si="44"/>
        <v>6.0129549951520218</v>
      </c>
      <c r="AU34" s="92">
        <f t="shared" si="45"/>
        <v>6.1496130632236587</v>
      </c>
      <c r="AV34" s="92">
        <f t="shared" si="46"/>
        <v>6.2862711312952957</v>
      </c>
      <c r="AW34" s="92">
        <f t="shared" si="47"/>
        <v>6.4229291993669317</v>
      </c>
      <c r="AX34" s="92">
        <f t="shared" si="48"/>
        <v>6.5595872674385687</v>
      </c>
      <c r="AY34" s="92">
        <f t="shared" si="49"/>
        <v>6.6962453355102065</v>
      </c>
      <c r="AZ34" s="92">
        <f t="shared" si="50"/>
        <v>6.8329034035818426</v>
      </c>
      <c r="BA34" s="92">
        <f t="shared" si="51"/>
        <v>6.9695614716534795</v>
      </c>
      <c r="BB34" s="92">
        <f t="shared" si="52"/>
        <v>7.1062195397251164</v>
      </c>
      <c r="BC34" s="92">
        <f t="shared" si="53"/>
        <v>7.2428776077967534</v>
      </c>
      <c r="BD34" s="92">
        <f t="shared" si="54"/>
        <v>7.3795356758683912</v>
      </c>
      <c r="BE34" s="92">
        <f t="shared" si="55"/>
        <v>7.5161937439400264</v>
      </c>
      <c r="BF34" s="92">
        <f t="shared" si="56"/>
        <v>7.6528518120116633</v>
      </c>
      <c r="BG34" s="92">
        <f t="shared" si="57"/>
        <v>7.7895098800833011</v>
      </c>
      <c r="BH34" s="92">
        <f t="shared" si="58"/>
        <v>7.9261679481549381</v>
      </c>
      <c r="BI34" s="92">
        <f t="shared" si="59"/>
        <v>8.062826016226575</v>
      </c>
      <c r="BJ34" s="92">
        <f t="shared" si="60"/>
        <v>8.1994840842982111</v>
      </c>
      <c r="BK34" s="92">
        <f t="shared" si="61"/>
        <v>8.3361421523698489</v>
      </c>
      <c r="BL34" s="92">
        <f t="shared" si="62"/>
        <v>8.472800220441485</v>
      </c>
      <c r="BM34" s="92">
        <f t="shared" si="63"/>
        <v>8.609458288513121</v>
      </c>
      <c r="BN34" s="92">
        <f t="shared" si="64"/>
        <v>8.7461163565847588</v>
      </c>
      <c r="BO34" s="92">
        <f t="shared" si="65"/>
        <v>8.8827744246563967</v>
      </c>
      <c r="BP34" s="92">
        <f t="shared" si="66"/>
        <v>9.0194324927280309</v>
      </c>
      <c r="BQ34" s="92">
        <f t="shared" si="67"/>
        <v>9.1560905607996705</v>
      </c>
      <c r="BR34" s="92">
        <f t="shared" si="68"/>
        <v>9.2927486288713066</v>
      </c>
      <c r="BS34" s="92">
        <f t="shared" si="69"/>
        <v>9.4294066969429426</v>
      </c>
      <c r="BT34" s="92">
        <f t="shared" si="70"/>
        <v>9.5660647650145805</v>
      </c>
      <c r="BU34" s="92">
        <f t="shared" si="71"/>
        <v>9.7027228330862165</v>
      </c>
      <c r="BV34" s="92">
        <f t="shared" si="72"/>
        <v>9.8393809011578526</v>
      </c>
      <c r="BW34" s="92">
        <f t="shared" si="73"/>
        <v>9.9760389692294922</v>
      </c>
      <c r="BX34" s="92">
        <f t="shared" si="74"/>
        <v>10.112697037301128</v>
      </c>
      <c r="BY34" s="92">
        <f t="shared" si="75"/>
        <v>10.249355105372763</v>
      </c>
      <c r="BZ34" s="92">
        <f t="shared" si="76"/>
        <v>10.3860131734444</v>
      </c>
      <c r="CA34" s="92">
        <f t="shared" si="77"/>
        <v>10.522671241516036</v>
      </c>
      <c r="CB34" s="92">
        <f t="shared" si="78"/>
        <v>10.659329309587676</v>
      </c>
      <c r="CC34" s="92">
        <f t="shared" si="79"/>
        <v>10.795987377659312</v>
      </c>
      <c r="CD34" s="92">
        <f t="shared" si="80"/>
        <v>10.932645445730948</v>
      </c>
      <c r="CE34" s="92">
        <f t="shared" si="81"/>
        <v>11.069303513802586</v>
      </c>
      <c r="CF34" s="92">
        <f t="shared" si="82"/>
        <v>11.20596158187422</v>
      </c>
      <c r="CG34" s="92">
        <f t="shared" si="83"/>
        <v>11.342619649945858</v>
      </c>
      <c r="CH34" s="92">
        <f t="shared" si="84"/>
        <v>11.479277718017498</v>
      </c>
      <c r="CI34" s="92">
        <f t="shared" si="85"/>
        <v>11.615935786089134</v>
      </c>
      <c r="CJ34" s="92">
        <f t="shared" si="86"/>
        <v>11.75259385416077</v>
      </c>
      <c r="CK34" s="92">
        <f t="shared" si="87"/>
        <v>11.889251922232406</v>
      </c>
      <c r="CL34" s="92">
        <f t="shared" si="88"/>
        <v>12.025909990304044</v>
      </c>
      <c r="CM34" s="92">
        <f t="shared" si="89"/>
        <v>12.16256805837568</v>
      </c>
      <c r="CN34" s="92">
        <f t="shared" si="90"/>
        <v>12.299226126447317</v>
      </c>
      <c r="CO34" s="92">
        <f t="shared" si="91"/>
        <v>12.435884194518954</v>
      </c>
      <c r="CP34" s="92">
        <f t="shared" si="92"/>
        <v>12.572542262590591</v>
      </c>
      <c r="CQ34" s="92">
        <f t="shared" si="93"/>
        <v>12.709200330662227</v>
      </c>
      <c r="CR34" s="92">
        <f t="shared" si="94"/>
        <v>12.845858398733863</v>
      </c>
      <c r="CS34" s="92">
        <f t="shared" si="95"/>
        <v>12.982516466805503</v>
      </c>
      <c r="CT34" s="92">
        <f t="shared" si="96"/>
        <v>13.119174534877137</v>
      </c>
      <c r="CU34" s="92">
        <f t="shared" si="97"/>
        <v>13.255832602948775</v>
      </c>
      <c r="CV34" s="92">
        <f t="shared" si="98"/>
        <v>13.392490671020413</v>
      </c>
      <c r="CW34" s="92">
        <f t="shared" si="99"/>
        <v>13.529148739092049</v>
      </c>
    </row>
    <row r="35" spans="1:101">
      <c r="A35" s="94">
        <v>20</v>
      </c>
      <c r="B35" s="92">
        <f t="shared" si="0"/>
        <v>0</v>
      </c>
      <c r="C35" s="92">
        <f t="shared" si="1"/>
        <v>0.13835784044464419</v>
      </c>
      <c r="D35" s="92">
        <f t="shared" si="2"/>
        <v>0.27671568088928838</v>
      </c>
      <c r="E35" s="92">
        <f t="shared" si="3"/>
        <v>0.41507352133393255</v>
      </c>
      <c r="F35" s="92">
        <f t="shared" si="4"/>
        <v>0.55343136177857677</v>
      </c>
      <c r="G35" s="92">
        <f t="shared" si="5"/>
        <v>0.69178920222322093</v>
      </c>
      <c r="H35" s="92">
        <f t="shared" si="6"/>
        <v>0.8301470426678651</v>
      </c>
      <c r="I35" s="92">
        <f t="shared" si="7"/>
        <v>0.96850488311250937</v>
      </c>
      <c r="J35" s="92">
        <f t="shared" si="8"/>
        <v>1.1068627235571535</v>
      </c>
      <c r="K35" s="92">
        <f t="shared" si="9"/>
        <v>1.2452205640017977</v>
      </c>
      <c r="L35" s="92">
        <f t="shared" si="10"/>
        <v>1.3835784044464419</v>
      </c>
      <c r="M35" s="92">
        <f t="shared" si="11"/>
        <v>1.5219362448910863</v>
      </c>
      <c r="N35" s="92">
        <f t="shared" si="12"/>
        <v>1.6602940853357302</v>
      </c>
      <c r="O35" s="92">
        <f t="shared" si="13"/>
        <v>1.7986519257803746</v>
      </c>
      <c r="P35" s="92">
        <f t="shared" si="14"/>
        <v>1.9370097662250187</v>
      </c>
      <c r="Q35" s="92">
        <f t="shared" si="15"/>
        <v>2.0753676066696634</v>
      </c>
      <c r="R35" s="92">
        <f t="shared" si="16"/>
        <v>2.2137254471143071</v>
      </c>
      <c r="S35" s="92">
        <f t="shared" si="17"/>
        <v>2.3520832875589512</v>
      </c>
      <c r="T35" s="92">
        <f t="shared" si="18"/>
        <v>2.4904411280035954</v>
      </c>
      <c r="U35" s="92">
        <f t="shared" si="19"/>
        <v>2.6287989684482396</v>
      </c>
      <c r="V35" s="92">
        <f t="shared" si="20"/>
        <v>2.7671568088928837</v>
      </c>
      <c r="W35" s="92">
        <f t="shared" si="21"/>
        <v>2.9055146493375283</v>
      </c>
      <c r="X35" s="92">
        <f t="shared" si="22"/>
        <v>3.0438724897821725</v>
      </c>
      <c r="Y35" s="92">
        <f t="shared" si="23"/>
        <v>3.1822303302268167</v>
      </c>
      <c r="Z35" s="92">
        <f t="shared" si="24"/>
        <v>3.3205881706714604</v>
      </c>
      <c r="AA35" s="92">
        <f t="shared" si="25"/>
        <v>3.458946011116105</v>
      </c>
      <c r="AB35" s="92">
        <f t="shared" si="26"/>
        <v>3.5973038515607492</v>
      </c>
      <c r="AC35" s="92">
        <f t="shared" si="27"/>
        <v>3.7356616920053938</v>
      </c>
      <c r="AD35" s="92">
        <f t="shared" si="28"/>
        <v>3.8740195324500375</v>
      </c>
      <c r="AE35" s="92">
        <f t="shared" si="29"/>
        <v>4.0123773728946821</v>
      </c>
      <c r="AF35" s="92">
        <f t="shared" si="30"/>
        <v>4.1507352133393267</v>
      </c>
      <c r="AG35" s="92">
        <f t="shared" si="31"/>
        <v>4.2890930537839695</v>
      </c>
      <c r="AH35" s="92">
        <f t="shared" si="32"/>
        <v>4.4274508942286142</v>
      </c>
      <c r="AI35" s="92">
        <f t="shared" si="33"/>
        <v>4.5658087346732579</v>
      </c>
      <c r="AJ35" s="92">
        <f t="shared" si="34"/>
        <v>4.7041665751179025</v>
      </c>
      <c r="AK35" s="92">
        <f t="shared" si="35"/>
        <v>4.8425244155625471</v>
      </c>
      <c r="AL35" s="92">
        <f t="shared" si="36"/>
        <v>4.9808822560071908</v>
      </c>
      <c r="AM35" s="92">
        <f t="shared" si="37"/>
        <v>5.1192400964518354</v>
      </c>
      <c r="AN35" s="92">
        <f t="shared" si="38"/>
        <v>5.2575979368964791</v>
      </c>
      <c r="AO35" s="92">
        <f t="shared" si="39"/>
        <v>5.3959557773411237</v>
      </c>
      <c r="AP35" s="92">
        <f t="shared" si="40"/>
        <v>5.5343136177857675</v>
      </c>
      <c r="AQ35" s="92">
        <f t="shared" si="41"/>
        <v>5.6726714582304112</v>
      </c>
      <c r="AR35" s="92">
        <f t="shared" si="42"/>
        <v>5.8110292986750567</v>
      </c>
      <c r="AS35" s="92">
        <f t="shared" si="43"/>
        <v>5.9493871391197004</v>
      </c>
      <c r="AT35" s="92">
        <f t="shared" si="44"/>
        <v>6.087744979564345</v>
      </c>
      <c r="AU35" s="92">
        <f t="shared" si="45"/>
        <v>6.2261028200089887</v>
      </c>
      <c r="AV35" s="92">
        <f t="shared" si="46"/>
        <v>6.3644606604536333</v>
      </c>
      <c r="AW35" s="92">
        <f t="shared" si="47"/>
        <v>6.5028185008982771</v>
      </c>
      <c r="AX35" s="92">
        <f t="shared" si="48"/>
        <v>6.6411763413429208</v>
      </c>
      <c r="AY35" s="92">
        <f t="shared" si="49"/>
        <v>6.7795341817875663</v>
      </c>
      <c r="AZ35" s="92">
        <f t="shared" si="50"/>
        <v>6.91789202223221</v>
      </c>
      <c r="BA35" s="92">
        <f t="shared" si="51"/>
        <v>7.0562498626768537</v>
      </c>
      <c r="BB35" s="92">
        <f t="shared" si="52"/>
        <v>7.1946077031214983</v>
      </c>
      <c r="BC35" s="92">
        <f t="shared" si="53"/>
        <v>7.3329655435661429</v>
      </c>
      <c r="BD35" s="92">
        <f t="shared" si="54"/>
        <v>7.4713233840107875</v>
      </c>
      <c r="BE35" s="92">
        <f t="shared" si="55"/>
        <v>7.6096812244554304</v>
      </c>
      <c r="BF35" s="92">
        <f t="shared" si="56"/>
        <v>7.748039064900075</v>
      </c>
      <c r="BG35" s="92">
        <f t="shared" si="57"/>
        <v>7.8863969053447196</v>
      </c>
      <c r="BH35" s="92">
        <f t="shared" si="58"/>
        <v>8.0247547457893642</v>
      </c>
      <c r="BI35" s="92">
        <f t="shared" si="59"/>
        <v>8.1631125862340088</v>
      </c>
      <c r="BJ35" s="92">
        <f t="shared" si="60"/>
        <v>8.3014704266786534</v>
      </c>
      <c r="BK35" s="92">
        <f t="shared" si="61"/>
        <v>8.4398282671232963</v>
      </c>
      <c r="BL35" s="92">
        <f t="shared" si="62"/>
        <v>8.5781861075679391</v>
      </c>
      <c r="BM35" s="92">
        <f t="shared" si="63"/>
        <v>8.7165439480125837</v>
      </c>
      <c r="BN35" s="92">
        <f t="shared" si="64"/>
        <v>8.8549017884572283</v>
      </c>
      <c r="BO35" s="92">
        <f t="shared" si="65"/>
        <v>8.9932596289018729</v>
      </c>
      <c r="BP35" s="92">
        <f t="shared" si="66"/>
        <v>9.1316174693465157</v>
      </c>
      <c r="BQ35" s="92">
        <f t="shared" si="67"/>
        <v>9.2699753097911621</v>
      </c>
      <c r="BR35" s="92">
        <f t="shared" si="68"/>
        <v>9.408333150235805</v>
      </c>
      <c r="BS35" s="92">
        <f t="shared" si="69"/>
        <v>9.5466909906804496</v>
      </c>
      <c r="BT35" s="92">
        <f t="shared" si="70"/>
        <v>9.6850488311250942</v>
      </c>
      <c r="BU35" s="92">
        <f t="shared" si="71"/>
        <v>9.8234066715697388</v>
      </c>
      <c r="BV35" s="92">
        <f t="shared" si="72"/>
        <v>9.9617645120143816</v>
      </c>
      <c r="BW35" s="92">
        <f t="shared" si="73"/>
        <v>10.100122352459028</v>
      </c>
      <c r="BX35" s="92">
        <f t="shared" si="74"/>
        <v>10.238480192903671</v>
      </c>
      <c r="BY35" s="92">
        <f t="shared" si="75"/>
        <v>10.376838033348314</v>
      </c>
      <c r="BZ35" s="92">
        <f t="shared" si="76"/>
        <v>10.515195873792958</v>
      </c>
      <c r="CA35" s="92">
        <f t="shared" si="77"/>
        <v>10.653553714237603</v>
      </c>
      <c r="CB35" s="92">
        <f t="shared" si="78"/>
        <v>10.791911554682247</v>
      </c>
      <c r="CC35" s="92">
        <f t="shared" si="79"/>
        <v>10.930269395126892</v>
      </c>
      <c r="CD35" s="92">
        <f t="shared" si="80"/>
        <v>11.068627235571535</v>
      </c>
      <c r="CE35" s="92">
        <f t="shared" si="81"/>
        <v>11.206985076016181</v>
      </c>
      <c r="CF35" s="92">
        <f t="shared" si="82"/>
        <v>11.345342916460822</v>
      </c>
      <c r="CG35" s="92">
        <f t="shared" si="83"/>
        <v>11.483700756905469</v>
      </c>
      <c r="CH35" s="92">
        <f t="shared" si="84"/>
        <v>11.622058597350113</v>
      </c>
      <c r="CI35" s="92">
        <f t="shared" si="85"/>
        <v>11.760416437794758</v>
      </c>
      <c r="CJ35" s="92">
        <f t="shared" si="86"/>
        <v>11.898774278239401</v>
      </c>
      <c r="CK35" s="92">
        <f t="shared" si="87"/>
        <v>12.037132118684045</v>
      </c>
      <c r="CL35" s="92">
        <f t="shared" si="88"/>
        <v>12.17548995912869</v>
      </c>
      <c r="CM35" s="92">
        <f t="shared" si="89"/>
        <v>12.313847799573335</v>
      </c>
      <c r="CN35" s="92">
        <f t="shared" si="90"/>
        <v>12.452205640017977</v>
      </c>
      <c r="CO35" s="92">
        <f t="shared" si="91"/>
        <v>12.590563480462622</v>
      </c>
      <c r="CP35" s="92">
        <f t="shared" si="92"/>
        <v>12.728921320907267</v>
      </c>
      <c r="CQ35" s="92">
        <f t="shared" si="93"/>
        <v>12.867279161351911</v>
      </c>
      <c r="CR35" s="92">
        <f t="shared" si="94"/>
        <v>13.005637001796554</v>
      </c>
      <c r="CS35" s="92">
        <f t="shared" si="95"/>
        <v>13.143994842241201</v>
      </c>
      <c r="CT35" s="92">
        <f t="shared" si="96"/>
        <v>13.282352682685842</v>
      </c>
      <c r="CU35" s="92">
        <f t="shared" si="97"/>
        <v>13.420710523130488</v>
      </c>
      <c r="CV35" s="92">
        <f t="shared" si="98"/>
        <v>13.559068363575133</v>
      </c>
      <c r="CW35" s="92">
        <f t="shared" si="99"/>
        <v>13.697426204019777</v>
      </c>
    </row>
    <row r="36" spans="1:101">
      <c r="A36" s="95" t="s">
        <v>62</v>
      </c>
      <c r="B36" s="96">
        <f>SUM(B5:B35)/31</f>
        <v>0</v>
      </c>
      <c r="C36" s="96">
        <f t="shared" ref="C36:BN36" si="100">SUM(C5:C35)/31</f>
        <v>0.1262727835829543</v>
      </c>
      <c r="D36" s="96">
        <f t="shared" si="100"/>
        <v>0.25254556716590859</v>
      </c>
      <c r="E36" s="96">
        <f t="shared" si="100"/>
        <v>0.37881835074886283</v>
      </c>
      <c r="F36" s="96">
        <f t="shared" si="100"/>
        <v>0.50509113433181718</v>
      </c>
      <c r="G36" s="96">
        <f t="shared" si="100"/>
        <v>0.63136391791477131</v>
      </c>
      <c r="H36" s="96">
        <f t="shared" si="100"/>
        <v>0.75763670149772566</v>
      </c>
      <c r="I36" s="96">
        <f t="shared" si="100"/>
        <v>0.8839094850806799</v>
      </c>
      <c r="J36" s="96">
        <f t="shared" si="100"/>
        <v>1.0101822686636344</v>
      </c>
      <c r="K36" s="96">
        <f t="shared" si="100"/>
        <v>1.1364550522465886</v>
      </c>
      <c r="L36" s="96">
        <f t="shared" si="100"/>
        <v>1.2627278358295426</v>
      </c>
      <c r="M36" s="96">
        <f t="shared" si="100"/>
        <v>1.3890006194124978</v>
      </c>
      <c r="N36" s="96">
        <f t="shared" si="100"/>
        <v>1.5152734029954513</v>
      </c>
      <c r="O36" s="96">
        <f t="shared" si="100"/>
        <v>1.6415461865784058</v>
      </c>
      <c r="P36" s="96">
        <f t="shared" si="100"/>
        <v>1.7678189701613598</v>
      </c>
      <c r="Q36" s="96">
        <f t="shared" si="100"/>
        <v>1.8940917537443145</v>
      </c>
      <c r="R36" s="96">
        <f t="shared" si="100"/>
        <v>2.0203645373272687</v>
      </c>
      <c r="S36" s="96">
        <f t="shared" si="100"/>
        <v>2.1466373209102225</v>
      </c>
      <c r="T36" s="96">
        <f t="shared" si="100"/>
        <v>2.2729101044931772</v>
      </c>
      <c r="U36" s="96">
        <f t="shared" si="100"/>
        <v>2.399182888076131</v>
      </c>
      <c r="V36" s="96">
        <f t="shared" si="100"/>
        <v>2.5254556716590852</v>
      </c>
      <c r="W36" s="96">
        <f t="shared" si="100"/>
        <v>2.6517284552420399</v>
      </c>
      <c r="X36" s="96">
        <f t="shared" si="100"/>
        <v>2.7780012388249955</v>
      </c>
      <c r="Y36" s="96">
        <f t="shared" si="100"/>
        <v>2.9042740224079489</v>
      </c>
      <c r="Z36" s="96">
        <f t="shared" si="100"/>
        <v>3.0305468059909026</v>
      </c>
      <c r="AA36" s="96">
        <f t="shared" si="100"/>
        <v>3.1568195895738578</v>
      </c>
      <c r="AB36" s="96">
        <f t="shared" si="100"/>
        <v>3.2830923731568116</v>
      </c>
      <c r="AC36" s="96">
        <f t="shared" si="100"/>
        <v>3.4093651567397663</v>
      </c>
      <c r="AD36" s="96">
        <f t="shared" si="100"/>
        <v>3.5356379403227196</v>
      </c>
      <c r="AE36" s="96">
        <f t="shared" si="100"/>
        <v>3.6619107239056743</v>
      </c>
      <c r="AF36" s="96">
        <f t="shared" si="100"/>
        <v>3.788183507488629</v>
      </c>
      <c r="AG36" s="96">
        <f t="shared" si="100"/>
        <v>3.9144562910715828</v>
      </c>
      <c r="AH36" s="96">
        <f t="shared" si="100"/>
        <v>4.0407290746545375</v>
      </c>
      <c r="AI36" s="96">
        <f t="shared" si="100"/>
        <v>4.1670018582374908</v>
      </c>
      <c r="AJ36" s="96">
        <f t="shared" si="100"/>
        <v>4.293274641820445</v>
      </c>
      <c r="AK36" s="96">
        <f t="shared" si="100"/>
        <v>4.4195474254034002</v>
      </c>
      <c r="AL36" s="96">
        <f t="shared" si="100"/>
        <v>4.5458202089863544</v>
      </c>
      <c r="AM36" s="96">
        <f t="shared" si="100"/>
        <v>4.6720929925693095</v>
      </c>
      <c r="AN36" s="96">
        <f t="shared" si="100"/>
        <v>4.798365776152262</v>
      </c>
      <c r="AO36" s="96">
        <f t="shared" si="100"/>
        <v>4.924638559735218</v>
      </c>
      <c r="AP36" s="96">
        <f t="shared" si="100"/>
        <v>5.0509113433181705</v>
      </c>
      <c r="AQ36" s="96">
        <f t="shared" si="100"/>
        <v>5.1771841269011247</v>
      </c>
      <c r="AR36" s="96">
        <f t="shared" si="100"/>
        <v>5.3034569104840799</v>
      </c>
      <c r="AS36" s="96">
        <f t="shared" si="100"/>
        <v>5.4297296940670332</v>
      </c>
      <c r="AT36" s="96">
        <f t="shared" si="100"/>
        <v>5.556002477649991</v>
      </c>
      <c r="AU36" s="96">
        <f t="shared" si="100"/>
        <v>5.6822752612329426</v>
      </c>
      <c r="AV36" s="96">
        <f t="shared" si="100"/>
        <v>5.8085480448158977</v>
      </c>
      <c r="AW36" s="96">
        <f t="shared" si="100"/>
        <v>5.9348208283988502</v>
      </c>
      <c r="AX36" s="96">
        <f t="shared" si="100"/>
        <v>6.0610936119818053</v>
      </c>
      <c r="AY36" s="96">
        <f t="shared" si="100"/>
        <v>6.1873663955647586</v>
      </c>
      <c r="AZ36" s="96">
        <f t="shared" si="100"/>
        <v>6.3136391791477156</v>
      </c>
      <c r="BA36" s="96">
        <f t="shared" si="100"/>
        <v>6.4399119627306689</v>
      </c>
      <c r="BB36" s="96">
        <f t="shared" si="100"/>
        <v>6.5661847463136231</v>
      </c>
      <c r="BC36" s="96">
        <f t="shared" si="100"/>
        <v>6.6924575298965774</v>
      </c>
      <c r="BD36" s="96">
        <f t="shared" si="100"/>
        <v>6.8187303134795325</v>
      </c>
      <c r="BE36" s="96">
        <f t="shared" si="100"/>
        <v>6.9450030970624868</v>
      </c>
      <c r="BF36" s="96">
        <f t="shared" si="100"/>
        <v>7.0712758806454392</v>
      </c>
      <c r="BG36" s="96">
        <f t="shared" si="100"/>
        <v>7.1975486642283935</v>
      </c>
      <c r="BH36" s="96">
        <f t="shared" si="100"/>
        <v>7.3238214478113486</v>
      </c>
      <c r="BI36" s="96">
        <f t="shared" si="100"/>
        <v>7.4500942313943037</v>
      </c>
      <c r="BJ36" s="96">
        <f t="shared" si="100"/>
        <v>7.576367014977258</v>
      </c>
      <c r="BK36" s="96">
        <f t="shared" si="100"/>
        <v>7.7026397985602095</v>
      </c>
      <c r="BL36" s="96">
        <f t="shared" si="100"/>
        <v>7.8289125821431655</v>
      </c>
      <c r="BM36" s="96">
        <f t="shared" si="100"/>
        <v>7.9551853657261189</v>
      </c>
      <c r="BN36" s="96">
        <f t="shared" si="100"/>
        <v>8.0814581493090749</v>
      </c>
      <c r="BO36" s="96">
        <f t="shared" ref="BO36:CW36" si="101">SUM(BO5:BO35)/31</f>
        <v>8.2077309328920265</v>
      </c>
      <c r="BP36" s="96">
        <f t="shared" si="101"/>
        <v>8.3340037164749816</v>
      </c>
      <c r="BQ36" s="96">
        <f t="shared" si="101"/>
        <v>8.4602765000579385</v>
      </c>
      <c r="BR36" s="96">
        <f t="shared" si="101"/>
        <v>8.5865492836408901</v>
      </c>
      <c r="BS36" s="96">
        <f t="shared" si="101"/>
        <v>8.712822067223847</v>
      </c>
      <c r="BT36" s="96">
        <f t="shared" si="101"/>
        <v>8.8390948508068004</v>
      </c>
      <c r="BU36" s="96">
        <f t="shared" si="101"/>
        <v>8.9653676343897537</v>
      </c>
      <c r="BV36" s="96">
        <f t="shared" si="101"/>
        <v>9.0916404179727088</v>
      </c>
      <c r="BW36" s="96">
        <f t="shared" si="101"/>
        <v>9.2179132015556657</v>
      </c>
      <c r="BX36" s="96">
        <f t="shared" si="101"/>
        <v>9.3441859851386191</v>
      </c>
      <c r="BY36" s="96">
        <f t="shared" si="101"/>
        <v>9.4704587687215707</v>
      </c>
      <c r="BZ36" s="96">
        <f t="shared" si="101"/>
        <v>9.596731552304524</v>
      </c>
      <c r="CA36" s="96">
        <f t="shared" si="101"/>
        <v>9.7230043358874774</v>
      </c>
      <c r="CB36" s="96">
        <f t="shared" si="101"/>
        <v>9.849277119470436</v>
      </c>
      <c r="CC36" s="96">
        <f t="shared" si="101"/>
        <v>9.9755499030533876</v>
      </c>
      <c r="CD36" s="96">
        <f t="shared" si="101"/>
        <v>10.101822686636341</v>
      </c>
      <c r="CE36" s="96">
        <f t="shared" si="101"/>
        <v>10.228095470219296</v>
      </c>
      <c r="CF36" s="96">
        <f t="shared" si="101"/>
        <v>10.354368253802249</v>
      </c>
      <c r="CG36" s="96">
        <f t="shared" si="101"/>
        <v>10.480641037385206</v>
      </c>
      <c r="CH36" s="96">
        <f t="shared" si="101"/>
        <v>10.60691382096816</v>
      </c>
      <c r="CI36" s="96">
        <f t="shared" si="101"/>
        <v>10.733186604551117</v>
      </c>
      <c r="CJ36" s="96">
        <f t="shared" si="101"/>
        <v>10.859459388134066</v>
      </c>
      <c r="CK36" s="96">
        <f t="shared" si="101"/>
        <v>10.985732171717022</v>
      </c>
      <c r="CL36" s="96">
        <f t="shared" si="101"/>
        <v>11.112004955299982</v>
      </c>
      <c r="CM36" s="96">
        <f t="shared" si="101"/>
        <v>11.23827773888293</v>
      </c>
      <c r="CN36" s="96">
        <f t="shared" si="101"/>
        <v>11.364550522465885</v>
      </c>
      <c r="CO36" s="96">
        <f t="shared" si="101"/>
        <v>11.49082330604884</v>
      </c>
      <c r="CP36" s="96">
        <f t="shared" si="101"/>
        <v>11.617096089631795</v>
      </c>
      <c r="CQ36" s="96">
        <f t="shared" si="101"/>
        <v>11.743368873214747</v>
      </c>
      <c r="CR36" s="96">
        <f t="shared" si="101"/>
        <v>11.8696416567977</v>
      </c>
      <c r="CS36" s="96">
        <f t="shared" si="101"/>
        <v>11.995914440380661</v>
      </c>
      <c r="CT36" s="96">
        <f t="shared" si="101"/>
        <v>12.122187223963611</v>
      </c>
      <c r="CU36" s="96">
        <f t="shared" si="101"/>
        <v>12.248460007546567</v>
      </c>
      <c r="CV36" s="96">
        <f t="shared" si="101"/>
        <v>12.374732791129517</v>
      </c>
      <c r="CW36" s="96">
        <f t="shared" si="101"/>
        <v>12.501005574712472</v>
      </c>
    </row>
    <row r="37" spans="1:101">
      <c r="A37" s="3" t="s">
        <v>65</v>
      </c>
      <c r="B37" s="92">
        <f>B35-B15</f>
        <v>0</v>
      </c>
      <c r="C37" s="92">
        <f t="shared" ref="C37:BN37" si="102">C35-C15</f>
        <v>1.6184792805041121E-2</v>
      </c>
      <c r="D37" s="92">
        <f t="shared" si="102"/>
        <v>3.2369585610082241E-2</v>
      </c>
      <c r="E37" s="92">
        <f t="shared" si="102"/>
        <v>4.8554378415123389E-2</v>
      </c>
      <c r="F37" s="92">
        <f t="shared" si="102"/>
        <v>6.4739171220164482E-2</v>
      </c>
      <c r="G37" s="92">
        <f t="shared" si="102"/>
        <v>8.092396402520563E-2</v>
      </c>
      <c r="H37" s="92">
        <f t="shared" si="102"/>
        <v>9.7108756830246779E-2</v>
      </c>
      <c r="I37" s="92">
        <f t="shared" si="102"/>
        <v>0.11329354963528793</v>
      </c>
      <c r="J37" s="92">
        <f t="shared" si="102"/>
        <v>0.12947834244032896</v>
      </c>
      <c r="K37" s="92">
        <f t="shared" si="102"/>
        <v>0.14566313524537011</v>
      </c>
      <c r="L37" s="92">
        <f t="shared" si="102"/>
        <v>0.16184792805041126</v>
      </c>
      <c r="M37" s="92">
        <f t="shared" si="102"/>
        <v>0.17803272085545241</v>
      </c>
      <c r="N37" s="92">
        <f t="shared" si="102"/>
        <v>0.19421751366049356</v>
      </c>
      <c r="O37" s="92">
        <f t="shared" si="102"/>
        <v>0.21040230646553471</v>
      </c>
      <c r="P37" s="92">
        <f t="shared" si="102"/>
        <v>0.22658709927057585</v>
      </c>
      <c r="Q37" s="92">
        <f t="shared" si="102"/>
        <v>0.24277189207561722</v>
      </c>
      <c r="R37" s="92">
        <f t="shared" si="102"/>
        <v>0.25895668488065793</v>
      </c>
      <c r="S37" s="92">
        <f t="shared" si="102"/>
        <v>0.27514147768569908</v>
      </c>
      <c r="T37" s="92">
        <f t="shared" si="102"/>
        <v>0.29132627049074022</v>
      </c>
      <c r="U37" s="92">
        <f t="shared" si="102"/>
        <v>0.30751106329578137</v>
      </c>
      <c r="V37" s="92">
        <f t="shared" si="102"/>
        <v>0.32369585610082252</v>
      </c>
      <c r="W37" s="92">
        <f t="shared" si="102"/>
        <v>0.33988064890586367</v>
      </c>
      <c r="X37" s="92">
        <f t="shared" si="102"/>
        <v>0.35606544171090482</v>
      </c>
      <c r="Y37" s="92">
        <f t="shared" si="102"/>
        <v>0.37225023451594597</v>
      </c>
      <c r="Z37" s="92">
        <f t="shared" si="102"/>
        <v>0.38843502732098711</v>
      </c>
      <c r="AA37" s="92">
        <f t="shared" si="102"/>
        <v>0.40461982012602826</v>
      </c>
      <c r="AB37" s="92">
        <f t="shared" si="102"/>
        <v>0.42080461293106941</v>
      </c>
      <c r="AC37" s="92">
        <f t="shared" si="102"/>
        <v>0.43698940573611056</v>
      </c>
      <c r="AD37" s="92">
        <f t="shared" si="102"/>
        <v>0.45317419854115171</v>
      </c>
      <c r="AE37" s="92">
        <f t="shared" si="102"/>
        <v>0.46935899134619286</v>
      </c>
      <c r="AF37" s="92">
        <f t="shared" si="102"/>
        <v>0.48554378415123445</v>
      </c>
      <c r="AG37" s="92">
        <f t="shared" si="102"/>
        <v>0.50172857695627471</v>
      </c>
      <c r="AH37" s="92">
        <f t="shared" si="102"/>
        <v>0.51791336976131586</v>
      </c>
      <c r="AI37" s="92">
        <f t="shared" si="102"/>
        <v>0.534098162566357</v>
      </c>
      <c r="AJ37" s="92">
        <f t="shared" si="102"/>
        <v>0.55028295537139815</v>
      </c>
      <c r="AK37" s="92">
        <f t="shared" si="102"/>
        <v>0.5664677481764393</v>
      </c>
      <c r="AL37" s="92">
        <f t="shared" si="102"/>
        <v>0.58265254098148045</v>
      </c>
      <c r="AM37" s="92">
        <f t="shared" si="102"/>
        <v>0.5988373337865216</v>
      </c>
      <c r="AN37" s="92">
        <f t="shared" si="102"/>
        <v>0.61502212659156275</v>
      </c>
      <c r="AO37" s="92">
        <f t="shared" si="102"/>
        <v>0.63120691939660389</v>
      </c>
      <c r="AP37" s="92">
        <f t="shared" si="102"/>
        <v>0.64739171220164504</v>
      </c>
      <c r="AQ37" s="92">
        <f t="shared" si="102"/>
        <v>0.66357650500668619</v>
      </c>
      <c r="AR37" s="92">
        <f t="shared" si="102"/>
        <v>0.67976129781172734</v>
      </c>
      <c r="AS37" s="92">
        <f t="shared" si="102"/>
        <v>0.69594609061676849</v>
      </c>
      <c r="AT37" s="92">
        <f t="shared" si="102"/>
        <v>0.71213088342180964</v>
      </c>
      <c r="AU37" s="92">
        <f t="shared" si="102"/>
        <v>0.72831567622685078</v>
      </c>
      <c r="AV37" s="92">
        <f t="shared" si="102"/>
        <v>0.74450046903189193</v>
      </c>
      <c r="AW37" s="92">
        <f t="shared" si="102"/>
        <v>0.76068526183693308</v>
      </c>
      <c r="AX37" s="92">
        <f t="shared" si="102"/>
        <v>0.77687005464197423</v>
      </c>
      <c r="AY37" s="92">
        <f t="shared" si="102"/>
        <v>0.79305484744701538</v>
      </c>
      <c r="AZ37" s="92">
        <f t="shared" si="102"/>
        <v>0.80923964025205652</v>
      </c>
      <c r="BA37" s="92">
        <f t="shared" si="102"/>
        <v>0.82542443305709767</v>
      </c>
      <c r="BB37" s="92">
        <f t="shared" si="102"/>
        <v>0.84160922586213882</v>
      </c>
      <c r="BC37" s="92">
        <f t="shared" si="102"/>
        <v>0.85779401866717997</v>
      </c>
      <c r="BD37" s="92">
        <f t="shared" si="102"/>
        <v>0.87397881147222112</v>
      </c>
      <c r="BE37" s="92">
        <f t="shared" si="102"/>
        <v>0.89016360427726227</v>
      </c>
      <c r="BF37" s="92">
        <f t="shared" si="102"/>
        <v>0.90634839708230341</v>
      </c>
      <c r="BG37" s="92">
        <f t="shared" si="102"/>
        <v>0.92253318988734456</v>
      </c>
      <c r="BH37" s="92">
        <f t="shared" si="102"/>
        <v>0.93871798269238571</v>
      </c>
      <c r="BI37" s="92">
        <f t="shared" si="102"/>
        <v>0.95490277549742775</v>
      </c>
      <c r="BJ37" s="92">
        <f t="shared" si="102"/>
        <v>0.9710875683024689</v>
      </c>
      <c r="BK37" s="92">
        <f t="shared" si="102"/>
        <v>0.98727236110750916</v>
      </c>
      <c r="BL37" s="92">
        <f t="shared" si="102"/>
        <v>1.0034571539125494</v>
      </c>
      <c r="BM37" s="92">
        <f t="shared" si="102"/>
        <v>1.0196419467175906</v>
      </c>
      <c r="BN37" s="92">
        <f t="shared" si="102"/>
        <v>1.0358267395226317</v>
      </c>
      <c r="BO37" s="92">
        <f t="shared" ref="BO37:CW37" si="103">BO35-BO15</f>
        <v>1.0520115323276729</v>
      </c>
      <c r="BP37" s="92">
        <f t="shared" si="103"/>
        <v>1.068196325132714</v>
      </c>
      <c r="BQ37" s="92">
        <f t="shared" si="103"/>
        <v>1.084381117937756</v>
      </c>
      <c r="BR37" s="92">
        <f t="shared" si="103"/>
        <v>1.1005659107427963</v>
      </c>
      <c r="BS37" s="92">
        <f t="shared" si="103"/>
        <v>1.1167507035478383</v>
      </c>
      <c r="BT37" s="92">
        <f t="shared" si="103"/>
        <v>1.1329354963528786</v>
      </c>
      <c r="BU37" s="92">
        <f t="shared" si="103"/>
        <v>1.1491202891579206</v>
      </c>
      <c r="BV37" s="92">
        <f t="shared" si="103"/>
        <v>1.1653050819629609</v>
      </c>
      <c r="BW37" s="92">
        <f t="shared" si="103"/>
        <v>1.1814898747680029</v>
      </c>
      <c r="BX37" s="92">
        <f t="shared" si="103"/>
        <v>1.1976746675730432</v>
      </c>
      <c r="BY37" s="92">
        <f t="shared" si="103"/>
        <v>1.2138594603780852</v>
      </c>
      <c r="BZ37" s="92">
        <f t="shared" si="103"/>
        <v>1.2300442531831255</v>
      </c>
      <c r="CA37" s="92">
        <f t="shared" si="103"/>
        <v>1.2462290459881675</v>
      </c>
      <c r="CB37" s="92">
        <f t="shared" si="103"/>
        <v>1.2624138387932078</v>
      </c>
      <c r="CC37" s="92">
        <f t="shared" si="103"/>
        <v>1.2785986315982498</v>
      </c>
      <c r="CD37" s="92">
        <f t="shared" si="103"/>
        <v>1.2947834244032901</v>
      </c>
      <c r="CE37" s="92">
        <f t="shared" si="103"/>
        <v>1.3109682172083321</v>
      </c>
      <c r="CF37" s="92">
        <f t="shared" si="103"/>
        <v>1.3271530100133724</v>
      </c>
      <c r="CG37" s="92">
        <f t="shared" si="103"/>
        <v>1.3433378028184144</v>
      </c>
      <c r="CH37" s="92">
        <f t="shared" si="103"/>
        <v>1.3595225956234547</v>
      </c>
      <c r="CI37" s="92">
        <f t="shared" si="103"/>
        <v>1.3757073884284967</v>
      </c>
      <c r="CJ37" s="92">
        <f t="shared" si="103"/>
        <v>1.391892181233537</v>
      </c>
      <c r="CK37" s="92">
        <f t="shared" si="103"/>
        <v>1.408076974038579</v>
      </c>
      <c r="CL37" s="92">
        <f t="shared" si="103"/>
        <v>1.4242617668436193</v>
      </c>
      <c r="CM37" s="92">
        <f t="shared" si="103"/>
        <v>1.4404465596486613</v>
      </c>
      <c r="CN37" s="92">
        <f t="shared" si="103"/>
        <v>1.4566313524537016</v>
      </c>
      <c r="CO37" s="92">
        <f t="shared" si="103"/>
        <v>1.4728161452587436</v>
      </c>
      <c r="CP37" s="92">
        <f t="shared" si="103"/>
        <v>1.4890009380637839</v>
      </c>
      <c r="CQ37" s="92">
        <f t="shared" si="103"/>
        <v>1.5051857308688259</v>
      </c>
      <c r="CR37" s="92">
        <f t="shared" si="103"/>
        <v>1.5213705236738662</v>
      </c>
      <c r="CS37" s="92">
        <f t="shared" si="103"/>
        <v>1.5375553164789082</v>
      </c>
      <c r="CT37" s="92">
        <f t="shared" si="103"/>
        <v>1.5537401092839485</v>
      </c>
      <c r="CU37" s="92">
        <f t="shared" si="103"/>
        <v>1.5699249020889905</v>
      </c>
      <c r="CV37" s="92">
        <f t="shared" si="103"/>
        <v>1.5861096948940308</v>
      </c>
      <c r="CW37" s="92">
        <f t="shared" si="103"/>
        <v>1.6022944876990728</v>
      </c>
    </row>
  </sheetData>
  <mergeCells count="2">
    <mergeCell ref="B3:CW3"/>
    <mergeCell ref="A1:C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5370-58C5-42A4-B610-346E68366A5E}">
  <dimension ref="B1:T39"/>
  <sheetViews>
    <sheetView topLeftCell="A2" zoomScaleNormal="100" workbookViewId="0">
      <selection activeCell="G4" sqref="G4"/>
    </sheetView>
  </sheetViews>
  <sheetFormatPr defaultColWidth="11.42578125" defaultRowHeight="15"/>
  <cols>
    <col min="2" max="2" width="16.140625" style="64" customWidth="1"/>
    <col min="5" max="5" width="11.42578125" style="76"/>
    <col min="6" max="6" width="13.140625" customWidth="1"/>
    <col min="8" max="8" width="14.5703125" customWidth="1"/>
    <col min="10" max="10" width="11.85546875" bestFit="1" customWidth="1"/>
  </cols>
  <sheetData>
    <row r="1" spans="2:20">
      <c r="B1" s="64" t="s">
        <v>66</v>
      </c>
      <c r="C1">
        <v>72.245999999999995</v>
      </c>
      <c r="E1" s="76">
        <v>70</v>
      </c>
      <c r="H1" t="s">
        <v>67</v>
      </c>
    </row>
    <row r="3" spans="2:20" ht="60.75" customHeight="1">
      <c r="C3" s="72" t="s">
        <v>68</v>
      </c>
      <c r="D3" s="73" t="s">
        <v>69</v>
      </c>
      <c r="E3" s="77" t="s">
        <v>70</v>
      </c>
      <c r="F3" s="74" t="s">
        <v>71</v>
      </c>
      <c r="G3" s="75" t="s">
        <v>72</v>
      </c>
      <c r="H3" s="74" t="s">
        <v>73</v>
      </c>
      <c r="I3" s="74" t="s">
        <v>74</v>
      </c>
      <c r="J3" s="83" t="s">
        <v>75</v>
      </c>
      <c r="K3" s="65" t="s">
        <v>76</v>
      </c>
      <c r="M3" s="65" t="s">
        <v>77</v>
      </c>
      <c r="N3" s="65" t="s">
        <v>78</v>
      </c>
      <c r="O3" s="65" t="s">
        <v>74</v>
      </c>
      <c r="R3" s="65" t="s">
        <v>79</v>
      </c>
      <c r="S3" s="65" t="s">
        <v>80</v>
      </c>
      <c r="T3" s="65" t="s">
        <v>74</v>
      </c>
    </row>
    <row r="4" spans="2:20">
      <c r="B4" s="64">
        <f>70/COS(D4)</f>
        <v>71.079862832002149</v>
      </c>
      <c r="C4" s="70">
        <v>-10</v>
      </c>
      <c r="D4" s="79">
        <f>RADIANS(C4)</f>
        <v>-0.17453292519943295</v>
      </c>
      <c r="E4" s="78">
        <f>70*TAN(D4)</f>
        <v>-12.342888649592549</v>
      </c>
      <c r="F4" s="79">
        <f>SQRT((E$1^2)+E4^2)</f>
        <v>71.079862832002149</v>
      </c>
      <c r="G4" s="79">
        <f>(RADIANS(0.1))*F4</f>
        <v>0.12405776382843786</v>
      </c>
      <c r="H4" s="79">
        <f t="shared" ref="H4:H34" si="0">RADIANS(0.1)*F$36</f>
        <v>0.12418602522221486</v>
      </c>
      <c r="I4" s="79">
        <f t="shared" ref="I4:I34" si="1">ABS((H4-G4)/G4)*100</f>
        <v>0.10338844568758877</v>
      </c>
      <c r="J4" s="80">
        <f>(G4-H4)</f>
        <v>-1.2826139377700163E-4</v>
      </c>
      <c r="M4">
        <f>RADIANS(8)*F4</f>
        <v>9.924621106275028</v>
      </c>
      <c r="N4">
        <f>RADIANS(8)*F$36</f>
        <v>9.9348820177771895</v>
      </c>
      <c r="O4">
        <f>ABS((N4-M4)/N4)*100</f>
        <v>0.10328166438011931</v>
      </c>
      <c r="R4">
        <f>RADIANS(4.8)*F4</f>
        <v>5.9547726637650165</v>
      </c>
      <c r="S4">
        <f t="shared" ref="S4:S34" si="2">RADIANS(4.8)*F$36</f>
        <v>5.960929210666313</v>
      </c>
      <c r="T4">
        <f>ABS((S4-R4)/S4)*100</f>
        <v>0.10328166438011337</v>
      </c>
    </row>
    <row r="5" spans="2:20">
      <c r="B5" s="64">
        <f t="shared" ref="B5:B34" si="3">70/COS(D5)</f>
        <v>70.872558805160196</v>
      </c>
      <c r="C5" s="70">
        <v>-9</v>
      </c>
      <c r="D5" s="79">
        <f>RADIANS(C5)</f>
        <v>-0.15707963267948966</v>
      </c>
      <c r="E5" s="78">
        <f t="shared" ref="E5:E34" si="4">70*TAN(D5)</f>
        <v>-11.08691082271754</v>
      </c>
      <c r="F5" s="79">
        <f t="shared" ref="F5:F34" si="5">SQRT((E$1^2)+E5^2)</f>
        <v>70.87255880516021</v>
      </c>
      <c r="G5" s="79">
        <f t="shared" ref="G5:G34" si="6">(RADIANS(0.1))*F5</f>
        <v>0.12369595004633441</v>
      </c>
      <c r="H5" s="79">
        <f t="shared" si="0"/>
        <v>0.12418602522221486</v>
      </c>
      <c r="I5" s="79">
        <f t="shared" si="1"/>
        <v>0.39619338846331004</v>
      </c>
      <c r="J5" s="80">
        <f t="shared" ref="J5:J34" si="7">(G5-H5)</f>
        <v>-4.9007517588045557E-4</v>
      </c>
      <c r="M5">
        <f t="shared" ref="M5:M34" si="8">RADIANS(8)*F5</f>
        <v>9.8956760037067522</v>
      </c>
      <c r="N5">
        <f t="shared" ref="N5:N34" si="9">RADIANS(8)*F$36</f>
        <v>9.9348820177771895</v>
      </c>
      <c r="O5">
        <f t="shared" ref="O5:O34" si="10">ABS((N5-M5)/N5)*100</f>
        <v>0.39462989092656792</v>
      </c>
      <c r="R5">
        <f t="shared" ref="R5:R37" si="11">RADIANS(4.8)*F5</f>
        <v>5.9374056022240511</v>
      </c>
      <c r="S5">
        <f t="shared" si="2"/>
        <v>5.960929210666313</v>
      </c>
      <c r="T5">
        <f t="shared" ref="T5:T34" si="12">ABS((S5-R5)/S5)*100</f>
        <v>0.39462989092655909</v>
      </c>
    </row>
    <row r="6" spans="2:20">
      <c r="B6" s="64">
        <f t="shared" si="3"/>
        <v>70.68793007630326</v>
      </c>
      <c r="C6" s="70">
        <v>-8</v>
      </c>
      <c r="D6" s="79">
        <f t="shared" ref="D6:D34" si="13">RADIANS(C6)</f>
        <v>-0.13962634015954636</v>
      </c>
      <c r="E6" s="78">
        <f t="shared" si="4"/>
        <v>-9.8378584291674009</v>
      </c>
      <c r="F6" s="79">
        <f t="shared" si="5"/>
        <v>70.687930076303275</v>
      </c>
      <c r="G6" s="79">
        <f t="shared" si="6"/>
        <v>0.12337371212510187</v>
      </c>
      <c r="H6" s="79">
        <f t="shared" si="0"/>
        <v>0.12418602522221486</v>
      </c>
      <c r="I6" s="79">
        <f t="shared" si="1"/>
        <v>0.6584166781731442</v>
      </c>
      <c r="J6" s="80">
        <f t="shared" si="7"/>
        <v>-8.1231309711299327E-4</v>
      </c>
      <c r="M6">
        <f t="shared" si="8"/>
        <v>9.8698969700081491</v>
      </c>
      <c r="N6">
        <f t="shared" si="9"/>
        <v>9.9348820177771895</v>
      </c>
      <c r="O6">
        <f t="shared" si="10"/>
        <v>0.65410990943584424</v>
      </c>
      <c r="R6">
        <f t="shared" si="11"/>
        <v>5.9219381820048893</v>
      </c>
      <c r="S6">
        <f t="shared" si="2"/>
        <v>5.960929210666313</v>
      </c>
      <c r="T6">
        <f t="shared" si="12"/>
        <v>0.65410990943583536</v>
      </c>
    </row>
    <row r="7" spans="2:20">
      <c r="B7" s="64">
        <f t="shared" si="3"/>
        <v>70.525687782119391</v>
      </c>
      <c r="C7" s="70">
        <v>-7</v>
      </c>
      <c r="D7" s="79">
        <f t="shared" si="13"/>
        <v>-0.12217304763960307</v>
      </c>
      <c r="E7" s="78">
        <f t="shared" si="4"/>
        <v>-8.5949192632033213</v>
      </c>
      <c r="F7" s="79">
        <f t="shared" si="5"/>
        <v>70.525687782119391</v>
      </c>
      <c r="G7" s="79">
        <f t="shared" si="6"/>
        <v>0.12309054590315206</v>
      </c>
      <c r="H7" s="79">
        <f t="shared" si="0"/>
        <v>0.12418602522221486</v>
      </c>
      <c r="I7" s="79">
        <f t="shared" si="1"/>
        <v>0.88997843906283935</v>
      </c>
      <c r="J7" s="80">
        <f t="shared" si="7"/>
        <v>-1.0954793190628004E-3</v>
      </c>
      <c r="M7">
        <f t="shared" si="8"/>
        <v>9.8472436722521657</v>
      </c>
      <c r="N7">
        <f t="shared" si="9"/>
        <v>9.9348820177771895</v>
      </c>
      <c r="O7">
        <f t="shared" si="10"/>
        <v>0.88212769279198588</v>
      </c>
      <c r="R7">
        <f t="shared" si="11"/>
        <v>5.9083462033512983</v>
      </c>
      <c r="S7">
        <f t="shared" si="2"/>
        <v>5.960929210666313</v>
      </c>
      <c r="T7">
        <f t="shared" si="12"/>
        <v>0.88212769279199188</v>
      </c>
    </row>
    <row r="8" spans="2:20">
      <c r="B8" s="64">
        <f t="shared" si="3"/>
        <v>70.385579569446151</v>
      </c>
      <c r="C8" s="70">
        <v>-6</v>
      </c>
      <c r="D8" s="79">
        <f t="shared" si="13"/>
        <v>-0.10471975511965978</v>
      </c>
      <c r="E8" s="78">
        <f t="shared" si="4"/>
        <v>-7.3572964685973528</v>
      </c>
      <c r="F8" s="79">
        <f t="shared" si="5"/>
        <v>70.385579569446151</v>
      </c>
      <c r="G8" s="79">
        <f t="shared" si="6"/>
        <v>0.12284601094112882</v>
      </c>
      <c r="H8" s="79">
        <f t="shared" si="0"/>
        <v>0.12418602522221486</v>
      </c>
      <c r="I8" s="79">
        <f t="shared" si="1"/>
        <v>1.0908081351768235</v>
      </c>
      <c r="J8" s="80">
        <f t="shared" si="7"/>
        <v>-1.3400142810860438E-3</v>
      </c>
      <c r="M8">
        <f t="shared" si="8"/>
        <v>9.8276808752903051</v>
      </c>
      <c r="N8">
        <f t="shared" si="9"/>
        <v>9.9348820177771895</v>
      </c>
      <c r="O8">
        <f t="shared" si="10"/>
        <v>1.0790379019606049</v>
      </c>
      <c r="R8">
        <f t="shared" si="11"/>
        <v>5.8966085251741829</v>
      </c>
      <c r="S8">
        <f t="shared" si="2"/>
        <v>5.960929210666313</v>
      </c>
      <c r="T8">
        <f t="shared" si="12"/>
        <v>1.079037901960596</v>
      </c>
    </row>
    <row r="9" spans="2:20">
      <c r="B9" s="64">
        <f t="shared" si="3"/>
        <v>70.267388628034311</v>
      </c>
      <c r="C9" s="70">
        <v>-5</v>
      </c>
      <c r="D9" s="79">
        <f t="shared" si="13"/>
        <v>-8.7266462599716474E-2</v>
      </c>
      <c r="E9" s="78">
        <f t="shared" si="4"/>
        <v>-6.1242064468146804</v>
      </c>
      <c r="F9" s="79">
        <f t="shared" si="5"/>
        <v>70.267388628034311</v>
      </c>
      <c r="G9" s="79">
        <f t="shared" si="6"/>
        <v>0.12263972883376198</v>
      </c>
      <c r="H9" s="79">
        <f t="shared" si="0"/>
        <v>0.12418602522221486</v>
      </c>
      <c r="I9" s="79">
        <f t="shared" si="1"/>
        <v>1.2608445918442031</v>
      </c>
      <c r="J9" s="80">
        <f t="shared" si="7"/>
        <v>-1.5462963884528835E-3</v>
      </c>
      <c r="M9">
        <f t="shared" si="8"/>
        <v>9.8111783067009579</v>
      </c>
      <c r="N9">
        <f t="shared" si="9"/>
        <v>9.9348820177771895</v>
      </c>
      <c r="O9">
        <f t="shared" si="10"/>
        <v>1.2451452453575165</v>
      </c>
      <c r="R9">
        <f t="shared" si="11"/>
        <v>5.8867069840205746</v>
      </c>
      <c r="S9">
        <f t="shared" si="2"/>
        <v>5.960929210666313</v>
      </c>
      <c r="T9">
        <f t="shared" si="12"/>
        <v>1.2451452453575076</v>
      </c>
    </row>
    <row r="10" spans="2:20">
      <c r="B10" s="64">
        <f t="shared" si="3"/>
        <v>70.170932865682047</v>
      </c>
      <c r="C10" s="70">
        <v>-4</v>
      </c>
      <c r="D10" s="79">
        <f t="shared" si="13"/>
        <v>-6.9813170079773182E-2</v>
      </c>
      <c r="E10" s="78">
        <f t="shared" si="4"/>
        <v>-4.8948768360457287</v>
      </c>
      <c r="F10" s="79">
        <f t="shared" si="5"/>
        <v>70.170932865682047</v>
      </c>
      <c r="G10" s="79">
        <f t="shared" si="6"/>
        <v>0.12247138177020517</v>
      </c>
      <c r="H10" s="79">
        <f t="shared" si="0"/>
        <v>0.12418602522221486</v>
      </c>
      <c r="I10" s="79">
        <f t="shared" si="1"/>
        <v>1.4000360143130464</v>
      </c>
      <c r="J10" s="80">
        <f t="shared" si="7"/>
        <v>-1.7146434520096954E-3</v>
      </c>
      <c r="M10">
        <f t="shared" si="8"/>
        <v>9.7977105416164125</v>
      </c>
      <c r="N10">
        <f t="shared" si="9"/>
        <v>9.9348820177771895</v>
      </c>
      <c r="O10">
        <f t="shared" si="10"/>
        <v>1.3807056381276226</v>
      </c>
      <c r="R10">
        <f t="shared" si="11"/>
        <v>5.8786263249698472</v>
      </c>
      <c r="S10">
        <f t="shared" si="2"/>
        <v>5.960929210666313</v>
      </c>
      <c r="T10">
        <f t="shared" si="12"/>
        <v>1.3807056381276166</v>
      </c>
    </row>
    <row r="11" spans="2:20">
      <c r="B11" s="64">
        <f t="shared" si="3"/>
        <v>70.096064219854469</v>
      </c>
      <c r="C11" s="70">
        <v>-3</v>
      </c>
      <c r="D11" s="79">
        <f t="shared" si="13"/>
        <v>-5.235987755982989E-2</v>
      </c>
      <c r="E11" s="78">
        <f t="shared" si="4"/>
        <v>-3.6685445498128848</v>
      </c>
      <c r="F11" s="79">
        <f t="shared" si="5"/>
        <v>70.096064219854469</v>
      </c>
      <c r="G11" s="79">
        <f t="shared" si="6"/>
        <v>0.12234071133258509</v>
      </c>
      <c r="H11" s="79">
        <f t="shared" si="0"/>
        <v>0.12418602522221486</v>
      </c>
      <c r="I11" s="79">
        <f t="shared" si="1"/>
        <v>1.5083400035277381</v>
      </c>
      <c r="J11" s="80">
        <f t="shared" si="7"/>
        <v>-1.8453138896297738E-3</v>
      </c>
      <c r="M11">
        <f t="shared" si="8"/>
        <v>9.7872569066068067</v>
      </c>
      <c r="N11">
        <f t="shared" si="9"/>
        <v>9.9348820177771895</v>
      </c>
      <c r="O11">
        <f t="shared" si="10"/>
        <v>1.4859271696053029</v>
      </c>
      <c r="R11">
        <f t="shared" si="11"/>
        <v>5.8723541439640838</v>
      </c>
      <c r="S11">
        <f t="shared" si="2"/>
        <v>5.960929210666313</v>
      </c>
      <c r="T11">
        <f t="shared" si="12"/>
        <v>1.485927169605294</v>
      </c>
    </row>
    <row r="12" spans="2:20">
      <c r="B12" s="64">
        <f t="shared" si="3"/>
        <v>70.042668100917524</v>
      </c>
      <c r="C12" s="70">
        <v>-2</v>
      </c>
      <c r="D12" s="79">
        <f t="shared" si="13"/>
        <v>-3.4906585039886591E-2</v>
      </c>
      <c r="E12" s="78">
        <f t="shared" si="4"/>
        <v>-2.444453864422341</v>
      </c>
      <c r="F12" s="79">
        <f t="shared" si="5"/>
        <v>70.042668100917524</v>
      </c>
      <c r="G12" s="79">
        <f t="shared" si="6"/>
        <v>0.12224751752426147</v>
      </c>
      <c r="H12" s="79">
        <f t="shared" si="0"/>
        <v>0.12418602522221486</v>
      </c>
      <c r="I12" s="79">
        <f t="shared" si="1"/>
        <v>1.5857235690439897</v>
      </c>
      <c r="J12" s="80">
        <f t="shared" si="7"/>
        <v>-1.9385076979533955E-3</v>
      </c>
      <c r="M12">
        <f t="shared" si="8"/>
        <v>9.779801401940917</v>
      </c>
      <c r="N12">
        <f t="shared" si="9"/>
        <v>9.9348820177771895</v>
      </c>
      <c r="O12">
        <f t="shared" si="10"/>
        <v>1.5609708858019227</v>
      </c>
      <c r="R12">
        <f t="shared" si="11"/>
        <v>5.86788084116455</v>
      </c>
      <c r="S12">
        <f t="shared" si="2"/>
        <v>5.960929210666313</v>
      </c>
      <c r="T12">
        <f t="shared" si="12"/>
        <v>1.560970885801914</v>
      </c>
    </row>
    <row r="13" spans="2:20">
      <c r="B13" s="64">
        <f t="shared" si="3"/>
        <v>70.010662963073528</v>
      </c>
      <c r="C13" s="70">
        <v>-1</v>
      </c>
      <c r="D13" s="79">
        <f t="shared" si="13"/>
        <v>-1.7453292519943295E-2</v>
      </c>
      <c r="E13" s="78">
        <f t="shared" si="4"/>
        <v>-1.2218545449752309</v>
      </c>
      <c r="F13" s="79">
        <f t="shared" si="5"/>
        <v>70.010662963073528</v>
      </c>
      <c r="G13" s="79">
        <f t="shared" si="6"/>
        <v>0.12219165802096824</v>
      </c>
      <c r="H13" s="79">
        <f t="shared" si="0"/>
        <v>0.12418602522221486</v>
      </c>
      <c r="I13" s="79">
        <f t="shared" si="1"/>
        <v>1.6321631390781126</v>
      </c>
      <c r="J13" s="80">
        <f t="shared" si="7"/>
        <v>-1.9943672012466274E-3</v>
      </c>
      <c r="M13">
        <f t="shared" si="8"/>
        <v>9.7753326416774584</v>
      </c>
      <c r="N13">
        <f t="shared" si="9"/>
        <v>9.9348820177771895</v>
      </c>
      <c r="O13">
        <f t="shared" si="10"/>
        <v>1.6059513924195381</v>
      </c>
      <c r="R13">
        <f t="shared" si="11"/>
        <v>5.8651995850064749</v>
      </c>
      <c r="S13">
        <f t="shared" si="2"/>
        <v>5.960929210666313</v>
      </c>
      <c r="T13">
        <f t="shared" si="12"/>
        <v>1.6059513924195294</v>
      </c>
    </row>
    <row r="14" spans="2:20">
      <c r="B14" s="64">
        <f t="shared" si="3"/>
        <v>70</v>
      </c>
      <c r="C14" s="70">
        <v>0</v>
      </c>
      <c r="D14" s="79">
        <f t="shared" si="13"/>
        <v>0</v>
      </c>
      <c r="E14" s="78">
        <f t="shared" si="4"/>
        <v>0</v>
      </c>
      <c r="F14" s="79">
        <f t="shared" si="5"/>
        <v>70</v>
      </c>
      <c r="G14" s="79">
        <f t="shared" si="6"/>
        <v>0.12217304763960307</v>
      </c>
      <c r="H14" s="79">
        <f t="shared" si="0"/>
        <v>0.12418602522221486</v>
      </c>
      <c r="I14" s="79">
        <f t="shared" si="1"/>
        <v>1.6476445676871807</v>
      </c>
      <c r="J14" s="80">
        <f t="shared" si="7"/>
        <v>-2.0129775826117913E-3</v>
      </c>
      <c r="M14">
        <f t="shared" si="8"/>
        <v>9.7738438111682449</v>
      </c>
      <c r="N14">
        <f t="shared" si="9"/>
        <v>9.9348820177771895</v>
      </c>
      <c r="O14">
        <f t="shared" si="10"/>
        <v>1.620937282604741</v>
      </c>
      <c r="R14">
        <f t="shared" si="11"/>
        <v>5.8643062867009466</v>
      </c>
      <c r="S14">
        <f t="shared" si="2"/>
        <v>5.960929210666313</v>
      </c>
      <c r="T14">
        <f t="shared" si="12"/>
        <v>1.6209372826047352</v>
      </c>
    </row>
    <row r="15" spans="2:20">
      <c r="B15" s="64">
        <f t="shared" si="3"/>
        <v>70.010662963073528</v>
      </c>
      <c r="C15" s="70">
        <v>1</v>
      </c>
      <c r="D15" s="79">
        <f t="shared" si="13"/>
        <v>1.7453292519943295E-2</v>
      </c>
      <c r="E15" s="78">
        <f t="shared" si="4"/>
        <v>1.2218545449752309</v>
      </c>
      <c r="F15" s="79">
        <f t="shared" si="5"/>
        <v>70.010662963073528</v>
      </c>
      <c r="G15" s="79">
        <f t="shared" si="6"/>
        <v>0.12219165802096824</v>
      </c>
      <c r="H15" s="79">
        <f t="shared" si="0"/>
        <v>0.12418602522221486</v>
      </c>
      <c r="I15" s="79">
        <f t="shared" si="1"/>
        <v>1.6321631390781126</v>
      </c>
      <c r="J15" s="80">
        <f t="shared" si="7"/>
        <v>-1.9943672012466274E-3</v>
      </c>
      <c r="M15">
        <f t="shared" si="8"/>
        <v>9.7753326416774584</v>
      </c>
      <c r="N15">
        <f t="shared" si="9"/>
        <v>9.9348820177771895</v>
      </c>
      <c r="O15">
        <f t="shared" si="10"/>
        <v>1.6059513924195381</v>
      </c>
      <c r="R15">
        <f t="shared" si="11"/>
        <v>5.8651995850064749</v>
      </c>
      <c r="S15">
        <f t="shared" si="2"/>
        <v>5.960929210666313</v>
      </c>
      <c r="T15">
        <f t="shared" si="12"/>
        <v>1.6059513924195294</v>
      </c>
    </row>
    <row r="16" spans="2:20">
      <c r="B16" s="64">
        <f t="shared" si="3"/>
        <v>70.042668100917524</v>
      </c>
      <c r="C16" s="70">
        <v>2</v>
      </c>
      <c r="D16" s="79">
        <f t="shared" si="13"/>
        <v>3.4906585039886591E-2</v>
      </c>
      <c r="E16" s="78">
        <f t="shared" si="4"/>
        <v>2.444453864422341</v>
      </c>
      <c r="F16" s="79">
        <f t="shared" si="5"/>
        <v>70.042668100917524</v>
      </c>
      <c r="G16" s="79">
        <f t="shared" si="6"/>
        <v>0.12224751752426147</v>
      </c>
      <c r="H16" s="79">
        <f t="shared" si="0"/>
        <v>0.12418602522221486</v>
      </c>
      <c r="I16" s="79">
        <f t="shared" si="1"/>
        <v>1.5857235690439897</v>
      </c>
      <c r="J16" s="80">
        <f t="shared" si="7"/>
        <v>-1.9385076979533955E-3</v>
      </c>
      <c r="M16">
        <f t="shared" si="8"/>
        <v>9.779801401940917</v>
      </c>
      <c r="N16">
        <f t="shared" si="9"/>
        <v>9.9348820177771895</v>
      </c>
      <c r="O16">
        <f t="shared" si="10"/>
        <v>1.5609708858019227</v>
      </c>
      <c r="R16">
        <f t="shared" si="11"/>
        <v>5.86788084116455</v>
      </c>
      <c r="S16">
        <f t="shared" si="2"/>
        <v>5.960929210666313</v>
      </c>
      <c r="T16">
        <f t="shared" si="12"/>
        <v>1.560970885801914</v>
      </c>
    </row>
    <row r="17" spans="2:20">
      <c r="B17" s="64">
        <f t="shared" si="3"/>
        <v>70.096064219854469</v>
      </c>
      <c r="C17" s="70">
        <v>3</v>
      </c>
      <c r="D17" s="79">
        <f t="shared" si="13"/>
        <v>5.235987755982989E-2</v>
      </c>
      <c r="E17" s="78">
        <f t="shared" si="4"/>
        <v>3.6685445498128848</v>
      </c>
      <c r="F17" s="79">
        <f t="shared" si="5"/>
        <v>70.096064219854469</v>
      </c>
      <c r="G17" s="79">
        <f t="shared" si="6"/>
        <v>0.12234071133258509</v>
      </c>
      <c r="H17" s="79">
        <f t="shared" si="0"/>
        <v>0.12418602522221486</v>
      </c>
      <c r="I17" s="79">
        <f t="shared" si="1"/>
        <v>1.5083400035277381</v>
      </c>
      <c r="J17" s="80">
        <f t="shared" si="7"/>
        <v>-1.8453138896297738E-3</v>
      </c>
      <c r="M17">
        <f t="shared" si="8"/>
        <v>9.7872569066068067</v>
      </c>
      <c r="N17">
        <f t="shared" si="9"/>
        <v>9.9348820177771895</v>
      </c>
      <c r="O17">
        <f t="shared" si="10"/>
        <v>1.4859271696053029</v>
      </c>
      <c r="R17">
        <f t="shared" si="11"/>
        <v>5.8723541439640838</v>
      </c>
      <c r="S17">
        <f t="shared" si="2"/>
        <v>5.960929210666313</v>
      </c>
      <c r="T17">
        <f t="shared" si="12"/>
        <v>1.485927169605294</v>
      </c>
    </row>
    <row r="18" spans="2:20">
      <c r="B18" s="64">
        <f t="shared" si="3"/>
        <v>70.170932865682047</v>
      </c>
      <c r="C18" s="70">
        <v>4</v>
      </c>
      <c r="D18" s="79">
        <f t="shared" si="13"/>
        <v>6.9813170079773182E-2</v>
      </c>
      <c r="E18" s="78">
        <f t="shared" si="4"/>
        <v>4.8948768360457287</v>
      </c>
      <c r="F18" s="79">
        <f t="shared" si="5"/>
        <v>70.170932865682047</v>
      </c>
      <c r="G18" s="79">
        <f t="shared" si="6"/>
        <v>0.12247138177020517</v>
      </c>
      <c r="H18" s="79">
        <f t="shared" si="0"/>
        <v>0.12418602522221486</v>
      </c>
      <c r="I18" s="79">
        <f t="shared" si="1"/>
        <v>1.4000360143130464</v>
      </c>
      <c r="J18" s="80">
        <f t="shared" si="7"/>
        <v>-1.7146434520096954E-3</v>
      </c>
      <c r="M18">
        <f t="shared" si="8"/>
        <v>9.7977105416164125</v>
      </c>
      <c r="N18">
        <f t="shared" si="9"/>
        <v>9.9348820177771895</v>
      </c>
      <c r="O18">
        <f t="shared" si="10"/>
        <v>1.3807056381276226</v>
      </c>
      <c r="R18">
        <f t="shared" si="11"/>
        <v>5.8786263249698472</v>
      </c>
      <c r="S18">
        <f t="shared" si="2"/>
        <v>5.960929210666313</v>
      </c>
      <c r="T18">
        <f t="shared" si="12"/>
        <v>1.3807056381276166</v>
      </c>
    </row>
    <row r="19" spans="2:20">
      <c r="B19" s="64">
        <f t="shared" si="3"/>
        <v>70.267388628034311</v>
      </c>
      <c r="C19" s="70">
        <v>5</v>
      </c>
      <c r="D19" s="79">
        <f t="shared" si="13"/>
        <v>8.7266462599716474E-2</v>
      </c>
      <c r="E19" s="78">
        <f t="shared" si="4"/>
        <v>6.1242064468146804</v>
      </c>
      <c r="F19" s="79">
        <f t="shared" si="5"/>
        <v>70.267388628034311</v>
      </c>
      <c r="G19" s="79">
        <f t="shared" si="6"/>
        <v>0.12263972883376198</v>
      </c>
      <c r="H19" s="79">
        <f t="shared" si="0"/>
        <v>0.12418602522221486</v>
      </c>
      <c r="I19" s="79">
        <f t="shared" si="1"/>
        <v>1.2608445918442031</v>
      </c>
      <c r="J19" s="80">
        <f t="shared" si="7"/>
        <v>-1.5462963884528835E-3</v>
      </c>
      <c r="M19">
        <f t="shared" si="8"/>
        <v>9.8111783067009579</v>
      </c>
      <c r="N19">
        <f t="shared" si="9"/>
        <v>9.9348820177771895</v>
      </c>
      <c r="O19">
        <f t="shared" si="10"/>
        <v>1.2451452453575165</v>
      </c>
      <c r="R19">
        <f t="shared" si="11"/>
        <v>5.8867069840205746</v>
      </c>
      <c r="S19">
        <f t="shared" si="2"/>
        <v>5.960929210666313</v>
      </c>
      <c r="T19">
        <f t="shared" si="12"/>
        <v>1.2451452453575076</v>
      </c>
    </row>
    <row r="20" spans="2:20">
      <c r="B20" s="64">
        <f t="shared" si="3"/>
        <v>70.385579569446151</v>
      </c>
      <c r="C20" s="70">
        <v>6</v>
      </c>
      <c r="D20" s="79">
        <f t="shared" si="13"/>
        <v>0.10471975511965978</v>
      </c>
      <c r="E20" s="78">
        <f t="shared" si="4"/>
        <v>7.3572964685973528</v>
      </c>
      <c r="F20" s="79">
        <f t="shared" si="5"/>
        <v>70.385579569446151</v>
      </c>
      <c r="G20" s="79">
        <f t="shared" si="6"/>
        <v>0.12284601094112882</v>
      </c>
      <c r="H20" s="79">
        <f t="shared" si="0"/>
        <v>0.12418602522221486</v>
      </c>
      <c r="I20" s="79">
        <f t="shared" si="1"/>
        <v>1.0908081351768235</v>
      </c>
      <c r="J20" s="80">
        <f t="shared" si="7"/>
        <v>-1.3400142810860438E-3</v>
      </c>
      <c r="M20">
        <f t="shared" si="8"/>
        <v>9.8276808752903051</v>
      </c>
      <c r="N20">
        <f t="shared" si="9"/>
        <v>9.9348820177771895</v>
      </c>
      <c r="O20">
        <f t="shared" si="10"/>
        <v>1.0790379019606049</v>
      </c>
      <c r="R20">
        <f t="shared" si="11"/>
        <v>5.8966085251741829</v>
      </c>
      <c r="S20">
        <f t="shared" si="2"/>
        <v>5.960929210666313</v>
      </c>
      <c r="T20">
        <f t="shared" si="12"/>
        <v>1.079037901960596</v>
      </c>
    </row>
    <row r="21" spans="2:20">
      <c r="B21" s="64">
        <f t="shared" si="3"/>
        <v>70.525687782119391</v>
      </c>
      <c r="C21" s="70">
        <v>7</v>
      </c>
      <c r="D21" s="79">
        <f t="shared" si="13"/>
        <v>0.12217304763960307</v>
      </c>
      <c r="E21" s="78">
        <f t="shared" si="4"/>
        <v>8.5949192632033213</v>
      </c>
      <c r="F21" s="79">
        <f t="shared" si="5"/>
        <v>70.525687782119391</v>
      </c>
      <c r="G21" s="79">
        <f t="shared" si="6"/>
        <v>0.12309054590315206</v>
      </c>
      <c r="H21" s="79">
        <f t="shared" si="0"/>
        <v>0.12418602522221486</v>
      </c>
      <c r="I21" s="79">
        <f t="shared" si="1"/>
        <v>0.88997843906283935</v>
      </c>
      <c r="J21" s="80">
        <f t="shared" si="7"/>
        <v>-1.0954793190628004E-3</v>
      </c>
      <c r="M21">
        <f t="shared" si="8"/>
        <v>9.8472436722521657</v>
      </c>
      <c r="N21">
        <f t="shared" si="9"/>
        <v>9.9348820177771895</v>
      </c>
      <c r="O21">
        <f t="shared" si="10"/>
        <v>0.88212769279198588</v>
      </c>
      <c r="R21">
        <f t="shared" si="11"/>
        <v>5.9083462033512983</v>
      </c>
      <c r="S21">
        <f t="shared" si="2"/>
        <v>5.960929210666313</v>
      </c>
      <c r="T21">
        <f t="shared" si="12"/>
        <v>0.88212769279199188</v>
      </c>
    </row>
    <row r="22" spans="2:20">
      <c r="B22" s="64">
        <f t="shared" si="3"/>
        <v>70.68793007630326</v>
      </c>
      <c r="C22" s="70">
        <v>8</v>
      </c>
      <c r="D22" s="79">
        <f t="shared" si="13"/>
        <v>0.13962634015954636</v>
      </c>
      <c r="E22" s="78">
        <f t="shared" si="4"/>
        <v>9.8378584291674009</v>
      </c>
      <c r="F22" s="79">
        <f t="shared" si="5"/>
        <v>70.687930076303275</v>
      </c>
      <c r="G22" s="79">
        <f t="shared" si="6"/>
        <v>0.12337371212510187</v>
      </c>
      <c r="H22" s="79">
        <f t="shared" si="0"/>
        <v>0.12418602522221486</v>
      </c>
      <c r="I22" s="79">
        <f t="shared" si="1"/>
        <v>0.6584166781731442</v>
      </c>
      <c r="J22" s="80">
        <f t="shared" si="7"/>
        <v>-8.1231309711299327E-4</v>
      </c>
      <c r="M22">
        <f t="shared" si="8"/>
        <v>9.8698969700081491</v>
      </c>
      <c r="N22">
        <f t="shared" si="9"/>
        <v>9.9348820177771895</v>
      </c>
      <c r="O22">
        <f t="shared" si="10"/>
        <v>0.65410990943584424</v>
      </c>
      <c r="R22">
        <f t="shared" si="11"/>
        <v>5.9219381820048893</v>
      </c>
      <c r="S22">
        <f t="shared" si="2"/>
        <v>5.960929210666313</v>
      </c>
      <c r="T22">
        <f t="shared" si="12"/>
        <v>0.65410990943583536</v>
      </c>
    </row>
    <row r="23" spans="2:20">
      <c r="B23" s="64">
        <f t="shared" si="3"/>
        <v>70.872558805160196</v>
      </c>
      <c r="C23" s="70">
        <v>9</v>
      </c>
      <c r="D23" s="79">
        <f t="shared" si="13"/>
        <v>0.15707963267948966</v>
      </c>
      <c r="E23" s="78">
        <f t="shared" si="4"/>
        <v>11.08691082271754</v>
      </c>
      <c r="F23" s="79">
        <f t="shared" si="5"/>
        <v>70.87255880516021</v>
      </c>
      <c r="G23" s="79">
        <f t="shared" si="6"/>
        <v>0.12369595004633441</v>
      </c>
      <c r="H23" s="79">
        <f t="shared" si="0"/>
        <v>0.12418602522221486</v>
      </c>
      <c r="I23" s="79">
        <f t="shared" si="1"/>
        <v>0.39619338846331004</v>
      </c>
      <c r="J23" s="80">
        <f t="shared" si="7"/>
        <v>-4.9007517588045557E-4</v>
      </c>
      <c r="M23">
        <f t="shared" si="8"/>
        <v>9.8956760037067522</v>
      </c>
      <c r="N23">
        <f t="shared" si="9"/>
        <v>9.9348820177771895</v>
      </c>
      <c r="O23">
        <f t="shared" si="10"/>
        <v>0.39462989092656792</v>
      </c>
      <c r="R23">
        <f t="shared" si="11"/>
        <v>5.9374056022240511</v>
      </c>
      <c r="S23">
        <f t="shared" si="2"/>
        <v>5.960929210666313</v>
      </c>
      <c r="T23">
        <f t="shared" si="12"/>
        <v>0.39462989092655909</v>
      </c>
    </row>
    <row r="24" spans="2:20">
      <c r="B24" s="64">
        <f t="shared" si="3"/>
        <v>71.079862832002149</v>
      </c>
      <c r="C24" s="70">
        <v>10</v>
      </c>
      <c r="D24" s="79">
        <f t="shared" si="13"/>
        <v>0.17453292519943295</v>
      </c>
      <c r="E24" s="78">
        <f t="shared" si="4"/>
        <v>12.342888649592549</v>
      </c>
      <c r="F24" s="79">
        <f t="shared" si="5"/>
        <v>71.079862832002149</v>
      </c>
      <c r="G24" s="79">
        <f t="shared" si="6"/>
        <v>0.12405776382843786</v>
      </c>
      <c r="H24" s="79">
        <f t="shared" si="0"/>
        <v>0.12418602522221486</v>
      </c>
      <c r="I24" s="79">
        <f t="shared" si="1"/>
        <v>0.10338844568758877</v>
      </c>
      <c r="J24" s="80">
        <f t="shared" si="7"/>
        <v>-1.2826139377700163E-4</v>
      </c>
      <c r="M24">
        <f t="shared" si="8"/>
        <v>9.924621106275028</v>
      </c>
      <c r="N24">
        <f t="shared" si="9"/>
        <v>9.9348820177771895</v>
      </c>
      <c r="O24">
        <f t="shared" si="10"/>
        <v>0.10328166438011931</v>
      </c>
      <c r="R24">
        <f t="shared" si="11"/>
        <v>5.9547726637650165</v>
      </c>
      <c r="S24">
        <f t="shared" si="2"/>
        <v>5.960929210666313</v>
      </c>
      <c r="T24">
        <f t="shared" si="12"/>
        <v>0.10328166438011337</v>
      </c>
    </row>
    <row r="25" spans="2:20">
      <c r="B25" s="64">
        <f t="shared" si="3"/>
        <v>71.310168646864994</v>
      </c>
      <c r="C25" s="70">
        <v>11</v>
      </c>
      <c r="D25" s="79">
        <f t="shared" si="13"/>
        <v>0.19198621771937624</v>
      </c>
      <c r="E25" s="78">
        <f t="shared" si="4"/>
        <v>13.606621639640293</v>
      </c>
      <c r="F25" s="79">
        <f t="shared" si="5"/>
        <v>71.310168646864994</v>
      </c>
      <c r="G25" s="79">
        <f t="shared" si="6"/>
        <v>0.12445972330402237</v>
      </c>
      <c r="H25" s="79">
        <f t="shared" si="0"/>
        <v>0.12418602522221486</v>
      </c>
      <c r="I25" s="79">
        <f t="shared" si="1"/>
        <v>0.21990895893198764</v>
      </c>
      <c r="J25" s="80">
        <f t="shared" si="7"/>
        <v>2.7369808180750799E-4</v>
      </c>
      <c r="M25">
        <f t="shared" si="8"/>
        <v>9.9567778643217899</v>
      </c>
      <c r="N25">
        <f t="shared" si="9"/>
        <v>9.9348820177771895</v>
      </c>
      <c r="O25">
        <f t="shared" si="10"/>
        <v>0.22039362425664064</v>
      </c>
      <c r="R25">
        <f t="shared" si="11"/>
        <v>5.9740667185930736</v>
      </c>
      <c r="S25">
        <f t="shared" si="2"/>
        <v>5.960929210666313</v>
      </c>
      <c r="T25">
        <f t="shared" si="12"/>
        <v>0.2203936242566466</v>
      </c>
    </row>
    <row r="26" spans="2:20">
      <c r="B26" s="64">
        <f t="shared" si="3"/>
        <v>71.563841640552042</v>
      </c>
      <c r="C26" s="70">
        <v>12</v>
      </c>
      <c r="D26" s="79">
        <f t="shared" si="13"/>
        <v>0.20943951023931956</v>
      </c>
      <c r="E26" s="78">
        <f t="shared" si="4"/>
        <v>14.878959316901549</v>
      </c>
      <c r="F26" s="79">
        <f t="shared" si="5"/>
        <v>71.563841640552056</v>
      </c>
      <c r="G26" s="79">
        <f t="shared" si="6"/>
        <v>0.12490246620034538</v>
      </c>
      <c r="H26" s="79">
        <f t="shared" si="0"/>
        <v>0.12418602522221486</v>
      </c>
      <c r="I26" s="79">
        <f t="shared" si="1"/>
        <v>0.57360034587414632</v>
      </c>
      <c r="J26" s="80">
        <f t="shared" si="7"/>
        <v>7.1644097813051977E-4</v>
      </c>
      <c r="M26">
        <f t="shared" si="8"/>
        <v>9.99219729602763</v>
      </c>
      <c r="N26">
        <f t="shared" si="9"/>
        <v>9.9348820177771895</v>
      </c>
      <c r="O26">
        <f t="shared" si="10"/>
        <v>0.57690950076590919</v>
      </c>
      <c r="R26">
        <f t="shared" si="11"/>
        <v>5.9953183776165773</v>
      </c>
      <c r="S26">
        <f t="shared" si="2"/>
        <v>5.960929210666313</v>
      </c>
      <c r="T26">
        <f t="shared" si="12"/>
        <v>0.5769095007659093</v>
      </c>
    </row>
    <row r="27" spans="2:20">
      <c r="B27" s="64">
        <f t="shared" si="3"/>
        <v>71.841287545537412</v>
      </c>
      <c r="C27" s="70">
        <v>13</v>
      </c>
      <c r="D27" s="79">
        <f t="shared" si="13"/>
        <v>0.22689280275926285</v>
      </c>
      <c r="E27" s="78">
        <f t="shared" si="4"/>
        <v>16.160773378789418</v>
      </c>
      <c r="F27" s="79">
        <f t="shared" si="5"/>
        <v>71.841287545537412</v>
      </c>
      <c r="G27" s="79">
        <f t="shared" si="6"/>
        <v>0.12538670065416235</v>
      </c>
      <c r="H27" s="79">
        <f t="shared" si="0"/>
        <v>0.12418602522221486</v>
      </c>
      <c r="I27" s="79">
        <f t="shared" si="1"/>
        <v>0.95757797731607519</v>
      </c>
      <c r="J27" s="80">
        <f t="shared" si="7"/>
        <v>1.2006754319474899E-3</v>
      </c>
      <c r="M27">
        <f t="shared" si="8"/>
        <v>10.030936052332988</v>
      </c>
      <c r="N27">
        <f t="shared" si="9"/>
        <v>9.9348820177771895</v>
      </c>
      <c r="O27">
        <f t="shared" si="10"/>
        <v>0.96683618772646174</v>
      </c>
      <c r="R27">
        <f t="shared" si="11"/>
        <v>6.0185616313997921</v>
      </c>
      <c r="S27">
        <f t="shared" si="2"/>
        <v>5.960929210666313</v>
      </c>
      <c r="T27">
        <f t="shared" si="12"/>
        <v>0.96683618772645874</v>
      </c>
    </row>
    <row r="28" spans="2:20">
      <c r="B28" s="64">
        <f t="shared" si="3"/>
        <v>72.142954054492861</v>
      </c>
      <c r="C28" s="70">
        <v>14</v>
      </c>
      <c r="D28" s="79">
        <f t="shared" si="13"/>
        <v>0.24434609527920614</v>
      </c>
      <c r="E28" s="78">
        <f t="shared" si="4"/>
        <v>17.452960199022648</v>
      </c>
      <c r="F28" s="79">
        <f t="shared" si="5"/>
        <v>72.142954054492861</v>
      </c>
      <c r="G28" s="79">
        <f t="shared" si="6"/>
        <v>0.12591320803658931</v>
      </c>
      <c r="H28" s="79">
        <f t="shared" si="0"/>
        <v>0.12418602522221486</v>
      </c>
      <c r="I28" s="79">
        <f t="shared" si="1"/>
        <v>1.3717248899516132</v>
      </c>
      <c r="J28" s="80">
        <f t="shared" si="7"/>
        <v>1.7271828143744505E-3</v>
      </c>
      <c r="M28">
        <f t="shared" si="8"/>
        <v>10.073056642927146</v>
      </c>
      <c r="N28">
        <f t="shared" si="9"/>
        <v>9.9348820177771895</v>
      </c>
      <c r="O28">
        <f t="shared" si="10"/>
        <v>1.3908028792159826</v>
      </c>
      <c r="R28">
        <f t="shared" si="11"/>
        <v>6.0438339857562866</v>
      </c>
      <c r="S28">
        <f t="shared" si="2"/>
        <v>5.960929210666313</v>
      </c>
      <c r="T28">
        <f t="shared" si="12"/>
        <v>1.3908028792159826</v>
      </c>
    </row>
    <row r="29" spans="2:20">
      <c r="B29" s="64">
        <f t="shared" si="3"/>
        <v>72.469332628705814</v>
      </c>
      <c r="C29" s="70">
        <v>15</v>
      </c>
      <c r="D29" s="79">
        <f t="shared" si="13"/>
        <v>0.26179938779914941</v>
      </c>
      <c r="E29" s="78">
        <f t="shared" si="4"/>
        <v>18.756443470178588</v>
      </c>
      <c r="F29" s="79">
        <f t="shared" si="5"/>
        <v>72.469332628705814</v>
      </c>
      <c r="G29" s="79">
        <f t="shared" si="6"/>
        <v>0.12648284610938737</v>
      </c>
      <c r="H29" s="79">
        <f t="shared" si="0"/>
        <v>0.12418602522221486</v>
      </c>
      <c r="I29" s="79">
        <f t="shared" si="1"/>
        <v>1.8159149306192284</v>
      </c>
      <c r="J29" s="80">
        <f t="shared" si="7"/>
        <v>2.2968208871725071E-3</v>
      </c>
      <c r="M29">
        <f t="shared" si="8"/>
        <v>10.118627688750991</v>
      </c>
      <c r="N29">
        <f t="shared" si="9"/>
        <v>9.9348820177771895</v>
      </c>
      <c r="O29">
        <f t="shared" si="10"/>
        <v>1.849500282388979</v>
      </c>
      <c r="R29">
        <f t="shared" si="11"/>
        <v>6.0711766132505938</v>
      </c>
      <c r="S29">
        <f t="shared" si="2"/>
        <v>5.960929210666313</v>
      </c>
      <c r="T29">
        <f t="shared" si="12"/>
        <v>1.8495002823889821</v>
      </c>
    </row>
    <row r="30" spans="2:20">
      <c r="B30" s="64">
        <f t="shared" si="3"/>
        <v>72.820960510312148</v>
      </c>
      <c r="C30" s="70">
        <v>16</v>
      </c>
      <c r="D30" s="79">
        <f t="shared" si="13"/>
        <v>0.27925268031909273</v>
      </c>
      <c r="E30" s="78">
        <f t="shared" si="4"/>
        <v>20.072177003116554</v>
      </c>
      <c r="F30" s="79">
        <f t="shared" si="5"/>
        <v>72.820960510312148</v>
      </c>
      <c r="G30" s="79">
        <f t="shared" si="6"/>
        <v>0.12709655253697172</v>
      </c>
      <c r="H30" s="79">
        <f t="shared" si="0"/>
        <v>0.12418602522221486</v>
      </c>
      <c r="I30" s="79">
        <f t="shared" si="1"/>
        <v>2.2900127947295803</v>
      </c>
      <c r="J30" s="80">
        <f t="shared" si="7"/>
        <v>2.9105273147568556E-3</v>
      </c>
      <c r="M30">
        <f t="shared" si="8"/>
        <v>10.167724202957737</v>
      </c>
      <c r="N30">
        <f t="shared" si="9"/>
        <v>9.9348820177771895</v>
      </c>
      <c r="O30">
        <f t="shared" si="10"/>
        <v>2.3436834454994728</v>
      </c>
      <c r="R30">
        <f t="shared" si="11"/>
        <v>6.1006345217746416</v>
      </c>
      <c r="S30">
        <f t="shared" si="2"/>
        <v>5.960929210666313</v>
      </c>
      <c r="T30">
        <f t="shared" si="12"/>
        <v>2.3436834454994702</v>
      </c>
    </row>
    <row r="31" spans="2:20">
      <c r="B31" s="64">
        <f t="shared" si="3"/>
        <v>73.198422954100366</v>
      </c>
      <c r="C31" s="70">
        <v>17</v>
      </c>
      <c r="D31" s="79">
        <f t="shared" si="13"/>
        <v>0.29670597283903605</v>
      </c>
      <c r="E31" s="78">
        <f t="shared" si="4"/>
        <v>21.401147702106229</v>
      </c>
      <c r="F31" s="79">
        <f t="shared" si="5"/>
        <v>73.198422954100366</v>
      </c>
      <c r="G31" s="79">
        <f t="shared" si="6"/>
        <v>0.12775534878164455</v>
      </c>
      <c r="H31" s="79">
        <f t="shared" si="0"/>
        <v>0.12418602522221486</v>
      </c>
      <c r="I31" s="79">
        <f t="shared" si="1"/>
        <v>2.7938740674805396</v>
      </c>
      <c r="J31" s="80">
        <f t="shared" si="7"/>
        <v>3.5693235594296824E-3</v>
      </c>
      <c r="M31">
        <f t="shared" si="8"/>
        <v>10.220427902531565</v>
      </c>
      <c r="N31">
        <f t="shared" si="9"/>
        <v>9.9348820177771895</v>
      </c>
      <c r="O31">
        <f t="shared" si="10"/>
        <v>2.8741748945123655</v>
      </c>
      <c r="R31">
        <f t="shared" si="11"/>
        <v>6.1322567415189377</v>
      </c>
      <c r="S31">
        <f t="shared" si="2"/>
        <v>5.960929210666313</v>
      </c>
      <c r="T31">
        <f t="shared" si="12"/>
        <v>2.8741748945123566</v>
      </c>
    </row>
    <row r="32" spans="2:20">
      <c r="B32" s="64">
        <f t="shared" si="3"/>
        <v>73.602355696678714</v>
      </c>
      <c r="C32" s="70">
        <v>18</v>
      </c>
      <c r="D32" s="79">
        <f t="shared" si="13"/>
        <v>0.31415926535897931</v>
      </c>
      <c r="E32" s="78">
        <f t="shared" si="4"/>
        <v>22.744378736303439</v>
      </c>
      <c r="F32" s="79">
        <f t="shared" si="5"/>
        <v>73.6023556966787</v>
      </c>
      <c r="G32" s="79">
        <f t="shared" si="6"/>
        <v>0.12846034441310483</v>
      </c>
      <c r="H32" s="79">
        <f t="shared" si="0"/>
        <v>0.12418602522221486</v>
      </c>
      <c r="I32" s="79">
        <f t="shared" si="1"/>
        <v>3.3273452678474418</v>
      </c>
      <c r="J32" s="80">
        <f t="shared" si="7"/>
        <v>4.2743191908899691E-3</v>
      </c>
      <c r="M32">
        <f t="shared" si="8"/>
        <v>10.276827553048385</v>
      </c>
      <c r="N32">
        <f t="shared" si="9"/>
        <v>9.9348820177771895</v>
      </c>
      <c r="O32">
        <f t="shared" si="10"/>
        <v>3.4418681033084026</v>
      </c>
      <c r="R32">
        <f t="shared" si="11"/>
        <v>6.1660965318290302</v>
      </c>
      <c r="S32">
        <f t="shared" si="2"/>
        <v>5.960929210666313</v>
      </c>
      <c r="T32">
        <f t="shared" si="12"/>
        <v>3.4418681033084026</v>
      </c>
    </row>
    <row r="33" spans="2:20">
      <c r="B33" s="64">
        <f t="shared" si="3"/>
        <v>74.033447683066939</v>
      </c>
      <c r="C33" s="70">
        <v>19</v>
      </c>
      <c r="D33" s="79">
        <f t="shared" si="13"/>
        <v>0.33161255787892263</v>
      </c>
      <c r="E33" s="87">
        <f t="shared" si="4"/>
        <v>24.10293293027657</v>
      </c>
      <c r="F33" s="79">
        <f t="shared" si="5"/>
        <v>74.033447683066939</v>
      </c>
      <c r="G33" s="79">
        <f t="shared" si="6"/>
        <v>0.12921274186724854</v>
      </c>
      <c r="H33" s="79">
        <f t="shared" si="0"/>
        <v>0.12418602522221486</v>
      </c>
      <c r="I33" s="79">
        <f t="shared" si="1"/>
        <v>3.8902638953347659</v>
      </c>
      <c r="J33" s="80">
        <f t="shared" si="7"/>
        <v>5.0267166450336798E-3</v>
      </c>
      <c r="M33">
        <f t="shared" si="8"/>
        <v>10.337019349379885</v>
      </c>
      <c r="N33">
        <f t="shared" si="9"/>
        <v>9.9348820177771895</v>
      </c>
      <c r="O33">
        <f t="shared" si="10"/>
        <v>4.0477313256777725</v>
      </c>
      <c r="R33">
        <f t="shared" si="11"/>
        <v>6.2022116096279296</v>
      </c>
      <c r="S33">
        <f t="shared" si="2"/>
        <v>5.960929210666313</v>
      </c>
      <c r="T33">
        <f t="shared" si="12"/>
        <v>4.0477313256777645</v>
      </c>
    </row>
    <row r="34" spans="2:20">
      <c r="B34" s="64">
        <f t="shared" si="3"/>
        <v>74.492444073313848</v>
      </c>
      <c r="C34" s="70">
        <v>20</v>
      </c>
      <c r="D34" s="85">
        <f t="shared" si="13"/>
        <v>0.3490658503988659</v>
      </c>
      <c r="E34" s="78">
        <f t="shared" si="4"/>
        <v>25.477916398634164</v>
      </c>
      <c r="F34" s="86">
        <f t="shared" si="5"/>
        <v>74.492444073313848</v>
      </c>
      <c r="G34" s="79">
        <f t="shared" si="6"/>
        <v>0.13001384169370628</v>
      </c>
      <c r="H34" s="79">
        <f t="shared" si="0"/>
        <v>0.12418602522221486</v>
      </c>
      <c r="I34" s="79">
        <f t="shared" si="1"/>
        <v>4.4824584794755191</v>
      </c>
      <c r="J34" s="80">
        <f t="shared" si="7"/>
        <v>5.8278164714914149E-3</v>
      </c>
      <c r="M34">
        <f t="shared" si="8"/>
        <v>10.401107335496503</v>
      </c>
      <c r="N34">
        <f t="shared" si="9"/>
        <v>9.9348820177771895</v>
      </c>
      <c r="O34">
        <f t="shared" si="10"/>
        <v>4.6928118208657494</v>
      </c>
      <c r="R34">
        <f t="shared" si="11"/>
        <v>6.2406644012979013</v>
      </c>
      <c r="S34">
        <f t="shared" si="2"/>
        <v>5.960929210666313</v>
      </c>
      <c r="T34">
        <f t="shared" si="12"/>
        <v>4.692811820865753</v>
      </c>
    </row>
    <row r="35" spans="2:20" ht="60">
      <c r="D35" s="80"/>
      <c r="E35" s="88"/>
      <c r="F35" s="81" t="s">
        <v>71</v>
      </c>
      <c r="G35" s="82" t="s">
        <v>72</v>
      </c>
      <c r="H35" s="80"/>
      <c r="I35" s="80"/>
      <c r="J35" s="80"/>
    </row>
    <row r="36" spans="2:20">
      <c r="B36" s="64">
        <f>SUM(F4:F34)/30</f>
        <v>73.525129570627058</v>
      </c>
      <c r="C36" s="80">
        <f>AVERAGE(F4:F34)</f>
        <v>71.153351197381028</v>
      </c>
      <c r="E36" s="84" t="s">
        <v>81</v>
      </c>
      <c r="F36" s="71">
        <f>SUM(F4:F34)/31</f>
        <v>71.153351197381028</v>
      </c>
      <c r="G36" s="71">
        <f>SUM(G4:G34)/31</f>
        <v>0.12418602522221484</v>
      </c>
      <c r="M36">
        <f t="shared" ref="M36:M37" si="14">RADIANS(8)*F36</f>
        <v>9.9348820177771895</v>
      </c>
      <c r="R36">
        <f t="shared" si="11"/>
        <v>5.960929210666313</v>
      </c>
    </row>
    <row r="37" spans="2:20" ht="27.75" customHeight="1">
      <c r="E37" s="77" t="s">
        <v>82</v>
      </c>
      <c r="F37" s="71">
        <f>STDEV(F4:F34)</f>
        <v>1.2973846979173989</v>
      </c>
      <c r="G37" s="71">
        <f>STDEV(G4:G34)</f>
        <v>2.2643634643650617E-3</v>
      </c>
      <c r="H37">
        <f>_xlfn.STDEV.S(F4:F34)</f>
        <v>1.2973846979173989</v>
      </c>
      <c r="I37">
        <f>_xlfn.STDEV.S(G4:G34)</f>
        <v>2.2643634643650617E-3</v>
      </c>
      <c r="M37">
        <f t="shared" si="14"/>
        <v>0.18114907714920503</v>
      </c>
      <c r="R37">
        <f t="shared" si="11"/>
        <v>0.10868944628952301</v>
      </c>
    </row>
    <row r="38" spans="2:20" ht="30" customHeight="1">
      <c r="E38" s="77" t="s">
        <v>83</v>
      </c>
      <c r="F38" s="71">
        <f>F37/SQRT(31)</f>
        <v>0.23301717051437057</v>
      </c>
      <c r="G38" s="71">
        <f>G37/SQRT(31)</f>
        <v>4.0669168391568129E-4</v>
      </c>
    </row>
    <row r="39" spans="2:20">
      <c r="F39">
        <f>3*F38</f>
        <v>0.69905151154311174</v>
      </c>
    </row>
  </sheetData>
  <conditionalFormatting sqref="K3 I38 I4:I36 I1:J2 I39:J1048576">
    <cfRule type="cellIs" dxfId="7" priority="10" operator="greaterThan">
      <formula>3</formula>
    </cfRule>
  </conditionalFormatting>
  <conditionalFormatting sqref="O1:O1048576">
    <cfRule type="cellIs" dxfId="6" priority="9" operator="greaterThan">
      <formula>3</formula>
    </cfRule>
  </conditionalFormatting>
  <conditionalFormatting sqref="T1:T1048576">
    <cfRule type="cellIs" dxfId="5" priority="4" operator="lessThan">
      <formula>0</formula>
    </cfRule>
    <cfRule type="cellIs" dxfId="4" priority="8" operator="greaterThan">
      <formula>3</formula>
    </cfRule>
  </conditionalFormatting>
  <conditionalFormatting sqref="K3">
    <cfRule type="cellIs" dxfId="3" priority="7" operator="lessThan">
      <formula>1</formula>
    </cfRule>
  </conditionalFormatting>
  <conditionalFormatting sqref="K3 I4:I35">
    <cfRule type="cellIs" dxfId="2" priority="6" operator="lessThan">
      <formula>1</formula>
    </cfRule>
  </conditionalFormatting>
  <conditionalFormatting sqref="O3:O35">
    <cfRule type="cellIs" dxfId="1" priority="5" operator="lessThan">
      <formula>1</formula>
    </cfRule>
  </conditionalFormatting>
  <conditionalFormatting sqref="T3:T35">
    <cfRule type="cellIs" dxfId="0" priority="3" operator="lessThan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C87-6769-4E69-BA71-056992254CC7}">
  <dimension ref="A3:I34"/>
  <sheetViews>
    <sheetView topLeftCell="A4" zoomScale="70" zoomScaleNormal="70" workbookViewId="0">
      <selection activeCell="D15" sqref="D15"/>
    </sheetView>
  </sheetViews>
  <sheetFormatPr defaultColWidth="11.42578125" defaultRowHeight="15"/>
  <cols>
    <col min="6" max="6" width="20.28515625" customWidth="1"/>
    <col min="7" max="7" width="15.7109375" customWidth="1"/>
    <col min="8" max="8" width="20" customWidth="1"/>
    <col min="9" max="9" width="18.7109375" customWidth="1"/>
  </cols>
  <sheetData>
    <row r="3" spans="1:9">
      <c r="A3" s="63" t="s">
        <v>68</v>
      </c>
      <c r="B3" t="s">
        <v>69</v>
      </c>
      <c r="C3" t="s">
        <v>84</v>
      </c>
      <c r="D3" t="s">
        <v>85</v>
      </c>
      <c r="F3" t="s">
        <v>86</v>
      </c>
      <c r="G3" t="s">
        <v>87</v>
      </c>
      <c r="H3" t="s">
        <v>88</v>
      </c>
      <c r="I3" t="s">
        <v>89</v>
      </c>
    </row>
    <row r="4" spans="1:9">
      <c r="A4">
        <v>-10</v>
      </c>
      <c r="B4">
        <f>A4*(PI()/180)</f>
        <v>-0.17453292519943295</v>
      </c>
      <c r="C4">
        <v>700</v>
      </c>
      <c r="D4">
        <f xml:space="preserve"> ($C4)*TAN(B4)</f>
        <v>-123.42888649592548</v>
      </c>
      <c r="F4">
        <f>12.499*A4+0.2979</f>
        <v>-124.69210000000001</v>
      </c>
      <c r="G4">
        <f>((F4-D4)/D4)*100</f>
        <v>1.0234342542790649</v>
      </c>
      <c r="H4">
        <f xml:space="preserve"> (D4-0.2979)/12.499</f>
        <v>-9.8989348344607944</v>
      </c>
      <c r="I4">
        <f>((H4-A4)/A4)*100</f>
        <v>-1.0106516553920564</v>
      </c>
    </row>
    <row r="5" spans="1:9">
      <c r="A5">
        <v>-9</v>
      </c>
      <c r="B5">
        <f t="shared" ref="B5:B34" si="0">A5*(PI()/180)</f>
        <v>-0.15707963267948966</v>
      </c>
      <c r="C5">
        <v>700</v>
      </c>
      <c r="D5">
        <f t="shared" ref="D5:D34" si="1" xml:space="preserve"> ($C5)*TAN(B5)</f>
        <v>-110.86910822717539</v>
      </c>
      <c r="F5">
        <f t="shared" ref="F5:F34" si="2">12.499*A5+0.2979</f>
        <v>-112.1931</v>
      </c>
      <c r="G5">
        <f t="shared" ref="G5:G34" si="3">((F5-D5)/D5)*100</f>
        <v>1.1941935801555279</v>
      </c>
      <c r="H5">
        <f t="shared" ref="H5:H34" si="4" xml:space="preserve"> (D5-0.2979)/12.499</f>
        <v>-8.8940721839487473</v>
      </c>
      <c r="I5">
        <f t="shared" ref="I5:I34" si="5">((H5-A5)/A5)*100</f>
        <v>-1.1769757339028075</v>
      </c>
    </row>
    <row r="6" spans="1:9">
      <c r="A6">
        <v>-8</v>
      </c>
      <c r="B6">
        <f t="shared" si="0"/>
        <v>-0.13962634015954636</v>
      </c>
      <c r="C6">
        <v>700</v>
      </c>
      <c r="D6">
        <f t="shared" si="1"/>
        <v>-98.378584291674017</v>
      </c>
      <c r="F6">
        <f t="shared" si="2"/>
        <v>-99.694100000000006</v>
      </c>
      <c r="G6">
        <f t="shared" si="3"/>
        <v>1.3371972343347944</v>
      </c>
      <c r="H6">
        <f t="shared" si="4"/>
        <v>-7.8947503233597898</v>
      </c>
      <c r="I6">
        <f t="shared" si="5"/>
        <v>-1.3156209580026279</v>
      </c>
    </row>
    <row r="7" spans="1:9">
      <c r="A7">
        <v>-7</v>
      </c>
      <c r="B7">
        <f t="shared" si="0"/>
        <v>-0.12217304763960307</v>
      </c>
      <c r="C7">
        <v>700</v>
      </c>
      <c r="D7">
        <f t="shared" si="1"/>
        <v>-85.949192632033217</v>
      </c>
      <c r="F7">
        <f t="shared" si="2"/>
        <v>-87.195100000000011</v>
      </c>
      <c r="G7">
        <f t="shared" si="3"/>
        <v>1.4495858888410835</v>
      </c>
      <c r="H7">
        <f t="shared" si="4"/>
        <v>-6.9003194361175462</v>
      </c>
      <c r="I7">
        <f t="shared" si="5"/>
        <v>-1.4240080554636261</v>
      </c>
    </row>
    <row r="8" spans="1:9">
      <c r="A8">
        <v>-6</v>
      </c>
      <c r="B8">
        <f t="shared" si="0"/>
        <v>-0.10471975511965978</v>
      </c>
      <c r="C8">
        <v>700</v>
      </c>
      <c r="D8">
        <f t="shared" si="1"/>
        <v>-73.572964685973531</v>
      </c>
      <c r="F8">
        <f t="shared" si="2"/>
        <v>-74.696100000000001</v>
      </c>
      <c r="G8">
        <f t="shared" si="3"/>
        <v>1.5265598155793667</v>
      </c>
      <c r="H8">
        <f t="shared" si="4"/>
        <v>-5.9101419862367814</v>
      </c>
      <c r="I8">
        <f t="shared" si="5"/>
        <v>-1.4976335627203095</v>
      </c>
    </row>
    <row r="9" spans="1:9">
      <c r="A9">
        <v>-5</v>
      </c>
      <c r="B9">
        <f t="shared" si="0"/>
        <v>-8.7266462599716474E-2</v>
      </c>
      <c r="C9">
        <v>700</v>
      </c>
      <c r="D9">
        <f t="shared" si="1"/>
        <v>-61.242064468146808</v>
      </c>
      <c r="F9">
        <f t="shared" si="2"/>
        <v>-62.197100000000006</v>
      </c>
      <c r="G9">
        <f t="shared" si="3"/>
        <v>1.5594437257253648</v>
      </c>
      <c r="H9">
        <f t="shared" si="4"/>
        <v>-4.9235910447353231</v>
      </c>
      <c r="I9">
        <f t="shared" si="5"/>
        <v>-1.528179105293539</v>
      </c>
    </row>
    <row r="10" spans="1:9">
      <c r="A10">
        <v>-4</v>
      </c>
      <c r="B10">
        <f t="shared" si="0"/>
        <v>-6.9813170079773182E-2</v>
      </c>
      <c r="C10">
        <v>700</v>
      </c>
      <c r="D10">
        <f t="shared" si="1"/>
        <v>-48.948768360457287</v>
      </c>
      <c r="F10">
        <f t="shared" si="2"/>
        <v>-49.698100000000004</v>
      </c>
      <c r="G10">
        <f t="shared" si="3"/>
        <v>1.5308488132421658</v>
      </c>
      <c r="H10">
        <f t="shared" si="4"/>
        <v>-3.9400486727304012</v>
      </c>
      <c r="I10">
        <f t="shared" si="5"/>
        <v>-1.498783181739971</v>
      </c>
    </row>
    <row r="11" spans="1:9">
      <c r="A11">
        <v>-3</v>
      </c>
      <c r="B11">
        <f t="shared" si="0"/>
        <v>-5.235987755982989E-2</v>
      </c>
      <c r="C11">
        <v>700</v>
      </c>
      <c r="D11">
        <f t="shared" si="1"/>
        <v>-36.68544549812885</v>
      </c>
      <c r="F11">
        <f t="shared" si="2"/>
        <v>-37.199100000000001</v>
      </c>
      <c r="G11">
        <f t="shared" si="3"/>
        <v>1.4001588229243411</v>
      </c>
      <c r="H11">
        <f t="shared" si="4"/>
        <v>-2.9589043521984837</v>
      </c>
      <c r="I11">
        <f t="shared" si="5"/>
        <v>-1.3698549267172102</v>
      </c>
    </row>
    <row r="12" spans="1:9">
      <c r="A12">
        <v>-2</v>
      </c>
      <c r="B12">
        <f t="shared" si="0"/>
        <v>-3.4906585039886591E-2</v>
      </c>
      <c r="C12">
        <v>700</v>
      </c>
      <c r="D12">
        <f t="shared" si="1"/>
        <v>-24.44453864422341</v>
      </c>
      <c r="F12">
        <f t="shared" si="2"/>
        <v>-24.700100000000003</v>
      </c>
      <c r="G12">
        <f t="shared" si="3"/>
        <v>1.0454742447634007</v>
      </c>
      <c r="H12">
        <f t="shared" si="4"/>
        <v>-1.9795534558143377</v>
      </c>
      <c r="I12">
        <f t="shared" si="5"/>
        <v>-1.0223272092831137</v>
      </c>
    </row>
    <row r="13" spans="1:9">
      <c r="A13">
        <v>-1</v>
      </c>
      <c r="B13">
        <f t="shared" si="0"/>
        <v>-1.7453292519943295E-2</v>
      </c>
      <c r="C13">
        <v>700</v>
      </c>
      <c r="D13">
        <f t="shared" si="1"/>
        <v>-12.218545449752309</v>
      </c>
      <c r="F13">
        <f t="shared" si="2"/>
        <v>-12.2011</v>
      </c>
      <c r="G13">
        <f t="shared" si="3"/>
        <v>-0.14277844956301497</v>
      </c>
      <c r="H13">
        <f t="shared" si="4"/>
        <v>-1.0013957476399959</v>
      </c>
      <c r="I13">
        <f t="shared" si="5"/>
        <v>0.13957476399959479</v>
      </c>
    </row>
    <row r="14" spans="1:9">
      <c r="A14">
        <v>0</v>
      </c>
      <c r="B14">
        <f t="shared" si="0"/>
        <v>0</v>
      </c>
      <c r="C14">
        <v>700</v>
      </c>
      <c r="D14">
        <f t="shared" si="1"/>
        <v>0</v>
      </c>
      <c r="F14">
        <f t="shared" si="2"/>
        <v>0.2979</v>
      </c>
      <c r="G14" t="e">
        <f t="shared" si="3"/>
        <v>#DIV/0!</v>
      </c>
      <c r="H14">
        <f t="shared" si="4"/>
        <v>-2.3833906712537E-2</v>
      </c>
      <c r="I14" t="e">
        <f t="shared" si="5"/>
        <v>#DIV/0!</v>
      </c>
    </row>
    <row r="15" spans="1:9">
      <c r="A15">
        <v>1</v>
      </c>
      <c r="B15">
        <f t="shared" si="0"/>
        <v>1.7453292519943295E-2</v>
      </c>
      <c r="C15">
        <v>700</v>
      </c>
      <c r="D15">
        <f t="shared" si="1"/>
        <v>12.218545449752309</v>
      </c>
      <c r="F15">
        <f t="shared" si="2"/>
        <v>12.796900000000001</v>
      </c>
      <c r="G15">
        <f t="shared" si="3"/>
        <v>4.733415713237914</v>
      </c>
      <c r="H15">
        <f t="shared" si="4"/>
        <v>0.95372793421492186</v>
      </c>
      <c r="I15">
        <f t="shared" si="5"/>
        <v>-4.6272065785078142</v>
      </c>
    </row>
    <row r="16" spans="1:9">
      <c r="A16">
        <v>2</v>
      </c>
      <c r="B16">
        <f t="shared" si="0"/>
        <v>3.4906585039886591E-2</v>
      </c>
      <c r="C16">
        <v>700</v>
      </c>
      <c r="D16">
        <f t="shared" si="1"/>
        <v>24.44453864422341</v>
      </c>
      <c r="F16">
        <f t="shared" si="2"/>
        <v>25.2959</v>
      </c>
      <c r="G16">
        <f t="shared" si="3"/>
        <v>3.4828284884721192</v>
      </c>
      <c r="H16">
        <f t="shared" si="4"/>
        <v>1.9318856423892641</v>
      </c>
      <c r="I16">
        <f t="shared" si="5"/>
        <v>-3.405717880536796</v>
      </c>
    </row>
    <row r="17" spans="1:9">
      <c r="A17">
        <v>3</v>
      </c>
      <c r="B17">
        <f t="shared" si="0"/>
        <v>5.235987755982989E-2</v>
      </c>
      <c r="C17">
        <v>700</v>
      </c>
      <c r="D17">
        <f t="shared" si="1"/>
        <v>36.68544549812885</v>
      </c>
      <c r="F17">
        <f t="shared" si="2"/>
        <v>37.794899999999998</v>
      </c>
      <c r="G17">
        <f t="shared" si="3"/>
        <v>3.0242361427169708</v>
      </c>
      <c r="H17">
        <f t="shared" si="4"/>
        <v>2.91123653877341</v>
      </c>
      <c r="I17">
        <f t="shared" si="5"/>
        <v>-2.9587820408863319</v>
      </c>
    </row>
    <row r="18" spans="1:9">
      <c r="A18">
        <v>4</v>
      </c>
      <c r="B18">
        <f t="shared" si="0"/>
        <v>6.9813170079773182E-2</v>
      </c>
      <c r="C18">
        <v>700</v>
      </c>
      <c r="D18">
        <f t="shared" si="1"/>
        <v>48.948768360457287</v>
      </c>
      <c r="F18">
        <f t="shared" si="2"/>
        <v>50.293900000000001</v>
      </c>
      <c r="G18">
        <f t="shared" si="3"/>
        <v>2.748039806920584</v>
      </c>
      <c r="H18">
        <f t="shared" si="4"/>
        <v>3.8923808593053275</v>
      </c>
      <c r="I18">
        <f t="shared" si="5"/>
        <v>-2.6904785173668122</v>
      </c>
    </row>
    <row r="19" spans="1:9">
      <c r="A19">
        <v>5</v>
      </c>
      <c r="B19">
        <f t="shared" si="0"/>
        <v>8.7266462599716474E-2</v>
      </c>
      <c r="C19">
        <v>700</v>
      </c>
      <c r="D19">
        <f t="shared" si="1"/>
        <v>61.242064468146808</v>
      </c>
      <c r="F19">
        <f t="shared" si="2"/>
        <v>62.792900000000003</v>
      </c>
      <c r="G19">
        <f t="shared" si="3"/>
        <v>2.5323044631518181</v>
      </c>
      <c r="H19">
        <f t="shared" si="4"/>
        <v>4.8759232313102494</v>
      </c>
      <c r="I19">
        <f t="shared" si="5"/>
        <v>-2.4815353737950119</v>
      </c>
    </row>
    <row r="20" spans="1:9">
      <c r="A20">
        <v>6</v>
      </c>
      <c r="B20">
        <f t="shared" si="0"/>
        <v>0.10471975511965978</v>
      </c>
      <c r="C20">
        <v>700</v>
      </c>
      <c r="D20">
        <f t="shared" si="1"/>
        <v>73.572964685973531</v>
      </c>
      <c r="F20">
        <f t="shared" si="2"/>
        <v>75.291899999999998</v>
      </c>
      <c r="G20">
        <f t="shared" si="3"/>
        <v>2.3363681501259075</v>
      </c>
      <c r="H20">
        <f t="shared" si="4"/>
        <v>5.8624741728117069</v>
      </c>
      <c r="I20">
        <f t="shared" si="5"/>
        <v>-2.2920971198048852</v>
      </c>
    </row>
    <row r="21" spans="1:9">
      <c r="A21">
        <v>7</v>
      </c>
      <c r="B21">
        <f t="shared" si="0"/>
        <v>0.12217304763960307</v>
      </c>
      <c r="C21">
        <v>700</v>
      </c>
      <c r="D21">
        <f t="shared" si="1"/>
        <v>85.949192632033217</v>
      </c>
      <c r="F21">
        <f t="shared" si="2"/>
        <v>87.790900000000008</v>
      </c>
      <c r="G21">
        <f t="shared" si="3"/>
        <v>2.142786117667832</v>
      </c>
      <c r="H21">
        <f t="shared" si="4"/>
        <v>6.8526516226924725</v>
      </c>
      <c r="I21">
        <f t="shared" si="5"/>
        <v>-2.1049768186789639</v>
      </c>
    </row>
    <row r="22" spans="1:9">
      <c r="A22">
        <v>8</v>
      </c>
      <c r="B22">
        <f t="shared" si="0"/>
        <v>0.13962634015954636</v>
      </c>
      <c r="C22">
        <v>700</v>
      </c>
      <c r="D22">
        <f t="shared" si="1"/>
        <v>98.378584291674017</v>
      </c>
      <c r="F22">
        <f t="shared" si="2"/>
        <v>100.2899</v>
      </c>
      <c r="G22">
        <f t="shared" si="3"/>
        <v>1.9428168458485786</v>
      </c>
      <c r="H22">
        <f t="shared" si="4"/>
        <v>7.8470825099347161</v>
      </c>
      <c r="I22">
        <f t="shared" si="5"/>
        <v>-1.9114686258160485</v>
      </c>
    </row>
    <row r="23" spans="1:9">
      <c r="A23">
        <v>9</v>
      </c>
      <c r="B23">
        <f t="shared" si="0"/>
        <v>0.15707963267948966</v>
      </c>
      <c r="C23">
        <v>700</v>
      </c>
      <c r="D23">
        <f t="shared" si="1"/>
        <v>110.86910822717539</v>
      </c>
      <c r="F23">
        <f t="shared" si="2"/>
        <v>112.7889</v>
      </c>
      <c r="G23">
        <f t="shared" si="3"/>
        <v>1.7315840305045811</v>
      </c>
      <c r="H23">
        <f t="shared" si="4"/>
        <v>8.8464043705236719</v>
      </c>
      <c r="I23">
        <f t="shared" si="5"/>
        <v>-1.7066181052925344</v>
      </c>
    </row>
    <row r="24" spans="1:9">
      <c r="A24">
        <v>10</v>
      </c>
      <c r="B24">
        <f t="shared" si="0"/>
        <v>0.17453292519943295</v>
      </c>
      <c r="C24">
        <v>700</v>
      </c>
      <c r="D24">
        <f t="shared" si="1"/>
        <v>123.42888649592548</v>
      </c>
      <c r="F24">
        <f t="shared" si="2"/>
        <v>125.28790000000001</v>
      </c>
      <c r="G24">
        <f>((F24-D24)/D24)*100</f>
        <v>1.5061413554402383</v>
      </c>
      <c r="H24">
        <f t="shared" si="4"/>
        <v>9.8512670210357207</v>
      </c>
      <c r="I24">
        <f t="shared" si="5"/>
        <v>-1.4873297896427928</v>
      </c>
    </row>
    <row r="25" spans="1:9">
      <c r="A25">
        <v>11</v>
      </c>
      <c r="B25">
        <f t="shared" si="0"/>
        <v>0.19198621771937624</v>
      </c>
      <c r="C25">
        <v>700</v>
      </c>
      <c r="D25">
        <f t="shared" si="1"/>
        <v>136.06621639640292</v>
      </c>
      <c r="F25">
        <f t="shared" si="2"/>
        <v>137.7869</v>
      </c>
      <c r="G25">
        <f t="shared" si="3"/>
        <v>1.2645928204428041</v>
      </c>
      <c r="H25">
        <f t="shared" si="4"/>
        <v>10.86233429845611</v>
      </c>
      <c r="I25">
        <f t="shared" si="5"/>
        <v>-1.2515063776717255</v>
      </c>
    </row>
    <row r="26" spans="1:9">
      <c r="A26">
        <v>12</v>
      </c>
      <c r="B26">
        <f t="shared" si="0"/>
        <v>0.20943951023931956</v>
      </c>
      <c r="C26">
        <v>700</v>
      </c>
      <c r="D26">
        <f t="shared" si="1"/>
        <v>148.78959316901549</v>
      </c>
      <c r="F26">
        <f t="shared" si="2"/>
        <v>150.2859</v>
      </c>
      <c r="G26">
        <f t="shared" si="3"/>
        <v>1.0056528814382868</v>
      </c>
      <c r="H26">
        <f t="shared" si="4"/>
        <v>11.880285876391349</v>
      </c>
      <c r="I26">
        <f t="shared" si="5"/>
        <v>-0.99761769673875433</v>
      </c>
    </row>
    <row r="27" spans="1:9">
      <c r="A27">
        <v>13</v>
      </c>
      <c r="B27">
        <f t="shared" si="0"/>
        <v>0.22689280275926285</v>
      </c>
      <c r="C27">
        <v>700</v>
      </c>
      <c r="D27">
        <f t="shared" si="1"/>
        <v>161.60773378789418</v>
      </c>
      <c r="F27">
        <f t="shared" si="2"/>
        <v>162.78489999999999</v>
      </c>
      <c r="G27">
        <f t="shared" si="3"/>
        <v>0.72840957825125885</v>
      </c>
      <c r="H27">
        <f t="shared" si="4"/>
        <v>12.905819168565019</v>
      </c>
      <c r="I27">
        <f t="shared" si="5"/>
        <v>-0.72446793411523858</v>
      </c>
    </row>
    <row r="28" spans="1:9">
      <c r="A28">
        <v>14</v>
      </c>
      <c r="B28">
        <f t="shared" si="0"/>
        <v>0.24434609527920614</v>
      </c>
      <c r="C28">
        <v>700</v>
      </c>
      <c r="D28">
        <f t="shared" si="1"/>
        <v>174.52960199022647</v>
      </c>
      <c r="F28">
        <f t="shared" si="2"/>
        <v>175.28390000000002</v>
      </c>
      <c r="G28">
        <f t="shared" si="3"/>
        <v>0.43218915368625521</v>
      </c>
      <c r="H28">
        <f t="shared" si="4"/>
        <v>13.939651331324622</v>
      </c>
      <c r="I28">
        <f t="shared" si="5"/>
        <v>-0.43106191910983982</v>
      </c>
    </row>
    <row r="29" spans="1:9">
      <c r="A29">
        <v>15</v>
      </c>
      <c r="B29">
        <f t="shared" si="0"/>
        <v>0.26179938779914941</v>
      </c>
      <c r="C29">
        <v>700</v>
      </c>
      <c r="D29">
        <f t="shared" si="1"/>
        <v>187.5644347017859</v>
      </c>
      <c r="F29">
        <f t="shared" si="2"/>
        <v>187.78290000000001</v>
      </c>
      <c r="G29">
        <f t="shared" si="3"/>
        <v>0.11647479894653662</v>
      </c>
      <c r="H29">
        <f t="shared" si="4"/>
        <v>14.9825213778531</v>
      </c>
      <c r="I29">
        <f t="shared" si="5"/>
        <v>-0.11652414764599919</v>
      </c>
    </row>
    <row r="30" spans="1:9">
      <c r="A30">
        <v>16</v>
      </c>
      <c r="B30">
        <f t="shared" si="0"/>
        <v>0.27925268031909273</v>
      </c>
      <c r="C30">
        <v>700</v>
      </c>
      <c r="D30">
        <f t="shared" si="1"/>
        <v>200.72177003116553</v>
      </c>
      <c r="F30">
        <f t="shared" si="2"/>
        <v>200.28190000000001</v>
      </c>
      <c r="G30">
        <f t="shared" si="3"/>
        <v>-0.21914415715705809</v>
      </c>
      <c r="H30">
        <f t="shared" si="4"/>
        <v>16.035192417886673</v>
      </c>
      <c r="I30">
        <f t="shared" si="5"/>
        <v>0.21995261179170722</v>
      </c>
    </row>
    <row r="31" spans="1:9">
      <c r="A31">
        <v>17</v>
      </c>
      <c r="B31">
        <f t="shared" si="0"/>
        <v>0.29670597283903605</v>
      </c>
      <c r="C31">
        <v>700</v>
      </c>
      <c r="D31">
        <f t="shared" si="1"/>
        <v>214.01147702106226</v>
      </c>
      <c r="F31">
        <f t="shared" si="2"/>
        <v>212.7809</v>
      </c>
      <c r="G31">
        <f t="shared" si="3"/>
        <v>-0.57500515308398648</v>
      </c>
      <c r="H31">
        <f t="shared" si="4"/>
        <v>17.098454038008022</v>
      </c>
      <c r="I31">
        <f t="shared" si="5"/>
        <v>0.5791414000471875</v>
      </c>
    </row>
    <row r="32" spans="1:9">
      <c r="A32">
        <v>18</v>
      </c>
      <c r="B32">
        <f t="shared" si="0"/>
        <v>0.31415926535897931</v>
      </c>
      <c r="C32">
        <v>700</v>
      </c>
      <c r="D32">
        <f t="shared" si="1"/>
        <v>227.4437873630344</v>
      </c>
      <c r="F32">
        <f t="shared" si="2"/>
        <v>225.2799</v>
      </c>
      <c r="G32">
        <f t="shared" si="3"/>
        <v>-0.95139435907322289</v>
      </c>
      <c r="H32">
        <f t="shared" si="4"/>
        <v>18.173124839029875</v>
      </c>
      <c r="I32">
        <f t="shared" si="5"/>
        <v>0.96180466127708064</v>
      </c>
    </row>
    <row r="33" spans="1:9">
      <c r="A33">
        <v>19</v>
      </c>
      <c r="B33">
        <f t="shared" si="0"/>
        <v>0.33161255787892263</v>
      </c>
      <c r="C33">
        <v>700</v>
      </c>
      <c r="D33">
        <f t="shared" si="1"/>
        <v>241.02932930276569</v>
      </c>
      <c r="F33">
        <f t="shared" si="2"/>
        <v>237.77890000000002</v>
      </c>
      <c r="G33">
        <f t="shared" si="3"/>
        <v>-1.3485617340297558</v>
      </c>
      <c r="H33">
        <f t="shared" si="4"/>
        <v>19.260055148633146</v>
      </c>
      <c r="I33">
        <f t="shared" si="5"/>
        <v>1.368711308595506</v>
      </c>
    </row>
    <row r="34" spans="1:9">
      <c r="A34">
        <v>20</v>
      </c>
      <c r="B34">
        <f t="shared" si="0"/>
        <v>0.3490658503988659</v>
      </c>
      <c r="C34">
        <v>700</v>
      </c>
      <c r="D34">
        <f t="shared" si="1"/>
        <v>254.77916398634164</v>
      </c>
      <c r="F34">
        <f t="shared" si="2"/>
        <v>250.27790000000002</v>
      </c>
      <c r="G34">
        <f t="shared" si="3"/>
        <v>-1.7667315944968458</v>
      </c>
      <c r="H34">
        <f t="shared" si="4"/>
        <v>20.360129929301674</v>
      </c>
      <c r="I34">
        <f t="shared" si="5"/>
        <v>1.8006496465083721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E42"/>
  <sheetViews>
    <sheetView showGridLines="0" zoomScale="90" zoomScaleNormal="90" workbookViewId="0">
      <selection activeCell="AH9" sqref="AH9"/>
    </sheetView>
  </sheetViews>
  <sheetFormatPr defaultColWidth="4.7109375" defaultRowHeight="18" customHeight="1"/>
  <cols>
    <col min="1" max="16384" width="4.7109375" style="3"/>
  </cols>
  <sheetData>
    <row r="3" spans="2:31" ht="18" customHeight="1" thickBot="1">
      <c r="C3" s="128" t="s">
        <v>90</v>
      </c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</row>
    <row r="4" spans="2:31" ht="18" customHeight="1" thickBot="1">
      <c r="C4" s="129" t="s">
        <v>91</v>
      </c>
      <c r="D4" s="129"/>
    </row>
    <row r="5" spans="2:31" ht="18" customHeight="1" thickBot="1">
      <c r="G5" s="109" t="s">
        <v>92</v>
      </c>
      <c r="H5" s="109"/>
      <c r="I5" s="109"/>
      <c r="J5" s="109"/>
      <c r="K5" s="109"/>
      <c r="L5" s="109"/>
      <c r="M5" s="109"/>
      <c r="N5" s="109"/>
      <c r="O5" s="109"/>
      <c r="P5" s="109"/>
    </row>
    <row r="6" spans="2:31" ht="18" customHeight="1" thickTop="1" thickBot="1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2:31" ht="18" customHeight="1" thickTop="1"/>
    <row r="8" spans="2:31" ht="18" customHeight="1" thickBot="1">
      <c r="C8" s="58">
        <v>0.2</v>
      </c>
      <c r="D8" s="2"/>
    </row>
    <row r="9" spans="2:31" ht="18" customHeight="1">
      <c r="C9" s="15"/>
      <c r="D9" s="2"/>
    </row>
    <row r="10" spans="2:31" ht="18" customHeight="1">
      <c r="B10" s="130" t="s">
        <v>93</v>
      </c>
      <c r="C10" s="130"/>
      <c r="D10" s="130"/>
      <c r="E10" s="130"/>
    </row>
    <row r="11" spans="2:31" ht="18" customHeight="1" thickBot="1">
      <c r="B11" s="11"/>
      <c r="C11" s="12"/>
      <c r="D11" s="11"/>
      <c r="E11" s="11"/>
      <c r="I11" s="127" t="s">
        <v>94</v>
      </c>
      <c r="J11" s="127"/>
      <c r="K11" s="127"/>
      <c r="R11" s="7"/>
      <c r="V11" s="127" t="s">
        <v>95</v>
      </c>
      <c r="W11" s="127"/>
      <c r="X11" s="127"/>
      <c r="Y11" s="127"/>
      <c r="AC11" s="23"/>
    </row>
    <row r="12" spans="2:31" ht="18" customHeight="1">
      <c r="B12" s="11"/>
      <c r="C12" s="13"/>
      <c r="D12" s="14"/>
      <c r="E12" s="1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4" spans="2:31" ht="18" customHeight="1" thickBot="1">
      <c r="C14" s="7"/>
      <c r="AD14" s="7"/>
    </row>
    <row r="15" spans="2:31" ht="18" customHeight="1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131" t="s">
        <v>9</v>
      </c>
      <c r="O15" s="131"/>
      <c r="P15" s="131"/>
      <c r="Q15" s="13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7"/>
      <c r="AE15" s="1"/>
    </row>
    <row r="30" spans="3:29" ht="18" customHeight="1" thickBot="1">
      <c r="C30" s="128" t="s">
        <v>96</v>
      </c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3:29" ht="18" customHeight="1" thickBot="1">
      <c r="C31" s="129" t="s">
        <v>91</v>
      </c>
      <c r="D31" s="129"/>
    </row>
    <row r="32" spans="3:29" ht="18" customHeight="1" thickBot="1">
      <c r="G32" s="109" t="s">
        <v>97</v>
      </c>
      <c r="H32" s="109"/>
      <c r="I32" s="109"/>
      <c r="J32" s="109"/>
      <c r="K32" s="109"/>
      <c r="L32" s="109"/>
      <c r="M32" s="109"/>
      <c r="N32" s="109"/>
      <c r="O32" s="109"/>
      <c r="P32" s="109"/>
    </row>
    <row r="33" spans="2:31" ht="18" customHeight="1" thickTop="1" thickBot="1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27"/>
      <c r="R33" s="7"/>
    </row>
    <row r="34" spans="2:31" ht="18" customHeight="1" thickTop="1"/>
    <row r="35" spans="2:31" ht="18" customHeight="1" thickBot="1">
      <c r="C35" s="25"/>
      <c r="D35" s="2"/>
    </row>
    <row r="36" spans="2:31" ht="18" customHeight="1">
      <c r="C36" s="15"/>
      <c r="D36" s="2"/>
    </row>
    <row r="37" spans="2:31" ht="18" customHeight="1">
      <c r="B37" s="130" t="s">
        <v>93</v>
      </c>
      <c r="C37" s="130"/>
      <c r="D37" s="130"/>
      <c r="E37" s="130"/>
    </row>
    <row r="38" spans="2:31" ht="18" customHeight="1" thickBot="1">
      <c r="B38" s="11"/>
      <c r="C38" s="12"/>
      <c r="D38" s="11"/>
      <c r="E38" s="11"/>
      <c r="I38" s="127" t="s">
        <v>98</v>
      </c>
      <c r="J38" s="127"/>
      <c r="K38" s="127"/>
      <c r="R38" s="7"/>
      <c r="V38" s="109"/>
      <c r="W38" s="109"/>
      <c r="X38" s="109"/>
      <c r="Y38" s="109"/>
    </row>
    <row r="39" spans="2:31" ht="18" customHeight="1">
      <c r="B39" s="11"/>
      <c r="C39" s="13"/>
      <c r="D39" s="14"/>
      <c r="E39" s="1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</row>
    <row r="42" spans="2:31" ht="18" customHeight="1">
      <c r="N42" s="28"/>
      <c r="O42" s="28"/>
      <c r="P42" s="28"/>
      <c r="Q42" s="28"/>
      <c r="AE42" s="1"/>
    </row>
  </sheetData>
  <mergeCells count="13">
    <mergeCell ref="I11:K11"/>
    <mergeCell ref="G5:P5"/>
    <mergeCell ref="C4:D4"/>
    <mergeCell ref="C3:AC3"/>
    <mergeCell ref="N15:Q15"/>
    <mergeCell ref="B10:E10"/>
    <mergeCell ref="V11:Y11"/>
    <mergeCell ref="I38:K38"/>
    <mergeCell ref="V38:Y38"/>
    <mergeCell ref="C30:Q30"/>
    <mergeCell ref="C31:D31"/>
    <mergeCell ref="G32:P32"/>
    <mergeCell ref="B37:E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465-0291-4DAD-8E4C-9A2546AD9FD0}">
  <dimension ref="B3:G82"/>
  <sheetViews>
    <sheetView workbookViewId="0">
      <selection activeCell="L2" sqref="L2"/>
    </sheetView>
  </sheetViews>
  <sheetFormatPr defaultColWidth="11.42578125" defaultRowHeight="18.600000000000001" customHeight="1"/>
  <cols>
    <col min="1" max="1" width="5.5703125" customWidth="1"/>
    <col min="3" max="3" width="15.5703125" customWidth="1"/>
    <col min="5" max="5" width="12.85546875" customWidth="1"/>
    <col min="6" max="6" width="14.7109375" customWidth="1"/>
    <col min="7" max="7" width="13.7109375" customWidth="1"/>
  </cols>
  <sheetData>
    <row r="3" spans="2:7" ht="18.600000000000001" customHeight="1">
      <c r="B3" s="18" t="s">
        <v>99</v>
      </c>
      <c r="C3" s="19" t="s">
        <v>9</v>
      </c>
      <c r="D3" s="133" t="s">
        <v>100</v>
      </c>
      <c r="E3" s="133"/>
      <c r="F3" s="18" t="s">
        <v>101</v>
      </c>
      <c r="G3" s="26" t="s">
        <v>102</v>
      </c>
    </row>
    <row r="4" spans="2:7" ht="18.600000000000001" customHeight="1">
      <c r="B4" s="16">
        <v>1</v>
      </c>
      <c r="C4" s="20">
        <v>529.41176470588221</v>
      </c>
      <c r="D4" s="132">
        <v>2541.1764705882347</v>
      </c>
      <c r="E4" s="132"/>
      <c r="F4" s="17">
        <v>0.20833333333333331</v>
      </c>
      <c r="G4" s="20">
        <v>522.74509803921558</v>
      </c>
    </row>
    <row r="5" spans="2:7" ht="18.600000000000001" customHeight="1">
      <c r="B5" s="16">
        <v>2</v>
      </c>
      <c r="C5" s="20">
        <v>264.7058823529411</v>
      </c>
      <c r="D5" s="132">
        <v>1270.5882352941173</v>
      </c>
      <c r="E5" s="132"/>
      <c r="F5" s="17">
        <v>0.20833333333333331</v>
      </c>
      <c r="G5" s="20">
        <v>258.03921568627442</v>
      </c>
    </row>
    <row r="6" spans="2:7" ht="18.600000000000001" customHeight="1">
      <c r="B6" s="16">
        <v>3</v>
      </c>
      <c r="C6" s="20">
        <v>176.47058823529409</v>
      </c>
      <c r="D6" s="132">
        <v>847.0588235294116</v>
      </c>
      <c r="E6" s="132"/>
      <c r="F6" s="17">
        <v>0.20833333333333334</v>
      </c>
      <c r="G6" s="20">
        <v>169.80392156862743</v>
      </c>
    </row>
    <row r="7" spans="2:7" ht="18.600000000000001" customHeight="1">
      <c r="B7" s="16">
        <v>4</v>
      </c>
      <c r="C7" s="20">
        <v>132.35294117647055</v>
      </c>
      <c r="D7" s="132">
        <v>635.29411764705867</v>
      </c>
      <c r="E7" s="132"/>
      <c r="F7" s="17">
        <v>0.20833333333333331</v>
      </c>
      <c r="G7" s="20">
        <v>125.68627450980388</v>
      </c>
    </row>
    <row r="8" spans="2:7" ht="18.600000000000001" customHeight="1">
      <c r="B8" s="16">
        <v>5</v>
      </c>
      <c r="C8" s="20">
        <v>105.88235294117645</v>
      </c>
      <c r="D8" s="132">
        <v>508.23529411764696</v>
      </c>
      <c r="E8" s="132"/>
      <c r="F8" s="17">
        <v>0.20833333333333334</v>
      </c>
      <c r="G8" s="20">
        <v>99.215686274509778</v>
      </c>
    </row>
    <row r="9" spans="2:7" ht="18.600000000000001" customHeight="1">
      <c r="B9" s="16">
        <v>6</v>
      </c>
      <c r="C9" s="20">
        <v>88.235294117647044</v>
      </c>
      <c r="D9" s="132">
        <v>423.5294117647058</v>
      </c>
      <c r="E9" s="132"/>
      <c r="F9" s="17">
        <v>0.20833333333333334</v>
      </c>
      <c r="G9" s="20">
        <v>81.568627450980372</v>
      </c>
    </row>
    <row r="10" spans="2:7" ht="18.600000000000001" customHeight="1">
      <c r="B10" s="16">
        <v>7</v>
      </c>
      <c r="C10" s="20">
        <v>75.630252100840323</v>
      </c>
      <c r="D10" s="132">
        <v>363.02521008403352</v>
      </c>
      <c r="E10" s="132"/>
      <c r="F10" s="17">
        <v>0.20833333333333334</v>
      </c>
      <c r="G10" s="20">
        <v>68.963585434173652</v>
      </c>
    </row>
    <row r="11" spans="2:7" ht="18.600000000000001" customHeight="1">
      <c r="B11" s="16">
        <v>8</v>
      </c>
      <c r="C11" s="20">
        <v>66.176470588235276</v>
      </c>
      <c r="D11" s="132">
        <v>317.64705882352933</v>
      </c>
      <c r="E11" s="132"/>
      <c r="F11" s="17">
        <v>0.20833333333333331</v>
      </c>
      <c r="G11" s="20">
        <v>59.509803921568611</v>
      </c>
    </row>
    <row r="12" spans="2:7" ht="18.600000000000001" customHeight="1">
      <c r="B12" s="16">
        <v>9</v>
      </c>
      <c r="C12" s="20">
        <v>58.823529411764689</v>
      </c>
      <c r="D12" s="132">
        <v>282.35294117647049</v>
      </c>
      <c r="E12" s="132"/>
      <c r="F12" s="17">
        <v>0.20833333333333334</v>
      </c>
      <c r="G12" s="20">
        <v>52.156862745098024</v>
      </c>
    </row>
    <row r="13" spans="2:7" ht="18.600000000000001" customHeight="1">
      <c r="B13" s="16">
        <v>10</v>
      </c>
      <c r="C13" s="20">
        <v>52.941176470588225</v>
      </c>
      <c r="D13" s="132">
        <v>254.11764705882348</v>
      </c>
      <c r="E13" s="132"/>
      <c r="F13" s="17">
        <v>0.20833333333333334</v>
      </c>
      <c r="G13" s="20">
        <v>46.274509803921561</v>
      </c>
    </row>
    <row r="14" spans="2:7" ht="18.600000000000001" customHeight="1">
      <c r="B14" s="16">
        <v>11</v>
      </c>
      <c r="C14" s="20">
        <v>48.128342245989302</v>
      </c>
      <c r="D14" s="132">
        <v>231.01604278074865</v>
      </c>
      <c r="E14" s="132"/>
      <c r="F14" s="17">
        <v>0.20833333333333334</v>
      </c>
      <c r="G14" s="20">
        <v>41.461675579322637</v>
      </c>
    </row>
    <row r="15" spans="2:7" ht="18.600000000000001" customHeight="1">
      <c r="B15" s="16">
        <v>12</v>
      </c>
      <c r="C15" s="20">
        <v>44.117647058823522</v>
      </c>
      <c r="D15" s="132">
        <v>211.7647058823529</v>
      </c>
      <c r="E15" s="132"/>
      <c r="F15" s="17">
        <v>0.20833333333333334</v>
      </c>
      <c r="G15" s="20">
        <v>37.450980392156858</v>
      </c>
    </row>
    <row r="16" spans="2:7" ht="18.600000000000001" customHeight="1">
      <c r="B16" s="16">
        <v>13</v>
      </c>
      <c r="C16" s="20">
        <v>40.723981900452486</v>
      </c>
      <c r="D16" s="132">
        <v>195.47511312217193</v>
      </c>
      <c r="E16" s="132"/>
      <c r="F16" s="17">
        <v>0.20833333333333334</v>
      </c>
      <c r="G16" s="20">
        <v>34.057315233785822</v>
      </c>
    </row>
    <row r="17" spans="2:7" ht="18.600000000000001" customHeight="1">
      <c r="B17" s="16">
        <v>14</v>
      </c>
      <c r="C17" s="20">
        <v>37.815126050420162</v>
      </c>
      <c r="D17" s="132">
        <v>181.51260504201676</v>
      </c>
      <c r="E17" s="132"/>
      <c r="F17" s="17">
        <v>0.20833333333333334</v>
      </c>
      <c r="G17" s="20">
        <v>31.148459383753494</v>
      </c>
    </row>
    <row r="18" spans="2:7" ht="18.600000000000001" customHeight="1">
      <c r="B18" s="16">
        <v>15</v>
      </c>
      <c r="C18" s="20">
        <v>35.294117647058819</v>
      </c>
      <c r="D18" s="132">
        <v>169.41176470588232</v>
      </c>
      <c r="E18" s="132"/>
      <c r="F18" s="17">
        <v>0.20833333333333334</v>
      </c>
      <c r="G18" s="20">
        <v>28.627450980392151</v>
      </c>
    </row>
    <row r="19" spans="2:7" ht="18.600000000000001" customHeight="1">
      <c r="B19" s="16">
        <v>16</v>
      </c>
      <c r="C19" s="20">
        <v>33.088235294117638</v>
      </c>
      <c r="D19" s="132">
        <v>158.82352941176467</v>
      </c>
      <c r="E19" s="132"/>
      <c r="F19" s="17">
        <v>0.20833333333333331</v>
      </c>
      <c r="G19" s="20">
        <v>26.42156862745097</v>
      </c>
    </row>
    <row r="20" spans="2:7" ht="18.600000000000001" customHeight="1">
      <c r="B20" s="16">
        <v>17</v>
      </c>
      <c r="C20" s="20">
        <v>31.141868512110726</v>
      </c>
      <c r="D20" s="132">
        <v>149.48096885813149</v>
      </c>
      <c r="E20" s="132"/>
      <c r="F20" s="17">
        <v>0.20833333333333331</v>
      </c>
      <c r="G20" s="20">
        <v>24.475201845444058</v>
      </c>
    </row>
    <row r="21" spans="2:7" ht="18.600000000000001" customHeight="1">
      <c r="B21" s="16">
        <v>18</v>
      </c>
      <c r="C21" s="20">
        <v>29.411764705882344</v>
      </c>
      <c r="D21" s="132">
        <v>141.17647058823525</v>
      </c>
      <c r="E21" s="132"/>
      <c r="F21" s="17">
        <v>0.20833333333333334</v>
      </c>
      <c r="G21" s="20">
        <v>22.745098039215677</v>
      </c>
    </row>
    <row r="22" spans="2:7" ht="18.600000000000001" customHeight="1">
      <c r="B22" s="16">
        <v>19</v>
      </c>
      <c r="C22" s="20">
        <v>27.863777089783277</v>
      </c>
      <c r="D22" s="132">
        <v>133.74613003095973</v>
      </c>
      <c r="E22" s="132"/>
      <c r="F22" s="17">
        <v>0.20833333333333331</v>
      </c>
      <c r="G22" s="20">
        <v>21.197110423116609</v>
      </c>
    </row>
    <row r="23" spans="2:7" ht="18.600000000000001" customHeight="1">
      <c r="B23" s="16">
        <v>20</v>
      </c>
      <c r="C23" s="20">
        <v>26.470588235294112</v>
      </c>
      <c r="D23" s="132">
        <v>127.05882352941174</v>
      </c>
      <c r="E23" s="132"/>
      <c r="F23" s="17">
        <v>0.20833333333333334</v>
      </c>
      <c r="G23" s="20">
        <v>19.803921568627445</v>
      </c>
    </row>
    <row r="24" spans="2:7" ht="18.600000000000001" customHeight="1">
      <c r="B24" s="16">
        <v>21</v>
      </c>
      <c r="C24" s="20">
        <v>25.210084033613441</v>
      </c>
      <c r="D24" s="132">
        <v>121.00840336134451</v>
      </c>
      <c r="E24" s="132"/>
      <c r="F24" s="17">
        <v>0.20833333333333334</v>
      </c>
      <c r="G24" s="20">
        <v>18.543417366946773</v>
      </c>
    </row>
    <row r="25" spans="2:7" ht="18.600000000000001" customHeight="1">
      <c r="B25" s="16">
        <v>22</v>
      </c>
      <c r="C25" s="20">
        <v>24.064171122994651</v>
      </c>
      <c r="D25" s="132">
        <v>115.50802139037432</v>
      </c>
      <c r="E25" s="132"/>
      <c r="F25" s="17">
        <v>0.20833333333333334</v>
      </c>
      <c r="G25" s="20">
        <v>17.397504456327983</v>
      </c>
    </row>
    <row r="26" spans="2:7" ht="18.600000000000001" customHeight="1">
      <c r="B26" s="16">
        <v>23</v>
      </c>
      <c r="C26" s="20">
        <v>23.017902813299226</v>
      </c>
      <c r="D26" s="132">
        <v>110.48593350383628</v>
      </c>
      <c r="E26" s="132"/>
      <c r="F26" s="17">
        <v>0.20833333333333334</v>
      </c>
      <c r="G26" s="20">
        <v>16.351236146632559</v>
      </c>
    </row>
    <row r="27" spans="2:7" ht="18.600000000000001" customHeight="1">
      <c r="B27" s="16">
        <v>24</v>
      </c>
      <c r="C27" s="20">
        <v>22.058823529411761</v>
      </c>
      <c r="D27" s="132">
        <v>105.88235294117645</v>
      </c>
      <c r="E27" s="132"/>
      <c r="F27" s="17">
        <v>0.20833333333333334</v>
      </c>
      <c r="G27" s="20">
        <v>15.392156862745093</v>
      </c>
    </row>
    <row r="28" spans="2:7" ht="18.600000000000001" customHeight="1">
      <c r="B28" s="16">
        <v>25</v>
      </c>
      <c r="C28" s="20">
        <v>21.17647058823529</v>
      </c>
      <c r="D28" s="132">
        <v>101.64705882352939</v>
      </c>
      <c r="E28" s="132"/>
      <c r="F28" s="17">
        <v>0.20833333333333334</v>
      </c>
      <c r="G28" s="20">
        <v>14.509803921568622</v>
      </c>
    </row>
    <row r="29" spans="2:7" ht="18.600000000000001" customHeight="1">
      <c r="B29" s="16">
        <v>26</v>
      </c>
      <c r="C29" s="20">
        <v>20.361990950226243</v>
      </c>
      <c r="D29" s="132">
        <v>97.737556561085967</v>
      </c>
      <c r="E29" s="132"/>
      <c r="F29" s="17">
        <v>0.20833333333333334</v>
      </c>
      <c r="G29" s="20">
        <v>13.695324283559575</v>
      </c>
    </row>
    <row r="30" spans="2:7" ht="18.600000000000001" customHeight="1">
      <c r="B30" s="16">
        <v>27</v>
      </c>
      <c r="C30" s="20">
        <v>19.6078431372549</v>
      </c>
      <c r="D30" s="132">
        <v>94.117647058823522</v>
      </c>
      <c r="E30" s="132"/>
      <c r="F30" s="17">
        <v>0.20833333333333331</v>
      </c>
      <c r="G30" s="20">
        <v>12.941176470588232</v>
      </c>
    </row>
    <row r="31" spans="2:7" ht="18.600000000000001" customHeight="1">
      <c r="B31" s="16">
        <v>28</v>
      </c>
      <c r="C31" s="20">
        <v>18.907563025210081</v>
      </c>
      <c r="D31" s="132">
        <v>90.756302521008379</v>
      </c>
      <c r="E31" s="132"/>
      <c r="F31" s="17">
        <v>0.20833333333333334</v>
      </c>
      <c r="G31" s="20">
        <v>12.240896358543413</v>
      </c>
    </row>
    <row r="32" spans="2:7" ht="18.600000000000001" customHeight="1">
      <c r="B32" s="16">
        <v>29</v>
      </c>
      <c r="C32" s="20">
        <v>18.255578093306283</v>
      </c>
      <c r="D32" s="132">
        <v>87.626774847870152</v>
      </c>
      <c r="E32" s="132"/>
      <c r="F32" s="17">
        <v>0.20833333333333334</v>
      </c>
      <c r="G32" s="20">
        <v>11.588911426639616</v>
      </c>
    </row>
    <row r="33" spans="2:7" ht="18.600000000000001" customHeight="1">
      <c r="B33" s="16">
        <v>30</v>
      </c>
      <c r="C33" s="20">
        <v>17.647058823529409</v>
      </c>
      <c r="D33" s="132">
        <v>84.70588235294116</v>
      </c>
      <c r="E33" s="132"/>
      <c r="F33" s="17">
        <v>0.20833333333333334</v>
      </c>
      <c r="G33" s="20">
        <v>10.980392156862742</v>
      </c>
    </row>
    <row r="34" spans="2:7" ht="18.600000000000001" customHeight="1">
      <c r="B34" s="16">
        <v>31</v>
      </c>
      <c r="C34" s="20">
        <v>17.077798861480073</v>
      </c>
      <c r="D34" s="132">
        <v>81.973434535104346</v>
      </c>
      <c r="E34" s="132"/>
      <c r="F34" s="17">
        <v>0.20833333333333334</v>
      </c>
      <c r="G34" s="20">
        <v>10.411132194813405</v>
      </c>
    </row>
    <row r="35" spans="2:7" ht="18.600000000000001" customHeight="1">
      <c r="B35" s="16">
        <v>32</v>
      </c>
      <c r="C35" s="20">
        <v>16.544117647058819</v>
      </c>
      <c r="D35" s="132">
        <v>79.411764705882334</v>
      </c>
      <c r="E35" s="132"/>
      <c r="F35" s="17">
        <v>0.20833333333333331</v>
      </c>
      <c r="G35" s="20">
        <v>9.8774509803921511</v>
      </c>
    </row>
    <row r="36" spans="2:7" ht="18.600000000000001" customHeight="1">
      <c r="B36" s="16">
        <v>33</v>
      </c>
      <c r="C36" s="20">
        <v>16.042780748663098</v>
      </c>
      <c r="D36" s="132">
        <v>77.005347593582869</v>
      </c>
      <c r="E36" s="132"/>
      <c r="F36" s="17">
        <v>0.20833333333333334</v>
      </c>
      <c r="G36" s="20">
        <v>9.3761140819964304</v>
      </c>
    </row>
    <row r="37" spans="2:7" ht="18.600000000000001" customHeight="1">
      <c r="B37" s="16">
        <v>34</v>
      </c>
      <c r="C37" s="20">
        <v>15.570934256055363</v>
      </c>
      <c r="D37" s="132">
        <v>74.740484429065745</v>
      </c>
      <c r="E37" s="132"/>
      <c r="F37" s="17">
        <v>0.20833333333333331</v>
      </c>
      <c r="G37" s="20">
        <v>8.9042675893886951</v>
      </c>
    </row>
    <row r="38" spans="2:7" ht="18.600000000000001" customHeight="1">
      <c r="B38" s="16">
        <v>35</v>
      </c>
      <c r="C38" s="20">
        <v>15.126050420168067</v>
      </c>
      <c r="D38" s="132">
        <v>72.605042016806721</v>
      </c>
      <c r="E38" s="132"/>
      <c r="F38" s="17">
        <v>0.20833333333333334</v>
      </c>
      <c r="G38" s="20">
        <v>8.4593837535013989</v>
      </c>
    </row>
    <row r="39" spans="2:7" ht="18.600000000000001" customHeight="1">
      <c r="B39" s="16">
        <v>36</v>
      </c>
      <c r="C39" s="20">
        <v>14.705882352941172</v>
      </c>
      <c r="D39" s="132">
        <v>70.588235294117624</v>
      </c>
      <c r="E39" s="132"/>
      <c r="F39" s="17">
        <v>0.20833333333333334</v>
      </c>
      <c r="G39" s="20">
        <v>8.0392156862745061</v>
      </c>
    </row>
    <row r="40" spans="2:7" ht="18.600000000000001" customHeight="1">
      <c r="B40" s="16">
        <v>37</v>
      </c>
      <c r="C40" s="20">
        <v>14.308426073131953</v>
      </c>
      <c r="D40" s="132">
        <v>68.680445151033368</v>
      </c>
      <c r="E40" s="132"/>
      <c r="F40" s="17">
        <v>0.20833333333333334</v>
      </c>
      <c r="G40" s="20">
        <v>7.6417594064652858</v>
      </c>
    </row>
    <row r="41" spans="2:7" ht="18.600000000000001" customHeight="1">
      <c r="B41" s="16">
        <v>38</v>
      </c>
      <c r="C41" s="20">
        <v>13.931888544891638</v>
      </c>
      <c r="D41" s="132">
        <v>66.873065015479867</v>
      </c>
      <c r="E41" s="132"/>
      <c r="F41" s="17">
        <v>0.20833333333333331</v>
      </c>
      <c r="G41" s="20">
        <v>7.2652218782249713</v>
      </c>
    </row>
    <row r="42" spans="2:7" ht="18.600000000000001" customHeight="1">
      <c r="B42" s="16">
        <v>39</v>
      </c>
      <c r="C42" s="20">
        <v>13.574660633484159</v>
      </c>
      <c r="D42" s="132">
        <v>65.158371040723964</v>
      </c>
      <c r="E42" s="132"/>
      <c r="F42" s="17">
        <v>0.20833333333333334</v>
      </c>
      <c r="G42" s="20">
        <v>6.9079939668174921</v>
      </c>
    </row>
    <row r="43" spans="2:7" ht="18.600000000000001" customHeight="1">
      <c r="B43" s="16">
        <v>40</v>
      </c>
      <c r="C43" s="20">
        <v>13.235294117647056</v>
      </c>
      <c r="D43" s="132">
        <v>63.52941176470587</v>
      </c>
      <c r="E43" s="132"/>
      <c r="F43" s="17">
        <v>0.20833333333333334</v>
      </c>
      <c r="G43" s="20">
        <v>6.5686274509803892</v>
      </c>
    </row>
    <row r="44" spans="2:7" ht="18.600000000000001" customHeight="1">
      <c r="B44" s="16">
        <v>41</v>
      </c>
      <c r="C44" s="20">
        <v>12.912482065997128</v>
      </c>
      <c r="D44" s="132">
        <v>61.979913916786217</v>
      </c>
      <c r="E44" s="132"/>
      <c r="F44" s="17">
        <v>0.20833333333333334</v>
      </c>
      <c r="G44" s="20">
        <v>6.2458153993304615</v>
      </c>
    </row>
    <row r="45" spans="2:7" ht="18.600000000000001" customHeight="1">
      <c r="B45" s="16">
        <v>42</v>
      </c>
      <c r="C45" s="20">
        <v>12.605042016806721</v>
      </c>
      <c r="D45" s="132">
        <v>60.504201680672253</v>
      </c>
      <c r="E45" s="132"/>
      <c r="F45" s="17">
        <v>0.20833333333333334</v>
      </c>
      <c r="G45" s="20">
        <v>5.9383753501400536</v>
      </c>
    </row>
    <row r="46" spans="2:7" ht="18.600000000000001" customHeight="1">
      <c r="B46" s="16">
        <v>43</v>
      </c>
      <c r="C46" s="20">
        <v>12.311901504787958</v>
      </c>
      <c r="D46" s="132">
        <v>59.097127222982195</v>
      </c>
      <c r="E46" s="132"/>
      <c r="F46" s="17">
        <v>0.20833333333333334</v>
      </c>
      <c r="G46" s="20">
        <v>5.6452348381212909</v>
      </c>
    </row>
    <row r="47" spans="2:7" ht="18.600000000000001" customHeight="1">
      <c r="B47" s="16">
        <v>44</v>
      </c>
      <c r="C47" s="20">
        <v>12.032085561497325</v>
      </c>
      <c r="D47" s="132">
        <v>57.754010695187162</v>
      </c>
      <c r="E47" s="132"/>
      <c r="F47" s="17">
        <v>0.20833333333333334</v>
      </c>
      <c r="G47" s="20">
        <v>5.3654188948306585</v>
      </c>
    </row>
    <row r="48" spans="2:7" ht="18.600000000000001" customHeight="1">
      <c r="B48" s="16">
        <v>45</v>
      </c>
      <c r="C48" s="20">
        <v>11.764705882352938</v>
      </c>
      <c r="D48" s="132">
        <v>56.470588235294102</v>
      </c>
      <c r="E48" s="132"/>
      <c r="F48" s="17">
        <v>0.20833333333333334</v>
      </c>
      <c r="G48" s="20">
        <v>5.0980392156862715</v>
      </c>
    </row>
    <row r="49" spans="2:7" ht="18.600000000000001" customHeight="1">
      <c r="B49" s="16">
        <v>46</v>
      </c>
      <c r="C49" s="20">
        <v>11.508951406649613</v>
      </c>
      <c r="D49" s="132">
        <v>55.242966751918139</v>
      </c>
      <c r="E49" s="132"/>
      <c r="F49" s="17">
        <v>0.20833333333333334</v>
      </c>
      <c r="G49" s="20">
        <v>4.8422847399829463</v>
      </c>
    </row>
    <row r="50" spans="2:7" ht="18.600000000000001" customHeight="1">
      <c r="B50" s="16">
        <v>47</v>
      </c>
      <c r="C50" s="20">
        <v>11.264080100125156</v>
      </c>
      <c r="D50" s="132">
        <v>54.067584480600743</v>
      </c>
      <c r="E50" s="132"/>
      <c r="F50" s="17">
        <v>0.20833333333333334</v>
      </c>
      <c r="G50" s="20">
        <v>4.5974134334584891</v>
      </c>
    </row>
    <row r="51" spans="2:7" ht="18.600000000000001" customHeight="1">
      <c r="B51" s="16">
        <v>48</v>
      </c>
      <c r="C51" s="20">
        <v>11.02941176470588</v>
      </c>
      <c r="D51" s="132">
        <v>52.941176470588225</v>
      </c>
      <c r="E51" s="132"/>
      <c r="F51" s="17">
        <v>0.20833333333333334</v>
      </c>
      <c r="G51" s="20">
        <v>4.3627450980392135</v>
      </c>
    </row>
    <row r="52" spans="2:7" ht="18.600000000000001" customHeight="1">
      <c r="B52" s="16">
        <v>49</v>
      </c>
      <c r="C52" s="20">
        <v>10.804321728691473</v>
      </c>
      <c r="D52" s="132">
        <v>51.860744297719066</v>
      </c>
      <c r="E52" s="132"/>
      <c r="F52" s="17">
        <v>0.20833333333333334</v>
      </c>
      <c r="G52" s="20">
        <v>4.1376550620248063</v>
      </c>
    </row>
    <row r="53" spans="2:7" ht="18.600000000000001" customHeight="1">
      <c r="B53" s="16">
        <v>50</v>
      </c>
      <c r="C53" s="20">
        <v>10.588235294117645</v>
      </c>
      <c r="D53" s="132">
        <v>50.823529411764696</v>
      </c>
      <c r="E53" s="132"/>
      <c r="F53" s="17">
        <v>0.20833333333333334</v>
      </c>
      <c r="G53" s="20">
        <v>3.921568627450978</v>
      </c>
    </row>
    <row r="54" spans="2:7" ht="18.600000000000001" customHeight="1">
      <c r="B54" s="16">
        <v>51</v>
      </c>
      <c r="C54" s="20">
        <v>10.380622837370241</v>
      </c>
      <c r="D54" s="132">
        <v>49.826989619377159</v>
      </c>
      <c r="E54" s="132"/>
      <c r="F54" s="17">
        <v>0.20833333333333334</v>
      </c>
      <c r="G54" s="20">
        <v>3.7139561707035744</v>
      </c>
    </row>
    <row r="55" spans="2:7" ht="18.600000000000001" customHeight="1">
      <c r="B55" s="16">
        <v>52</v>
      </c>
      <c r="C55" s="20">
        <v>10.180995475113122</v>
      </c>
      <c r="D55" s="132">
        <v>48.868778280542983</v>
      </c>
      <c r="E55" s="132"/>
      <c r="F55" s="17">
        <v>0.20833333333333334</v>
      </c>
      <c r="G55" s="20">
        <v>3.5143288084464546</v>
      </c>
    </row>
    <row r="56" spans="2:7" ht="18.600000000000001" customHeight="1">
      <c r="B56" s="16">
        <v>53</v>
      </c>
      <c r="C56" s="20">
        <v>9.9889012208657046</v>
      </c>
      <c r="D56" s="132">
        <v>47.946725860155382</v>
      </c>
      <c r="E56" s="132"/>
      <c r="F56" s="17">
        <v>0.20833333333333334</v>
      </c>
      <c r="G56" s="20">
        <v>3.3222345541990377</v>
      </c>
    </row>
    <row r="57" spans="2:7" ht="18.600000000000001" customHeight="1">
      <c r="B57" s="16">
        <v>54</v>
      </c>
      <c r="C57" s="20">
        <v>9.8039215686274499</v>
      </c>
      <c r="D57" s="132">
        <v>47.058823529411761</v>
      </c>
      <c r="E57" s="132"/>
      <c r="F57" s="17">
        <v>0.20833333333333331</v>
      </c>
      <c r="G57" s="20">
        <v>3.1372549019607829</v>
      </c>
    </row>
    <row r="58" spans="2:7" ht="18.600000000000001" customHeight="1">
      <c r="B58" s="16">
        <v>55</v>
      </c>
      <c r="C58" s="20">
        <v>9.6256684491978586</v>
      </c>
      <c r="D58" s="132">
        <v>46.203208556149718</v>
      </c>
      <c r="E58" s="132"/>
      <c r="F58" s="17">
        <v>0.20833333333333334</v>
      </c>
      <c r="G58" s="20">
        <v>2.9590017825311916</v>
      </c>
    </row>
    <row r="59" spans="2:7" ht="18.600000000000001" customHeight="1">
      <c r="B59" s="16">
        <v>56</v>
      </c>
      <c r="C59" s="20">
        <v>9.4537815126050404</v>
      </c>
      <c r="D59" s="132">
        <v>45.37815126050419</v>
      </c>
      <c r="E59" s="132"/>
      <c r="F59" s="17">
        <v>0.20833333333333334</v>
      </c>
      <c r="G59" s="20">
        <v>2.7871148459383734</v>
      </c>
    </row>
    <row r="60" spans="2:7" ht="18.600000000000001" customHeight="1">
      <c r="B60" s="16">
        <v>57</v>
      </c>
      <c r="C60" s="20">
        <v>9.2879256965944244</v>
      </c>
      <c r="D60" s="132">
        <v>44.582043343653233</v>
      </c>
      <c r="E60" s="132"/>
      <c r="F60" s="17">
        <v>0.20833333333333334</v>
      </c>
      <c r="G60" s="20">
        <v>2.6212590299277574</v>
      </c>
    </row>
    <row r="61" spans="2:7" ht="18.600000000000001" customHeight="1">
      <c r="B61" s="16">
        <v>58</v>
      </c>
      <c r="C61" s="20">
        <v>9.1277890466531417</v>
      </c>
      <c r="D61" s="132">
        <v>43.813387423935076</v>
      </c>
      <c r="E61" s="132"/>
      <c r="F61" s="17">
        <v>0.20833333333333334</v>
      </c>
      <c r="G61" s="20">
        <v>2.4611223799864748</v>
      </c>
    </row>
    <row r="62" spans="2:7" ht="18.600000000000001" customHeight="1">
      <c r="B62" s="16">
        <v>59</v>
      </c>
      <c r="C62" s="20">
        <v>8.9730807577268159</v>
      </c>
      <c r="D62" s="132">
        <v>43.070787637088713</v>
      </c>
      <c r="E62" s="132"/>
      <c r="F62" s="17">
        <v>0.20833333333333334</v>
      </c>
      <c r="G62" s="20">
        <v>2.3064140910601489</v>
      </c>
    </row>
    <row r="63" spans="2:7" ht="18.600000000000001" customHeight="1">
      <c r="B63" s="16">
        <v>60</v>
      </c>
      <c r="C63" s="20">
        <v>8.8235294117647047</v>
      </c>
      <c r="D63" s="132">
        <v>42.35294117647058</v>
      </c>
      <c r="E63" s="132"/>
      <c r="F63" s="17">
        <v>0.20833333333333334</v>
      </c>
      <c r="G63" s="20">
        <v>2.1568627450980378</v>
      </c>
    </row>
    <row r="64" spans="2:7" ht="18.600000000000001" customHeight="1">
      <c r="B64" s="16">
        <v>61</v>
      </c>
      <c r="C64" s="20">
        <v>8.6788813886210221</v>
      </c>
      <c r="D64" s="132">
        <v>41.658630665380905</v>
      </c>
      <c r="E64" s="132"/>
      <c r="F64" s="17">
        <v>0.20833333333333334</v>
      </c>
      <c r="G64" s="20">
        <v>2.0122147219543551</v>
      </c>
    </row>
    <row r="65" spans="2:7" ht="18.600000000000001" customHeight="1">
      <c r="B65" s="16">
        <v>62</v>
      </c>
      <c r="C65" s="20">
        <v>8.5388994307400363</v>
      </c>
      <c r="D65" s="132">
        <v>40.986717267552173</v>
      </c>
      <c r="E65" s="132"/>
      <c r="F65" s="17">
        <v>0.20833333333333334</v>
      </c>
      <c r="G65" s="20">
        <v>1.8722327640733694</v>
      </c>
    </row>
    <row r="66" spans="2:7" ht="18.600000000000001" customHeight="1">
      <c r="B66" s="16">
        <v>63</v>
      </c>
      <c r="C66" s="20">
        <v>8.4033613445378155</v>
      </c>
      <c r="D66" s="132">
        <v>40.336134453781511</v>
      </c>
      <c r="E66" s="132"/>
      <c r="F66" s="17">
        <v>0.20833333333333334</v>
      </c>
      <c r="G66" s="20">
        <v>1.7366946778711485</v>
      </c>
    </row>
    <row r="67" spans="2:7" ht="18.600000000000001" customHeight="1">
      <c r="B67" s="16">
        <v>64</v>
      </c>
      <c r="C67" s="20">
        <v>8.2720588235294095</v>
      </c>
      <c r="D67" s="132">
        <v>39.705882352941167</v>
      </c>
      <c r="E67" s="132"/>
      <c r="F67" s="17">
        <v>0.20833333333333331</v>
      </c>
      <c r="G67" s="20">
        <v>1.6053921568627425</v>
      </c>
    </row>
    <row r="68" spans="2:7" ht="18.600000000000001" customHeight="1">
      <c r="B68" s="16">
        <v>65</v>
      </c>
      <c r="C68" s="20">
        <v>8.1447963800904954</v>
      </c>
      <c r="D68" s="132">
        <v>39.095022624434378</v>
      </c>
      <c r="E68" s="132"/>
      <c r="F68" s="17">
        <v>0.20833333333333334</v>
      </c>
      <c r="G68" s="20">
        <v>1.4781297134238285</v>
      </c>
    </row>
    <row r="69" spans="2:7" ht="18.600000000000001" customHeight="1">
      <c r="B69" s="16">
        <v>66</v>
      </c>
      <c r="C69" s="20">
        <v>8.0213903743315491</v>
      </c>
      <c r="D69" s="132">
        <v>38.502673796791434</v>
      </c>
      <c r="E69" s="132"/>
      <c r="F69" s="17">
        <v>0.20833333333333334</v>
      </c>
      <c r="G69" s="20">
        <v>1.3547237076648821</v>
      </c>
    </row>
    <row r="70" spans="2:7" ht="18.600000000000001" customHeight="1">
      <c r="B70" s="16">
        <v>67</v>
      </c>
      <c r="C70" s="20">
        <v>7.9016681299385416</v>
      </c>
      <c r="D70" s="132">
        <v>37.928007023705</v>
      </c>
      <c r="E70" s="132"/>
      <c r="F70" s="17">
        <v>0.20833333333333334</v>
      </c>
      <c r="G70" s="20">
        <v>1.2350014632718747</v>
      </c>
    </row>
    <row r="71" spans="2:7" ht="18.600000000000001" customHeight="1">
      <c r="B71" s="16">
        <v>68</v>
      </c>
      <c r="C71" s="20">
        <v>7.7854671280276815</v>
      </c>
      <c r="D71" s="132">
        <v>37.370242214532873</v>
      </c>
      <c r="E71" s="132"/>
      <c r="F71" s="17">
        <v>0.20833333333333331</v>
      </c>
      <c r="G71" s="20">
        <v>1.1188004613610145</v>
      </c>
    </row>
    <row r="72" spans="2:7" ht="18.600000000000001" customHeight="1">
      <c r="B72" s="16">
        <v>69</v>
      </c>
      <c r="C72" s="20">
        <v>7.6726342710997422</v>
      </c>
      <c r="D72" s="132">
        <v>36.82864450127876</v>
      </c>
      <c r="E72" s="132"/>
      <c r="F72" s="17">
        <v>0.20833333333333334</v>
      </c>
      <c r="G72" s="20">
        <v>1.0059676044330752</v>
      </c>
    </row>
    <row r="73" spans="2:7" ht="18.600000000000001" customHeight="1">
      <c r="B73" s="16">
        <v>70</v>
      </c>
      <c r="C73" s="20">
        <v>7.5630252100840334</v>
      </c>
      <c r="D73" s="132">
        <v>36.30252100840336</v>
      </c>
      <c r="E73" s="132"/>
      <c r="F73" s="17">
        <v>0.20833333333333334</v>
      </c>
      <c r="G73" s="20">
        <v>0.89635854341736643</v>
      </c>
    </row>
    <row r="74" spans="2:7" ht="18.600000000000001" customHeight="1">
      <c r="B74" s="16">
        <v>71</v>
      </c>
      <c r="C74" s="20">
        <v>7.4565037282518638</v>
      </c>
      <c r="D74" s="132">
        <v>35.791217895608945</v>
      </c>
      <c r="E74" s="132"/>
      <c r="F74" s="17">
        <v>0.20833333333333334</v>
      </c>
      <c r="G74" s="20">
        <v>0.78983706158519684</v>
      </c>
    </row>
    <row r="75" spans="2:7" ht="18.600000000000001" customHeight="1">
      <c r="B75" s="16">
        <v>72</v>
      </c>
      <c r="C75" s="20">
        <v>7.3529411764705861</v>
      </c>
      <c r="D75" s="132">
        <v>35.294117647058812</v>
      </c>
      <c r="E75" s="132"/>
      <c r="F75" s="17">
        <v>0.20833333333333334</v>
      </c>
      <c r="G75" s="20">
        <v>0.68627450980391913</v>
      </c>
    </row>
    <row r="76" spans="2:7" ht="18.600000000000001" customHeight="1">
      <c r="B76" s="16">
        <v>73</v>
      </c>
      <c r="C76" s="20">
        <v>7.2522159548750995</v>
      </c>
      <c r="D76" s="132">
        <v>34.810636583400473</v>
      </c>
      <c r="E76" s="132"/>
      <c r="F76" s="17">
        <v>0.20833333333333337</v>
      </c>
      <c r="G76" s="20">
        <v>0.58554928820843255</v>
      </c>
    </row>
    <row r="77" spans="2:7" ht="18.600000000000001" customHeight="1">
      <c r="B77" s="16">
        <v>74</v>
      </c>
      <c r="C77" s="20">
        <v>7.1542130365659764</v>
      </c>
      <c r="D77" s="132">
        <v>34.340222575516684</v>
      </c>
      <c r="E77" s="132"/>
      <c r="F77" s="17">
        <v>0.20833333333333334</v>
      </c>
      <c r="G77" s="20">
        <v>0.48754636989930944</v>
      </c>
    </row>
    <row r="78" spans="2:7" ht="18.600000000000001" customHeight="1">
      <c r="B78" s="16">
        <v>75</v>
      </c>
      <c r="C78" s="20">
        <v>7.0588235294117645</v>
      </c>
      <c r="D78" s="132">
        <v>33.882352941176471</v>
      </c>
      <c r="E78" s="132"/>
      <c r="F78" s="17">
        <v>0.20833333333333331</v>
      </c>
      <c r="G78" s="20">
        <v>0.39215686274509753</v>
      </c>
    </row>
    <row r="79" spans="2:7" ht="18.600000000000001" customHeight="1">
      <c r="B79" s="16">
        <v>76</v>
      </c>
      <c r="C79" s="20">
        <v>6.9659442724458192</v>
      </c>
      <c r="D79" s="132">
        <v>33.436532507739933</v>
      </c>
      <c r="E79" s="132"/>
      <c r="F79" s="17">
        <v>0.20833333333333331</v>
      </c>
      <c r="G79" s="20">
        <v>0.29927760577915219</v>
      </c>
    </row>
    <row r="80" spans="2:7" ht="18.600000000000001" customHeight="1">
      <c r="B80" s="16">
        <v>77</v>
      </c>
      <c r="C80" s="20">
        <v>6.8754774637127571</v>
      </c>
      <c r="D80" s="132">
        <v>33.002291825821231</v>
      </c>
      <c r="E80" s="132"/>
      <c r="F80" s="17">
        <v>0.20833333333333334</v>
      </c>
      <c r="G80" s="20">
        <v>0.20881079704609018</v>
      </c>
    </row>
    <row r="81" spans="2:7" ht="18.600000000000001" customHeight="1">
      <c r="B81" s="16">
        <v>78</v>
      </c>
      <c r="C81" s="20">
        <v>6.7873303167420795</v>
      </c>
      <c r="D81" s="132">
        <v>32.579185520361982</v>
      </c>
      <c r="E81" s="132"/>
      <c r="F81" s="17">
        <v>0.20833333333333334</v>
      </c>
      <c r="G81" s="20">
        <v>0.12066365007541258</v>
      </c>
    </row>
    <row r="82" spans="2:7" ht="18.600000000000001" customHeight="1">
      <c r="B82" s="16">
        <v>79</v>
      </c>
      <c r="C82" s="20">
        <v>6.7014147431124345</v>
      </c>
      <c r="D82" s="132">
        <v>32.166790766939684</v>
      </c>
      <c r="E82" s="132"/>
      <c r="F82" s="17">
        <v>0.20833333333333334</v>
      </c>
      <c r="G82" s="20">
        <v>3.4748076445767495E-2</v>
      </c>
    </row>
  </sheetData>
  <mergeCells count="80">
    <mergeCell ref="D81:E81"/>
    <mergeCell ref="D82:E82"/>
    <mergeCell ref="D75:E75"/>
    <mergeCell ref="D76:E76"/>
    <mergeCell ref="D77:E77"/>
    <mergeCell ref="D78:E78"/>
    <mergeCell ref="D79:E79"/>
    <mergeCell ref="D80:E80"/>
    <mergeCell ref="D74:E74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62:E62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50:E5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8:E38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ED83-9996-4FE6-992D-DA62CA30B38F}">
  <dimension ref="B2:F23"/>
  <sheetViews>
    <sheetView workbookViewId="0">
      <selection activeCell="I20" sqref="I20"/>
    </sheetView>
  </sheetViews>
  <sheetFormatPr defaultColWidth="11.42578125" defaultRowHeight="18" customHeight="1"/>
  <cols>
    <col min="1" max="1" width="11.5703125" customWidth="1"/>
    <col min="3" max="3" width="15.42578125" customWidth="1"/>
    <col min="4" max="4" width="11.5703125" style="24"/>
    <col min="5" max="5" width="12.7109375" style="24" customWidth="1"/>
    <col min="6" max="6" width="14.28515625" customWidth="1"/>
  </cols>
  <sheetData>
    <row r="2" spans="2:6" ht="18" customHeight="1">
      <c r="B2" s="18" t="s">
        <v>5</v>
      </c>
      <c r="C2" s="19" t="s">
        <v>9</v>
      </c>
      <c r="D2" s="135" t="s">
        <v>100</v>
      </c>
      <c r="E2" s="135"/>
      <c r="F2" s="19" t="s">
        <v>101</v>
      </c>
    </row>
    <row r="3" spans="2:6" ht="18" customHeight="1">
      <c r="B3" s="21">
        <v>80</v>
      </c>
      <c r="C3" s="22">
        <v>6.6176470588235281</v>
      </c>
      <c r="D3" s="134">
        <v>31.764705882352935</v>
      </c>
      <c r="E3" s="134"/>
      <c r="F3" s="22">
        <v>0.20680147058823525</v>
      </c>
    </row>
    <row r="4" spans="2:6" ht="18" customHeight="1">
      <c r="B4" s="21">
        <v>81</v>
      </c>
      <c r="C4" s="22">
        <v>6.5359477124182987</v>
      </c>
      <c r="D4" s="134">
        <v>31.372549019607831</v>
      </c>
      <c r="E4" s="134"/>
      <c r="F4" s="22">
        <v>0.20424836601307184</v>
      </c>
    </row>
    <row r="5" spans="2:6" ht="18" customHeight="1">
      <c r="B5" s="21">
        <v>82</v>
      </c>
      <c r="C5" s="22">
        <v>6.4562410329985642</v>
      </c>
      <c r="D5" s="134">
        <v>30.989956958393108</v>
      </c>
      <c r="E5" s="134"/>
      <c r="F5" s="22">
        <v>0.20175753228120513</v>
      </c>
    </row>
    <row r="6" spans="2:6" ht="18" customHeight="1">
      <c r="B6" s="21">
        <v>83</v>
      </c>
      <c r="C6" s="22">
        <v>6.378454996456413</v>
      </c>
      <c r="D6" s="134">
        <v>30.616583982990782</v>
      </c>
      <c r="E6" s="134"/>
      <c r="F6" s="22">
        <v>0.19932671863926291</v>
      </c>
    </row>
    <row r="7" spans="2:6" ht="18" customHeight="1">
      <c r="B7" s="21">
        <v>84</v>
      </c>
      <c r="C7" s="22">
        <v>6.3025210084033603</v>
      </c>
      <c r="D7" s="134">
        <v>30.252100840336126</v>
      </c>
      <c r="E7" s="134"/>
      <c r="F7" s="22">
        <v>0.19695378151260501</v>
      </c>
    </row>
    <row r="8" spans="2:6" ht="18" customHeight="1">
      <c r="B8" s="21">
        <v>85</v>
      </c>
      <c r="C8" s="22">
        <v>6.2283737024221448</v>
      </c>
      <c r="D8" s="134">
        <v>29.896193771626294</v>
      </c>
      <c r="E8" s="134"/>
      <c r="F8" s="22">
        <v>0.19463667820069203</v>
      </c>
    </row>
    <row r="9" spans="2:6" ht="18" customHeight="1">
      <c r="B9" s="21">
        <v>86</v>
      </c>
      <c r="C9" s="22">
        <v>6.1559507523939789</v>
      </c>
      <c r="D9" s="134">
        <v>29.548563611491097</v>
      </c>
      <c r="E9" s="134"/>
      <c r="F9" s="22">
        <v>0.19237346101231184</v>
      </c>
    </row>
    <row r="10" spans="2:6" ht="18" customHeight="1">
      <c r="B10" s="21">
        <v>87</v>
      </c>
      <c r="C10" s="22">
        <v>6.0851926977687611</v>
      </c>
      <c r="D10" s="134">
        <v>29.208924949290051</v>
      </c>
      <c r="E10" s="134"/>
      <c r="F10" s="22">
        <v>0.19016227180527379</v>
      </c>
    </row>
    <row r="11" spans="2:6" ht="18" customHeight="1">
      <c r="B11" s="21">
        <v>88</v>
      </c>
      <c r="C11" s="22">
        <v>6.0160427807486627</v>
      </c>
      <c r="D11" s="134">
        <v>28.877005347593581</v>
      </c>
      <c r="E11" s="134"/>
      <c r="F11" s="22">
        <v>0.18800133689839571</v>
      </c>
    </row>
    <row r="12" spans="2:6" ht="18" customHeight="1">
      <c r="B12" s="21">
        <v>89</v>
      </c>
      <c r="C12" s="22">
        <v>5.948446794448115</v>
      </c>
      <c r="D12" s="134">
        <v>28.55254461335095</v>
      </c>
      <c r="E12" s="134"/>
      <c r="F12" s="22">
        <v>0.18588896232650359</v>
      </c>
    </row>
    <row r="13" spans="2:6" ht="18" customHeight="1">
      <c r="B13" s="21">
        <v>90</v>
      </c>
      <c r="C13" s="22">
        <v>5.8823529411764692</v>
      </c>
      <c r="D13" s="134">
        <v>28.235294117647051</v>
      </c>
      <c r="E13" s="134"/>
      <c r="F13" s="22">
        <v>0.18382352941176466</v>
      </c>
    </row>
    <row r="14" spans="2:6" ht="18" customHeight="1">
      <c r="B14" s="21">
        <v>91</v>
      </c>
      <c r="C14" s="22">
        <v>5.8177117000646401</v>
      </c>
      <c r="D14" s="134">
        <v>27.925016160310271</v>
      </c>
      <c r="E14" s="134"/>
      <c r="F14" s="22">
        <v>0.18180349062702</v>
      </c>
    </row>
    <row r="15" spans="2:6" ht="18" customHeight="1">
      <c r="B15" s="21">
        <v>92</v>
      </c>
      <c r="C15" s="22">
        <v>5.7544757033248066</v>
      </c>
      <c r="D15" s="134">
        <v>27.62148337595907</v>
      </c>
      <c r="E15" s="134"/>
      <c r="F15" s="22">
        <v>0.17982736572890021</v>
      </c>
    </row>
    <row r="16" spans="2:6" ht="18" customHeight="1">
      <c r="B16" s="21">
        <v>93</v>
      </c>
      <c r="C16" s="22">
        <v>5.6925996204933575</v>
      </c>
      <c r="D16" s="134">
        <v>27.324478178368114</v>
      </c>
      <c r="E16" s="134"/>
      <c r="F16" s="22">
        <v>0.17789373814041742</v>
      </c>
    </row>
    <row r="17" spans="2:6" ht="18" customHeight="1">
      <c r="B17" s="21">
        <v>94</v>
      </c>
      <c r="C17" s="22">
        <v>5.632040050062578</v>
      </c>
      <c r="D17" s="134">
        <v>27.033792240300372</v>
      </c>
      <c r="E17" s="134"/>
      <c r="F17" s="22">
        <v>0.17600125156445556</v>
      </c>
    </row>
    <row r="18" spans="2:6" ht="18" customHeight="1">
      <c r="B18" s="21">
        <v>95</v>
      </c>
      <c r="C18" s="22">
        <v>5.572755417956655</v>
      </c>
      <c r="D18" s="134">
        <v>26.749226006191943</v>
      </c>
      <c r="E18" s="134"/>
      <c r="F18" s="22">
        <v>0.17414860681114547</v>
      </c>
    </row>
    <row r="19" spans="2:6" ht="18" customHeight="1">
      <c r="B19" s="21">
        <v>96</v>
      </c>
      <c r="C19" s="22">
        <v>5.5147058823529402</v>
      </c>
      <c r="D19" s="134">
        <v>26.470588235294112</v>
      </c>
      <c r="E19" s="134"/>
      <c r="F19" s="22">
        <v>0.17233455882352938</v>
      </c>
    </row>
    <row r="20" spans="2:6" ht="18" customHeight="1">
      <c r="B20" s="21">
        <v>97</v>
      </c>
      <c r="C20" s="22">
        <v>5.457853244390539</v>
      </c>
      <c r="D20" s="134">
        <v>26.197695573074586</v>
      </c>
      <c r="E20" s="134"/>
      <c r="F20" s="22">
        <v>0.17055791388720434</v>
      </c>
    </row>
    <row r="21" spans="2:6" ht="18" customHeight="1">
      <c r="B21" s="21">
        <v>98</v>
      </c>
      <c r="C21" s="22">
        <v>5.4021608643457366</v>
      </c>
      <c r="D21" s="134">
        <v>25.930372148859533</v>
      </c>
      <c r="E21" s="134"/>
      <c r="F21" s="22">
        <v>0.16881752701080427</v>
      </c>
    </row>
    <row r="22" spans="2:6" ht="18" customHeight="1">
      <c r="B22" s="21">
        <v>99</v>
      </c>
      <c r="C22" s="22">
        <v>5.3475935828876997</v>
      </c>
      <c r="D22" s="134">
        <v>25.668449197860959</v>
      </c>
      <c r="E22" s="134"/>
      <c r="F22" s="22">
        <v>0.16711229946524062</v>
      </c>
    </row>
    <row r="23" spans="2:6" ht="18" customHeight="1">
      <c r="B23" s="21">
        <v>100</v>
      </c>
      <c r="C23" s="22">
        <v>5.2941176470588225</v>
      </c>
      <c r="D23" s="134">
        <v>25.411764705882348</v>
      </c>
      <c r="E23" s="134"/>
      <c r="F23" s="22">
        <v>0.1654411764705882</v>
      </c>
    </row>
  </sheetData>
  <mergeCells count="22">
    <mergeCell ref="D21:E21"/>
    <mergeCell ref="D22:E22"/>
    <mergeCell ref="D23:E23"/>
    <mergeCell ref="D2:E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Letón Camacho</dc:creator>
  <cp:keywords/>
  <dc:description/>
  <cp:lastModifiedBy/>
  <cp:revision/>
  <dcterms:created xsi:type="dcterms:W3CDTF">2021-10-10T21:01:51Z</dcterms:created>
  <dcterms:modified xsi:type="dcterms:W3CDTF">2022-04-16T14:51:42Z</dcterms:modified>
  <cp:category/>
  <cp:contentStatus/>
</cp:coreProperties>
</file>