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\Desktop\4ºITI\curso 21-22\tfg\Simulacion SAM tfg\"/>
    </mc:Choice>
  </mc:AlternateContent>
  <xr:revisionPtr revIDLastSave="0" documentId="13_ncr:1_{2F1D403B-00A5-4AE9-B81E-A1DFFCD57CE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os sam maqueta actual(9 grad" sheetId="1" r:id="rId1"/>
    <sheet name="Hoja1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7" i="2" l="1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P23" i="2" s="1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6" i="2"/>
  <c r="N7" i="2"/>
  <c r="N8" i="2"/>
  <c r="P8" i="2" s="1"/>
  <c r="N9" i="2"/>
  <c r="N10" i="2"/>
  <c r="N11" i="2"/>
  <c r="N12" i="2"/>
  <c r="P12" i="2" s="1"/>
  <c r="N13" i="2"/>
  <c r="N14" i="2"/>
  <c r="N15" i="2"/>
  <c r="N16" i="2"/>
  <c r="N17" i="2"/>
  <c r="P17" i="2" s="1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6" i="2"/>
  <c r="P33" i="2"/>
  <c r="R27" i="1"/>
  <c r="S27" i="1"/>
  <c r="Q27" i="1"/>
  <c r="B37" i="2"/>
  <c r="D9" i="2" s="1"/>
  <c r="E9" i="2" s="1"/>
  <c r="D8" i="2"/>
  <c r="E8" i="2" s="1"/>
  <c r="D12" i="2"/>
  <c r="E12" i="2" s="1"/>
  <c r="D16" i="2"/>
  <c r="E16" i="2" s="1"/>
  <c r="D20" i="2"/>
  <c r="E20" i="2" s="1"/>
  <c r="D24" i="2"/>
  <c r="E24" i="2" s="1"/>
  <c r="D28" i="2"/>
  <c r="E28" i="2" s="1"/>
  <c r="D32" i="2"/>
  <c r="E32" i="2" s="1"/>
  <c r="D36" i="2"/>
  <c r="E36" i="2" s="1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6" i="2"/>
  <c r="R6" i="1"/>
  <c r="R28" i="1" s="1"/>
  <c r="S28" i="1"/>
  <c r="Q28" i="1"/>
  <c r="I6" i="1"/>
  <c r="J6" i="1" s="1"/>
  <c r="I7" i="1"/>
  <c r="Q7" i="1" s="1"/>
  <c r="V7" i="1" s="1"/>
  <c r="I8" i="1"/>
  <c r="J8" i="1" s="1"/>
  <c r="I9" i="1"/>
  <c r="J9" i="1" s="1"/>
  <c r="I10" i="1"/>
  <c r="J10" i="1" s="1"/>
  <c r="I11" i="1"/>
  <c r="Q11" i="1" s="1"/>
  <c r="V11" i="1" s="1"/>
  <c r="I12" i="1"/>
  <c r="J12" i="1" s="1"/>
  <c r="I13" i="1"/>
  <c r="J13" i="1" s="1"/>
  <c r="I14" i="1"/>
  <c r="J14" i="1" s="1"/>
  <c r="I15" i="1"/>
  <c r="Q15" i="1" s="1"/>
  <c r="V15" i="1" s="1"/>
  <c r="I16" i="1"/>
  <c r="J16" i="1" s="1"/>
  <c r="I17" i="1"/>
  <c r="J17" i="1" s="1"/>
  <c r="I18" i="1"/>
  <c r="J18" i="1" s="1"/>
  <c r="I19" i="1"/>
  <c r="Q19" i="1" s="1"/>
  <c r="V19" i="1" s="1"/>
  <c r="I20" i="1"/>
  <c r="J20" i="1" s="1"/>
  <c r="I21" i="1"/>
  <c r="J21" i="1" s="1"/>
  <c r="I22" i="1"/>
  <c r="J22" i="1" s="1"/>
  <c r="I23" i="1"/>
  <c r="Q23" i="1" s="1"/>
  <c r="V23" i="1" s="1"/>
  <c r="I24" i="1"/>
  <c r="J24" i="1" s="1"/>
  <c r="I25" i="1"/>
  <c r="J25" i="1" s="1"/>
  <c r="I26" i="1"/>
  <c r="J26" i="1" s="1"/>
  <c r="H6" i="1"/>
  <c r="N7" i="1"/>
  <c r="O7" i="1" s="1"/>
  <c r="N8" i="1"/>
  <c r="O8" i="1" s="1"/>
  <c r="N9" i="1"/>
  <c r="O9" i="1" s="1"/>
  <c r="R9" i="1" s="1"/>
  <c r="N10" i="1"/>
  <c r="O10" i="1" s="1"/>
  <c r="N11" i="1"/>
  <c r="O11" i="1" s="1"/>
  <c r="N12" i="1"/>
  <c r="O12" i="1" s="1"/>
  <c r="N13" i="1"/>
  <c r="O13" i="1" s="1"/>
  <c r="R13" i="1" s="1"/>
  <c r="N14" i="1"/>
  <c r="O14" i="1" s="1"/>
  <c r="N15" i="1"/>
  <c r="O15" i="1" s="1"/>
  <c r="N16" i="1"/>
  <c r="O16" i="1" s="1"/>
  <c r="N17" i="1"/>
  <c r="O17" i="1" s="1"/>
  <c r="R17" i="1" s="1"/>
  <c r="N18" i="1"/>
  <c r="O18" i="1" s="1"/>
  <c r="N19" i="1"/>
  <c r="O19" i="1" s="1"/>
  <c r="N20" i="1"/>
  <c r="O20" i="1" s="1"/>
  <c r="N21" i="1"/>
  <c r="O21" i="1" s="1"/>
  <c r="R21" i="1" s="1"/>
  <c r="N22" i="1"/>
  <c r="O22" i="1" s="1"/>
  <c r="N23" i="1"/>
  <c r="O23" i="1" s="1"/>
  <c r="N24" i="1"/>
  <c r="O24" i="1" s="1"/>
  <c r="N25" i="1"/>
  <c r="O25" i="1" s="1"/>
  <c r="R25" i="1" s="1"/>
  <c r="N26" i="1"/>
  <c r="O26" i="1" s="1"/>
  <c r="K7" i="1"/>
  <c r="L7" i="1" s="1"/>
  <c r="M7" i="1" s="1"/>
  <c r="K8" i="1"/>
  <c r="L8" i="1" s="1"/>
  <c r="M8" i="1" s="1"/>
  <c r="K9" i="1"/>
  <c r="L9" i="1" s="1"/>
  <c r="M9" i="1" s="1"/>
  <c r="K10" i="1"/>
  <c r="L10" i="1" s="1"/>
  <c r="M10" i="1" s="1"/>
  <c r="K11" i="1"/>
  <c r="L11" i="1" s="1"/>
  <c r="M11" i="1" s="1"/>
  <c r="K12" i="1"/>
  <c r="L12" i="1" s="1"/>
  <c r="M12" i="1" s="1"/>
  <c r="K13" i="1"/>
  <c r="L13" i="1" s="1"/>
  <c r="M13" i="1" s="1"/>
  <c r="K14" i="1"/>
  <c r="L14" i="1" s="1"/>
  <c r="M14" i="1" s="1"/>
  <c r="K15" i="1"/>
  <c r="L15" i="1" s="1"/>
  <c r="M15" i="1" s="1"/>
  <c r="K16" i="1"/>
  <c r="L16" i="1" s="1"/>
  <c r="M16" i="1" s="1"/>
  <c r="K17" i="1"/>
  <c r="L17" i="1" s="1"/>
  <c r="M17" i="1" s="1"/>
  <c r="K18" i="1"/>
  <c r="L18" i="1" s="1"/>
  <c r="M18" i="1" s="1"/>
  <c r="K19" i="1"/>
  <c r="L19" i="1" s="1"/>
  <c r="M19" i="1" s="1"/>
  <c r="K20" i="1"/>
  <c r="L20" i="1" s="1"/>
  <c r="M20" i="1" s="1"/>
  <c r="K21" i="1"/>
  <c r="L21" i="1" s="1"/>
  <c r="M21" i="1" s="1"/>
  <c r="K22" i="1"/>
  <c r="L22" i="1" s="1"/>
  <c r="M22" i="1" s="1"/>
  <c r="K23" i="1"/>
  <c r="L23" i="1" s="1"/>
  <c r="M23" i="1" s="1"/>
  <c r="K24" i="1"/>
  <c r="L24" i="1" s="1"/>
  <c r="M24" i="1" s="1"/>
  <c r="K25" i="1"/>
  <c r="L25" i="1" s="1"/>
  <c r="M25" i="1" s="1"/>
  <c r="K26" i="1"/>
  <c r="L26" i="1" s="1"/>
  <c r="M26" i="1" s="1"/>
  <c r="K6" i="1"/>
  <c r="L6" i="1" s="1"/>
  <c r="M6" i="1" s="1"/>
  <c r="N6" i="1"/>
  <c r="O6" i="1" s="1"/>
  <c r="J7" i="1"/>
  <c r="J11" i="1"/>
  <c r="J15" i="1"/>
  <c r="J19" i="1"/>
  <c r="J23" i="1"/>
  <c r="H8" i="1"/>
  <c r="H9" i="1"/>
  <c r="H10" i="1"/>
  <c r="H11" i="1"/>
  <c r="R11" i="1" s="1"/>
  <c r="H12" i="1"/>
  <c r="H13" i="1"/>
  <c r="H14" i="1"/>
  <c r="H15" i="1"/>
  <c r="R15" i="1" s="1"/>
  <c r="H16" i="1"/>
  <c r="H17" i="1"/>
  <c r="H18" i="1"/>
  <c r="H19" i="1"/>
  <c r="R19" i="1" s="1"/>
  <c r="H20" i="1"/>
  <c r="H21" i="1"/>
  <c r="H22" i="1"/>
  <c r="H23" i="1"/>
  <c r="R23" i="1" s="1"/>
  <c r="H24" i="1"/>
  <c r="H25" i="1"/>
  <c r="H26" i="1"/>
  <c r="H7" i="1"/>
  <c r="R7" i="1" s="1"/>
  <c r="P35" i="2" l="1"/>
  <c r="P31" i="2"/>
  <c r="P27" i="2"/>
  <c r="P19" i="2"/>
  <c r="P15" i="2"/>
  <c r="P11" i="2"/>
  <c r="P7" i="2"/>
  <c r="P30" i="2"/>
  <c r="P25" i="2"/>
  <c r="P9" i="2"/>
  <c r="P29" i="2"/>
  <c r="P21" i="2"/>
  <c r="P34" i="2"/>
  <c r="P26" i="2"/>
  <c r="P22" i="2"/>
  <c r="P18" i="2"/>
  <c r="P13" i="2"/>
  <c r="P10" i="2"/>
  <c r="P36" i="2"/>
  <c r="P32" i="2"/>
  <c r="P28" i="2"/>
  <c r="P24" i="2"/>
  <c r="P20" i="2"/>
  <c r="P16" i="2"/>
  <c r="P14" i="2"/>
  <c r="P6" i="2"/>
  <c r="D35" i="2"/>
  <c r="E35" i="2" s="1"/>
  <c r="D31" i="2"/>
  <c r="E31" i="2" s="1"/>
  <c r="D27" i="2"/>
  <c r="E27" i="2" s="1"/>
  <c r="D23" i="2"/>
  <c r="E23" i="2" s="1"/>
  <c r="D19" i="2"/>
  <c r="E19" i="2" s="1"/>
  <c r="D15" i="2"/>
  <c r="E15" i="2" s="1"/>
  <c r="D11" i="2"/>
  <c r="E11" i="2" s="1"/>
  <c r="D7" i="2"/>
  <c r="E7" i="2" s="1"/>
  <c r="D34" i="2"/>
  <c r="E34" i="2" s="1"/>
  <c r="D30" i="2"/>
  <c r="E30" i="2" s="1"/>
  <c r="D26" i="2"/>
  <c r="E26" i="2" s="1"/>
  <c r="D22" i="2"/>
  <c r="E22" i="2" s="1"/>
  <c r="D18" i="2"/>
  <c r="E18" i="2" s="1"/>
  <c r="D14" i="2"/>
  <c r="E14" i="2" s="1"/>
  <c r="D10" i="2"/>
  <c r="E10" i="2" s="1"/>
  <c r="D6" i="2"/>
  <c r="E6" i="2" s="1"/>
  <c r="D33" i="2"/>
  <c r="E33" i="2" s="1"/>
  <c r="D29" i="2"/>
  <c r="E29" i="2" s="1"/>
  <c r="D25" i="2"/>
  <c r="E25" i="2" s="1"/>
  <c r="D21" i="2"/>
  <c r="E21" i="2" s="1"/>
  <c r="D17" i="2"/>
  <c r="E17" i="2" s="1"/>
  <c r="D13" i="2"/>
  <c r="E13" i="2" s="1"/>
  <c r="Q25" i="1"/>
  <c r="V25" i="1" s="1"/>
  <c r="Q21" i="1"/>
  <c r="V21" i="1" s="1"/>
  <c r="Q17" i="1"/>
  <c r="V17" i="1" s="1"/>
  <c r="Q13" i="1"/>
  <c r="V13" i="1" s="1"/>
  <c r="Q9" i="1"/>
  <c r="V9" i="1" s="1"/>
  <c r="Q22" i="1"/>
  <c r="Q10" i="1"/>
  <c r="V10" i="1" s="1"/>
  <c r="Q24" i="1"/>
  <c r="Q20" i="1"/>
  <c r="Q16" i="1"/>
  <c r="Q12" i="1"/>
  <c r="Q8" i="1"/>
  <c r="Q26" i="1"/>
  <c r="Q18" i="1"/>
  <c r="Q14" i="1"/>
  <c r="V14" i="1" s="1"/>
  <c r="R24" i="1"/>
  <c r="R20" i="1"/>
  <c r="R16" i="1"/>
  <c r="R12" i="1"/>
  <c r="R8" i="1"/>
  <c r="R26" i="1"/>
  <c r="R22" i="1"/>
  <c r="R18" i="1"/>
  <c r="R14" i="1"/>
  <c r="R10" i="1"/>
  <c r="Q6" i="1"/>
  <c r="V12" i="1" l="1"/>
  <c r="V6" i="1"/>
  <c r="V18" i="1"/>
  <c r="V16" i="1"/>
  <c r="V22" i="1"/>
  <c r="V26" i="1"/>
  <c r="V20" i="1"/>
  <c r="V8" i="1"/>
  <c r="V24" i="1"/>
</calcChain>
</file>

<file path=xl/sharedStrings.xml><?xml version="1.0" encoding="utf-8"?>
<sst xmlns="http://schemas.openxmlformats.org/spreadsheetml/2006/main" count="63" uniqueCount="34">
  <si>
    <t>________________________________________________________________________</t>
  </si>
  <si>
    <t>Nr:</t>
  </si>
  <si>
    <t>A(1)</t>
  </si>
  <si>
    <t>Vy(2)</t>
  </si>
  <si>
    <t>y(2)</t>
  </si>
  <si>
    <t>AV(1)</t>
  </si>
  <si>
    <t>[-]</t>
  </si>
  <si>
    <t>[deg]</t>
  </si>
  <si>
    <t>[mm/s]</t>
  </si>
  <si>
    <t>[mm]</t>
  </si>
  <si>
    <t>[deg/s]</t>
  </si>
  <si>
    <t>unidades corregidas</t>
  </si>
  <si>
    <t>Y_0(2)</t>
  </si>
  <si>
    <t>[cm]</t>
  </si>
  <si>
    <t>[deg/h]</t>
  </si>
  <si>
    <t>Vy(2)_Formula</t>
  </si>
  <si>
    <t>[cm/h]</t>
  </si>
  <si>
    <t>Vy(2)_RadReal</t>
  </si>
  <si>
    <t>Vy(2)_const</t>
  </si>
  <si>
    <t>Vy(2)_SAM</t>
  </si>
  <si>
    <t>Result listing  SAM 6.1.46 .    Mechanism: Modelo final</t>
  </si>
  <si>
    <t>Media</t>
  </si>
  <si>
    <t>Error SAM/Formula</t>
  </si>
  <si>
    <t>Distancia real considernado el 0 en 0 grados</t>
  </si>
  <si>
    <t>velocidad lineal husillo</t>
  </si>
  <si>
    <t>Velocidad angular placa</t>
  </si>
  <si>
    <t>variación rango</t>
  </si>
  <si>
    <t>(grados/h)</t>
  </si>
  <si>
    <t>Error absoluto</t>
  </si>
  <si>
    <t>tiempo real para wcte</t>
  </si>
  <si>
    <t>h</t>
  </si>
  <si>
    <t>tiempo para Vx cte</t>
  </si>
  <si>
    <t>Error absoluto horas</t>
  </si>
  <si>
    <t>ángulo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</si>
</sst>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sam maqueta actual(9 grad'!$H$6:$H$26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'Datos sam maqueta actual(9 grad'!$J$6:$J$26</c:f>
              <c:numCache>
                <c:formatCode>0.0000</c:formatCode>
                <c:ptCount val="21"/>
                <c:pt idx="0">
                  <c:v>9.7739999999999991</c:v>
                </c:pt>
                <c:pt idx="1">
                  <c:v>9.7775999999999996</c:v>
                </c:pt>
                <c:pt idx="2">
                  <c:v>9.7848000000000006</c:v>
                </c:pt>
                <c:pt idx="3">
                  <c:v>9.799199999999999</c:v>
                </c:pt>
                <c:pt idx="4">
                  <c:v>9.8208000000000002</c:v>
                </c:pt>
                <c:pt idx="5">
                  <c:v>9.8495999999999988</c:v>
                </c:pt>
                <c:pt idx="6">
                  <c:v>9.8819999999999997</c:v>
                </c:pt>
                <c:pt idx="7">
                  <c:v>9.9215999999999998</c:v>
                </c:pt>
                <c:pt idx="8">
                  <c:v>9.9684000000000008</c:v>
                </c:pt>
                <c:pt idx="9">
                  <c:v>10.018799999999999</c:v>
                </c:pt>
                <c:pt idx="10">
                  <c:v>10.0764</c:v>
                </c:pt>
                <c:pt idx="11">
                  <c:v>10.1448</c:v>
                </c:pt>
                <c:pt idx="12">
                  <c:v>10.216799999999999</c:v>
                </c:pt>
                <c:pt idx="13">
                  <c:v>10.295999999999999</c:v>
                </c:pt>
                <c:pt idx="14">
                  <c:v>10.382400000000001</c:v>
                </c:pt>
                <c:pt idx="15">
                  <c:v>10.476000000000001</c:v>
                </c:pt>
                <c:pt idx="16">
                  <c:v>10.5768</c:v>
                </c:pt>
                <c:pt idx="17">
                  <c:v>10.6884</c:v>
                </c:pt>
                <c:pt idx="18">
                  <c:v>10.8072</c:v>
                </c:pt>
                <c:pt idx="19">
                  <c:v>10.933200000000001</c:v>
                </c:pt>
                <c:pt idx="20">
                  <c:v>11.07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7C-4654-ABCA-D12116E3C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619528"/>
        <c:axId val="424619856"/>
      </c:scatterChart>
      <c:valAx>
        <c:axId val="424619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4619856"/>
        <c:crosses val="autoZero"/>
        <c:crossBetween val="midCat"/>
      </c:valAx>
      <c:valAx>
        <c:axId val="4246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4619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Velocidad</a:t>
            </a:r>
            <a:r>
              <a:rPr lang="es-ES" baseline="0"/>
              <a:t> lineal vs grados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Hoja1!$A$6:$A$36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xVal>
          <c:yVal>
            <c:numRef>
              <c:f>Hoja1!$B$6:$B$36</c:f>
              <c:numCache>
                <c:formatCode>General</c:formatCode>
                <c:ptCount val="31"/>
                <c:pt idx="0">
                  <c:v>10.077724384194608</c:v>
                </c:pt>
                <c:pt idx="1">
                  <c:v>10.019026849850277</c:v>
                </c:pt>
                <c:pt idx="2">
                  <c:v>9.9668940982321921</c:v>
                </c:pt>
                <c:pt idx="3">
                  <c:v>9.9211947534815277</c:v>
                </c:pt>
                <c:pt idx="4">
                  <c:v>9.8818144890124273</c:v>
                </c:pt>
                <c:pt idx="5">
                  <c:v>9.8486554139413709</c:v>
                </c:pt>
                <c:pt idx="6">
                  <c:v>9.8216355521878675</c:v>
                </c:pt>
                <c:pt idx="7">
                  <c:v>9.8006884094532118</c:v>
                </c:pt>
                <c:pt idx="8">
                  <c:v>9.7857626241290774</c:v>
                </c:pt>
                <c:pt idx="9">
                  <c:v>9.7768216989773133</c:v>
                </c:pt>
                <c:pt idx="10">
                  <c:v>9.7738438111682449</c:v>
                </c:pt>
                <c:pt idx="11">
                  <c:v>9.7768216989773133</c:v>
                </c:pt>
                <c:pt idx="12">
                  <c:v>9.7857626241290774</c:v>
                </c:pt>
                <c:pt idx="13">
                  <c:v>9.8006884094532118</c:v>
                </c:pt>
                <c:pt idx="14">
                  <c:v>9.8216355521878675</c:v>
                </c:pt>
                <c:pt idx="15">
                  <c:v>9.8486554139413709</c:v>
                </c:pt>
                <c:pt idx="16">
                  <c:v>9.8818144890124273</c:v>
                </c:pt>
                <c:pt idx="17">
                  <c:v>9.9211947534815277</c:v>
                </c:pt>
                <c:pt idx="18">
                  <c:v>9.9668940982321921</c:v>
                </c:pt>
                <c:pt idx="19">
                  <c:v>10.019026849850277</c:v>
                </c:pt>
                <c:pt idx="20">
                  <c:v>10.077724384194608</c:v>
                </c:pt>
                <c:pt idx="21">
                  <c:v>10.143135838345129</c:v>
                </c:pt>
                <c:pt idx="22">
                  <c:v>10.215428927629622</c:v>
                </c:pt>
                <c:pt idx="23">
                  <c:v>10.294790875522175</c:v>
                </c:pt>
                <c:pt idx="24">
                  <c:v>10.381429465414246</c:v>
                </c:pt>
                <c:pt idx="25">
                  <c:v>10.475574224601829</c:v>
                </c:pt>
                <c:pt idx="26">
                  <c:v>10.577477752333289</c:v>
                </c:pt>
                <c:pt idx="27">
                  <c:v>10.687417205448488</c:v>
                </c:pt>
                <c:pt idx="28">
                  <c:v>10.805695957041364</c:v>
                </c:pt>
                <c:pt idx="29">
                  <c:v>10.932645445730948</c:v>
                </c:pt>
                <c:pt idx="30">
                  <c:v>11.068627235571535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4B-45A8-A38E-B4F34A3F64A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Hoja1!$A$6:$A$36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xVal>
          <c:yVal>
            <c:numRef>
              <c:f>Hoja1!$D$6:$D$36</c:f>
              <c:numCache>
                <c:formatCode>General</c:formatCode>
                <c:ptCount val="31"/>
                <c:pt idx="0">
                  <c:v>10.101822686636341</c:v>
                </c:pt>
                <c:pt idx="1">
                  <c:v>10.101822686636341</c:v>
                </c:pt>
                <c:pt idx="2">
                  <c:v>10.101822686636341</c:v>
                </c:pt>
                <c:pt idx="3">
                  <c:v>10.101822686636341</c:v>
                </c:pt>
                <c:pt idx="4">
                  <c:v>10.101822686636341</c:v>
                </c:pt>
                <c:pt idx="5">
                  <c:v>10.101822686636341</c:v>
                </c:pt>
                <c:pt idx="6">
                  <c:v>10.101822686636341</c:v>
                </c:pt>
                <c:pt idx="7">
                  <c:v>10.101822686636341</c:v>
                </c:pt>
                <c:pt idx="8">
                  <c:v>10.101822686636341</c:v>
                </c:pt>
                <c:pt idx="9">
                  <c:v>10.101822686636341</c:v>
                </c:pt>
                <c:pt idx="10">
                  <c:v>10.101822686636341</c:v>
                </c:pt>
                <c:pt idx="11">
                  <c:v>10.101822686636341</c:v>
                </c:pt>
                <c:pt idx="12">
                  <c:v>10.101822686636341</c:v>
                </c:pt>
                <c:pt idx="13">
                  <c:v>10.101822686636341</c:v>
                </c:pt>
                <c:pt idx="14">
                  <c:v>10.101822686636341</c:v>
                </c:pt>
                <c:pt idx="15">
                  <c:v>10.101822686636341</c:v>
                </c:pt>
                <c:pt idx="16">
                  <c:v>10.101822686636341</c:v>
                </c:pt>
                <c:pt idx="17">
                  <c:v>10.101822686636341</c:v>
                </c:pt>
                <c:pt idx="18">
                  <c:v>10.101822686636341</c:v>
                </c:pt>
                <c:pt idx="19">
                  <c:v>10.101822686636341</c:v>
                </c:pt>
                <c:pt idx="20">
                  <c:v>10.101822686636341</c:v>
                </c:pt>
                <c:pt idx="21">
                  <c:v>10.101822686636341</c:v>
                </c:pt>
                <c:pt idx="22">
                  <c:v>10.101822686636341</c:v>
                </c:pt>
                <c:pt idx="23">
                  <c:v>10.101822686636341</c:v>
                </c:pt>
                <c:pt idx="24">
                  <c:v>10.101822686636341</c:v>
                </c:pt>
                <c:pt idx="25">
                  <c:v>10.101822686636341</c:v>
                </c:pt>
                <c:pt idx="26">
                  <c:v>10.101822686636341</c:v>
                </c:pt>
                <c:pt idx="27">
                  <c:v>10.101822686636341</c:v>
                </c:pt>
                <c:pt idx="28">
                  <c:v>10.101822686636341</c:v>
                </c:pt>
                <c:pt idx="29">
                  <c:v>10.101822686636341</c:v>
                </c:pt>
                <c:pt idx="30">
                  <c:v>10.101822686636341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4B-45A8-A38E-B4F34A3F6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336120"/>
        <c:axId val="500336448"/>
      </c:scatterChart>
      <c:valAx>
        <c:axId val="500336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0336448"/>
        <c:crosses val="autoZero"/>
        <c:crossBetween val="midCat"/>
      </c:valAx>
      <c:valAx>
        <c:axId val="50033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0336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Error</a:t>
            </a:r>
            <a:r>
              <a:rPr lang="es-ES" baseline="0"/>
              <a:t> absoluto respecto al ángulo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Hoja1!$A$6:$A$36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xVal>
          <c:yVal>
            <c:numRef>
              <c:f>Hoja1!$E$6:$E$36</c:f>
              <c:numCache>
                <c:formatCode>0.000</c:formatCode>
                <c:ptCount val="31"/>
                <c:pt idx="0">
                  <c:v>-2.40983024417325E-2</c:v>
                </c:pt>
                <c:pt idx="1">
                  <c:v>-8.2795836786063504E-2</c:v>
                </c:pt>
                <c:pt idx="2">
                  <c:v>-0.1349285884041489</c:v>
                </c:pt>
                <c:pt idx="3">
                  <c:v>-0.18062793315481329</c:v>
                </c:pt>
                <c:pt idx="4">
                  <c:v>-0.22000819762391366</c:v>
                </c:pt>
                <c:pt idx="5">
                  <c:v>-0.25316727269497008</c:v>
                </c:pt>
                <c:pt idx="6">
                  <c:v>-0.28018713444847343</c:v>
                </c:pt>
                <c:pt idx="7">
                  <c:v>-0.30113427718312913</c:v>
                </c:pt>
                <c:pt idx="8">
                  <c:v>-0.31606006250726359</c:v>
                </c:pt>
                <c:pt idx="9">
                  <c:v>-0.32500098765902763</c:v>
                </c:pt>
                <c:pt idx="10">
                  <c:v>-0.32797887546809612</c:v>
                </c:pt>
                <c:pt idx="11">
                  <c:v>-0.32500098765902763</c:v>
                </c:pt>
                <c:pt idx="12">
                  <c:v>-0.31606006250726359</c:v>
                </c:pt>
                <c:pt idx="13">
                  <c:v>-0.30113427718312913</c:v>
                </c:pt>
                <c:pt idx="14">
                  <c:v>-0.28018713444847343</c:v>
                </c:pt>
                <c:pt idx="15">
                  <c:v>-0.25316727269497008</c:v>
                </c:pt>
                <c:pt idx="16">
                  <c:v>-0.22000819762391366</c:v>
                </c:pt>
                <c:pt idx="17">
                  <c:v>-0.18062793315481329</c:v>
                </c:pt>
                <c:pt idx="18">
                  <c:v>-0.1349285884041489</c:v>
                </c:pt>
                <c:pt idx="19">
                  <c:v>-8.2795836786063504E-2</c:v>
                </c:pt>
                <c:pt idx="20">
                  <c:v>-2.40983024417325E-2</c:v>
                </c:pt>
                <c:pt idx="21">
                  <c:v>4.1313151708788354E-2</c:v>
                </c:pt>
                <c:pt idx="22">
                  <c:v>0.1136062409932812</c:v>
                </c:pt>
                <c:pt idx="23">
                  <c:v>0.19296818888583367</c:v>
                </c:pt>
                <c:pt idx="24">
                  <c:v>0.27960677877790552</c:v>
                </c:pt>
                <c:pt idx="25">
                  <c:v>0.37375153796548766</c:v>
                </c:pt>
                <c:pt idx="26">
                  <c:v>0.47565506569694804</c:v>
                </c:pt>
                <c:pt idx="27">
                  <c:v>0.58559451881214741</c:v>
                </c:pt>
                <c:pt idx="28">
                  <c:v>0.70387327040502257</c:v>
                </c:pt>
                <c:pt idx="29">
                  <c:v>0.83082275909460712</c:v>
                </c:pt>
                <c:pt idx="30">
                  <c:v>0.96680454893519396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28-4CE4-9D87-B41347A59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248800"/>
        <c:axId val="414248144"/>
      </c:scatterChart>
      <c:valAx>
        <c:axId val="41424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4248144"/>
        <c:crosses val="autoZero"/>
        <c:crossBetween val="midCat"/>
      </c:valAx>
      <c:valAx>
        <c:axId val="41424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424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Error</a:t>
            </a:r>
            <a:r>
              <a:rPr lang="es-ES" baseline="0"/>
              <a:t> horas según el grado respecto de Ángulo inicial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Hoja1!$A$6:$A$36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xVal>
          <c:yVal>
            <c:numRef>
              <c:f>Hoja1!$P$6:$P$36</c:f>
              <c:numCache>
                <c:formatCode>0.000</c:formatCode>
                <c:ptCount val="31"/>
                <c:pt idx="0">
                  <c:v>2.815231642098559E-2</c:v>
                </c:pt>
                <c:pt idx="1">
                  <c:v>2.7484119288258002E-2</c:v>
                </c:pt>
                <c:pt idx="2">
                  <c:v>2.6130359407133152E-2</c:v>
                </c:pt>
                <c:pt idx="3">
                  <c:v>2.4171438677744295E-2</c:v>
                </c:pt>
                <c:pt idx="4">
                  <c:v>2.1686239520884665E-2</c:v>
                </c:pt>
                <c:pt idx="5">
                  <c:v>1.8752331951305434E-2</c:v>
                </c:pt>
                <c:pt idx="6">
                  <c:v>1.5446173637442551E-2</c:v>
                </c:pt>
                <c:pt idx="7">
                  <c:v>1.1843304063732296E-2</c:v>
                </c:pt>
                <c:pt idx="8">
                  <c:v>8.0185338576473919E-3</c:v>
                </c:pt>
                <c:pt idx="9">
                  <c:v>4.0461302996718379E-3</c:v>
                </c:pt>
                <c:pt idx="10">
                  <c:v>0</c:v>
                </c:pt>
                <c:pt idx="11">
                  <c:v>4.0461302996718379E-3</c:v>
                </c:pt>
                <c:pt idx="12">
                  <c:v>8.0185338576473919E-3</c:v>
                </c:pt>
                <c:pt idx="13">
                  <c:v>1.1843304063732296E-2</c:v>
                </c:pt>
                <c:pt idx="14">
                  <c:v>1.5446173637442551E-2</c:v>
                </c:pt>
                <c:pt idx="15">
                  <c:v>1.8752331951305434E-2</c:v>
                </c:pt>
                <c:pt idx="16">
                  <c:v>2.1686239520884665E-2</c:v>
                </c:pt>
                <c:pt idx="17">
                  <c:v>2.4171438677744295E-2</c:v>
                </c:pt>
                <c:pt idx="18">
                  <c:v>2.6130359407133152E-2</c:v>
                </c:pt>
                <c:pt idx="19">
                  <c:v>2.7484119288258002E-2</c:v>
                </c:pt>
                <c:pt idx="20">
                  <c:v>2.815231642098559E-2</c:v>
                </c:pt>
                <c:pt idx="21">
                  <c:v>2.8052814157940364E-2</c:v>
                </c:pt>
                <c:pt idx="22">
                  <c:v>2.71015163842796E-2</c:v>
                </c:pt>
                <c:pt idx="23">
                  <c:v>2.5212131997878195E-2</c:v>
                </c:pt>
                <c:pt idx="24">
                  <c:v>2.2295927138862082E-2</c:v>
                </c:pt>
                <c:pt idx="25">
                  <c:v>1.8261463597909922E-2</c:v>
                </c:pt>
                <c:pt idx="26">
                  <c:v>1.301432169563288E-2</c:v>
                </c:pt>
                <c:pt idx="27">
                  <c:v>6.4568057685554514E-3</c:v>
                </c:pt>
                <c:pt idx="28">
                  <c:v>-1.5123697817309711E-3</c:v>
                </c:pt>
                <c:pt idx="29">
                  <c:v>-1.0998416123680244E-2</c:v>
                </c:pt>
                <c:pt idx="30">
                  <c:v>-2.2110829794982578E-2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A3-4AA2-B5F6-CA190C2D9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963024"/>
        <c:axId val="307962368"/>
      </c:scatterChart>
      <c:valAx>
        <c:axId val="30796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7962368"/>
        <c:crosses val="autoZero"/>
        <c:crossBetween val="midCat"/>
      </c:valAx>
      <c:valAx>
        <c:axId val="30796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796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29</xdr:row>
      <xdr:rowOff>4762</xdr:rowOff>
    </xdr:from>
    <xdr:to>
      <xdr:col>11</xdr:col>
      <xdr:colOff>485775</xdr:colOff>
      <xdr:row>43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A9DC13-1610-4B11-9414-F6A4B9C69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2</xdr:row>
      <xdr:rowOff>138112</xdr:rowOff>
    </xdr:from>
    <xdr:to>
      <xdr:col>11</xdr:col>
      <xdr:colOff>581025</xdr:colOff>
      <xdr:row>15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FD184F8-59F8-484C-9751-E7C485D43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496748</xdr:colOff>
      <xdr:row>16</xdr:row>
      <xdr:rowOff>189878</xdr:rowOff>
    </xdr:from>
    <xdr:to>
      <xdr:col>11</xdr:col>
      <xdr:colOff>496748</xdr:colOff>
      <xdr:row>31</xdr:row>
      <xdr:rowOff>75578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746E2E7-55CB-4016-8EFB-727D513E4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153228</xdr:colOff>
      <xdr:row>3</xdr:row>
      <xdr:rowOff>144118</xdr:rowOff>
    </xdr:from>
    <xdr:to>
      <xdr:col>23</xdr:col>
      <xdr:colOff>153228</xdr:colOff>
      <xdr:row>16</xdr:row>
      <xdr:rowOff>112644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21333EB-57CD-40C6-9E15-D7C44C0DD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topLeftCell="I2" workbookViewId="0">
      <selection activeCell="Q28" sqref="Q28"/>
    </sheetView>
  </sheetViews>
  <sheetFormatPr baseColWidth="10" defaultRowHeight="15" x14ac:dyDescent="0.25"/>
  <cols>
    <col min="18" max="18" width="15.28515625" customWidth="1"/>
    <col min="19" max="19" width="15.140625" customWidth="1"/>
  </cols>
  <sheetData>
    <row r="1" spans="1:22" x14ac:dyDescent="0.25">
      <c r="A1" t="s">
        <v>20</v>
      </c>
    </row>
    <row r="3" spans="1:22" ht="67.5" customHeight="1" x14ac:dyDescent="0.25">
      <c r="A3" t="s">
        <v>0</v>
      </c>
      <c r="H3" t="s">
        <v>11</v>
      </c>
      <c r="J3" s="4" t="s">
        <v>24</v>
      </c>
      <c r="L3" s="4" t="s">
        <v>23</v>
      </c>
      <c r="O3" s="4" t="s">
        <v>25</v>
      </c>
    </row>
    <row r="4" spans="1:22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H4" t="s">
        <v>2</v>
      </c>
      <c r="I4" t="s">
        <v>3</v>
      </c>
      <c r="J4" t="s">
        <v>3</v>
      </c>
      <c r="K4" t="s">
        <v>4</v>
      </c>
      <c r="L4" t="s">
        <v>12</v>
      </c>
      <c r="M4" t="s">
        <v>12</v>
      </c>
      <c r="N4" t="s">
        <v>5</v>
      </c>
      <c r="O4" t="s">
        <v>5</v>
      </c>
      <c r="Q4" t="s">
        <v>19</v>
      </c>
      <c r="R4" t="s">
        <v>15</v>
      </c>
      <c r="S4" t="s">
        <v>17</v>
      </c>
      <c r="T4" t="s">
        <v>18</v>
      </c>
      <c r="V4" t="s">
        <v>22</v>
      </c>
    </row>
    <row r="5" spans="1:22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H5" t="s">
        <v>7</v>
      </c>
      <c r="I5" t="s">
        <v>8</v>
      </c>
      <c r="J5" t="s">
        <v>16</v>
      </c>
      <c r="K5" t="s">
        <v>9</v>
      </c>
      <c r="L5" t="s">
        <v>9</v>
      </c>
      <c r="M5" t="s">
        <v>13</v>
      </c>
      <c r="N5" t="s">
        <v>10</v>
      </c>
      <c r="O5" t="s">
        <v>14</v>
      </c>
      <c r="Q5" t="s">
        <v>16</v>
      </c>
      <c r="R5" t="s">
        <v>16</v>
      </c>
      <c r="S5" t="s">
        <v>16</v>
      </c>
      <c r="T5" t="s">
        <v>16</v>
      </c>
      <c r="V5" t="s">
        <v>16</v>
      </c>
    </row>
    <row r="6" spans="1:22" x14ac:dyDescent="0.25">
      <c r="A6">
        <v>0</v>
      </c>
      <c r="B6">
        <v>0</v>
      </c>
      <c r="C6" s="1">
        <v>27.15</v>
      </c>
      <c r="D6" s="1">
        <v>300000</v>
      </c>
      <c r="E6" s="1">
        <v>2.222</v>
      </c>
      <c r="H6">
        <f>B6/1000</f>
        <v>0</v>
      </c>
      <c r="I6">
        <f>C6/1000</f>
        <v>2.7149999999999997E-2</v>
      </c>
      <c r="J6" s="3">
        <f t="shared" ref="J6:J26" si="0">I6*360</f>
        <v>9.7739999999999991</v>
      </c>
      <c r="K6">
        <f t="shared" ref="K6:K26" si="1">D6/1000</f>
        <v>300</v>
      </c>
      <c r="L6">
        <f>K6-300</f>
        <v>0</v>
      </c>
      <c r="M6">
        <f>L6/10</f>
        <v>0</v>
      </c>
      <c r="N6">
        <f t="shared" ref="N6:N26" si="2">E6/1000</f>
        <v>2.222E-3</v>
      </c>
      <c r="O6">
        <f>N6*3600</f>
        <v>7.9992000000000001</v>
      </c>
      <c r="Q6" s="3">
        <f t="shared" ref="Q6:Q26" si="3">I6*360</f>
        <v>9.7739999999999991</v>
      </c>
      <c r="R6" s="3">
        <f t="shared" ref="R6:R26" si="4">70*RADIANS(O6)*(_xlfn.SEC(RADIANS(H6)))^2</f>
        <v>9.7728664267871288</v>
      </c>
      <c r="S6" s="3">
        <v>9.7738438111682449</v>
      </c>
      <c r="T6">
        <v>9.9338885295754107</v>
      </c>
      <c r="V6" s="3">
        <f>Q6-R6</f>
        <v>1.1335732128703313E-3</v>
      </c>
    </row>
    <row r="7" spans="1:22" x14ac:dyDescent="0.25">
      <c r="A7">
        <v>1</v>
      </c>
      <c r="B7" s="1">
        <v>1000</v>
      </c>
      <c r="C7" s="1">
        <v>27.16</v>
      </c>
      <c r="D7" s="1">
        <v>312200</v>
      </c>
      <c r="E7" s="1">
        <v>2.222</v>
      </c>
      <c r="H7">
        <f>B7/1000</f>
        <v>1</v>
      </c>
      <c r="I7">
        <f t="shared" ref="I7:I26" si="5">C7/1000</f>
        <v>2.716E-2</v>
      </c>
      <c r="J7" s="3">
        <f t="shared" si="0"/>
        <v>9.7775999999999996</v>
      </c>
      <c r="K7">
        <f t="shared" si="1"/>
        <v>312.2</v>
      </c>
      <c r="L7">
        <f t="shared" ref="L7:L26" si="6">K7-300</f>
        <v>12.199999999999989</v>
      </c>
      <c r="M7">
        <f t="shared" ref="M7:M26" si="7">L7/10</f>
        <v>1.2199999999999989</v>
      </c>
      <c r="N7">
        <f t="shared" si="2"/>
        <v>2.222E-3</v>
      </c>
      <c r="O7">
        <f t="shared" ref="O7:O26" si="8">N7*3600</f>
        <v>7.9992000000000001</v>
      </c>
      <c r="Q7" s="3">
        <f t="shared" si="3"/>
        <v>9.7775999999999996</v>
      </c>
      <c r="R7" s="3">
        <f t="shared" si="4"/>
        <v>9.775844016807417</v>
      </c>
      <c r="S7" s="3">
        <v>9.7753326416774584</v>
      </c>
      <c r="T7">
        <v>9.9338885295754107</v>
      </c>
      <c r="V7" s="3">
        <f t="shared" ref="V7:V26" si="9">Q7-R7</f>
        <v>1.755983192582633E-3</v>
      </c>
    </row>
    <row r="8" spans="1:22" x14ac:dyDescent="0.25">
      <c r="A8">
        <v>2</v>
      </c>
      <c r="B8" s="1">
        <v>2000</v>
      </c>
      <c r="C8" s="1">
        <v>27.18</v>
      </c>
      <c r="D8" s="1">
        <v>324400</v>
      </c>
      <c r="E8" s="1">
        <v>2.222</v>
      </c>
      <c r="H8">
        <f t="shared" ref="H8:H26" si="10">B8/1000</f>
        <v>2</v>
      </c>
      <c r="I8">
        <f t="shared" si="5"/>
        <v>2.7179999999999999E-2</v>
      </c>
      <c r="J8" s="3">
        <f t="shared" si="0"/>
        <v>9.7848000000000006</v>
      </c>
      <c r="K8">
        <f t="shared" si="1"/>
        <v>324.39999999999998</v>
      </c>
      <c r="L8">
        <f t="shared" si="6"/>
        <v>24.399999999999977</v>
      </c>
      <c r="M8">
        <f t="shared" si="7"/>
        <v>2.4399999999999977</v>
      </c>
      <c r="N8">
        <f t="shared" si="2"/>
        <v>2.222E-3</v>
      </c>
      <c r="O8">
        <f t="shared" si="8"/>
        <v>7.9992000000000001</v>
      </c>
      <c r="Q8" s="3">
        <f t="shared" si="3"/>
        <v>9.7848000000000006</v>
      </c>
      <c r="R8" s="3">
        <f t="shared" si="4"/>
        <v>9.7847840478666654</v>
      </c>
      <c r="S8" s="3">
        <v>9.779801401940917</v>
      </c>
      <c r="T8">
        <v>9.9338885295754107</v>
      </c>
      <c r="V8" s="3">
        <f t="shared" si="9"/>
        <v>1.5952133335161989E-5</v>
      </c>
    </row>
    <row r="9" spans="1:22" x14ac:dyDescent="0.25">
      <c r="A9">
        <v>3</v>
      </c>
      <c r="B9" s="1">
        <v>3000</v>
      </c>
      <c r="C9" s="1">
        <v>27.22</v>
      </c>
      <c r="D9" s="1">
        <v>336700</v>
      </c>
      <c r="E9" s="1">
        <v>2.222</v>
      </c>
      <c r="H9">
        <f t="shared" si="10"/>
        <v>3</v>
      </c>
      <c r="I9">
        <f t="shared" si="5"/>
        <v>2.7219999999999998E-2</v>
      </c>
      <c r="J9" s="3">
        <f t="shared" si="0"/>
        <v>9.799199999999999</v>
      </c>
      <c r="K9">
        <f t="shared" si="1"/>
        <v>336.7</v>
      </c>
      <c r="L9">
        <f t="shared" si="6"/>
        <v>36.699999999999989</v>
      </c>
      <c r="M9">
        <f t="shared" si="7"/>
        <v>3.669999999999999</v>
      </c>
      <c r="N9">
        <f t="shared" si="2"/>
        <v>2.222E-3</v>
      </c>
      <c r="O9">
        <f t="shared" si="8"/>
        <v>7.9992000000000001</v>
      </c>
      <c r="Q9" s="3">
        <f t="shared" si="3"/>
        <v>9.799199999999999</v>
      </c>
      <c r="R9" s="3">
        <f t="shared" si="4"/>
        <v>9.7997083406122663</v>
      </c>
      <c r="S9" s="3">
        <v>9.7872569066068067</v>
      </c>
      <c r="T9">
        <v>9.9338885295754107</v>
      </c>
      <c r="V9" s="3">
        <f t="shared" si="9"/>
        <v>-5.0834061226723293E-4</v>
      </c>
    </row>
    <row r="10" spans="1:22" x14ac:dyDescent="0.25">
      <c r="A10">
        <v>4</v>
      </c>
      <c r="B10" s="1">
        <v>4000</v>
      </c>
      <c r="C10" s="1">
        <v>27.28</v>
      </c>
      <c r="D10" s="1">
        <v>348900</v>
      </c>
      <c r="E10" s="1">
        <v>2.222</v>
      </c>
      <c r="H10">
        <f t="shared" si="10"/>
        <v>4</v>
      </c>
      <c r="I10">
        <f t="shared" si="5"/>
        <v>2.7280000000000002E-2</v>
      </c>
      <c r="J10" s="3">
        <f t="shared" si="0"/>
        <v>9.8208000000000002</v>
      </c>
      <c r="K10">
        <f t="shared" si="1"/>
        <v>348.9</v>
      </c>
      <c r="L10">
        <f t="shared" si="6"/>
        <v>48.899999999999977</v>
      </c>
      <c r="M10">
        <f t="shared" si="7"/>
        <v>4.8899999999999979</v>
      </c>
      <c r="N10">
        <f t="shared" si="2"/>
        <v>2.222E-3</v>
      </c>
      <c r="O10">
        <f t="shared" si="8"/>
        <v>7.9992000000000001</v>
      </c>
      <c r="Q10" s="3">
        <f t="shared" si="3"/>
        <v>9.8208000000000002</v>
      </c>
      <c r="R10" s="3">
        <f t="shared" si="4"/>
        <v>9.8206533886326497</v>
      </c>
      <c r="S10" s="3">
        <v>9.7977105416164125</v>
      </c>
      <c r="T10">
        <v>9.9338885295754107</v>
      </c>
      <c r="V10" s="3">
        <f t="shared" si="9"/>
        <v>1.4661136735050206E-4</v>
      </c>
    </row>
    <row r="11" spans="1:22" x14ac:dyDescent="0.25">
      <c r="A11">
        <v>5</v>
      </c>
      <c r="B11" s="1">
        <v>5000</v>
      </c>
      <c r="C11" s="1">
        <v>27.36</v>
      </c>
      <c r="D11" s="1">
        <v>361200</v>
      </c>
      <c r="E11" s="1">
        <v>2.222</v>
      </c>
      <c r="H11">
        <f t="shared" si="10"/>
        <v>5</v>
      </c>
      <c r="I11">
        <f t="shared" si="5"/>
        <v>2.7359999999999999E-2</v>
      </c>
      <c r="J11" s="3">
        <f t="shared" si="0"/>
        <v>9.8495999999999988</v>
      </c>
      <c r="K11">
        <f t="shared" si="1"/>
        <v>361.2</v>
      </c>
      <c r="L11">
        <f t="shared" si="6"/>
        <v>61.199999999999989</v>
      </c>
      <c r="M11">
        <f t="shared" si="7"/>
        <v>6.1199999999999992</v>
      </c>
      <c r="N11">
        <f t="shared" si="2"/>
        <v>2.222E-3</v>
      </c>
      <c r="O11">
        <f t="shared" si="8"/>
        <v>7.9992000000000001</v>
      </c>
      <c r="Q11" s="3">
        <f t="shared" si="3"/>
        <v>9.8495999999999988</v>
      </c>
      <c r="R11" s="3">
        <f t="shared" si="4"/>
        <v>9.8476705483999769</v>
      </c>
      <c r="S11" s="3">
        <v>9.8111783067009579</v>
      </c>
      <c r="T11">
        <v>9.9338885295754107</v>
      </c>
      <c r="V11" s="3">
        <f t="shared" si="9"/>
        <v>1.929451600021892E-3</v>
      </c>
    </row>
    <row r="12" spans="1:22" x14ac:dyDescent="0.25">
      <c r="A12">
        <v>6</v>
      </c>
      <c r="B12" s="1">
        <v>6000</v>
      </c>
      <c r="C12" s="1">
        <v>27.45</v>
      </c>
      <c r="D12" s="1">
        <v>373600</v>
      </c>
      <c r="E12" s="1">
        <v>2.222</v>
      </c>
      <c r="H12">
        <f t="shared" si="10"/>
        <v>6</v>
      </c>
      <c r="I12">
        <f t="shared" si="5"/>
        <v>2.7449999999999999E-2</v>
      </c>
      <c r="J12" s="3">
        <f t="shared" si="0"/>
        <v>9.8819999999999997</v>
      </c>
      <c r="K12">
        <f t="shared" si="1"/>
        <v>373.6</v>
      </c>
      <c r="L12">
        <f t="shared" si="6"/>
        <v>73.600000000000023</v>
      </c>
      <c r="M12">
        <f t="shared" si="7"/>
        <v>7.3600000000000021</v>
      </c>
      <c r="N12">
        <f t="shared" si="2"/>
        <v>2.222E-3</v>
      </c>
      <c r="O12">
        <f t="shared" si="8"/>
        <v>7.9992000000000001</v>
      </c>
      <c r="Q12" s="3">
        <f t="shared" si="3"/>
        <v>9.8819999999999997</v>
      </c>
      <c r="R12" s="3">
        <f t="shared" si="4"/>
        <v>9.8808263075635274</v>
      </c>
      <c r="S12" s="3">
        <v>9.8276808752903051</v>
      </c>
      <c r="T12">
        <v>9.9338885295754107</v>
      </c>
      <c r="V12" s="3">
        <f t="shared" si="9"/>
        <v>1.1736924364722512E-3</v>
      </c>
    </row>
    <row r="13" spans="1:22" x14ac:dyDescent="0.25">
      <c r="A13">
        <v>7</v>
      </c>
      <c r="B13" s="1">
        <v>7000</v>
      </c>
      <c r="C13" s="1">
        <v>27.56</v>
      </c>
      <c r="D13" s="1">
        <v>385900</v>
      </c>
      <c r="E13" s="1">
        <v>2.222</v>
      </c>
      <c r="H13">
        <f t="shared" si="10"/>
        <v>7</v>
      </c>
      <c r="I13">
        <f t="shared" si="5"/>
        <v>2.7559999999999998E-2</v>
      </c>
      <c r="J13" s="3">
        <f t="shared" si="0"/>
        <v>9.9215999999999998</v>
      </c>
      <c r="K13">
        <f t="shared" si="1"/>
        <v>385.9</v>
      </c>
      <c r="L13">
        <f t="shared" si="6"/>
        <v>85.899999999999977</v>
      </c>
      <c r="M13">
        <f t="shared" si="7"/>
        <v>8.5899999999999981</v>
      </c>
      <c r="N13">
        <f t="shared" si="2"/>
        <v>2.222E-3</v>
      </c>
      <c r="O13">
        <f t="shared" si="8"/>
        <v>7.9992000000000001</v>
      </c>
      <c r="Q13" s="3">
        <f t="shared" si="3"/>
        <v>9.9215999999999998</v>
      </c>
      <c r="R13" s="3">
        <f t="shared" si="4"/>
        <v>9.9202026340061806</v>
      </c>
      <c r="S13" s="3">
        <v>9.8472436722521657</v>
      </c>
      <c r="T13">
        <v>9.9338885295754107</v>
      </c>
      <c r="V13" s="3">
        <f t="shared" si="9"/>
        <v>1.3973659938191219E-3</v>
      </c>
    </row>
    <row r="14" spans="1:22" x14ac:dyDescent="0.25">
      <c r="A14">
        <v>8</v>
      </c>
      <c r="B14" s="1">
        <v>8000</v>
      </c>
      <c r="C14" s="1">
        <v>27.69</v>
      </c>
      <c r="D14" s="1">
        <v>398400</v>
      </c>
      <c r="E14" s="1">
        <v>2.222</v>
      </c>
      <c r="H14">
        <f t="shared" si="10"/>
        <v>8</v>
      </c>
      <c r="I14">
        <f t="shared" si="5"/>
        <v>2.7690000000000003E-2</v>
      </c>
      <c r="J14" s="3">
        <f t="shared" si="0"/>
        <v>9.9684000000000008</v>
      </c>
      <c r="K14">
        <f t="shared" si="1"/>
        <v>398.4</v>
      </c>
      <c r="L14">
        <f t="shared" si="6"/>
        <v>98.399999999999977</v>
      </c>
      <c r="M14">
        <f t="shared" si="7"/>
        <v>9.8399999999999981</v>
      </c>
      <c r="N14">
        <f t="shared" si="2"/>
        <v>2.222E-3</v>
      </c>
      <c r="O14">
        <f t="shared" si="8"/>
        <v>7.9992000000000001</v>
      </c>
      <c r="Q14" s="3">
        <f t="shared" si="3"/>
        <v>9.9684000000000008</v>
      </c>
      <c r="R14" s="3">
        <f t="shared" si="4"/>
        <v>9.9658974088223697</v>
      </c>
      <c r="S14" s="3">
        <v>9.8698969700081491</v>
      </c>
      <c r="T14">
        <v>9.9338885295754107</v>
      </c>
      <c r="V14" s="3">
        <f t="shared" si="9"/>
        <v>2.502591177631075E-3</v>
      </c>
    </row>
    <row r="15" spans="1:22" x14ac:dyDescent="0.25">
      <c r="A15">
        <v>9</v>
      </c>
      <c r="B15" s="1">
        <v>9000</v>
      </c>
      <c r="C15" s="1">
        <v>27.83</v>
      </c>
      <c r="D15" s="1">
        <v>410900</v>
      </c>
      <c r="E15" s="1">
        <v>2.222</v>
      </c>
      <c r="H15">
        <f t="shared" si="10"/>
        <v>9</v>
      </c>
      <c r="I15">
        <f t="shared" si="5"/>
        <v>2.7829999999999997E-2</v>
      </c>
      <c r="J15" s="3">
        <f t="shared" si="0"/>
        <v>10.018799999999999</v>
      </c>
      <c r="K15">
        <f t="shared" si="1"/>
        <v>410.9</v>
      </c>
      <c r="L15">
        <f t="shared" si="6"/>
        <v>110.89999999999998</v>
      </c>
      <c r="M15">
        <f t="shared" si="7"/>
        <v>11.089999999999998</v>
      </c>
      <c r="N15">
        <f t="shared" si="2"/>
        <v>2.222E-3</v>
      </c>
      <c r="O15">
        <f t="shared" si="8"/>
        <v>7.9992000000000001</v>
      </c>
      <c r="Q15" s="3">
        <f t="shared" si="3"/>
        <v>10.018799999999999</v>
      </c>
      <c r="R15" s="3">
        <f t="shared" si="4"/>
        <v>10.018024947165292</v>
      </c>
      <c r="S15" s="3">
        <v>9.8956760037067522</v>
      </c>
      <c r="T15">
        <v>9.9338885295754107</v>
      </c>
      <c r="V15" s="3">
        <f t="shared" si="9"/>
        <v>7.7505283470635788E-4</v>
      </c>
    </row>
    <row r="16" spans="1:22" x14ac:dyDescent="0.25">
      <c r="A16">
        <v>10</v>
      </c>
      <c r="B16" s="1">
        <v>10000</v>
      </c>
      <c r="C16" s="1">
        <v>27.99</v>
      </c>
      <c r="D16" s="1">
        <v>423400</v>
      </c>
      <c r="E16" s="1">
        <v>2.222</v>
      </c>
      <c r="H16">
        <f t="shared" si="10"/>
        <v>10</v>
      </c>
      <c r="I16">
        <f t="shared" si="5"/>
        <v>2.7989999999999998E-2</v>
      </c>
      <c r="J16" s="3">
        <f t="shared" si="0"/>
        <v>10.0764</v>
      </c>
      <c r="K16">
        <f t="shared" si="1"/>
        <v>423.4</v>
      </c>
      <c r="L16">
        <f t="shared" si="6"/>
        <v>123.39999999999998</v>
      </c>
      <c r="M16">
        <f t="shared" si="7"/>
        <v>12.339999999999998</v>
      </c>
      <c r="N16">
        <f t="shared" si="2"/>
        <v>2.222E-3</v>
      </c>
      <c r="O16">
        <f t="shared" si="8"/>
        <v>7.9992000000000001</v>
      </c>
      <c r="Q16" s="3">
        <f t="shared" si="3"/>
        <v>10.0764</v>
      </c>
      <c r="R16" s="3">
        <f t="shared" si="4"/>
        <v>10.07671661175619</v>
      </c>
      <c r="S16" s="3">
        <v>9.924621106275028</v>
      </c>
      <c r="T16">
        <v>9.9338885295754107</v>
      </c>
      <c r="V16" s="3">
        <f t="shared" si="9"/>
        <v>-3.1661175619035475E-4</v>
      </c>
    </row>
    <row r="17" spans="1:22" x14ac:dyDescent="0.25">
      <c r="A17">
        <v>11</v>
      </c>
      <c r="B17" s="1">
        <v>11000</v>
      </c>
      <c r="C17" s="1">
        <v>28.18</v>
      </c>
      <c r="D17" s="1">
        <v>436100</v>
      </c>
      <c r="E17" s="1">
        <v>2.222</v>
      </c>
      <c r="H17">
        <f t="shared" si="10"/>
        <v>11</v>
      </c>
      <c r="I17">
        <f t="shared" si="5"/>
        <v>2.818E-2</v>
      </c>
      <c r="J17" s="3">
        <f t="shared" si="0"/>
        <v>10.1448</v>
      </c>
      <c r="K17">
        <f t="shared" si="1"/>
        <v>436.1</v>
      </c>
      <c r="L17">
        <f t="shared" si="6"/>
        <v>136.10000000000002</v>
      </c>
      <c r="M17">
        <f t="shared" si="7"/>
        <v>13.610000000000003</v>
      </c>
      <c r="N17">
        <f t="shared" si="2"/>
        <v>2.222E-3</v>
      </c>
      <c r="O17">
        <f t="shared" si="8"/>
        <v>7.9992000000000001</v>
      </c>
      <c r="Q17" s="3">
        <f t="shared" si="3"/>
        <v>10.1448</v>
      </c>
      <c r="R17" s="3">
        <f t="shared" si="4"/>
        <v>10.142121524761295</v>
      </c>
      <c r="S17" s="3">
        <v>9.9567778643217899</v>
      </c>
      <c r="T17">
        <v>9.9338885295754107</v>
      </c>
      <c r="V17" s="3">
        <f t="shared" si="9"/>
        <v>2.6784752387047916E-3</v>
      </c>
    </row>
    <row r="18" spans="1:22" x14ac:dyDescent="0.25">
      <c r="A18">
        <v>12</v>
      </c>
      <c r="B18" s="1">
        <v>12000</v>
      </c>
      <c r="C18" s="1">
        <v>28.38</v>
      </c>
      <c r="D18" s="1">
        <v>448800</v>
      </c>
      <c r="E18" s="1">
        <v>2.222</v>
      </c>
      <c r="H18">
        <f t="shared" si="10"/>
        <v>12</v>
      </c>
      <c r="I18">
        <f t="shared" si="5"/>
        <v>2.8379999999999999E-2</v>
      </c>
      <c r="J18" s="3">
        <f t="shared" si="0"/>
        <v>10.216799999999999</v>
      </c>
      <c r="K18">
        <f t="shared" si="1"/>
        <v>448.8</v>
      </c>
      <c r="L18">
        <f t="shared" si="6"/>
        <v>148.80000000000001</v>
      </c>
      <c r="M18">
        <f t="shared" si="7"/>
        <v>14.88</v>
      </c>
      <c r="N18">
        <f t="shared" si="2"/>
        <v>2.222E-3</v>
      </c>
      <c r="O18">
        <f t="shared" si="8"/>
        <v>7.9992000000000001</v>
      </c>
      <c r="Q18" s="3">
        <f t="shared" si="3"/>
        <v>10.216799999999999</v>
      </c>
      <c r="R18" s="3">
        <f t="shared" si="4"/>
        <v>10.214407384736861</v>
      </c>
      <c r="S18" s="3">
        <v>9.99219729602763</v>
      </c>
      <c r="T18">
        <v>9.9338885295754107</v>
      </c>
      <c r="V18" s="3">
        <f t="shared" si="9"/>
        <v>2.3926152631386088E-3</v>
      </c>
    </row>
    <row r="19" spans="1:22" x14ac:dyDescent="0.25">
      <c r="A19">
        <v>13</v>
      </c>
      <c r="B19" s="1">
        <v>13000</v>
      </c>
      <c r="C19" s="1">
        <v>28.6</v>
      </c>
      <c r="D19" s="1">
        <v>461600</v>
      </c>
      <c r="E19" s="1">
        <v>2.222</v>
      </c>
      <c r="H19">
        <f t="shared" si="10"/>
        <v>13</v>
      </c>
      <c r="I19">
        <f t="shared" si="5"/>
        <v>2.86E-2</v>
      </c>
      <c r="J19" s="3">
        <f t="shared" si="0"/>
        <v>10.295999999999999</v>
      </c>
      <c r="K19">
        <f t="shared" si="1"/>
        <v>461.6</v>
      </c>
      <c r="L19">
        <f t="shared" si="6"/>
        <v>161.60000000000002</v>
      </c>
      <c r="M19">
        <f t="shared" si="7"/>
        <v>16.160000000000004</v>
      </c>
      <c r="N19">
        <f t="shared" si="2"/>
        <v>2.222E-3</v>
      </c>
      <c r="O19">
        <f t="shared" si="8"/>
        <v>7.9992000000000001</v>
      </c>
      <c r="Q19" s="3">
        <f t="shared" si="3"/>
        <v>10.295999999999999</v>
      </c>
      <c r="R19" s="3">
        <f t="shared" si="4"/>
        <v>10.293761396434624</v>
      </c>
      <c r="S19" s="3">
        <v>10.030936052332988</v>
      </c>
      <c r="T19">
        <v>9.9338885295754107</v>
      </c>
      <c r="V19" s="3">
        <f t="shared" si="9"/>
        <v>2.2386035653756409E-3</v>
      </c>
    </row>
    <row r="20" spans="1:22" x14ac:dyDescent="0.25">
      <c r="A20">
        <v>14</v>
      </c>
      <c r="B20" s="1">
        <v>14000</v>
      </c>
      <c r="C20" s="1">
        <v>28.84</v>
      </c>
      <c r="D20" s="1">
        <v>474500</v>
      </c>
      <c r="E20" s="1">
        <v>2.222</v>
      </c>
      <c r="H20">
        <f t="shared" si="10"/>
        <v>14</v>
      </c>
      <c r="I20">
        <f t="shared" si="5"/>
        <v>2.8840000000000001E-2</v>
      </c>
      <c r="J20" s="3">
        <f t="shared" si="0"/>
        <v>10.382400000000001</v>
      </c>
      <c r="K20">
        <f t="shared" si="1"/>
        <v>474.5</v>
      </c>
      <c r="L20">
        <f t="shared" si="6"/>
        <v>174.5</v>
      </c>
      <c r="M20">
        <f t="shared" si="7"/>
        <v>17.45</v>
      </c>
      <c r="N20">
        <f t="shared" si="2"/>
        <v>2.222E-3</v>
      </c>
      <c r="O20">
        <f t="shared" si="8"/>
        <v>7.9992000000000001</v>
      </c>
      <c r="Q20" s="3">
        <f t="shared" si="3"/>
        <v>10.382400000000001</v>
      </c>
      <c r="R20" s="3">
        <f t="shared" si="4"/>
        <v>10.380391322467707</v>
      </c>
      <c r="S20" s="3">
        <v>10.073056642927146</v>
      </c>
      <c r="T20">
        <v>9.9338885295754107</v>
      </c>
      <c r="V20" s="3">
        <f t="shared" si="9"/>
        <v>2.0086775322933903E-3</v>
      </c>
    </row>
    <row r="21" spans="1:22" x14ac:dyDescent="0.25">
      <c r="A21">
        <v>15</v>
      </c>
      <c r="B21" s="1">
        <v>15000</v>
      </c>
      <c r="C21" s="1">
        <v>29.1</v>
      </c>
      <c r="D21" s="1">
        <v>487600</v>
      </c>
      <c r="E21" s="1">
        <v>2.222</v>
      </c>
      <c r="H21">
        <f t="shared" si="10"/>
        <v>15</v>
      </c>
      <c r="I21">
        <f t="shared" si="5"/>
        <v>2.9100000000000001E-2</v>
      </c>
      <c r="J21" s="3">
        <f t="shared" si="0"/>
        <v>10.476000000000001</v>
      </c>
      <c r="K21">
        <f t="shared" si="1"/>
        <v>487.6</v>
      </c>
      <c r="L21">
        <f t="shared" si="6"/>
        <v>187.60000000000002</v>
      </c>
      <c r="M21">
        <f t="shared" si="7"/>
        <v>18.760000000000002</v>
      </c>
      <c r="N21">
        <f t="shared" si="2"/>
        <v>2.222E-3</v>
      </c>
      <c r="O21">
        <f t="shared" si="8"/>
        <v>7.9992000000000001</v>
      </c>
      <c r="Q21" s="3">
        <f t="shared" si="3"/>
        <v>10.476000000000001</v>
      </c>
      <c r="R21" s="3">
        <f t="shared" si="4"/>
        <v>10.474526667179369</v>
      </c>
      <c r="S21" s="3">
        <v>10.118627688750991</v>
      </c>
      <c r="T21">
        <v>9.9338885295754107</v>
      </c>
      <c r="V21" s="3">
        <f t="shared" si="9"/>
        <v>1.4733328206322227E-3</v>
      </c>
    </row>
    <row r="22" spans="1:22" x14ac:dyDescent="0.25">
      <c r="A22">
        <v>16</v>
      </c>
      <c r="B22" s="1">
        <v>16000</v>
      </c>
      <c r="C22" s="1">
        <v>29.38</v>
      </c>
      <c r="D22" s="1">
        <v>500700</v>
      </c>
      <c r="E22" s="1">
        <v>2.222</v>
      </c>
      <c r="H22">
        <f t="shared" si="10"/>
        <v>16</v>
      </c>
      <c r="I22">
        <f t="shared" si="5"/>
        <v>2.938E-2</v>
      </c>
      <c r="J22" s="3">
        <f t="shared" si="0"/>
        <v>10.5768</v>
      </c>
      <c r="K22">
        <f t="shared" si="1"/>
        <v>500.7</v>
      </c>
      <c r="L22">
        <f t="shared" si="6"/>
        <v>200.7</v>
      </c>
      <c r="M22">
        <f t="shared" si="7"/>
        <v>20.07</v>
      </c>
      <c r="N22">
        <f t="shared" si="2"/>
        <v>2.222E-3</v>
      </c>
      <c r="O22">
        <f t="shared" si="8"/>
        <v>7.9992000000000001</v>
      </c>
      <c r="Q22" s="3">
        <f t="shared" si="3"/>
        <v>10.5768</v>
      </c>
      <c r="R22" s="3">
        <f t="shared" si="4"/>
        <v>10.576420004558056</v>
      </c>
      <c r="S22" s="3">
        <v>10.167724202957737</v>
      </c>
      <c r="T22">
        <v>9.9338885295754107</v>
      </c>
      <c r="V22" s="3">
        <f t="shared" si="9"/>
        <v>3.7999544194455837E-4</v>
      </c>
    </row>
    <row r="23" spans="1:22" x14ac:dyDescent="0.25">
      <c r="A23">
        <v>17</v>
      </c>
      <c r="B23" s="1">
        <v>17000</v>
      </c>
      <c r="C23" s="1">
        <v>29.69</v>
      </c>
      <c r="D23" s="1">
        <v>514000</v>
      </c>
      <c r="E23" s="1">
        <v>2.222</v>
      </c>
      <c r="H23">
        <f t="shared" si="10"/>
        <v>17</v>
      </c>
      <c r="I23">
        <f t="shared" si="5"/>
        <v>2.9690000000000001E-2</v>
      </c>
      <c r="J23" s="3">
        <f t="shared" si="0"/>
        <v>10.6884</v>
      </c>
      <c r="K23">
        <f t="shared" si="1"/>
        <v>514</v>
      </c>
      <c r="L23">
        <f t="shared" si="6"/>
        <v>214</v>
      </c>
      <c r="M23">
        <f t="shared" si="7"/>
        <v>21.4</v>
      </c>
      <c r="N23">
        <f t="shared" si="2"/>
        <v>2.222E-3</v>
      </c>
      <c r="O23">
        <f t="shared" si="8"/>
        <v>7.9992000000000001</v>
      </c>
      <c r="Q23" s="3">
        <f t="shared" si="3"/>
        <v>10.6884</v>
      </c>
      <c r="R23" s="3">
        <f t="shared" si="4"/>
        <v>10.686348463727944</v>
      </c>
      <c r="S23" s="3">
        <v>10.220427902531565</v>
      </c>
      <c r="T23">
        <v>9.9338885295754107</v>
      </c>
      <c r="V23" s="3">
        <f t="shared" si="9"/>
        <v>2.0515362720558983E-3</v>
      </c>
    </row>
    <row r="24" spans="1:22" x14ac:dyDescent="0.25">
      <c r="A24">
        <v>18</v>
      </c>
      <c r="B24" s="1">
        <v>18000</v>
      </c>
      <c r="C24" s="1">
        <v>30.02</v>
      </c>
      <c r="D24" s="1">
        <v>527400</v>
      </c>
      <c r="E24" s="1">
        <v>2.222</v>
      </c>
      <c r="H24">
        <f t="shared" si="10"/>
        <v>18</v>
      </c>
      <c r="I24">
        <f t="shared" si="5"/>
        <v>3.0019999999999998E-2</v>
      </c>
      <c r="J24" s="3">
        <f t="shared" si="0"/>
        <v>10.8072</v>
      </c>
      <c r="K24">
        <f t="shared" si="1"/>
        <v>527.4</v>
      </c>
      <c r="L24">
        <f t="shared" si="6"/>
        <v>227.39999999999998</v>
      </c>
      <c r="M24">
        <f t="shared" si="7"/>
        <v>22.74</v>
      </c>
      <c r="N24">
        <f t="shared" si="2"/>
        <v>2.222E-3</v>
      </c>
      <c r="O24">
        <f t="shared" si="8"/>
        <v>7.9992000000000001</v>
      </c>
      <c r="Q24" s="3">
        <f t="shared" si="3"/>
        <v>10.8072</v>
      </c>
      <c r="R24" s="3">
        <f t="shared" si="4"/>
        <v>10.80461538744566</v>
      </c>
      <c r="S24" s="3">
        <v>10.276827553048385</v>
      </c>
      <c r="T24">
        <v>9.9338885295754107</v>
      </c>
      <c r="V24" s="3">
        <f t="shared" si="9"/>
        <v>2.584612554340282E-3</v>
      </c>
    </row>
    <row r="25" spans="1:22" x14ac:dyDescent="0.25">
      <c r="A25">
        <v>19</v>
      </c>
      <c r="B25" s="1">
        <v>19000</v>
      </c>
      <c r="C25" s="1">
        <v>30.37</v>
      </c>
      <c r="D25" s="1">
        <v>541000</v>
      </c>
      <c r="E25" s="1">
        <v>2.222</v>
      </c>
      <c r="H25">
        <f t="shared" si="10"/>
        <v>19</v>
      </c>
      <c r="I25">
        <f t="shared" si="5"/>
        <v>3.0370000000000001E-2</v>
      </c>
      <c r="J25" s="3">
        <f t="shared" si="0"/>
        <v>10.933200000000001</v>
      </c>
      <c r="K25">
        <f t="shared" si="1"/>
        <v>541</v>
      </c>
      <c r="L25">
        <f t="shared" si="6"/>
        <v>241</v>
      </c>
      <c r="M25">
        <f t="shared" si="7"/>
        <v>24.1</v>
      </c>
      <c r="N25">
        <f t="shared" si="2"/>
        <v>2.222E-3</v>
      </c>
      <c r="O25">
        <f t="shared" si="8"/>
        <v>7.9992000000000001</v>
      </c>
      <c r="Q25" s="3">
        <f t="shared" si="3"/>
        <v>10.933200000000001</v>
      </c>
      <c r="R25" s="3">
        <f t="shared" si="4"/>
        <v>10.931552181186376</v>
      </c>
      <c r="S25" s="3">
        <v>10.337019349379885</v>
      </c>
      <c r="T25">
        <v>9.9338885295754107</v>
      </c>
      <c r="V25" s="3">
        <f t="shared" si="9"/>
        <v>1.6478188136250793E-3</v>
      </c>
    </row>
    <row r="26" spans="1:22" x14ac:dyDescent="0.25">
      <c r="A26">
        <v>20</v>
      </c>
      <c r="B26" s="1">
        <v>20000</v>
      </c>
      <c r="C26" s="1">
        <v>30.75</v>
      </c>
      <c r="D26" s="1">
        <v>554800</v>
      </c>
      <c r="E26" s="1">
        <v>2.222</v>
      </c>
      <c r="H26">
        <f t="shared" si="10"/>
        <v>20</v>
      </c>
      <c r="I26">
        <f t="shared" si="5"/>
        <v>3.075E-2</v>
      </c>
      <c r="J26" s="3">
        <f t="shared" si="0"/>
        <v>11.07</v>
      </c>
      <c r="K26">
        <f t="shared" si="1"/>
        <v>554.79999999999995</v>
      </c>
      <c r="L26" s="5">
        <f t="shared" si="6"/>
        <v>254.79999999999995</v>
      </c>
      <c r="M26">
        <f t="shared" si="7"/>
        <v>25.479999999999997</v>
      </c>
      <c r="N26">
        <f t="shared" si="2"/>
        <v>2.222E-3</v>
      </c>
      <c r="O26">
        <f t="shared" si="8"/>
        <v>7.9992000000000001</v>
      </c>
      <c r="Q26" s="3">
        <f t="shared" si="3"/>
        <v>11.07</v>
      </c>
      <c r="R26" s="3">
        <f t="shared" si="4"/>
        <v>11.067520372847978</v>
      </c>
      <c r="S26" s="3">
        <v>10.401107335496503</v>
      </c>
      <c r="T26">
        <v>9.9338885295754107</v>
      </c>
      <c r="V26" s="3">
        <f t="shared" si="9"/>
        <v>2.4796271520219904E-3</v>
      </c>
    </row>
    <row r="27" spans="1:22" x14ac:dyDescent="0.25">
      <c r="B27" s="2"/>
      <c r="C27" s="2"/>
      <c r="D27" s="2"/>
      <c r="E27" s="2"/>
      <c r="J27" s="3"/>
      <c r="P27" t="s">
        <v>21</v>
      </c>
      <c r="Q27" s="3">
        <f>SUM(Q6:Q26)/21</f>
        <v>10.203085714285713</v>
      </c>
      <c r="R27" s="3">
        <f t="shared" ref="R27:S27" si="11">SUM(R6:R26)/21</f>
        <v>10.201659970655502</v>
      </c>
      <c r="S27" s="3">
        <f t="shared" si="11"/>
        <v>9.9840449583341826</v>
      </c>
    </row>
    <row r="28" spans="1:22" ht="25.5" customHeight="1" x14ac:dyDescent="0.25">
      <c r="B28" s="2"/>
      <c r="C28" s="2"/>
      <c r="D28" s="2"/>
      <c r="E28" s="2"/>
      <c r="J28" s="3"/>
      <c r="P28" s="4" t="s">
        <v>26</v>
      </c>
      <c r="Q28" s="3">
        <f>Q26-Q6</f>
        <v>1.2960000000000012</v>
      </c>
      <c r="R28" s="3">
        <f t="shared" ref="R28:S28" si="12">R26-R6</f>
        <v>1.2946539460608495</v>
      </c>
      <c r="S28" s="3">
        <f t="shared" si="12"/>
        <v>0.62726352432825827</v>
      </c>
    </row>
    <row r="29" spans="1:22" x14ac:dyDescent="0.25">
      <c r="B29" s="2"/>
      <c r="C29" s="2"/>
      <c r="D29" s="2"/>
      <c r="E29" s="2"/>
      <c r="J29" s="3"/>
      <c r="Q29" s="3"/>
      <c r="R29" s="3"/>
    </row>
    <row r="30" spans="1:22" x14ac:dyDescent="0.25">
      <c r="B30" s="2"/>
      <c r="C30" s="2"/>
      <c r="D30" s="2"/>
      <c r="E30" s="2"/>
      <c r="J30" s="3"/>
      <c r="Q30" s="3"/>
      <c r="R30" s="3"/>
    </row>
    <row r="31" spans="1:22" x14ac:dyDescent="0.25">
      <c r="B31" s="2"/>
      <c r="C31" s="2"/>
      <c r="D31" s="2"/>
      <c r="E31" s="2"/>
      <c r="J31" s="3"/>
      <c r="Q31" s="3"/>
      <c r="R31" s="3"/>
    </row>
    <row r="32" spans="1:22" x14ac:dyDescent="0.25">
      <c r="B32" s="2"/>
      <c r="C32" s="2"/>
      <c r="D32" s="2"/>
      <c r="E32" s="2"/>
      <c r="J32" s="3"/>
      <c r="Q32" s="3"/>
      <c r="R32" s="3"/>
    </row>
    <row r="33" spans="2:18" x14ac:dyDescent="0.25">
      <c r="B33" s="2"/>
      <c r="C33" s="2"/>
      <c r="D33" s="2"/>
      <c r="E33" s="2"/>
      <c r="J33" s="3"/>
      <c r="Q33" s="3"/>
      <c r="R33" s="3"/>
    </row>
    <row r="34" spans="2:18" x14ac:dyDescent="0.25">
      <c r="B34" s="2"/>
      <c r="C34" s="2"/>
      <c r="D34" s="2"/>
      <c r="E34" s="2"/>
      <c r="J34" s="3"/>
      <c r="Q34" s="3"/>
      <c r="R34" s="3"/>
    </row>
    <row r="35" spans="2:18" x14ac:dyDescent="0.25">
      <c r="B35" s="2"/>
      <c r="C35" s="2"/>
      <c r="D35" s="2"/>
      <c r="E35" s="2"/>
      <c r="J35" s="3"/>
      <c r="Q35" s="3"/>
      <c r="R35" s="3"/>
    </row>
    <row r="36" spans="2:18" x14ac:dyDescent="0.25">
      <c r="B36" s="2"/>
      <c r="C36" s="2"/>
      <c r="D36" s="2"/>
      <c r="E36" s="2"/>
      <c r="J36" s="3"/>
      <c r="Q36" s="3"/>
      <c r="R36" s="3"/>
    </row>
    <row r="37" spans="2:18" x14ac:dyDescent="0.25">
      <c r="B37" s="2"/>
      <c r="C37" s="2"/>
      <c r="D37" s="2"/>
      <c r="E37" s="2"/>
      <c r="J37" s="3"/>
      <c r="Q37" s="3"/>
      <c r="R37" s="3"/>
    </row>
    <row r="38" spans="2:18" x14ac:dyDescent="0.25">
      <c r="B38" s="2"/>
      <c r="C38" s="2"/>
      <c r="D38" s="2"/>
      <c r="E38" s="2"/>
      <c r="J38" s="3"/>
      <c r="Q38" s="3"/>
      <c r="R38" s="3"/>
    </row>
    <row r="39" spans="2:18" x14ac:dyDescent="0.25">
      <c r="B39" s="2"/>
      <c r="C39" s="2"/>
      <c r="D39" s="2"/>
      <c r="E39" s="2"/>
      <c r="J39" s="3"/>
      <c r="Q39" s="3"/>
      <c r="R39" s="3"/>
    </row>
    <row r="40" spans="2:18" x14ac:dyDescent="0.25">
      <c r="B40" s="2"/>
      <c r="C40" s="2"/>
      <c r="D40" s="2"/>
      <c r="E40" s="2"/>
      <c r="J40" s="3"/>
      <c r="Q40" s="3"/>
      <c r="R40" s="3"/>
    </row>
    <row r="41" spans="2:18" x14ac:dyDescent="0.25">
      <c r="B41" s="2"/>
      <c r="C41" s="2"/>
      <c r="D41" s="2"/>
      <c r="E41" s="2"/>
      <c r="J41" s="3"/>
      <c r="Q41" s="3"/>
      <c r="R41" s="3"/>
    </row>
    <row r="42" spans="2:18" x14ac:dyDescent="0.25">
      <c r="B42" s="2"/>
      <c r="C42" s="2"/>
      <c r="D42" s="2"/>
      <c r="E42" s="2"/>
      <c r="J42" s="3"/>
      <c r="Q42" s="3"/>
      <c r="R42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FC1A-51D1-4112-A559-7DE3CE4A9D96}">
  <dimension ref="A1:P37"/>
  <sheetViews>
    <sheetView tabSelected="1" topLeftCell="C1" zoomScale="85" zoomScaleNormal="85" workbookViewId="0">
      <selection activeCell="M17" sqref="M17"/>
    </sheetView>
  </sheetViews>
  <sheetFormatPr baseColWidth="10" defaultRowHeight="15" x14ac:dyDescent="0.25"/>
  <cols>
    <col min="2" max="2" width="14.85546875" customWidth="1"/>
    <col min="15" max="15" width="12.28515625" customWidth="1"/>
  </cols>
  <sheetData>
    <row r="1" spans="1:16" x14ac:dyDescent="0.25">
      <c r="O1" t="s">
        <v>33</v>
      </c>
      <c r="P1">
        <v>0</v>
      </c>
    </row>
    <row r="3" spans="1:16" ht="14.25" customHeight="1" x14ac:dyDescent="0.25"/>
    <row r="4" spans="1:16" ht="38.25" customHeight="1" x14ac:dyDescent="0.25">
      <c r="A4" t="s">
        <v>2</v>
      </c>
      <c r="B4" t="s">
        <v>15</v>
      </c>
      <c r="C4" s="4" t="s">
        <v>25</v>
      </c>
      <c r="D4" t="s">
        <v>18</v>
      </c>
      <c r="E4" s="4" t="s">
        <v>28</v>
      </c>
      <c r="M4" t="s">
        <v>2</v>
      </c>
      <c r="N4" s="4" t="s">
        <v>29</v>
      </c>
      <c r="O4" s="4" t="s">
        <v>31</v>
      </c>
      <c r="P4" s="4" t="s">
        <v>32</v>
      </c>
    </row>
    <row r="5" spans="1:16" x14ac:dyDescent="0.25">
      <c r="A5" t="s">
        <v>7</v>
      </c>
      <c r="B5" t="s">
        <v>16</v>
      </c>
      <c r="C5" s="4" t="s">
        <v>27</v>
      </c>
      <c r="D5" t="s">
        <v>16</v>
      </c>
      <c r="E5" t="s">
        <v>16</v>
      </c>
      <c r="M5" t="s">
        <v>7</v>
      </c>
      <c r="N5" t="s">
        <v>30</v>
      </c>
      <c r="O5" t="s">
        <v>30</v>
      </c>
      <c r="P5" t="s">
        <v>30</v>
      </c>
    </row>
    <row r="6" spans="1:16" x14ac:dyDescent="0.25">
      <c r="A6">
        <v>-10</v>
      </c>
      <c r="B6">
        <f>70*RADIANS(C$6)*(_xlfn.SEC(RADIANS(A6)))^2</f>
        <v>10.077724384194608</v>
      </c>
      <c r="C6">
        <v>8</v>
      </c>
      <c r="D6">
        <f>B$37</f>
        <v>10.101822686636341</v>
      </c>
      <c r="E6" s="6">
        <f>B6-D6</f>
        <v>-2.40983024417325E-2</v>
      </c>
      <c r="M6">
        <v>-10</v>
      </c>
      <c r="N6" s="6">
        <f>ABS(A6-P$1)/8</f>
        <v>1.25</v>
      </c>
      <c r="O6" s="6">
        <f>ABS((70/B$37)*(TAN(RADIANS(A6))-TAN(RADIANS(P$1))))</f>
        <v>1.2218476835790144</v>
      </c>
      <c r="P6" s="6">
        <f>N6-O6</f>
        <v>2.815231642098559E-2</v>
      </c>
    </row>
    <row r="7" spans="1:16" x14ac:dyDescent="0.25">
      <c r="A7">
        <v>-9</v>
      </c>
      <c r="B7">
        <f t="shared" ref="B7:B36" si="0">70*RADIANS(C$6)*(_xlfn.SEC(RADIANS(A7)))^2</f>
        <v>10.019026849850277</v>
      </c>
      <c r="D7">
        <f t="shared" ref="D7:D36" si="1">B$37</f>
        <v>10.101822686636341</v>
      </c>
      <c r="E7" s="6">
        <f t="shared" ref="E7:E36" si="2">B7-D7</f>
        <v>-8.2795836786063504E-2</v>
      </c>
      <c r="M7">
        <v>-9</v>
      </c>
      <c r="N7" s="6">
        <f t="shared" ref="N7:N36" si="3">ABS(A7-P$1)/8</f>
        <v>1.125</v>
      </c>
      <c r="O7" s="6">
        <f t="shared" ref="O7:O36" si="4">ABS((70/B$37)*(TAN(RADIANS(A7))-TAN(RADIANS(P$1))))</f>
        <v>1.097515880711742</v>
      </c>
      <c r="P7" s="6">
        <f t="shared" ref="P7:P36" si="5">N7-O7</f>
        <v>2.7484119288258002E-2</v>
      </c>
    </row>
    <row r="8" spans="1:16" x14ac:dyDescent="0.25">
      <c r="A8">
        <v>-8</v>
      </c>
      <c r="B8">
        <f t="shared" si="0"/>
        <v>9.9668940982321921</v>
      </c>
      <c r="D8">
        <f t="shared" si="1"/>
        <v>10.101822686636341</v>
      </c>
      <c r="E8" s="6">
        <f t="shared" si="2"/>
        <v>-0.1349285884041489</v>
      </c>
      <c r="M8">
        <v>-8</v>
      </c>
      <c r="N8" s="6">
        <f t="shared" si="3"/>
        <v>1</v>
      </c>
      <c r="O8" s="6">
        <f t="shared" si="4"/>
        <v>0.97386964059286685</v>
      </c>
      <c r="P8" s="6">
        <f t="shared" si="5"/>
        <v>2.6130359407133152E-2</v>
      </c>
    </row>
    <row r="9" spans="1:16" x14ac:dyDescent="0.25">
      <c r="A9">
        <v>-7</v>
      </c>
      <c r="B9">
        <f t="shared" si="0"/>
        <v>9.9211947534815277</v>
      </c>
      <c r="D9">
        <f t="shared" si="1"/>
        <v>10.101822686636341</v>
      </c>
      <c r="E9" s="6">
        <f t="shared" si="2"/>
        <v>-0.18062793315481329</v>
      </c>
      <c r="M9">
        <v>-7</v>
      </c>
      <c r="N9" s="6">
        <f t="shared" si="3"/>
        <v>0.875</v>
      </c>
      <c r="O9" s="6">
        <f t="shared" si="4"/>
        <v>0.85082856132225571</v>
      </c>
      <c r="P9" s="6">
        <f t="shared" si="5"/>
        <v>2.4171438677744295E-2</v>
      </c>
    </row>
    <row r="10" spans="1:16" x14ac:dyDescent="0.25">
      <c r="A10">
        <v>-6</v>
      </c>
      <c r="B10">
        <f t="shared" si="0"/>
        <v>9.8818144890124273</v>
      </c>
      <c r="D10">
        <f t="shared" si="1"/>
        <v>10.101822686636341</v>
      </c>
      <c r="E10" s="6">
        <f t="shared" si="2"/>
        <v>-0.22000819762391366</v>
      </c>
      <c r="M10">
        <v>-6</v>
      </c>
      <c r="N10" s="6">
        <f t="shared" si="3"/>
        <v>0.75</v>
      </c>
      <c r="O10" s="6">
        <f t="shared" si="4"/>
        <v>0.72831376047911534</v>
      </c>
      <c r="P10" s="6">
        <f t="shared" si="5"/>
        <v>2.1686239520884665E-2</v>
      </c>
    </row>
    <row r="11" spans="1:16" x14ac:dyDescent="0.25">
      <c r="A11">
        <v>-5</v>
      </c>
      <c r="B11">
        <f t="shared" si="0"/>
        <v>9.8486554139413709</v>
      </c>
      <c r="D11">
        <f t="shared" si="1"/>
        <v>10.101822686636341</v>
      </c>
      <c r="E11" s="6">
        <f t="shared" si="2"/>
        <v>-0.25316727269497008</v>
      </c>
      <c r="M11">
        <v>-5</v>
      </c>
      <c r="N11" s="6">
        <f t="shared" si="3"/>
        <v>0.625</v>
      </c>
      <c r="O11" s="6">
        <f t="shared" si="4"/>
        <v>0.60624766804869457</v>
      </c>
      <c r="P11" s="6">
        <f t="shared" si="5"/>
        <v>1.8752331951305434E-2</v>
      </c>
    </row>
    <row r="12" spans="1:16" x14ac:dyDescent="0.25">
      <c r="A12">
        <v>-4</v>
      </c>
      <c r="B12">
        <f t="shared" si="0"/>
        <v>9.8216355521878675</v>
      </c>
      <c r="D12">
        <f t="shared" si="1"/>
        <v>10.101822686636341</v>
      </c>
      <c r="E12" s="6">
        <f t="shared" si="2"/>
        <v>-0.28018713444847343</v>
      </c>
      <c r="M12">
        <v>-4</v>
      </c>
      <c r="N12" s="6">
        <f t="shared" si="3"/>
        <v>0.5</v>
      </c>
      <c r="O12" s="6">
        <f t="shared" si="4"/>
        <v>0.48455382636255745</v>
      </c>
      <c r="P12" s="6">
        <f t="shared" si="5"/>
        <v>1.5446173637442551E-2</v>
      </c>
    </row>
    <row r="13" spans="1:16" x14ac:dyDescent="0.25">
      <c r="A13">
        <v>-3</v>
      </c>
      <c r="B13">
        <f t="shared" si="0"/>
        <v>9.8006884094532118</v>
      </c>
      <c r="D13">
        <f t="shared" si="1"/>
        <v>10.101822686636341</v>
      </c>
      <c r="E13" s="6">
        <f t="shared" si="2"/>
        <v>-0.30113427718312913</v>
      </c>
      <c r="M13">
        <v>-3</v>
      </c>
      <c r="N13" s="6">
        <f t="shared" si="3"/>
        <v>0.375</v>
      </c>
      <c r="O13" s="6">
        <f t="shared" si="4"/>
        <v>0.3631566959362677</v>
      </c>
      <c r="P13" s="6">
        <f t="shared" si="5"/>
        <v>1.1843304063732296E-2</v>
      </c>
    </row>
    <row r="14" spans="1:16" x14ac:dyDescent="0.25">
      <c r="A14">
        <v>-2</v>
      </c>
      <c r="B14">
        <f t="shared" si="0"/>
        <v>9.7857626241290774</v>
      </c>
      <c r="D14">
        <f t="shared" si="1"/>
        <v>10.101822686636341</v>
      </c>
      <c r="E14" s="6">
        <f t="shared" si="2"/>
        <v>-0.31606006250726359</v>
      </c>
      <c r="M14">
        <v>-2</v>
      </c>
      <c r="N14" s="6">
        <f t="shared" si="3"/>
        <v>0.25</v>
      </c>
      <c r="O14" s="6">
        <f t="shared" si="4"/>
        <v>0.24198146614235261</v>
      </c>
      <c r="P14" s="6">
        <f t="shared" si="5"/>
        <v>8.0185338576473919E-3</v>
      </c>
    </row>
    <row r="15" spans="1:16" x14ac:dyDescent="0.25">
      <c r="A15">
        <v>-1</v>
      </c>
      <c r="B15">
        <f t="shared" si="0"/>
        <v>9.7768216989773133</v>
      </c>
      <c r="D15">
        <f t="shared" si="1"/>
        <v>10.101822686636341</v>
      </c>
      <c r="E15" s="6">
        <f t="shared" si="2"/>
        <v>-0.32500098765902763</v>
      </c>
      <c r="M15">
        <v>-1</v>
      </c>
      <c r="N15" s="6">
        <f t="shared" si="3"/>
        <v>0.125</v>
      </c>
      <c r="O15" s="6">
        <f t="shared" si="4"/>
        <v>0.12095386970032816</v>
      </c>
      <c r="P15" s="6">
        <f t="shared" si="5"/>
        <v>4.0461302996718379E-3</v>
      </c>
    </row>
    <row r="16" spans="1:16" x14ac:dyDescent="0.25">
      <c r="A16">
        <v>0</v>
      </c>
      <c r="B16">
        <f t="shared" si="0"/>
        <v>9.7738438111682449</v>
      </c>
      <c r="D16">
        <f t="shared" si="1"/>
        <v>10.101822686636341</v>
      </c>
      <c r="E16" s="6">
        <f t="shared" si="2"/>
        <v>-0.32797887546809612</v>
      </c>
      <c r="M16">
        <v>0</v>
      </c>
      <c r="N16" s="6">
        <f t="shared" si="3"/>
        <v>0</v>
      </c>
      <c r="O16" s="6">
        <f t="shared" si="4"/>
        <v>0</v>
      </c>
      <c r="P16" s="6">
        <f t="shared" si="5"/>
        <v>0</v>
      </c>
    </row>
    <row r="17" spans="1:16" x14ac:dyDescent="0.25">
      <c r="A17">
        <v>1</v>
      </c>
      <c r="B17">
        <f t="shared" si="0"/>
        <v>9.7768216989773133</v>
      </c>
      <c r="D17">
        <f t="shared" si="1"/>
        <v>10.101822686636341</v>
      </c>
      <c r="E17" s="6">
        <f t="shared" si="2"/>
        <v>-0.32500098765902763</v>
      </c>
      <c r="M17">
        <v>1</v>
      </c>
      <c r="N17" s="6">
        <f t="shared" si="3"/>
        <v>0.125</v>
      </c>
      <c r="O17" s="6">
        <f t="shared" si="4"/>
        <v>0.12095386970032816</v>
      </c>
      <c r="P17" s="6">
        <f t="shared" si="5"/>
        <v>4.0461302996718379E-3</v>
      </c>
    </row>
    <row r="18" spans="1:16" x14ac:dyDescent="0.25">
      <c r="A18">
        <v>2</v>
      </c>
      <c r="B18">
        <f t="shared" si="0"/>
        <v>9.7857626241290774</v>
      </c>
      <c r="D18">
        <f t="shared" si="1"/>
        <v>10.101822686636341</v>
      </c>
      <c r="E18" s="6">
        <f t="shared" si="2"/>
        <v>-0.31606006250726359</v>
      </c>
      <c r="M18">
        <v>2</v>
      </c>
      <c r="N18" s="6">
        <f t="shared" si="3"/>
        <v>0.25</v>
      </c>
      <c r="O18" s="6">
        <f t="shared" si="4"/>
        <v>0.24198146614235261</v>
      </c>
      <c r="P18" s="6">
        <f t="shared" si="5"/>
        <v>8.0185338576473919E-3</v>
      </c>
    </row>
    <row r="19" spans="1:16" x14ac:dyDescent="0.25">
      <c r="A19">
        <v>3</v>
      </c>
      <c r="B19">
        <f t="shared" si="0"/>
        <v>9.8006884094532118</v>
      </c>
      <c r="D19">
        <f t="shared" si="1"/>
        <v>10.101822686636341</v>
      </c>
      <c r="E19" s="6">
        <f t="shared" si="2"/>
        <v>-0.30113427718312913</v>
      </c>
      <c r="M19">
        <v>3</v>
      </c>
      <c r="N19" s="6">
        <f t="shared" si="3"/>
        <v>0.375</v>
      </c>
      <c r="O19" s="6">
        <f t="shared" si="4"/>
        <v>0.3631566959362677</v>
      </c>
      <c r="P19" s="6">
        <f t="shared" si="5"/>
        <v>1.1843304063732296E-2</v>
      </c>
    </row>
    <row r="20" spans="1:16" x14ac:dyDescent="0.25">
      <c r="A20">
        <v>4</v>
      </c>
      <c r="B20">
        <f t="shared" si="0"/>
        <v>9.8216355521878675</v>
      </c>
      <c r="D20">
        <f t="shared" si="1"/>
        <v>10.101822686636341</v>
      </c>
      <c r="E20" s="6">
        <f t="shared" si="2"/>
        <v>-0.28018713444847343</v>
      </c>
      <c r="M20">
        <v>4</v>
      </c>
      <c r="N20" s="6">
        <f t="shared" si="3"/>
        <v>0.5</v>
      </c>
      <c r="O20" s="6">
        <f t="shared" si="4"/>
        <v>0.48455382636255745</v>
      </c>
      <c r="P20" s="6">
        <f t="shared" si="5"/>
        <v>1.5446173637442551E-2</v>
      </c>
    </row>
    <row r="21" spans="1:16" x14ac:dyDescent="0.25">
      <c r="A21">
        <v>5</v>
      </c>
      <c r="B21">
        <f t="shared" si="0"/>
        <v>9.8486554139413709</v>
      </c>
      <c r="D21">
        <f t="shared" si="1"/>
        <v>10.101822686636341</v>
      </c>
      <c r="E21" s="6">
        <f t="shared" si="2"/>
        <v>-0.25316727269497008</v>
      </c>
      <c r="M21">
        <v>5</v>
      </c>
      <c r="N21" s="6">
        <f t="shared" si="3"/>
        <v>0.625</v>
      </c>
      <c r="O21" s="6">
        <f t="shared" si="4"/>
        <v>0.60624766804869457</v>
      </c>
      <c r="P21" s="6">
        <f t="shared" si="5"/>
        <v>1.8752331951305434E-2</v>
      </c>
    </row>
    <row r="22" spans="1:16" x14ac:dyDescent="0.25">
      <c r="A22">
        <v>6</v>
      </c>
      <c r="B22">
        <f t="shared" si="0"/>
        <v>9.8818144890124273</v>
      </c>
      <c r="D22">
        <f t="shared" si="1"/>
        <v>10.101822686636341</v>
      </c>
      <c r="E22" s="6">
        <f t="shared" si="2"/>
        <v>-0.22000819762391366</v>
      </c>
      <c r="M22">
        <v>6</v>
      </c>
      <c r="N22" s="6">
        <f t="shared" si="3"/>
        <v>0.75</v>
      </c>
      <c r="O22" s="6">
        <f t="shared" si="4"/>
        <v>0.72831376047911534</v>
      </c>
      <c r="P22" s="6">
        <f t="shared" si="5"/>
        <v>2.1686239520884665E-2</v>
      </c>
    </row>
    <row r="23" spans="1:16" x14ac:dyDescent="0.25">
      <c r="A23">
        <v>7</v>
      </c>
      <c r="B23">
        <f t="shared" si="0"/>
        <v>9.9211947534815277</v>
      </c>
      <c r="D23">
        <f t="shared" si="1"/>
        <v>10.101822686636341</v>
      </c>
      <c r="E23" s="6">
        <f t="shared" si="2"/>
        <v>-0.18062793315481329</v>
      </c>
      <c r="M23">
        <v>7</v>
      </c>
      <c r="N23" s="6">
        <f t="shared" si="3"/>
        <v>0.875</v>
      </c>
      <c r="O23" s="6">
        <f t="shared" si="4"/>
        <v>0.85082856132225571</v>
      </c>
      <c r="P23" s="6">
        <f t="shared" si="5"/>
        <v>2.4171438677744295E-2</v>
      </c>
    </row>
    <row r="24" spans="1:16" x14ac:dyDescent="0.25">
      <c r="A24">
        <v>8</v>
      </c>
      <c r="B24">
        <f t="shared" si="0"/>
        <v>9.9668940982321921</v>
      </c>
      <c r="D24">
        <f t="shared" si="1"/>
        <v>10.101822686636341</v>
      </c>
      <c r="E24" s="6">
        <f t="shared" si="2"/>
        <v>-0.1349285884041489</v>
      </c>
      <c r="M24">
        <v>8</v>
      </c>
      <c r="N24" s="6">
        <f t="shared" si="3"/>
        <v>1</v>
      </c>
      <c r="O24" s="6">
        <f t="shared" si="4"/>
        <v>0.97386964059286685</v>
      </c>
      <c r="P24" s="6">
        <f t="shared" si="5"/>
        <v>2.6130359407133152E-2</v>
      </c>
    </row>
    <row r="25" spans="1:16" x14ac:dyDescent="0.25">
      <c r="A25">
        <v>9</v>
      </c>
      <c r="B25">
        <f t="shared" si="0"/>
        <v>10.019026849850277</v>
      </c>
      <c r="D25">
        <f t="shared" si="1"/>
        <v>10.101822686636341</v>
      </c>
      <c r="E25" s="6">
        <f t="shared" si="2"/>
        <v>-8.2795836786063504E-2</v>
      </c>
      <c r="M25">
        <v>9</v>
      </c>
      <c r="N25" s="6">
        <f t="shared" si="3"/>
        <v>1.125</v>
      </c>
      <c r="O25" s="6">
        <f t="shared" si="4"/>
        <v>1.097515880711742</v>
      </c>
      <c r="P25" s="6">
        <f t="shared" si="5"/>
        <v>2.7484119288258002E-2</v>
      </c>
    </row>
    <row r="26" spans="1:16" x14ac:dyDescent="0.25">
      <c r="A26">
        <v>10</v>
      </c>
      <c r="B26">
        <f t="shared" si="0"/>
        <v>10.077724384194608</v>
      </c>
      <c r="D26">
        <f t="shared" si="1"/>
        <v>10.101822686636341</v>
      </c>
      <c r="E26" s="6">
        <f t="shared" si="2"/>
        <v>-2.40983024417325E-2</v>
      </c>
      <c r="M26">
        <v>10</v>
      </c>
      <c r="N26" s="6">
        <f t="shared" si="3"/>
        <v>1.25</v>
      </c>
      <c r="O26" s="6">
        <f t="shared" si="4"/>
        <v>1.2218476835790144</v>
      </c>
      <c r="P26" s="6">
        <f t="shared" si="5"/>
        <v>2.815231642098559E-2</v>
      </c>
    </row>
    <row r="27" spans="1:16" x14ac:dyDescent="0.25">
      <c r="A27">
        <v>11</v>
      </c>
      <c r="B27">
        <f t="shared" si="0"/>
        <v>10.143135838345129</v>
      </c>
      <c r="D27">
        <f t="shared" si="1"/>
        <v>10.101822686636341</v>
      </c>
      <c r="E27" s="6">
        <f t="shared" si="2"/>
        <v>4.1313151708788354E-2</v>
      </c>
      <c r="M27">
        <v>11</v>
      </c>
      <c r="N27" s="6">
        <f t="shared" si="3"/>
        <v>1.375</v>
      </c>
      <c r="O27" s="6">
        <f t="shared" si="4"/>
        <v>1.3469471858420596</v>
      </c>
      <c r="P27" s="6">
        <f t="shared" si="5"/>
        <v>2.8052814157940364E-2</v>
      </c>
    </row>
    <row r="28" spans="1:16" x14ac:dyDescent="0.25">
      <c r="A28">
        <v>12</v>
      </c>
      <c r="B28">
        <f t="shared" si="0"/>
        <v>10.215428927629622</v>
      </c>
      <c r="D28">
        <f t="shared" si="1"/>
        <v>10.101822686636341</v>
      </c>
      <c r="E28" s="6">
        <f t="shared" si="2"/>
        <v>0.1136062409932812</v>
      </c>
      <c r="M28">
        <v>12</v>
      </c>
      <c r="N28" s="6">
        <f t="shared" si="3"/>
        <v>1.5</v>
      </c>
      <c r="O28" s="6">
        <f t="shared" si="4"/>
        <v>1.4728984836157204</v>
      </c>
      <c r="P28" s="6">
        <f t="shared" si="5"/>
        <v>2.71015163842796E-2</v>
      </c>
    </row>
    <row r="29" spans="1:16" x14ac:dyDescent="0.25">
      <c r="A29">
        <v>13</v>
      </c>
      <c r="B29">
        <f t="shared" si="0"/>
        <v>10.294790875522175</v>
      </c>
      <c r="D29">
        <f t="shared" si="1"/>
        <v>10.101822686636341</v>
      </c>
      <c r="E29" s="6">
        <f t="shared" si="2"/>
        <v>0.19296818888583367</v>
      </c>
      <c r="M29">
        <v>13</v>
      </c>
      <c r="N29" s="6">
        <f t="shared" si="3"/>
        <v>1.625</v>
      </c>
      <c r="O29" s="6">
        <f t="shared" si="4"/>
        <v>1.5997878680021218</v>
      </c>
      <c r="P29" s="6">
        <f t="shared" si="5"/>
        <v>2.5212131997878195E-2</v>
      </c>
    </row>
    <row r="30" spans="1:16" x14ac:dyDescent="0.25">
      <c r="A30">
        <v>14</v>
      </c>
      <c r="B30">
        <f t="shared" si="0"/>
        <v>10.381429465414246</v>
      </c>
      <c r="D30">
        <f t="shared" si="1"/>
        <v>10.101822686636341</v>
      </c>
      <c r="E30" s="6">
        <f t="shared" si="2"/>
        <v>0.27960677877790552</v>
      </c>
      <c r="M30">
        <v>14</v>
      </c>
      <c r="N30" s="6">
        <f t="shared" si="3"/>
        <v>1.75</v>
      </c>
      <c r="O30" s="6">
        <f t="shared" si="4"/>
        <v>1.7277040728611379</v>
      </c>
      <c r="P30" s="6">
        <f t="shared" si="5"/>
        <v>2.2295927138862082E-2</v>
      </c>
    </row>
    <row r="31" spans="1:16" x14ac:dyDescent="0.25">
      <c r="A31">
        <v>15</v>
      </c>
      <c r="B31">
        <f t="shared" si="0"/>
        <v>10.475574224601829</v>
      </c>
      <c r="D31">
        <f t="shared" si="1"/>
        <v>10.101822686636341</v>
      </c>
      <c r="E31" s="6">
        <f t="shared" si="2"/>
        <v>0.37375153796548766</v>
      </c>
      <c r="M31">
        <v>15</v>
      </c>
      <c r="N31" s="6">
        <f t="shared" si="3"/>
        <v>1.875</v>
      </c>
      <c r="O31" s="6">
        <f t="shared" si="4"/>
        <v>1.8567385364020901</v>
      </c>
      <c r="P31" s="6">
        <f t="shared" si="5"/>
        <v>1.8261463597909922E-2</v>
      </c>
    </row>
    <row r="32" spans="1:16" x14ac:dyDescent="0.25">
      <c r="A32">
        <v>16</v>
      </c>
      <c r="B32">
        <f t="shared" si="0"/>
        <v>10.577477752333289</v>
      </c>
      <c r="D32">
        <f t="shared" si="1"/>
        <v>10.101822686636341</v>
      </c>
      <c r="E32" s="6">
        <f t="shared" si="2"/>
        <v>0.47565506569694804</v>
      </c>
      <c r="M32">
        <v>16</v>
      </c>
      <c r="N32" s="6">
        <f t="shared" si="3"/>
        <v>2</v>
      </c>
      <c r="O32" s="6">
        <f t="shared" si="4"/>
        <v>1.9869856783043671</v>
      </c>
      <c r="P32" s="6">
        <f t="shared" si="5"/>
        <v>1.301432169563288E-2</v>
      </c>
    </row>
    <row r="33" spans="1:16" x14ac:dyDescent="0.25">
      <c r="A33">
        <v>17</v>
      </c>
      <c r="B33">
        <f t="shared" si="0"/>
        <v>10.687417205448488</v>
      </c>
      <c r="D33">
        <f t="shared" si="1"/>
        <v>10.101822686636341</v>
      </c>
      <c r="E33" s="6">
        <f t="shared" si="2"/>
        <v>0.58559451881214741</v>
      </c>
      <c r="M33">
        <v>17</v>
      </c>
      <c r="N33" s="6">
        <f t="shared" si="3"/>
        <v>2.125</v>
      </c>
      <c r="O33" s="6">
        <f t="shared" si="4"/>
        <v>2.1185431942314445</v>
      </c>
      <c r="P33" s="6">
        <f t="shared" si="5"/>
        <v>6.4568057685554514E-3</v>
      </c>
    </row>
    <row r="34" spans="1:16" x14ac:dyDescent="0.25">
      <c r="A34">
        <v>18</v>
      </c>
      <c r="B34">
        <f t="shared" si="0"/>
        <v>10.805695957041364</v>
      </c>
      <c r="D34">
        <f t="shared" si="1"/>
        <v>10.101822686636341</v>
      </c>
      <c r="E34" s="6">
        <f t="shared" si="2"/>
        <v>0.70387327040502257</v>
      </c>
      <c r="M34">
        <v>18</v>
      </c>
      <c r="N34" s="6">
        <f t="shared" si="3"/>
        <v>2.25</v>
      </c>
      <c r="O34" s="6">
        <f t="shared" si="4"/>
        <v>2.251512369781731</v>
      </c>
      <c r="P34" s="6">
        <f t="shared" si="5"/>
        <v>-1.5123697817309711E-3</v>
      </c>
    </row>
    <row r="35" spans="1:16" x14ac:dyDescent="0.25">
      <c r="A35">
        <v>19</v>
      </c>
      <c r="B35">
        <f t="shared" si="0"/>
        <v>10.932645445730948</v>
      </c>
      <c r="D35">
        <f t="shared" si="1"/>
        <v>10.101822686636341</v>
      </c>
      <c r="E35" s="6">
        <f t="shared" si="2"/>
        <v>0.83082275909460712</v>
      </c>
      <c r="M35">
        <v>19</v>
      </c>
      <c r="N35" s="6">
        <f t="shared" si="3"/>
        <v>2.375</v>
      </c>
      <c r="O35" s="6">
        <f t="shared" si="4"/>
        <v>2.3859984161236802</v>
      </c>
      <c r="P35" s="6">
        <f t="shared" si="5"/>
        <v>-1.0998416123680244E-2</v>
      </c>
    </row>
    <row r="36" spans="1:16" x14ac:dyDescent="0.25">
      <c r="A36">
        <v>20</v>
      </c>
      <c r="B36">
        <f t="shared" si="0"/>
        <v>11.068627235571535</v>
      </c>
      <c r="D36">
        <f t="shared" si="1"/>
        <v>10.101822686636341</v>
      </c>
      <c r="E36" s="6">
        <f t="shared" si="2"/>
        <v>0.96680454893519396</v>
      </c>
      <c r="M36">
        <v>20</v>
      </c>
      <c r="N36" s="6">
        <f t="shared" si="3"/>
        <v>2.5</v>
      </c>
      <c r="O36" s="6">
        <f t="shared" si="4"/>
        <v>2.5221108297949826</v>
      </c>
      <c r="P36" s="6">
        <f t="shared" si="5"/>
        <v>-2.2110829794982578E-2</v>
      </c>
    </row>
    <row r="37" spans="1:16" x14ac:dyDescent="0.25">
      <c r="B37">
        <f>SUM(B6:B36)/31</f>
        <v>10.101822686636341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sam maqueta actual(9 grad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modified xsi:type="dcterms:W3CDTF">2022-04-11T16:34:06Z</dcterms:modified>
</cp:coreProperties>
</file>