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\Desktop\4ºITI\curso 21-22\tfg\Parte electrónica\"/>
    </mc:Choice>
  </mc:AlternateContent>
  <xr:revisionPtr revIDLastSave="0" documentId="13_ncr:1_{482C9871-9A59-4D9F-8454-02160429827A}" xr6:coauthVersionLast="47" xr6:coauthVersionMax="47" xr10:uidLastSave="{00000000-0000-0000-0000-000000000000}"/>
  <bookViews>
    <workbookView xWindow="-120" yWindow="-120" windowWidth="20730" windowHeight="11160" activeTab="1" xr2:uid="{4E02AA4C-F7ED-4EC9-898F-013586FC8138}"/>
  </bookViews>
  <sheets>
    <sheet name="Calculos" sheetId="1" r:id="rId1"/>
    <sheet name="Alicia" sheetId="5" r:id="rId2"/>
    <sheet name="Dibujos" sheetId="2" r:id="rId3"/>
    <sheet name="v&lt;80" sheetId="3" r:id="rId4"/>
    <sheet name="v&gt;80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2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2" i="5"/>
  <c r="G22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3" i="5"/>
  <c r="G24" i="5"/>
  <c r="G25" i="5"/>
  <c r="G26" i="5"/>
  <c r="G27" i="5"/>
  <c r="G28" i="5"/>
  <c r="G29" i="5"/>
  <c r="G30" i="5"/>
  <c r="G31" i="5"/>
  <c r="G32" i="5"/>
  <c r="G2" i="5"/>
  <c r="H4" i="1" l="1"/>
  <c r="I77" i="1"/>
  <c r="I83" i="1"/>
  <c r="I84" i="1"/>
  <c r="B77" i="1"/>
  <c r="D77" i="1"/>
  <c r="E77" i="1" s="1"/>
  <c r="F77" i="1" s="1"/>
  <c r="G77" i="1" s="1"/>
  <c r="B78" i="1"/>
  <c r="D78" i="1"/>
  <c r="E78" i="1" s="1"/>
  <c r="F78" i="1" s="1"/>
  <c r="G78" i="1" s="1"/>
  <c r="B79" i="1"/>
  <c r="D79" i="1"/>
  <c r="E79" i="1" s="1"/>
  <c r="F79" i="1" s="1"/>
  <c r="G79" i="1" s="1"/>
  <c r="B80" i="1"/>
  <c r="D80" i="1"/>
  <c r="E80" i="1" s="1"/>
  <c r="F80" i="1" s="1"/>
  <c r="G80" i="1" s="1"/>
  <c r="B81" i="1"/>
  <c r="D81" i="1"/>
  <c r="E81" i="1" s="1"/>
  <c r="F81" i="1" s="1"/>
  <c r="G81" i="1" s="1"/>
  <c r="B82" i="1"/>
  <c r="D82" i="1"/>
  <c r="E82" i="1" s="1"/>
  <c r="F82" i="1" s="1"/>
  <c r="G82" i="1" s="1"/>
  <c r="B83" i="1"/>
  <c r="D83" i="1"/>
  <c r="E83" i="1" s="1"/>
  <c r="F83" i="1" s="1"/>
  <c r="G83" i="1" s="1"/>
  <c r="B84" i="1"/>
  <c r="D84" i="1"/>
  <c r="E84" i="1" s="1"/>
  <c r="F84" i="1" s="1"/>
  <c r="G84" i="1" s="1"/>
  <c r="B85" i="1"/>
  <c r="D85" i="1"/>
  <c r="E85" i="1" s="1"/>
  <c r="F85" i="1" s="1"/>
  <c r="G85" i="1" s="1"/>
  <c r="B86" i="1"/>
  <c r="D86" i="1"/>
  <c r="E86" i="1" s="1"/>
  <c r="F86" i="1" s="1"/>
  <c r="G86" i="1" s="1"/>
  <c r="T25" i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2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2" i="5"/>
  <c r="B32" i="5"/>
  <c r="B3" i="5"/>
  <c r="D3" i="5" s="1"/>
  <c r="H3" i="5" s="1"/>
  <c r="B4" i="5"/>
  <c r="D4" i="5" s="1"/>
  <c r="H4" i="5" s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2" i="5"/>
  <c r="G4" i="5" l="1"/>
  <c r="G3" i="5"/>
  <c r="H86" i="1"/>
  <c r="I86" i="1"/>
  <c r="J86" i="1" s="1"/>
  <c r="H82" i="1"/>
  <c r="I82" i="1"/>
  <c r="J82" i="1" s="1"/>
  <c r="H80" i="1"/>
  <c r="I80" i="1"/>
  <c r="J80" i="1" s="1"/>
  <c r="H78" i="1"/>
  <c r="I78" i="1"/>
  <c r="J78" i="1" s="1"/>
  <c r="H85" i="1"/>
  <c r="I85" i="1"/>
  <c r="J85" i="1" s="1"/>
  <c r="H81" i="1"/>
  <c r="I81" i="1"/>
  <c r="J81" i="1" s="1"/>
  <c r="H77" i="1"/>
  <c r="J77" i="1"/>
  <c r="H84" i="1"/>
  <c r="J84" i="1"/>
  <c r="H83" i="1"/>
  <c r="J83" i="1"/>
  <c r="H79" i="1"/>
  <c r="I79" i="1"/>
  <c r="J79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5" i="1"/>
  <c r="T26" i="1"/>
  <c r="T28" i="1" s="1"/>
  <c r="S20" i="1"/>
  <c r="S21" i="1" s="1"/>
  <c r="S10" i="1"/>
  <c r="S11" i="1" s="1"/>
  <c r="P7" i="1"/>
  <c r="P9" i="1" s="1"/>
  <c r="K84" i="1" l="1"/>
  <c r="L84" i="1"/>
  <c r="K82" i="1"/>
  <c r="L82" i="1" s="1"/>
  <c r="K81" i="1"/>
  <c r="L81" i="1" s="1"/>
  <c r="K83" i="1"/>
  <c r="L83" i="1"/>
  <c r="K77" i="1"/>
  <c r="L77" i="1" s="1"/>
  <c r="K85" i="1"/>
  <c r="L85" i="1" s="1"/>
  <c r="K80" i="1"/>
  <c r="L80" i="1" s="1"/>
  <c r="K86" i="1"/>
  <c r="L86" i="1"/>
  <c r="K79" i="1"/>
  <c r="L79" i="1"/>
  <c r="K78" i="1"/>
  <c r="L78" i="1" s="1"/>
  <c r="P10" i="1"/>
  <c r="P11" i="1" s="1"/>
  <c r="E5" i="1" s="1"/>
  <c r="F5" i="1" s="1"/>
  <c r="E9" i="1" l="1"/>
  <c r="F9" i="1" s="1"/>
  <c r="G9" i="1" s="1"/>
  <c r="E17" i="1"/>
  <c r="F17" i="1" s="1"/>
  <c r="G17" i="1" s="1"/>
  <c r="E25" i="1"/>
  <c r="F25" i="1" s="1"/>
  <c r="G25" i="1" s="1"/>
  <c r="E33" i="1"/>
  <c r="F33" i="1" s="1"/>
  <c r="G33" i="1" s="1"/>
  <c r="E41" i="1"/>
  <c r="F41" i="1" s="1"/>
  <c r="G41" i="1" s="1"/>
  <c r="E49" i="1"/>
  <c r="F49" i="1" s="1"/>
  <c r="G49" i="1" s="1"/>
  <c r="E57" i="1"/>
  <c r="F57" i="1" s="1"/>
  <c r="G57" i="1" s="1"/>
  <c r="E65" i="1"/>
  <c r="F65" i="1" s="1"/>
  <c r="G65" i="1" s="1"/>
  <c r="E73" i="1"/>
  <c r="F73" i="1" s="1"/>
  <c r="G73" i="1" s="1"/>
  <c r="E89" i="1"/>
  <c r="F89" i="1" s="1"/>
  <c r="G89" i="1" s="1"/>
  <c r="E97" i="1"/>
  <c r="F97" i="1" s="1"/>
  <c r="G97" i="1" s="1"/>
  <c r="G5" i="1"/>
  <c r="H5" i="1" s="1"/>
  <c r="E11" i="1"/>
  <c r="F11" i="1" s="1"/>
  <c r="G11" i="1" s="1"/>
  <c r="E19" i="1"/>
  <c r="F19" i="1" s="1"/>
  <c r="G19" i="1" s="1"/>
  <c r="E27" i="1"/>
  <c r="F27" i="1" s="1"/>
  <c r="G27" i="1" s="1"/>
  <c r="E35" i="1"/>
  <c r="F35" i="1" s="1"/>
  <c r="G35" i="1" s="1"/>
  <c r="E43" i="1"/>
  <c r="F43" i="1" s="1"/>
  <c r="G43" i="1" s="1"/>
  <c r="E51" i="1"/>
  <c r="F51" i="1" s="1"/>
  <c r="G51" i="1" s="1"/>
  <c r="E59" i="1"/>
  <c r="F59" i="1" s="1"/>
  <c r="G59" i="1" s="1"/>
  <c r="E67" i="1"/>
  <c r="F67" i="1" s="1"/>
  <c r="G67" i="1" s="1"/>
  <c r="E75" i="1"/>
  <c r="F75" i="1" s="1"/>
  <c r="G75" i="1" s="1"/>
  <c r="E91" i="1"/>
  <c r="F91" i="1" s="1"/>
  <c r="G91" i="1" s="1"/>
  <c r="E99" i="1"/>
  <c r="F99" i="1" s="1"/>
  <c r="G99" i="1" s="1"/>
  <c r="E56" i="1"/>
  <c r="F56" i="1" s="1"/>
  <c r="G56" i="1" s="1"/>
  <c r="E72" i="1"/>
  <c r="F72" i="1" s="1"/>
  <c r="G72" i="1" s="1"/>
  <c r="E8" i="1"/>
  <c r="F8" i="1" s="1"/>
  <c r="G8" i="1" s="1"/>
  <c r="E16" i="1"/>
  <c r="F16" i="1" s="1"/>
  <c r="G16" i="1" s="1"/>
  <c r="E24" i="1"/>
  <c r="F24" i="1" s="1"/>
  <c r="G24" i="1" s="1"/>
  <c r="E32" i="1"/>
  <c r="F32" i="1" s="1"/>
  <c r="G32" i="1" s="1"/>
  <c r="E40" i="1"/>
  <c r="F40" i="1" s="1"/>
  <c r="G40" i="1" s="1"/>
  <c r="E48" i="1"/>
  <c r="F48" i="1" s="1"/>
  <c r="G48" i="1" s="1"/>
  <c r="E64" i="1"/>
  <c r="F64" i="1" s="1"/>
  <c r="G64" i="1" s="1"/>
  <c r="E88" i="1"/>
  <c r="F88" i="1" s="1"/>
  <c r="G88" i="1" s="1"/>
  <c r="E96" i="1"/>
  <c r="F96" i="1" s="1"/>
  <c r="G96" i="1" s="1"/>
  <c r="E104" i="1"/>
  <c r="F104" i="1" s="1"/>
  <c r="G104" i="1" s="1"/>
  <c r="E87" i="1"/>
  <c r="F87" i="1" s="1"/>
  <c r="G87" i="1" s="1"/>
  <c r="E22" i="1"/>
  <c r="F22" i="1" s="1"/>
  <c r="G22" i="1" s="1"/>
  <c r="E52" i="1"/>
  <c r="F52" i="1" s="1"/>
  <c r="G52" i="1" s="1"/>
  <c r="E103" i="1"/>
  <c r="F103" i="1" s="1"/>
  <c r="G103" i="1" s="1"/>
  <c r="E93" i="1"/>
  <c r="F93" i="1" s="1"/>
  <c r="G93" i="1" s="1"/>
  <c r="E98" i="1"/>
  <c r="F98" i="1" s="1"/>
  <c r="G98" i="1" s="1"/>
  <c r="E46" i="1"/>
  <c r="F46" i="1" s="1"/>
  <c r="G46" i="1" s="1"/>
  <c r="E12" i="1"/>
  <c r="F12" i="1" s="1"/>
  <c r="G12" i="1" s="1"/>
  <c r="E71" i="1"/>
  <c r="F71" i="1" s="1"/>
  <c r="G71" i="1" s="1"/>
  <c r="E101" i="1"/>
  <c r="F101" i="1" s="1"/>
  <c r="G101" i="1" s="1"/>
  <c r="E28" i="1"/>
  <c r="F28" i="1" s="1"/>
  <c r="G28" i="1" s="1"/>
  <c r="E69" i="1"/>
  <c r="F69" i="1" s="1"/>
  <c r="G69" i="1" s="1"/>
  <c r="E26" i="1"/>
  <c r="F26" i="1" s="1"/>
  <c r="G26" i="1" s="1"/>
  <c r="E14" i="1"/>
  <c r="F14" i="1" s="1"/>
  <c r="G14" i="1" s="1"/>
  <c r="S8" i="1"/>
  <c r="S9" i="1" s="1"/>
  <c r="E94" i="1"/>
  <c r="F94" i="1" s="1"/>
  <c r="G94" i="1" s="1"/>
  <c r="E100" i="1"/>
  <c r="F100" i="1" s="1"/>
  <c r="G100" i="1" s="1"/>
  <c r="E39" i="1"/>
  <c r="F39" i="1" s="1"/>
  <c r="G39" i="1" s="1"/>
  <c r="E18" i="1"/>
  <c r="F18" i="1" s="1"/>
  <c r="G18" i="1" s="1"/>
  <c r="E68" i="1"/>
  <c r="F68" i="1" s="1"/>
  <c r="G68" i="1" s="1"/>
  <c r="E70" i="1"/>
  <c r="F70" i="1" s="1"/>
  <c r="G70" i="1" s="1"/>
  <c r="E47" i="1"/>
  <c r="F47" i="1" s="1"/>
  <c r="G47" i="1" s="1"/>
  <c r="E90" i="1"/>
  <c r="F90" i="1" s="1"/>
  <c r="G90" i="1" s="1"/>
  <c r="E55" i="1"/>
  <c r="F55" i="1" s="1"/>
  <c r="G55" i="1" s="1"/>
  <c r="E45" i="1"/>
  <c r="F45" i="1" s="1"/>
  <c r="G45" i="1" s="1"/>
  <c r="E95" i="1"/>
  <c r="F95" i="1" s="1"/>
  <c r="G95" i="1" s="1"/>
  <c r="E66" i="1"/>
  <c r="F66" i="1" s="1"/>
  <c r="G66" i="1" s="1"/>
  <c r="S18" i="1"/>
  <c r="S19" i="1" s="1"/>
  <c r="E37" i="1"/>
  <c r="F37" i="1" s="1"/>
  <c r="G37" i="1" s="1"/>
  <c r="E29" i="1"/>
  <c r="F29" i="1" s="1"/>
  <c r="G29" i="1" s="1"/>
  <c r="E10" i="1"/>
  <c r="F10" i="1" s="1"/>
  <c r="G10" i="1" s="1"/>
  <c r="E7" i="1"/>
  <c r="F7" i="1" s="1"/>
  <c r="G7" i="1" s="1"/>
  <c r="E61" i="1"/>
  <c r="F61" i="1" s="1"/>
  <c r="G61" i="1" s="1"/>
  <c r="E74" i="1"/>
  <c r="F74" i="1" s="1"/>
  <c r="G74" i="1" s="1"/>
  <c r="E23" i="1"/>
  <c r="F23" i="1" s="1"/>
  <c r="G23" i="1" s="1"/>
  <c r="E21" i="1"/>
  <c r="F21" i="1" s="1"/>
  <c r="G21" i="1" s="1"/>
  <c r="E63" i="1"/>
  <c r="F63" i="1" s="1"/>
  <c r="G63" i="1" s="1"/>
  <c r="E53" i="1"/>
  <c r="F53" i="1" s="1"/>
  <c r="G53" i="1" s="1"/>
  <c r="E42" i="1"/>
  <c r="F42" i="1" s="1"/>
  <c r="G42" i="1" s="1"/>
  <c r="E58" i="1"/>
  <c r="F58" i="1" s="1"/>
  <c r="G58" i="1" s="1"/>
  <c r="E6" i="1"/>
  <c r="F6" i="1" s="1"/>
  <c r="G6" i="1" s="1"/>
  <c r="E13" i="1"/>
  <c r="F13" i="1" s="1"/>
  <c r="G13" i="1" s="1"/>
  <c r="E50" i="1"/>
  <c r="F50" i="1" s="1"/>
  <c r="G50" i="1" s="1"/>
  <c r="E62" i="1"/>
  <c r="F62" i="1" s="1"/>
  <c r="G62" i="1" s="1"/>
  <c r="E76" i="1"/>
  <c r="F76" i="1" s="1"/>
  <c r="G76" i="1" s="1"/>
  <c r="E15" i="1"/>
  <c r="F15" i="1" s="1"/>
  <c r="G15" i="1" s="1"/>
  <c r="E92" i="1"/>
  <c r="F92" i="1" s="1"/>
  <c r="G92" i="1" s="1"/>
  <c r="E54" i="1"/>
  <c r="F54" i="1" s="1"/>
  <c r="G54" i="1" s="1"/>
  <c r="E34" i="1"/>
  <c r="F34" i="1" s="1"/>
  <c r="G34" i="1" s="1"/>
  <c r="E38" i="1"/>
  <c r="F38" i="1" s="1"/>
  <c r="G38" i="1" s="1"/>
  <c r="E44" i="1"/>
  <c r="F44" i="1" s="1"/>
  <c r="G44" i="1" s="1"/>
  <c r="E102" i="1"/>
  <c r="F102" i="1" s="1"/>
  <c r="G102" i="1" s="1"/>
  <c r="E60" i="1"/>
  <c r="F60" i="1" s="1"/>
  <c r="G60" i="1" s="1"/>
  <c r="E31" i="1"/>
  <c r="F31" i="1" s="1"/>
  <c r="G31" i="1" s="1"/>
  <c r="E30" i="1"/>
  <c r="F30" i="1" s="1"/>
  <c r="G30" i="1" s="1"/>
  <c r="E20" i="1"/>
  <c r="F20" i="1" s="1"/>
  <c r="G20" i="1" s="1"/>
  <c r="E36" i="1"/>
  <c r="F36" i="1" s="1"/>
  <c r="G36" i="1" s="1"/>
  <c r="I29" i="1" l="1"/>
  <c r="J29" i="1" s="1"/>
  <c r="L29" i="1" s="1"/>
  <c r="H29" i="1"/>
  <c r="I32" i="1"/>
  <c r="J32" i="1" s="1"/>
  <c r="L32" i="1" s="1"/>
  <c r="H32" i="1"/>
  <c r="I91" i="1"/>
  <c r="H91" i="1"/>
  <c r="I27" i="1"/>
  <c r="J27" i="1" s="1"/>
  <c r="L27" i="1" s="1"/>
  <c r="H27" i="1"/>
  <c r="I65" i="1"/>
  <c r="J65" i="1" s="1"/>
  <c r="L65" i="1" s="1"/>
  <c r="H65" i="1"/>
  <c r="I38" i="1"/>
  <c r="J38" i="1" s="1"/>
  <c r="L38" i="1" s="1"/>
  <c r="H38" i="1"/>
  <c r="I50" i="1"/>
  <c r="J50" i="1" s="1"/>
  <c r="L50" i="1" s="1"/>
  <c r="H50" i="1"/>
  <c r="I21" i="1"/>
  <c r="J21" i="1" s="1"/>
  <c r="L21" i="1" s="1"/>
  <c r="H21" i="1"/>
  <c r="I47" i="1"/>
  <c r="J47" i="1" s="1"/>
  <c r="L47" i="1" s="1"/>
  <c r="H47" i="1"/>
  <c r="I71" i="1"/>
  <c r="J71" i="1" s="1"/>
  <c r="L71" i="1" s="1"/>
  <c r="H71" i="1"/>
  <c r="I87" i="1"/>
  <c r="H87" i="1"/>
  <c r="I24" i="1"/>
  <c r="J24" i="1" s="1"/>
  <c r="L24" i="1" s="1"/>
  <c r="H24" i="1"/>
  <c r="I19" i="1"/>
  <c r="J19" i="1" s="1"/>
  <c r="L19" i="1" s="1"/>
  <c r="H19" i="1"/>
  <c r="I57" i="1"/>
  <c r="J57" i="1" s="1"/>
  <c r="L57" i="1" s="1"/>
  <c r="H57" i="1"/>
  <c r="I37" i="1"/>
  <c r="J37" i="1" s="1"/>
  <c r="L37" i="1" s="1"/>
  <c r="H37" i="1"/>
  <c r="I36" i="1"/>
  <c r="H36" i="1"/>
  <c r="I66" i="1"/>
  <c r="J66" i="1" s="1"/>
  <c r="L66" i="1" s="1"/>
  <c r="H66" i="1"/>
  <c r="I12" i="1"/>
  <c r="J12" i="1" s="1"/>
  <c r="L12" i="1" s="1"/>
  <c r="H12" i="1"/>
  <c r="I16" i="1"/>
  <c r="J16" i="1" s="1"/>
  <c r="L16" i="1" s="1"/>
  <c r="H16" i="1"/>
  <c r="I49" i="1"/>
  <c r="J49" i="1" s="1"/>
  <c r="L49" i="1" s="1"/>
  <c r="H49" i="1"/>
  <c r="I20" i="1"/>
  <c r="J20" i="1" s="1"/>
  <c r="L20" i="1" s="1"/>
  <c r="H20" i="1"/>
  <c r="I74" i="1"/>
  <c r="J74" i="1" s="1"/>
  <c r="L74" i="1" s="1"/>
  <c r="H74" i="1"/>
  <c r="I68" i="1"/>
  <c r="J68" i="1" s="1"/>
  <c r="L68" i="1" s="1"/>
  <c r="H68" i="1"/>
  <c r="I14" i="1"/>
  <c r="J14" i="1" s="1"/>
  <c r="L14" i="1" s="1"/>
  <c r="H14" i="1"/>
  <c r="I46" i="1"/>
  <c r="J46" i="1" s="1"/>
  <c r="L46" i="1" s="1"/>
  <c r="H46" i="1"/>
  <c r="I96" i="1"/>
  <c r="J96" i="1" s="1"/>
  <c r="H96" i="1"/>
  <c r="I8" i="1"/>
  <c r="J8" i="1" s="1"/>
  <c r="L8" i="1" s="1"/>
  <c r="H8" i="1"/>
  <c r="I67" i="1"/>
  <c r="J67" i="1" s="1"/>
  <c r="L67" i="1" s="1"/>
  <c r="H67" i="1"/>
  <c r="I41" i="1"/>
  <c r="J41" i="1" s="1"/>
  <c r="L41" i="1" s="1"/>
  <c r="H41" i="1"/>
  <c r="I62" i="1"/>
  <c r="J62" i="1" s="1"/>
  <c r="L62" i="1" s="1"/>
  <c r="H62" i="1"/>
  <c r="I94" i="1"/>
  <c r="J94" i="1" s="1"/>
  <c r="H94" i="1"/>
  <c r="I23" i="1"/>
  <c r="J23" i="1" s="1"/>
  <c r="L23" i="1" s="1"/>
  <c r="H23" i="1"/>
  <c r="I104" i="1"/>
  <c r="H104" i="1"/>
  <c r="I30" i="1"/>
  <c r="J30" i="1" s="1"/>
  <c r="L30" i="1" s="1"/>
  <c r="H30" i="1"/>
  <c r="I26" i="1"/>
  <c r="J26" i="1" s="1"/>
  <c r="L26" i="1" s="1"/>
  <c r="H26" i="1"/>
  <c r="I102" i="1"/>
  <c r="J102" i="1" s="1"/>
  <c r="H102" i="1"/>
  <c r="I63" i="1"/>
  <c r="J63" i="1" s="1"/>
  <c r="L63" i="1" s="1"/>
  <c r="H63" i="1"/>
  <c r="I22" i="1"/>
  <c r="J22" i="1" s="1"/>
  <c r="L22" i="1" s="1"/>
  <c r="H22" i="1"/>
  <c r="I34" i="1"/>
  <c r="J34" i="1" s="1"/>
  <c r="L34" i="1" s="1"/>
  <c r="H34" i="1"/>
  <c r="I70" i="1"/>
  <c r="J70" i="1" s="1"/>
  <c r="L70" i="1" s="1"/>
  <c r="H70" i="1"/>
  <c r="I11" i="1"/>
  <c r="J11" i="1" s="1"/>
  <c r="L11" i="1" s="1"/>
  <c r="H11" i="1"/>
  <c r="I54" i="1"/>
  <c r="J54" i="1" s="1"/>
  <c r="L54" i="1" s="1"/>
  <c r="H54" i="1"/>
  <c r="I61" i="1"/>
  <c r="J61" i="1" s="1"/>
  <c r="L61" i="1" s="1"/>
  <c r="H61" i="1"/>
  <c r="I18" i="1"/>
  <c r="J18" i="1" s="1"/>
  <c r="L18" i="1" s="1"/>
  <c r="H18" i="1"/>
  <c r="I98" i="1"/>
  <c r="H98" i="1"/>
  <c r="I59" i="1"/>
  <c r="H59" i="1"/>
  <c r="I97" i="1"/>
  <c r="J97" i="1" s="1"/>
  <c r="H97" i="1"/>
  <c r="I31" i="1"/>
  <c r="J31" i="1" s="1"/>
  <c r="L31" i="1" s="1"/>
  <c r="H31" i="1"/>
  <c r="I92" i="1"/>
  <c r="J92" i="1" s="1"/>
  <c r="H92" i="1"/>
  <c r="I58" i="1"/>
  <c r="J58" i="1" s="1"/>
  <c r="L58" i="1" s="1"/>
  <c r="H58" i="1"/>
  <c r="I7" i="1"/>
  <c r="J7" i="1" s="1"/>
  <c r="L7" i="1" s="1"/>
  <c r="H7" i="1"/>
  <c r="I45" i="1"/>
  <c r="J45" i="1" s="1"/>
  <c r="L45" i="1" s="1"/>
  <c r="H45" i="1"/>
  <c r="I39" i="1"/>
  <c r="J39" i="1" s="1"/>
  <c r="L39" i="1" s="1"/>
  <c r="H39" i="1"/>
  <c r="I69" i="1"/>
  <c r="J69" i="1" s="1"/>
  <c r="L69" i="1" s="1"/>
  <c r="H69" i="1"/>
  <c r="I93" i="1"/>
  <c r="J93" i="1" s="1"/>
  <c r="H93" i="1"/>
  <c r="I64" i="1"/>
  <c r="J64" i="1" s="1"/>
  <c r="L64" i="1" s="1"/>
  <c r="H64" i="1"/>
  <c r="I72" i="1"/>
  <c r="J72" i="1" s="1"/>
  <c r="L72" i="1" s="1"/>
  <c r="H72" i="1"/>
  <c r="I51" i="1"/>
  <c r="J51" i="1" s="1"/>
  <c r="L51" i="1" s="1"/>
  <c r="H51" i="1"/>
  <c r="I89" i="1"/>
  <c r="J89" i="1" s="1"/>
  <c r="H89" i="1"/>
  <c r="I25" i="1"/>
  <c r="J25" i="1" s="1"/>
  <c r="L25" i="1" s="1"/>
  <c r="H25" i="1"/>
  <c r="I76" i="1"/>
  <c r="J76" i="1" s="1"/>
  <c r="L76" i="1" s="1"/>
  <c r="H76" i="1"/>
  <c r="I44" i="1"/>
  <c r="J44" i="1" s="1"/>
  <c r="L44" i="1" s="1"/>
  <c r="H44" i="1"/>
  <c r="I101" i="1"/>
  <c r="J101" i="1" s="1"/>
  <c r="H101" i="1"/>
  <c r="I13" i="1"/>
  <c r="J13" i="1" s="1"/>
  <c r="L13" i="1" s="1"/>
  <c r="H13" i="1"/>
  <c r="I75" i="1"/>
  <c r="J75" i="1" s="1"/>
  <c r="L75" i="1" s="1"/>
  <c r="H75" i="1"/>
  <c r="I6" i="1"/>
  <c r="J6" i="1" s="1"/>
  <c r="L6" i="1" s="1"/>
  <c r="H6" i="1"/>
  <c r="I95" i="1"/>
  <c r="J95" i="1" s="1"/>
  <c r="H95" i="1"/>
  <c r="I88" i="1"/>
  <c r="J88" i="1" s="1"/>
  <c r="H88" i="1"/>
  <c r="I33" i="1"/>
  <c r="J33" i="1" s="1"/>
  <c r="L33" i="1" s="1"/>
  <c r="H33" i="1"/>
  <c r="I60" i="1"/>
  <c r="J60" i="1" s="1"/>
  <c r="L60" i="1" s="1"/>
  <c r="H60" i="1"/>
  <c r="I15" i="1"/>
  <c r="J15" i="1" s="1"/>
  <c r="L15" i="1" s="1"/>
  <c r="H15" i="1"/>
  <c r="I42" i="1"/>
  <c r="J42" i="1" s="1"/>
  <c r="L42" i="1" s="1"/>
  <c r="H42" i="1"/>
  <c r="I10" i="1"/>
  <c r="J10" i="1" s="1"/>
  <c r="L10" i="1" s="1"/>
  <c r="H10" i="1"/>
  <c r="I55" i="1"/>
  <c r="J55" i="1" s="1"/>
  <c r="L55" i="1" s="1"/>
  <c r="H55" i="1"/>
  <c r="I100" i="1"/>
  <c r="J100" i="1" s="1"/>
  <c r="H100" i="1"/>
  <c r="I103" i="1"/>
  <c r="J103" i="1" s="1"/>
  <c r="H103" i="1"/>
  <c r="I48" i="1"/>
  <c r="J48" i="1" s="1"/>
  <c r="L48" i="1" s="1"/>
  <c r="H48" i="1"/>
  <c r="I56" i="1"/>
  <c r="J56" i="1" s="1"/>
  <c r="L56" i="1" s="1"/>
  <c r="H56" i="1"/>
  <c r="I43" i="1"/>
  <c r="J43" i="1" s="1"/>
  <c r="L43" i="1" s="1"/>
  <c r="H43" i="1"/>
  <c r="I17" i="1"/>
  <c r="J17" i="1" s="1"/>
  <c r="L17" i="1" s="1"/>
  <c r="H17" i="1"/>
  <c r="I53" i="1"/>
  <c r="J53" i="1" s="1"/>
  <c r="L53" i="1" s="1"/>
  <c r="H53" i="1"/>
  <c r="I90" i="1"/>
  <c r="J90" i="1" s="1"/>
  <c r="H90" i="1"/>
  <c r="I28" i="1"/>
  <c r="J28" i="1" s="1"/>
  <c r="L28" i="1" s="1"/>
  <c r="H28" i="1"/>
  <c r="I52" i="1"/>
  <c r="J52" i="1" s="1"/>
  <c r="L52" i="1" s="1"/>
  <c r="H52" i="1"/>
  <c r="I40" i="1"/>
  <c r="J40" i="1" s="1"/>
  <c r="L40" i="1" s="1"/>
  <c r="H40" i="1"/>
  <c r="I99" i="1"/>
  <c r="J99" i="1" s="1"/>
  <c r="H99" i="1"/>
  <c r="I35" i="1"/>
  <c r="J35" i="1" s="1"/>
  <c r="L35" i="1" s="1"/>
  <c r="H35" i="1"/>
  <c r="I73" i="1"/>
  <c r="J73" i="1" s="1"/>
  <c r="L73" i="1" s="1"/>
  <c r="H73" i="1"/>
  <c r="I9" i="1"/>
  <c r="J9" i="1" s="1"/>
  <c r="L9" i="1" s="1"/>
  <c r="H9" i="1"/>
  <c r="I5" i="1"/>
  <c r="J5" i="1" s="1"/>
  <c r="L5" i="1" s="1"/>
  <c r="J36" i="1"/>
  <c r="L36" i="1" s="1"/>
  <c r="J104" i="1"/>
  <c r="J91" i="1"/>
  <c r="J87" i="1"/>
  <c r="J98" i="1"/>
  <c r="J59" i="1"/>
  <c r="L59" i="1" s="1"/>
  <c r="K104" i="1" l="1"/>
  <c r="L104" i="1" s="1"/>
  <c r="K90" i="1"/>
  <c r="L90" i="1" s="1"/>
  <c r="K88" i="1"/>
  <c r="L88" i="1" s="1"/>
  <c r="L102" i="1"/>
  <c r="K102" i="1"/>
  <c r="K96" i="1"/>
  <c r="L96" i="1" s="1"/>
  <c r="K98" i="1"/>
  <c r="L98" i="1" s="1"/>
  <c r="K101" i="1"/>
  <c r="L101" i="1" s="1"/>
  <c r="K87" i="1"/>
  <c r="L87" i="1" s="1"/>
  <c r="K99" i="1"/>
  <c r="L99" i="1" s="1"/>
  <c r="K103" i="1"/>
  <c r="L103" i="1" s="1"/>
  <c r="K100" i="1"/>
  <c r="L100" i="1" s="1"/>
  <c r="L95" i="1"/>
  <c r="K95" i="1"/>
  <c r="K94" i="1"/>
  <c r="L94" i="1" s="1"/>
  <c r="K91" i="1"/>
  <c r="L91" i="1" s="1"/>
  <c r="K89" i="1"/>
  <c r="L89" i="1" s="1"/>
  <c r="L93" i="1"/>
  <c r="K93" i="1"/>
  <c r="K92" i="1"/>
  <c r="L92" i="1" s="1"/>
  <c r="K97" i="1"/>
  <c r="L97" i="1" s="1"/>
</calcChain>
</file>

<file path=xl/sharedStrings.xml><?xml version="1.0" encoding="utf-8"?>
<sst xmlns="http://schemas.openxmlformats.org/spreadsheetml/2006/main" count="66" uniqueCount="54">
  <si>
    <t xml:space="preserve">Pasos por vuelta = </t>
  </si>
  <si>
    <t xml:space="preserve">Reduccion = </t>
  </si>
  <si>
    <t>VELOCIDAD MINIMA</t>
  </si>
  <si>
    <t>VELOCIDAD MAXIMA</t>
  </si>
  <si>
    <t>ms/micropaso =</t>
  </si>
  <si>
    <t xml:space="preserve">PPS1/2 = </t>
  </si>
  <si>
    <t>v (cm/h)</t>
  </si>
  <si>
    <t>v (mm/h)</t>
  </si>
  <si>
    <t xml:space="preserve">v (μm/s) </t>
  </si>
  <si>
    <t>s/medio paso</t>
  </si>
  <si>
    <t>ms / medio paso</t>
  </si>
  <si>
    <t>s/medio paso =</t>
  </si>
  <si>
    <t>ms/ medio paso =</t>
  </si>
  <si>
    <t>micropasos / medio paso</t>
  </si>
  <si>
    <t>micropasos / medio paso =</t>
  </si>
  <si>
    <t>ms/micropaso</t>
  </si>
  <si>
    <t xml:space="preserve">Avance / medio paso (μm) = </t>
  </si>
  <si>
    <t xml:space="preserve">Avance / vuelta (mm) = </t>
  </si>
  <si>
    <t>MEDIO PASO</t>
  </si>
  <si>
    <t>MICROPASO</t>
  </si>
  <si>
    <t>ms /medio micropaso</t>
  </si>
  <si>
    <t>…..    16 micropasos - 32 medios micropasos …..</t>
  </si>
  <si>
    <t>v</t>
  </si>
  <si>
    <t xml:space="preserve">Pasos / vuelta = </t>
  </si>
  <si>
    <t xml:space="preserve">Avance / paso (mm) = </t>
  </si>
  <si>
    <t xml:space="preserve">Avance / paso (μm) = </t>
  </si>
  <si>
    <t xml:space="preserve">vmax (μm/s) = </t>
  </si>
  <si>
    <t xml:space="preserve">vmax (cm/h) = </t>
  </si>
  <si>
    <t xml:space="preserve">s/PPS1/2 = </t>
  </si>
  <si>
    <t xml:space="preserve">ms/PPS1/2 = </t>
  </si>
  <si>
    <t xml:space="preserve">vmin (μm/s) = </t>
  </si>
  <si>
    <t xml:space="preserve">vmin (cm/h) = </t>
  </si>
  <si>
    <t>t_espera</t>
  </si>
  <si>
    <t>t_espera (ms)</t>
  </si>
  <si>
    <t>PERIODO (velocidad minima)</t>
  </si>
  <si>
    <t>32 micropasos</t>
  </si>
  <si>
    <t>PASO</t>
  </si>
  <si>
    <t>t_paso</t>
  </si>
  <si>
    <t>t_mediomicropaso (ms)</t>
  </si>
  <si>
    <t>t_mediomicropaso (us)</t>
  </si>
  <si>
    <t>medio paso/s</t>
  </si>
  <si>
    <t>t_espera (us)</t>
  </si>
  <si>
    <t>32 ms = 32000 us</t>
  </si>
  <si>
    <t>us / medio paso</t>
  </si>
  <si>
    <t>TEORICO</t>
  </si>
  <si>
    <t>EL QUE VAMOS A DAR</t>
  </si>
  <si>
    <t>Grados (°)</t>
  </si>
  <si>
    <t>BE-BP (mm)</t>
  </si>
  <si>
    <t>Distancia Motor (mm)</t>
  </si>
  <si>
    <t>Rad</t>
  </si>
  <si>
    <t>valor linealizado</t>
  </si>
  <si>
    <t>error relativo</t>
  </si>
  <si>
    <t>Valor linealizado (°)</t>
  </si>
  <si>
    <t>error relativo grados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</si>
</sst>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volini"/>
      <family val="4"/>
    </font>
    <font>
      <sz val="8"/>
      <color theme="1"/>
      <name val="Cavolini"/>
      <family val="4"/>
    </font>
    <font>
      <b/>
      <sz val="8"/>
      <color theme="1"/>
      <name val="Cavolini"/>
      <family val="4"/>
    </font>
    <font>
      <sz val="7"/>
      <color theme="1"/>
      <name val="Cavolini"/>
      <family val="4"/>
    </font>
    <font>
      <b/>
      <sz val="9"/>
      <color theme="1"/>
      <name val="Cavolini"/>
      <family val="4"/>
    </font>
    <font>
      <sz val="11"/>
      <name val="Calibri"/>
      <family val="2"/>
      <scheme val="minor"/>
    </font>
    <font>
      <sz val="9"/>
      <name val="Cavolini"/>
      <family val="4"/>
    </font>
    <font>
      <sz val="8"/>
      <name val="Cavolini"/>
      <family val="4"/>
    </font>
    <font>
      <b/>
      <sz val="8"/>
      <name val="Cavolini"/>
      <family val="4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BC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0" xfId="0" applyFont="1"/>
    <xf numFmtId="164" fontId="4" fillId="0" borderId="6" xfId="0" applyNumberFormat="1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2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left" vertical="center"/>
    </xf>
    <xf numFmtId="11" fontId="2" fillId="2" borderId="14" xfId="0" applyNumberFormat="1" applyFont="1" applyFill="1" applyBorder="1" applyAlignment="1">
      <alignment horizontal="left" vertical="center"/>
    </xf>
    <xf numFmtId="1" fontId="2" fillId="2" borderId="14" xfId="0" applyNumberFormat="1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8" fillId="7" borderId="1" xfId="0" applyNumberFormat="1" applyFont="1" applyFill="1" applyBorder="1" applyAlignment="1">
      <alignment horizontal="center" vertical="center"/>
    </xf>
    <xf numFmtId="1" fontId="9" fillId="7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0" fontId="10" fillId="0" borderId="0" xfId="0" applyFont="1"/>
    <xf numFmtId="0" fontId="2" fillId="2" borderId="15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Avance</a:t>
            </a:r>
            <a:r>
              <a:rPr lang="es-ES" baseline="0"/>
              <a:t> por radianes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Alicia!$B$2:$B$32</c:f>
              <c:numCache>
                <c:formatCode>General</c:formatCode>
                <c:ptCount val="31"/>
                <c:pt idx="0">
                  <c:v>-0.17453292519943295</c:v>
                </c:pt>
                <c:pt idx="1">
                  <c:v>-0.15707963267948966</c:v>
                </c:pt>
                <c:pt idx="2">
                  <c:v>-0.13962634015954636</c:v>
                </c:pt>
                <c:pt idx="3">
                  <c:v>-0.12217304763960307</c:v>
                </c:pt>
                <c:pt idx="4">
                  <c:v>-0.10471975511965978</c:v>
                </c:pt>
                <c:pt idx="5">
                  <c:v>-8.7266462599716474E-2</c:v>
                </c:pt>
                <c:pt idx="6">
                  <c:v>-6.9813170079773182E-2</c:v>
                </c:pt>
                <c:pt idx="7">
                  <c:v>-5.235987755982989E-2</c:v>
                </c:pt>
                <c:pt idx="8">
                  <c:v>-3.4906585039886591E-2</c:v>
                </c:pt>
                <c:pt idx="9">
                  <c:v>-1.7453292519943295E-2</c:v>
                </c:pt>
                <c:pt idx="10">
                  <c:v>0</c:v>
                </c:pt>
                <c:pt idx="11">
                  <c:v>1.7453292519943295E-2</c:v>
                </c:pt>
                <c:pt idx="12">
                  <c:v>3.4906585039886591E-2</c:v>
                </c:pt>
                <c:pt idx="13">
                  <c:v>5.235987755982989E-2</c:v>
                </c:pt>
                <c:pt idx="14">
                  <c:v>6.9813170079773182E-2</c:v>
                </c:pt>
                <c:pt idx="15">
                  <c:v>8.7266462599716474E-2</c:v>
                </c:pt>
                <c:pt idx="16">
                  <c:v>0.10471975511965978</c:v>
                </c:pt>
                <c:pt idx="17">
                  <c:v>0.12217304763960307</c:v>
                </c:pt>
                <c:pt idx="18">
                  <c:v>0.13962634015954636</c:v>
                </c:pt>
                <c:pt idx="19">
                  <c:v>0.15707963267948966</c:v>
                </c:pt>
                <c:pt idx="20">
                  <c:v>0.17453292519943295</c:v>
                </c:pt>
                <c:pt idx="21">
                  <c:v>0.19198621771937624</c:v>
                </c:pt>
                <c:pt idx="22">
                  <c:v>0.20943951023931956</c:v>
                </c:pt>
                <c:pt idx="23">
                  <c:v>0.22689280275926285</c:v>
                </c:pt>
                <c:pt idx="24">
                  <c:v>0.24434609527920614</c:v>
                </c:pt>
                <c:pt idx="25">
                  <c:v>0.26179938779914941</c:v>
                </c:pt>
                <c:pt idx="26">
                  <c:v>0.27925268031909273</c:v>
                </c:pt>
                <c:pt idx="27">
                  <c:v>0.29670597283903605</c:v>
                </c:pt>
                <c:pt idx="28">
                  <c:v>0.31415926535897931</c:v>
                </c:pt>
                <c:pt idx="29">
                  <c:v>0.33161255787892263</c:v>
                </c:pt>
                <c:pt idx="30">
                  <c:v>0.3490658503988659</c:v>
                </c:pt>
              </c:numCache>
            </c:numRef>
          </c:xVal>
          <c:yVal>
            <c:numRef>
              <c:f>Alicia!$D$2:$D$32</c:f>
              <c:numCache>
                <c:formatCode>General</c:formatCode>
                <c:ptCount val="31"/>
                <c:pt idx="0">
                  <c:v>-123.42888649592548</c:v>
                </c:pt>
                <c:pt idx="1">
                  <c:v>-110.86910822717539</c:v>
                </c:pt>
                <c:pt idx="2">
                  <c:v>-98.378584291674017</c:v>
                </c:pt>
                <c:pt idx="3">
                  <c:v>-85.949192632033217</c:v>
                </c:pt>
                <c:pt idx="4">
                  <c:v>-73.572964685973531</c:v>
                </c:pt>
                <c:pt idx="5">
                  <c:v>-61.242064468146808</c:v>
                </c:pt>
                <c:pt idx="6">
                  <c:v>-48.948768360457287</c:v>
                </c:pt>
                <c:pt idx="7">
                  <c:v>-36.68544549812885</c:v>
                </c:pt>
                <c:pt idx="8">
                  <c:v>-24.44453864422341</c:v>
                </c:pt>
                <c:pt idx="9">
                  <c:v>-12.218545449752309</c:v>
                </c:pt>
                <c:pt idx="10">
                  <c:v>0</c:v>
                </c:pt>
                <c:pt idx="11">
                  <c:v>12.218545449752309</c:v>
                </c:pt>
                <c:pt idx="12">
                  <c:v>24.44453864422341</c:v>
                </c:pt>
                <c:pt idx="13">
                  <c:v>36.68544549812885</c:v>
                </c:pt>
                <c:pt idx="14">
                  <c:v>48.948768360457287</c:v>
                </c:pt>
                <c:pt idx="15">
                  <c:v>61.242064468146808</c:v>
                </c:pt>
                <c:pt idx="16">
                  <c:v>73.572964685973531</c:v>
                </c:pt>
                <c:pt idx="17">
                  <c:v>85.949192632033217</c:v>
                </c:pt>
                <c:pt idx="18">
                  <c:v>98.378584291674017</c:v>
                </c:pt>
                <c:pt idx="19">
                  <c:v>110.86910822717539</c:v>
                </c:pt>
                <c:pt idx="20">
                  <c:v>123.42888649592548</c:v>
                </c:pt>
                <c:pt idx="21">
                  <c:v>136.06621639640292</c:v>
                </c:pt>
                <c:pt idx="22">
                  <c:v>148.78959316901549</c:v>
                </c:pt>
                <c:pt idx="23">
                  <c:v>161.60773378789418</c:v>
                </c:pt>
                <c:pt idx="24">
                  <c:v>174.52960199022647</c:v>
                </c:pt>
                <c:pt idx="25">
                  <c:v>187.5644347017859</c:v>
                </c:pt>
                <c:pt idx="26">
                  <c:v>200.72177003116553</c:v>
                </c:pt>
                <c:pt idx="27">
                  <c:v>214.01147702106226</c:v>
                </c:pt>
                <c:pt idx="28">
                  <c:v>227.4437873630344</c:v>
                </c:pt>
                <c:pt idx="29">
                  <c:v>241.02932930276569</c:v>
                </c:pt>
                <c:pt idx="30">
                  <c:v>254.77916398634164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1-4D8D-8C94-9B06BF188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12272"/>
        <c:axId val="484218832"/>
      </c:scatterChart>
      <c:valAx>
        <c:axId val="48421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4218832"/>
        <c:crosses val="autoZero"/>
        <c:crossBetween val="midCat"/>
      </c:valAx>
      <c:valAx>
        <c:axId val="48421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421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Avance</a:t>
            </a:r>
            <a:r>
              <a:rPr lang="es-ES" baseline="0"/>
              <a:t> por ángulo</a:t>
            </a:r>
            <a:endParaRPr lang="es-ES"/>
          </a:p>
        </c:rich>
      </c:tx>
      <c:layout>
        <c:manualLayout>
          <c:xMode val="edge"/>
          <c:yMode val="edge"/>
          <c:x val="0.3458888888888889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Alicia!$D$1</c:f>
              <c:strCache>
                <c:ptCount val="1"/>
                <c:pt idx="0">
                  <c:v>Distancia Motor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olid"/>
                <a:round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Alicia!$A$2:$A$32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Alicia!$D$2:$D$32</c:f>
              <c:numCache>
                <c:formatCode>General</c:formatCode>
                <c:ptCount val="31"/>
                <c:pt idx="0">
                  <c:v>-123.42888649592548</c:v>
                </c:pt>
                <c:pt idx="1">
                  <c:v>-110.86910822717539</c:v>
                </c:pt>
                <c:pt idx="2">
                  <c:v>-98.378584291674017</c:v>
                </c:pt>
                <c:pt idx="3">
                  <c:v>-85.949192632033217</c:v>
                </c:pt>
                <c:pt idx="4">
                  <c:v>-73.572964685973531</c:v>
                </c:pt>
                <c:pt idx="5">
                  <c:v>-61.242064468146808</c:v>
                </c:pt>
                <c:pt idx="6">
                  <c:v>-48.948768360457287</c:v>
                </c:pt>
                <c:pt idx="7">
                  <c:v>-36.68544549812885</c:v>
                </c:pt>
                <c:pt idx="8">
                  <c:v>-24.44453864422341</c:v>
                </c:pt>
                <c:pt idx="9">
                  <c:v>-12.218545449752309</c:v>
                </c:pt>
                <c:pt idx="10">
                  <c:v>0</c:v>
                </c:pt>
                <c:pt idx="11">
                  <c:v>12.218545449752309</c:v>
                </c:pt>
                <c:pt idx="12">
                  <c:v>24.44453864422341</c:v>
                </c:pt>
                <c:pt idx="13">
                  <c:v>36.68544549812885</c:v>
                </c:pt>
                <c:pt idx="14">
                  <c:v>48.948768360457287</c:v>
                </c:pt>
                <c:pt idx="15">
                  <c:v>61.242064468146808</c:v>
                </c:pt>
                <c:pt idx="16">
                  <c:v>73.572964685973531</c:v>
                </c:pt>
                <c:pt idx="17">
                  <c:v>85.949192632033217</c:v>
                </c:pt>
                <c:pt idx="18">
                  <c:v>98.378584291674017</c:v>
                </c:pt>
                <c:pt idx="19">
                  <c:v>110.86910822717539</c:v>
                </c:pt>
                <c:pt idx="20">
                  <c:v>123.42888649592548</c:v>
                </c:pt>
                <c:pt idx="21">
                  <c:v>136.06621639640292</c:v>
                </c:pt>
                <c:pt idx="22">
                  <c:v>148.78959316901549</c:v>
                </c:pt>
                <c:pt idx="23">
                  <c:v>161.60773378789418</c:v>
                </c:pt>
                <c:pt idx="24">
                  <c:v>174.52960199022647</c:v>
                </c:pt>
                <c:pt idx="25">
                  <c:v>187.5644347017859</c:v>
                </c:pt>
                <c:pt idx="26">
                  <c:v>200.72177003116553</c:v>
                </c:pt>
                <c:pt idx="27">
                  <c:v>214.01147702106226</c:v>
                </c:pt>
                <c:pt idx="28">
                  <c:v>227.4437873630344</c:v>
                </c:pt>
                <c:pt idx="29">
                  <c:v>241.02932930276569</c:v>
                </c:pt>
                <c:pt idx="30">
                  <c:v>254.77916398634164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B-45A5-9B59-0E559B9B1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03632"/>
        <c:axId val="338497072"/>
      </c:scatterChart>
      <c:valAx>
        <c:axId val="33850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8497072"/>
        <c:crosses val="autoZero"/>
        <c:crossBetween val="midCat"/>
      </c:valAx>
      <c:valAx>
        <c:axId val="3384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Distancia Motor (mm)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6886555847185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850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8466</xdr:colOff>
      <xdr:row>14</xdr:row>
      <xdr:rowOff>107631</xdr:rowOff>
    </xdr:from>
    <xdr:ext cx="2667000" cy="45512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67C9E37-0407-40B1-8B58-27699825A04A}"/>
            </a:ext>
          </a:extLst>
        </xdr:cNvPr>
        <xdr:cNvSpPr txBox="1"/>
      </xdr:nvSpPr>
      <xdr:spPr>
        <a:xfrm>
          <a:off x="13047133" y="3426564"/>
          <a:ext cx="2667000" cy="455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ES" sz="1100" b="1">
              <a:latin typeface="Cavolini" panose="03000502040302020204" pitchFamily="66" charset="0"/>
              <a:cs typeface="Cavolini" panose="03000502040302020204" pitchFamily="66" charset="0"/>
            </a:rPr>
            <a:t>Utilizo</a:t>
          </a:r>
          <a:r>
            <a:rPr lang="es-ES" sz="1100" b="1" baseline="0">
              <a:latin typeface="Cavolini" panose="03000502040302020204" pitchFamily="66" charset="0"/>
              <a:cs typeface="Cavolini" panose="03000502040302020204" pitchFamily="66" charset="0"/>
            </a:rPr>
            <a:t> como tiempo minimo entre medio micropaso de 78us</a:t>
          </a:r>
          <a:endParaRPr lang="es-ES" sz="1100" b="1"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17</xdr:row>
      <xdr:rowOff>128587</xdr:rowOff>
    </xdr:from>
    <xdr:to>
      <xdr:col>16</xdr:col>
      <xdr:colOff>352425</xdr:colOff>
      <xdr:row>32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99E6FD-89E0-46B6-A34A-1635B283F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</xdr:row>
      <xdr:rowOff>90487</xdr:rowOff>
    </xdr:from>
    <xdr:to>
      <xdr:col>16</xdr:col>
      <xdr:colOff>228600</xdr:colOff>
      <xdr:row>15</xdr:row>
      <xdr:rowOff>166687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9435FBC-5CE9-44A6-B1DB-567E9492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0</xdr:colOff>
      <xdr:row>41</xdr:row>
      <xdr:rowOff>110065</xdr:rowOff>
    </xdr:from>
    <xdr:ext cx="3556001" cy="42216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852F951-AC5B-4993-9A06-A89C3823F6FE}"/>
            </a:ext>
          </a:extLst>
        </xdr:cNvPr>
        <xdr:cNvSpPr txBox="1"/>
      </xdr:nvSpPr>
      <xdr:spPr>
        <a:xfrm>
          <a:off x="10566399" y="3539065"/>
          <a:ext cx="3556001" cy="422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000">
              <a:latin typeface="Cavolini" panose="03000502040302020204" pitchFamily="66" charset="0"/>
              <a:cs typeface="Cavolini" panose="03000502040302020204" pitchFamily="66" charset="0"/>
            </a:rPr>
            <a:t>Seguimos teniendo 32 medios micropasos pero acortamos el tiempo de cada micropaso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236220</xdr:colOff>
      <xdr:row>2</xdr:row>
      <xdr:rowOff>125162</xdr:rowOff>
    </xdr:from>
    <xdr:to>
      <xdr:col>17</xdr:col>
      <xdr:colOff>15240</xdr:colOff>
      <xdr:row>14</xdr:row>
      <xdr:rowOff>219651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807E9B-7979-409A-80DF-79977EF7E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0" y="597602"/>
          <a:ext cx="7703820" cy="2929129"/>
        </a:xfrm>
        <a:prstGeom prst="rect">
          <a:avLst/>
        </a:prstGeom>
      </xdr:spPr>
    </xdr:pic>
    <xdr:clientData/>
  </xdr:twoCellAnchor>
  <xdr:oneCellAnchor>
    <xdr:from>
      <xdr:col>8</xdr:col>
      <xdr:colOff>662940</xdr:colOff>
      <xdr:row>16</xdr:row>
      <xdr:rowOff>53340</xdr:rowOff>
    </xdr:from>
    <xdr:ext cx="3314700" cy="55412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A257BCD-4C56-46B1-9804-672584AACB53}"/>
            </a:ext>
          </a:extLst>
        </xdr:cNvPr>
        <xdr:cNvSpPr txBox="1"/>
      </xdr:nvSpPr>
      <xdr:spPr>
        <a:xfrm>
          <a:off x="7322820" y="3832860"/>
          <a:ext cx="3314700" cy="5541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MICROPASOS IGUALES</a:t>
          </a:r>
        </a:p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NECESARIO</a:t>
          </a:r>
          <a:r>
            <a:rPr lang="es-ES" sz="1400" b="1" baseline="0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 TIEMPO DE ESPERA</a:t>
          </a:r>
          <a:endParaRPr lang="es-ES" sz="1400" b="1">
            <a:solidFill>
              <a:srgbClr val="00B0F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312420</xdr:colOff>
      <xdr:row>1</xdr:row>
      <xdr:rowOff>15465</xdr:rowOff>
    </xdr:from>
    <xdr:to>
      <xdr:col>13</xdr:col>
      <xdr:colOff>30480</xdr:colOff>
      <xdr:row>13</xdr:row>
      <xdr:rowOff>57219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BBF02-42E2-4DB1-9B46-07DB05F84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244065"/>
          <a:ext cx="5265420" cy="2784954"/>
        </a:xfrm>
        <a:prstGeom prst="rect">
          <a:avLst/>
        </a:prstGeom>
      </xdr:spPr>
    </xdr:pic>
    <xdr:clientData/>
  </xdr:twoCellAnchor>
  <xdr:oneCellAnchor>
    <xdr:from>
      <xdr:col>7</xdr:col>
      <xdr:colOff>708660</xdr:colOff>
      <xdr:row>14</xdr:row>
      <xdr:rowOff>205740</xdr:rowOff>
    </xdr:from>
    <xdr:ext cx="2788920" cy="55412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D33E2E1-9CB7-4AC8-BC35-29C03BBAC850}"/>
            </a:ext>
          </a:extLst>
        </xdr:cNvPr>
        <xdr:cNvSpPr txBox="1"/>
      </xdr:nvSpPr>
      <xdr:spPr>
        <a:xfrm>
          <a:off x="6781800" y="3406140"/>
          <a:ext cx="2788920" cy="5541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MICROPASOS DISTINTOS</a:t>
          </a:r>
        </a:p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SIN</a:t>
          </a:r>
          <a:r>
            <a:rPr lang="es-ES" sz="1400" b="1" baseline="0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 TIEMPO DE ESPERA</a:t>
          </a:r>
          <a:endParaRPr lang="es-ES" sz="1400" b="1">
            <a:solidFill>
              <a:srgbClr val="00B0F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7532-0B7D-453C-B88C-E4980293D583}">
  <dimension ref="B2:T104"/>
  <sheetViews>
    <sheetView topLeftCell="D85" zoomScale="90" zoomScaleNormal="90" workbookViewId="0">
      <selection activeCell="I5" sqref="I5"/>
    </sheetView>
  </sheetViews>
  <sheetFormatPr baseColWidth="10" defaultColWidth="11.5703125" defaultRowHeight="18.600000000000001" customHeight="1" x14ac:dyDescent="0.25"/>
  <cols>
    <col min="1" max="1" width="6.7109375" style="3" customWidth="1"/>
    <col min="2" max="2" width="9.28515625" style="54" customWidth="1"/>
    <col min="3" max="3" width="8.28515625" style="58" customWidth="1"/>
    <col min="4" max="4" width="11.5703125" style="3"/>
    <col min="5" max="5" width="13" style="3" customWidth="1"/>
    <col min="6" max="6" width="12.42578125" style="3" customWidth="1"/>
    <col min="7" max="7" width="15.28515625" style="3" customWidth="1"/>
    <col min="8" max="8" width="15.28515625" style="62" customWidth="1"/>
    <col min="9" max="9" width="21.7109375" style="33" customWidth="1"/>
    <col min="10" max="10" width="21.5703125" style="41" customWidth="1"/>
    <col min="11" max="11" width="21.5703125" style="53" customWidth="1"/>
    <col min="12" max="12" width="21.5703125" style="41" customWidth="1"/>
    <col min="13" max="13" width="11.5703125" style="3"/>
    <col min="14" max="14" width="13" style="3" customWidth="1"/>
    <col min="15" max="15" width="11.5703125" style="3"/>
    <col min="16" max="16" width="9.7109375" style="3" customWidth="1"/>
    <col min="17" max="17" width="7.28515625" style="3" customWidth="1"/>
    <col min="18" max="18" width="13.7109375" style="3" customWidth="1"/>
    <col min="19" max="16384" width="11.5703125" style="3"/>
  </cols>
  <sheetData>
    <row r="2" spans="2:19" ht="18.600000000000001" customHeight="1" x14ac:dyDescent="0.25">
      <c r="J2" s="48" t="s">
        <v>44</v>
      </c>
      <c r="K2" s="49" t="s">
        <v>45</v>
      </c>
    </row>
    <row r="3" spans="2:19" ht="18.600000000000001" customHeight="1" x14ac:dyDescent="0.25">
      <c r="B3" s="55" t="s">
        <v>6</v>
      </c>
      <c r="C3" s="59" t="s">
        <v>7</v>
      </c>
      <c r="D3" s="34" t="s">
        <v>8</v>
      </c>
      <c r="E3" s="34" t="s">
        <v>40</v>
      </c>
      <c r="F3" s="34" t="s">
        <v>9</v>
      </c>
      <c r="G3" s="34" t="s">
        <v>10</v>
      </c>
      <c r="H3" s="63" t="s">
        <v>43</v>
      </c>
      <c r="I3" s="35" t="s">
        <v>38</v>
      </c>
      <c r="J3" s="42" t="s">
        <v>39</v>
      </c>
      <c r="K3" s="52" t="s">
        <v>39</v>
      </c>
      <c r="L3" s="42" t="s">
        <v>41</v>
      </c>
    </row>
    <row r="4" spans="2:19" ht="18.600000000000001" customHeight="1" x14ac:dyDescent="0.25">
      <c r="B4" s="56">
        <v>0</v>
      </c>
      <c r="C4" s="60">
        <v>0</v>
      </c>
      <c r="D4" s="45">
        <v>0</v>
      </c>
      <c r="E4" s="45">
        <v>0</v>
      </c>
      <c r="F4" s="45">
        <v>0</v>
      </c>
      <c r="G4" s="45">
        <v>0</v>
      </c>
      <c r="H4" s="64">
        <f>G4/1000</f>
        <v>0</v>
      </c>
      <c r="I4" s="46">
        <v>0</v>
      </c>
      <c r="J4" s="47">
        <v>0</v>
      </c>
      <c r="K4" s="50">
        <v>0</v>
      </c>
      <c r="L4" s="47">
        <v>0</v>
      </c>
    </row>
    <row r="5" spans="2:19" ht="18.600000000000001" customHeight="1" x14ac:dyDescent="0.25">
      <c r="B5" s="57">
        <f>C5/10</f>
        <v>0.1</v>
      </c>
      <c r="C5" s="51">
        <v>1</v>
      </c>
      <c r="D5" s="43">
        <f>C5*1000/3600</f>
        <v>0.27777777777777779</v>
      </c>
      <c r="E5" s="43">
        <f t="shared" ref="E5:E36" si="0">D5/$P$11</f>
        <v>5.5555555555555554</v>
      </c>
      <c r="F5" s="43">
        <f>1/E5</f>
        <v>0.18</v>
      </c>
      <c r="G5" s="43">
        <f>F5*1000</f>
        <v>180</v>
      </c>
      <c r="H5" s="65">
        <f>G5*1000</f>
        <v>180000</v>
      </c>
      <c r="I5" s="43">
        <f>G5/32</f>
        <v>5.625</v>
      </c>
      <c r="J5" s="43">
        <f>I5*1000</f>
        <v>5625</v>
      </c>
      <c r="K5" s="61">
        <v>78</v>
      </c>
      <c r="L5" s="44">
        <f>(J5*32)-(32*K5)</f>
        <v>177504</v>
      </c>
      <c r="N5" s="73" t="s">
        <v>0</v>
      </c>
      <c r="O5" s="74"/>
      <c r="P5" s="36">
        <v>200</v>
      </c>
      <c r="R5" s="75" t="s">
        <v>2</v>
      </c>
      <c r="S5" s="76"/>
    </row>
    <row r="6" spans="2:19" ht="18.600000000000001" customHeight="1" x14ac:dyDescent="0.25">
      <c r="B6" s="57">
        <f t="shared" ref="B6:B69" si="1">C6/10</f>
        <v>0.2</v>
      </c>
      <c r="C6" s="51">
        <v>2</v>
      </c>
      <c r="D6" s="43">
        <f t="shared" ref="D6:D69" si="2">C6*1000/3600</f>
        <v>0.55555555555555558</v>
      </c>
      <c r="E6" s="43">
        <f t="shared" si="0"/>
        <v>11.111111111111111</v>
      </c>
      <c r="F6" s="43">
        <f t="shared" ref="F6:F69" si="3">1/E6</f>
        <v>0.09</v>
      </c>
      <c r="G6" s="43">
        <f t="shared" ref="G6:G69" si="4">F6*1000</f>
        <v>90</v>
      </c>
      <c r="H6" s="65">
        <f t="shared" ref="H6:H69" si="5">G6*1000</f>
        <v>90000</v>
      </c>
      <c r="I6" s="43">
        <f t="shared" ref="I6:I69" si="6">G6/32</f>
        <v>2.8125</v>
      </c>
      <c r="J6" s="43">
        <f t="shared" ref="J6:J69" si="7">I6*1000</f>
        <v>2812.5</v>
      </c>
      <c r="K6" s="61">
        <v>78</v>
      </c>
      <c r="L6" s="44">
        <f t="shared" ref="L6:L69" si="8">(J6*32)-(32*K6)</f>
        <v>87504</v>
      </c>
      <c r="N6" s="73" t="s">
        <v>1</v>
      </c>
      <c r="O6" s="74"/>
      <c r="P6" s="36">
        <v>100</v>
      </c>
    </row>
    <row r="7" spans="2:19" ht="18.600000000000001" customHeight="1" x14ac:dyDescent="0.25">
      <c r="B7" s="57">
        <f t="shared" si="1"/>
        <v>0.3</v>
      </c>
      <c r="C7" s="51">
        <v>3</v>
      </c>
      <c r="D7" s="43">
        <f t="shared" si="2"/>
        <v>0.83333333333333337</v>
      </c>
      <c r="E7" s="43">
        <f t="shared" si="0"/>
        <v>16.666666666666668</v>
      </c>
      <c r="F7" s="43">
        <f t="shared" si="3"/>
        <v>0.06</v>
      </c>
      <c r="G7" s="43">
        <f t="shared" si="4"/>
        <v>60</v>
      </c>
      <c r="H7" s="65">
        <f t="shared" si="5"/>
        <v>60000</v>
      </c>
      <c r="I7" s="43">
        <f t="shared" si="6"/>
        <v>1.875</v>
      </c>
      <c r="J7" s="43">
        <f t="shared" si="7"/>
        <v>1875</v>
      </c>
      <c r="K7" s="61">
        <v>78</v>
      </c>
      <c r="L7" s="44">
        <f t="shared" si="8"/>
        <v>57504</v>
      </c>
      <c r="N7" s="73" t="s">
        <v>23</v>
      </c>
      <c r="O7" s="74"/>
      <c r="P7" s="36">
        <f>P5*P6</f>
        <v>20000</v>
      </c>
      <c r="R7" s="37" t="s">
        <v>5</v>
      </c>
      <c r="S7" s="36">
        <v>400</v>
      </c>
    </row>
    <row r="8" spans="2:19" ht="18.600000000000001" customHeight="1" x14ac:dyDescent="0.25">
      <c r="B8" s="57">
        <f t="shared" si="1"/>
        <v>0.4</v>
      </c>
      <c r="C8" s="51">
        <v>4</v>
      </c>
      <c r="D8" s="43">
        <f t="shared" si="2"/>
        <v>1.1111111111111112</v>
      </c>
      <c r="E8" s="43">
        <f t="shared" si="0"/>
        <v>22.222222222222221</v>
      </c>
      <c r="F8" s="43">
        <f t="shared" si="3"/>
        <v>4.4999999999999998E-2</v>
      </c>
      <c r="G8" s="43">
        <f t="shared" si="4"/>
        <v>45</v>
      </c>
      <c r="H8" s="65">
        <f t="shared" si="5"/>
        <v>45000</v>
      </c>
      <c r="I8" s="43">
        <f t="shared" si="6"/>
        <v>1.40625</v>
      </c>
      <c r="J8" s="43">
        <f t="shared" si="7"/>
        <v>1406.25</v>
      </c>
      <c r="K8" s="61">
        <v>78</v>
      </c>
      <c r="L8" s="44">
        <f t="shared" si="8"/>
        <v>42504</v>
      </c>
      <c r="N8" s="73" t="s">
        <v>17</v>
      </c>
      <c r="O8" s="74"/>
      <c r="P8" s="36">
        <v>2</v>
      </c>
      <c r="R8" s="37" t="s">
        <v>30</v>
      </c>
      <c r="S8" s="38">
        <f>S7*P11</f>
        <v>20</v>
      </c>
    </row>
    <row r="9" spans="2:19" ht="18.600000000000001" customHeight="1" x14ac:dyDescent="0.25">
      <c r="B9" s="57">
        <f t="shared" si="1"/>
        <v>0.5</v>
      </c>
      <c r="C9" s="51">
        <v>5</v>
      </c>
      <c r="D9" s="43">
        <f t="shared" si="2"/>
        <v>1.3888888888888888</v>
      </c>
      <c r="E9" s="43">
        <f t="shared" si="0"/>
        <v>27.777777777777775</v>
      </c>
      <c r="F9" s="43">
        <f t="shared" si="3"/>
        <v>3.6000000000000004E-2</v>
      </c>
      <c r="G9" s="43">
        <f t="shared" si="4"/>
        <v>36.000000000000007</v>
      </c>
      <c r="H9" s="65">
        <f t="shared" si="5"/>
        <v>36000.000000000007</v>
      </c>
      <c r="I9" s="43">
        <f t="shared" si="6"/>
        <v>1.1250000000000002</v>
      </c>
      <c r="J9" s="43">
        <f t="shared" si="7"/>
        <v>1125.0000000000002</v>
      </c>
      <c r="K9" s="61">
        <v>78</v>
      </c>
      <c r="L9" s="44">
        <f t="shared" si="8"/>
        <v>33504.000000000007</v>
      </c>
      <c r="N9" s="73" t="s">
        <v>24</v>
      </c>
      <c r="O9" s="74"/>
      <c r="P9" s="39">
        <f>P8/P7</f>
        <v>1E-4</v>
      </c>
      <c r="R9" s="37" t="s">
        <v>31</v>
      </c>
      <c r="S9" s="38">
        <f>(S8/10^4)*3600</f>
        <v>7.2</v>
      </c>
    </row>
    <row r="10" spans="2:19" ht="18.600000000000001" customHeight="1" x14ac:dyDescent="0.25">
      <c r="B10" s="57">
        <f t="shared" si="1"/>
        <v>0.6</v>
      </c>
      <c r="C10" s="51">
        <v>6</v>
      </c>
      <c r="D10" s="43">
        <f t="shared" si="2"/>
        <v>1.6666666666666667</v>
      </c>
      <c r="E10" s="43">
        <f t="shared" si="0"/>
        <v>33.333333333333336</v>
      </c>
      <c r="F10" s="43">
        <f t="shared" si="3"/>
        <v>0.03</v>
      </c>
      <c r="G10" s="43">
        <f t="shared" si="4"/>
        <v>30</v>
      </c>
      <c r="H10" s="65">
        <f t="shared" si="5"/>
        <v>30000</v>
      </c>
      <c r="I10" s="43">
        <f t="shared" si="6"/>
        <v>0.9375</v>
      </c>
      <c r="J10" s="43">
        <f t="shared" si="7"/>
        <v>937.5</v>
      </c>
      <c r="K10" s="61">
        <v>78</v>
      </c>
      <c r="L10" s="44">
        <f t="shared" si="8"/>
        <v>27504</v>
      </c>
      <c r="N10" s="73" t="s">
        <v>25</v>
      </c>
      <c r="O10" s="74"/>
      <c r="P10" s="38">
        <f>P9*1000</f>
        <v>0.1</v>
      </c>
      <c r="R10" s="37" t="s">
        <v>28</v>
      </c>
      <c r="S10" s="39">
        <f>1/S7</f>
        <v>2.5000000000000001E-3</v>
      </c>
    </row>
    <row r="11" spans="2:19" ht="18.600000000000001" customHeight="1" x14ac:dyDescent="0.25">
      <c r="B11" s="57">
        <f t="shared" si="1"/>
        <v>0.7</v>
      </c>
      <c r="C11" s="51">
        <v>7</v>
      </c>
      <c r="D11" s="43">
        <f t="shared" si="2"/>
        <v>1.9444444444444444</v>
      </c>
      <c r="E11" s="43">
        <f t="shared" si="0"/>
        <v>38.888888888888886</v>
      </c>
      <c r="F11" s="43">
        <f t="shared" si="3"/>
        <v>2.5714285714285717E-2</v>
      </c>
      <c r="G11" s="43">
        <f t="shared" si="4"/>
        <v>25.714285714285719</v>
      </c>
      <c r="H11" s="65">
        <f t="shared" si="5"/>
        <v>25714.285714285717</v>
      </c>
      <c r="I11" s="43">
        <f t="shared" si="6"/>
        <v>0.80357142857142871</v>
      </c>
      <c r="J11" s="43">
        <f t="shared" si="7"/>
        <v>803.57142857142867</v>
      </c>
      <c r="K11" s="61">
        <v>78</v>
      </c>
      <c r="L11" s="44">
        <f t="shared" si="8"/>
        <v>23218.285714285717</v>
      </c>
      <c r="N11" s="73" t="s">
        <v>16</v>
      </c>
      <c r="O11" s="74"/>
      <c r="P11" s="38">
        <f>P10/2</f>
        <v>0.05</v>
      </c>
      <c r="R11" s="37" t="s">
        <v>29</v>
      </c>
      <c r="S11" s="38">
        <f>S10*1000</f>
        <v>2.5</v>
      </c>
    </row>
    <row r="12" spans="2:19" ht="18.600000000000001" customHeight="1" x14ac:dyDescent="0.25">
      <c r="B12" s="57">
        <f t="shared" si="1"/>
        <v>0.8</v>
      </c>
      <c r="C12" s="51">
        <v>8</v>
      </c>
      <c r="D12" s="43">
        <f t="shared" si="2"/>
        <v>2.2222222222222223</v>
      </c>
      <c r="E12" s="43">
        <f t="shared" si="0"/>
        <v>44.444444444444443</v>
      </c>
      <c r="F12" s="43">
        <f t="shared" si="3"/>
        <v>2.2499999999999999E-2</v>
      </c>
      <c r="G12" s="43">
        <f t="shared" si="4"/>
        <v>22.5</v>
      </c>
      <c r="H12" s="65">
        <f t="shared" si="5"/>
        <v>22500</v>
      </c>
      <c r="I12" s="43">
        <f t="shared" si="6"/>
        <v>0.703125</v>
      </c>
      <c r="J12" s="43">
        <f t="shared" si="7"/>
        <v>703.125</v>
      </c>
      <c r="K12" s="61">
        <v>78</v>
      </c>
      <c r="L12" s="44">
        <f t="shared" si="8"/>
        <v>20004</v>
      </c>
    </row>
    <row r="13" spans="2:19" ht="18.600000000000001" customHeight="1" x14ac:dyDescent="0.25">
      <c r="B13" s="57">
        <f t="shared" si="1"/>
        <v>0.9</v>
      </c>
      <c r="C13" s="51">
        <v>9</v>
      </c>
      <c r="D13" s="43">
        <f t="shared" si="2"/>
        <v>2.5</v>
      </c>
      <c r="E13" s="43">
        <f t="shared" si="0"/>
        <v>50</v>
      </c>
      <c r="F13" s="43">
        <f t="shared" si="3"/>
        <v>0.02</v>
      </c>
      <c r="G13" s="43">
        <f t="shared" si="4"/>
        <v>20</v>
      </c>
      <c r="H13" s="65">
        <f t="shared" si="5"/>
        <v>20000</v>
      </c>
      <c r="I13" s="43">
        <f t="shared" si="6"/>
        <v>0.625</v>
      </c>
      <c r="J13" s="43">
        <f t="shared" si="7"/>
        <v>625</v>
      </c>
      <c r="K13" s="61">
        <v>78</v>
      </c>
      <c r="L13" s="44">
        <f t="shared" si="8"/>
        <v>17504</v>
      </c>
    </row>
    <row r="14" spans="2:19" ht="18.600000000000001" customHeight="1" x14ac:dyDescent="0.25">
      <c r="B14" s="57">
        <f t="shared" si="1"/>
        <v>1</v>
      </c>
      <c r="C14" s="51">
        <v>10</v>
      </c>
      <c r="D14" s="43">
        <f t="shared" si="2"/>
        <v>2.7777777777777777</v>
      </c>
      <c r="E14" s="43">
        <f t="shared" si="0"/>
        <v>55.55555555555555</v>
      </c>
      <c r="F14" s="43">
        <f t="shared" si="3"/>
        <v>1.8000000000000002E-2</v>
      </c>
      <c r="G14" s="43">
        <f t="shared" si="4"/>
        <v>18.000000000000004</v>
      </c>
      <c r="H14" s="65">
        <f t="shared" si="5"/>
        <v>18000.000000000004</v>
      </c>
      <c r="I14" s="43">
        <f t="shared" si="6"/>
        <v>0.56250000000000011</v>
      </c>
      <c r="J14" s="43">
        <f t="shared" si="7"/>
        <v>562.50000000000011</v>
      </c>
      <c r="K14" s="61">
        <v>78</v>
      </c>
      <c r="L14" s="44">
        <f t="shared" si="8"/>
        <v>15504.000000000004</v>
      </c>
    </row>
    <row r="15" spans="2:19" ht="18.600000000000001" customHeight="1" x14ac:dyDescent="0.25">
      <c r="B15" s="57">
        <f t="shared" si="1"/>
        <v>1.1000000000000001</v>
      </c>
      <c r="C15" s="51">
        <v>11</v>
      </c>
      <c r="D15" s="43">
        <f t="shared" si="2"/>
        <v>3.0555555555555554</v>
      </c>
      <c r="E15" s="43">
        <f t="shared" si="0"/>
        <v>61.111111111111107</v>
      </c>
      <c r="F15" s="43">
        <f t="shared" si="3"/>
        <v>1.6363636363636365E-2</v>
      </c>
      <c r="G15" s="43">
        <f t="shared" si="4"/>
        <v>16.363636363636363</v>
      </c>
      <c r="H15" s="65">
        <f t="shared" si="5"/>
        <v>16363.636363636364</v>
      </c>
      <c r="I15" s="43">
        <f t="shared" si="6"/>
        <v>0.51136363636363635</v>
      </c>
      <c r="J15" s="43">
        <f t="shared" si="7"/>
        <v>511.36363636363637</v>
      </c>
      <c r="K15" s="61">
        <v>78</v>
      </c>
      <c r="L15" s="44">
        <f t="shared" si="8"/>
        <v>13867.636363636364</v>
      </c>
      <c r="R15" s="75" t="s">
        <v>3</v>
      </c>
      <c r="S15" s="76"/>
    </row>
    <row r="16" spans="2:19" ht="18.600000000000001" customHeight="1" x14ac:dyDescent="0.25">
      <c r="B16" s="57">
        <f t="shared" si="1"/>
        <v>1.2</v>
      </c>
      <c r="C16" s="51">
        <v>12</v>
      </c>
      <c r="D16" s="43">
        <f t="shared" si="2"/>
        <v>3.3333333333333335</v>
      </c>
      <c r="E16" s="43">
        <f t="shared" si="0"/>
        <v>66.666666666666671</v>
      </c>
      <c r="F16" s="43">
        <f t="shared" si="3"/>
        <v>1.4999999999999999E-2</v>
      </c>
      <c r="G16" s="43">
        <f t="shared" si="4"/>
        <v>15</v>
      </c>
      <c r="H16" s="65">
        <f t="shared" si="5"/>
        <v>15000</v>
      </c>
      <c r="I16" s="43">
        <f t="shared" si="6"/>
        <v>0.46875</v>
      </c>
      <c r="J16" s="43">
        <f t="shared" si="7"/>
        <v>468.75</v>
      </c>
      <c r="K16" s="61">
        <v>78</v>
      </c>
      <c r="L16" s="44">
        <f t="shared" si="8"/>
        <v>12504</v>
      </c>
    </row>
    <row r="17" spans="2:20" ht="18.600000000000001" customHeight="1" x14ac:dyDescent="0.25">
      <c r="B17" s="57">
        <f t="shared" si="1"/>
        <v>1.3</v>
      </c>
      <c r="C17" s="51">
        <v>13</v>
      </c>
      <c r="D17" s="43">
        <f t="shared" si="2"/>
        <v>3.6111111111111112</v>
      </c>
      <c r="E17" s="43">
        <f t="shared" si="0"/>
        <v>72.222222222222214</v>
      </c>
      <c r="F17" s="43">
        <f t="shared" si="3"/>
        <v>1.3846153846153848E-2</v>
      </c>
      <c r="G17" s="43">
        <f t="shared" si="4"/>
        <v>13.846153846153848</v>
      </c>
      <c r="H17" s="65">
        <f t="shared" si="5"/>
        <v>13846.153846153849</v>
      </c>
      <c r="I17" s="43">
        <f t="shared" si="6"/>
        <v>0.43269230769230776</v>
      </c>
      <c r="J17" s="43">
        <f t="shared" si="7"/>
        <v>432.69230769230779</v>
      </c>
      <c r="K17" s="61">
        <v>78</v>
      </c>
      <c r="L17" s="44">
        <f t="shared" si="8"/>
        <v>11350.153846153849</v>
      </c>
      <c r="R17" s="37" t="s">
        <v>5</v>
      </c>
      <c r="S17" s="36">
        <v>2800</v>
      </c>
    </row>
    <row r="18" spans="2:20" ht="18.600000000000001" customHeight="1" x14ac:dyDescent="0.25">
      <c r="B18" s="57">
        <f t="shared" si="1"/>
        <v>1.4</v>
      </c>
      <c r="C18" s="51">
        <v>14</v>
      </c>
      <c r="D18" s="43">
        <f t="shared" si="2"/>
        <v>3.8888888888888888</v>
      </c>
      <c r="E18" s="43">
        <f t="shared" si="0"/>
        <v>77.777777777777771</v>
      </c>
      <c r="F18" s="43">
        <f t="shared" si="3"/>
        <v>1.2857142857142859E-2</v>
      </c>
      <c r="G18" s="43">
        <f t="shared" si="4"/>
        <v>12.857142857142859</v>
      </c>
      <c r="H18" s="65">
        <f t="shared" si="5"/>
        <v>12857.142857142859</v>
      </c>
      <c r="I18" s="43">
        <f t="shared" si="6"/>
        <v>0.40178571428571436</v>
      </c>
      <c r="J18" s="43">
        <f t="shared" si="7"/>
        <v>401.78571428571433</v>
      </c>
      <c r="K18" s="61">
        <v>78</v>
      </c>
      <c r="L18" s="44">
        <f t="shared" si="8"/>
        <v>10361.142857142859</v>
      </c>
      <c r="R18" s="37" t="s">
        <v>26</v>
      </c>
      <c r="S18" s="38">
        <f>S17*P11</f>
        <v>140</v>
      </c>
    </row>
    <row r="19" spans="2:20" ht="18.600000000000001" customHeight="1" x14ac:dyDescent="0.25">
      <c r="B19" s="57">
        <f t="shared" si="1"/>
        <v>1.5</v>
      </c>
      <c r="C19" s="51">
        <v>15</v>
      </c>
      <c r="D19" s="43">
        <f t="shared" si="2"/>
        <v>4.166666666666667</v>
      </c>
      <c r="E19" s="43">
        <f t="shared" si="0"/>
        <v>83.333333333333329</v>
      </c>
      <c r="F19" s="43">
        <f t="shared" si="3"/>
        <v>1.2E-2</v>
      </c>
      <c r="G19" s="43">
        <f t="shared" si="4"/>
        <v>12</v>
      </c>
      <c r="H19" s="65">
        <f t="shared" si="5"/>
        <v>12000</v>
      </c>
      <c r="I19" s="43">
        <f t="shared" si="6"/>
        <v>0.375</v>
      </c>
      <c r="J19" s="43">
        <f t="shared" si="7"/>
        <v>375</v>
      </c>
      <c r="K19" s="61">
        <v>78</v>
      </c>
      <c r="L19" s="44">
        <f t="shared" si="8"/>
        <v>9504</v>
      </c>
      <c r="R19" s="37" t="s">
        <v>27</v>
      </c>
      <c r="S19" s="38">
        <f>(S18/10^4)*3600</f>
        <v>50.4</v>
      </c>
    </row>
    <row r="20" spans="2:20" ht="18.600000000000001" customHeight="1" x14ac:dyDescent="0.25">
      <c r="B20" s="57">
        <f t="shared" si="1"/>
        <v>1.6</v>
      </c>
      <c r="C20" s="51">
        <v>16</v>
      </c>
      <c r="D20" s="43">
        <f t="shared" si="2"/>
        <v>4.4444444444444446</v>
      </c>
      <c r="E20" s="43">
        <f t="shared" si="0"/>
        <v>88.888888888888886</v>
      </c>
      <c r="F20" s="43">
        <f t="shared" si="3"/>
        <v>1.125E-2</v>
      </c>
      <c r="G20" s="43">
        <f t="shared" si="4"/>
        <v>11.25</v>
      </c>
      <c r="H20" s="65">
        <f t="shared" si="5"/>
        <v>11250</v>
      </c>
      <c r="I20" s="43">
        <f t="shared" si="6"/>
        <v>0.3515625</v>
      </c>
      <c r="J20" s="43">
        <f t="shared" si="7"/>
        <v>351.5625</v>
      </c>
      <c r="K20" s="61">
        <v>78</v>
      </c>
      <c r="L20" s="44">
        <f t="shared" si="8"/>
        <v>8754</v>
      </c>
      <c r="R20" s="37" t="s">
        <v>28</v>
      </c>
      <c r="S20" s="39">
        <f>1/S17</f>
        <v>3.5714285714285714E-4</v>
      </c>
    </row>
    <row r="21" spans="2:20" ht="18.600000000000001" customHeight="1" x14ac:dyDescent="0.25">
      <c r="B21" s="57">
        <f t="shared" si="1"/>
        <v>1.7</v>
      </c>
      <c r="C21" s="51">
        <v>17</v>
      </c>
      <c r="D21" s="43">
        <f t="shared" si="2"/>
        <v>4.7222222222222223</v>
      </c>
      <c r="E21" s="43">
        <f t="shared" si="0"/>
        <v>94.444444444444443</v>
      </c>
      <c r="F21" s="43">
        <f t="shared" si="3"/>
        <v>1.0588235294117647E-2</v>
      </c>
      <c r="G21" s="43">
        <f t="shared" si="4"/>
        <v>10.588235294117647</v>
      </c>
      <c r="H21" s="65">
        <f t="shared" si="5"/>
        <v>10588.235294117647</v>
      </c>
      <c r="I21" s="43">
        <f t="shared" si="6"/>
        <v>0.33088235294117646</v>
      </c>
      <c r="J21" s="43">
        <f t="shared" si="7"/>
        <v>330.88235294117646</v>
      </c>
      <c r="K21" s="61">
        <v>78</v>
      </c>
      <c r="L21" s="44">
        <f t="shared" si="8"/>
        <v>8092.2352941176468</v>
      </c>
      <c r="R21" s="37" t="s">
        <v>29</v>
      </c>
      <c r="S21" s="38">
        <f>S20*1000</f>
        <v>0.35714285714285715</v>
      </c>
    </row>
    <row r="22" spans="2:20" ht="18.600000000000001" customHeight="1" x14ac:dyDescent="0.25">
      <c r="B22" s="57">
        <f t="shared" si="1"/>
        <v>1.8</v>
      </c>
      <c r="C22" s="51">
        <v>18</v>
      </c>
      <c r="D22" s="43">
        <f t="shared" si="2"/>
        <v>5</v>
      </c>
      <c r="E22" s="43">
        <f t="shared" si="0"/>
        <v>100</v>
      </c>
      <c r="F22" s="43">
        <f t="shared" si="3"/>
        <v>0.01</v>
      </c>
      <c r="G22" s="43">
        <f t="shared" si="4"/>
        <v>10</v>
      </c>
      <c r="H22" s="65">
        <f t="shared" si="5"/>
        <v>10000</v>
      </c>
      <c r="I22" s="43">
        <f t="shared" si="6"/>
        <v>0.3125</v>
      </c>
      <c r="J22" s="43">
        <f t="shared" si="7"/>
        <v>312.5</v>
      </c>
      <c r="K22" s="61">
        <v>78</v>
      </c>
      <c r="L22" s="44">
        <f t="shared" si="8"/>
        <v>7504</v>
      </c>
    </row>
    <row r="23" spans="2:20" ht="18.600000000000001" customHeight="1" x14ac:dyDescent="0.25">
      <c r="B23" s="57">
        <f t="shared" si="1"/>
        <v>1.9</v>
      </c>
      <c r="C23" s="51">
        <v>19</v>
      </c>
      <c r="D23" s="43">
        <f t="shared" si="2"/>
        <v>5.2777777777777777</v>
      </c>
      <c r="E23" s="43">
        <f t="shared" si="0"/>
        <v>105.55555555555554</v>
      </c>
      <c r="F23" s="43">
        <f t="shared" si="3"/>
        <v>9.4736842105263164E-3</v>
      </c>
      <c r="G23" s="43">
        <f t="shared" si="4"/>
        <v>9.4736842105263168</v>
      </c>
      <c r="H23" s="65">
        <f t="shared" si="5"/>
        <v>9473.6842105263167</v>
      </c>
      <c r="I23" s="43">
        <f t="shared" si="6"/>
        <v>0.2960526315789474</v>
      </c>
      <c r="J23" s="43">
        <f t="shared" si="7"/>
        <v>296.0526315789474</v>
      </c>
      <c r="K23" s="61">
        <v>78</v>
      </c>
      <c r="L23" s="44">
        <f t="shared" si="8"/>
        <v>6977.6842105263167</v>
      </c>
      <c r="R23" s="75" t="s">
        <v>34</v>
      </c>
      <c r="S23" s="77"/>
      <c r="T23" s="76"/>
    </row>
    <row r="24" spans="2:20" ht="18.600000000000001" customHeight="1" x14ac:dyDescent="0.25">
      <c r="B24" s="57">
        <f t="shared" si="1"/>
        <v>2</v>
      </c>
      <c r="C24" s="51">
        <v>20</v>
      </c>
      <c r="D24" s="43">
        <f t="shared" si="2"/>
        <v>5.5555555555555554</v>
      </c>
      <c r="E24" s="43">
        <f t="shared" si="0"/>
        <v>111.1111111111111</v>
      </c>
      <c r="F24" s="43">
        <f t="shared" si="3"/>
        <v>9.0000000000000011E-3</v>
      </c>
      <c r="G24" s="43">
        <f t="shared" si="4"/>
        <v>9.0000000000000018</v>
      </c>
      <c r="H24" s="65">
        <f t="shared" si="5"/>
        <v>9000.0000000000018</v>
      </c>
      <c r="I24" s="43">
        <f t="shared" si="6"/>
        <v>0.28125000000000006</v>
      </c>
      <c r="J24" s="43">
        <f t="shared" si="7"/>
        <v>281.25000000000006</v>
      </c>
      <c r="K24" s="61">
        <v>78</v>
      </c>
      <c r="L24" s="44">
        <f t="shared" si="8"/>
        <v>6504.0000000000018</v>
      </c>
    </row>
    <row r="25" spans="2:20" ht="18.600000000000001" customHeight="1" x14ac:dyDescent="0.25">
      <c r="B25" s="57">
        <f t="shared" si="1"/>
        <v>2.1</v>
      </c>
      <c r="C25" s="51">
        <v>21</v>
      </c>
      <c r="D25" s="43">
        <f t="shared" si="2"/>
        <v>5.833333333333333</v>
      </c>
      <c r="E25" s="43">
        <f t="shared" si="0"/>
        <v>116.66666666666666</v>
      </c>
      <c r="F25" s="43">
        <f t="shared" si="3"/>
        <v>8.5714285714285719E-3</v>
      </c>
      <c r="G25" s="43">
        <f t="shared" si="4"/>
        <v>8.5714285714285712</v>
      </c>
      <c r="H25" s="65">
        <f t="shared" si="5"/>
        <v>8571.4285714285706</v>
      </c>
      <c r="I25" s="43">
        <f t="shared" si="6"/>
        <v>0.26785714285714285</v>
      </c>
      <c r="J25" s="43">
        <f t="shared" si="7"/>
        <v>267.85714285714283</v>
      </c>
      <c r="K25" s="61">
        <v>78</v>
      </c>
      <c r="L25" s="44">
        <f t="shared" si="8"/>
        <v>6075.4285714285706</v>
      </c>
      <c r="R25" s="73" t="s">
        <v>11</v>
      </c>
      <c r="S25" s="74"/>
      <c r="T25" s="38">
        <f>1/400</f>
        <v>2.5000000000000001E-3</v>
      </c>
    </row>
    <row r="26" spans="2:20" ht="18.600000000000001" customHeight="1" x14ac:dyDescent="0.25">
      <c r="B26" s="57">
        <f t="shared" si="1"/>
        <v>2.2000000000000002</v>
      </c>
      <c r="C26" s="51">
        <v>22</v>
      </c>
      <c r="D26" s="43">
        <f t="shared" si="2"/>
        <v>6.1111111111111107</v>
      </c>
      <c r="E26" s="43">
        <f t="shared" si="0"/>
        <v>122.22222222222221</v>
      </c>
      <c r="F26" s="43">
        <f t="shared" si="3"/>
        <v>8.1818181818181825E-3</v>
      </c>
      <c r="G26" s="43">
        <f t="shared" si="4"/>
        <v>8.1818181818181817</v>
      </c>
      <c r="H26" s="65">
        <f t="shared" si="5"/>
        <v>8181.818181818182</v>
      </c>
      <c r="I26" s="43">
        <f t="shared" si="6"/>
        <v>0.25568181818181818</v>
      </c>
      <c r="J26" s="43">
        <f t="shared" si="7"/>
        <v>255.68181818181819</v>
      </c>
      <c r="K26" s="61">
        <v>78</v>
      </c>
      <c r="L26" s="44">
        <f t="shared" si="8"/>
        <v>5685.818181818182</v>
      </c>
      <c r="R26" s="73" t="s">
        <v>12</v>
      </c>
      <c r="S26" s="74"/>
      <c r="T26" s="38">
        <f>T25*1000</f>
        <v>2.5</v>
      </c>
    </row>
    <row r="27" spans="2:20" ht="18.600000000000001" customHeight="1" x14ac:dyDescent="0.25">
      <c r="B27" s="57">
        <f t="shared" si="1"/>
        <v>2.2999999999999998</v>
      </c>
      <c r="C27" s="51">
        <v>23</v>
      </c>
      <c r="D27" s="43">
        <f t="shared" si="2"/>
        <v>6.3888888888888893</v>
      </c>
      <c r="E27" s="43">
        <f t="shared" si="0"/>
        <v>127.77777777777779</v>
      </c>
      <c r="F27" s="43">
        <f t="shared" si="3"/>
        <v>7.826086956521738E-3</v>
      </c>
      <c r="G27" s="43">
        <f t="shared" si="4"/>
        <v>7.8260869565217384</v>
      </c>
      <c r="H27" s="65">
        <f t="shared" si="5"/>
        <v>7826.0869565217381</v>
      </c>
      <c r="I27" s="43">
        <f t="shared" si="6"/>
        <v>0.24456521739130432</v>
      </c>
      <c r="J27" s="43">
        <f t="shared" si="7"/>
        <v>244.56521739130432</v>
      </c>
      <c r="K27" s="61">
        <v>78</v>
      </c>
      <c r="L27" s="44">
        <f t="shared" si="8"/>
        <v>5330.0869565217381</v>
      </c>
      <c r="R27" s="73" t="s">
        <v>14</v>
      </c>
      <c r="S27" s="74"/>
      <c r="T27" s="40">
        <v>32</v>
      </c>
    </row>
    <row r="28" spans="2:20" ht="18.600000000000001" customHeight="1" x14ac:dyDescent="0.25">
      <c r="B28" s="57">
        <f t="shared" si="1"/>
        <v>2.4</v>
      </c>
      <c r="C28" s="51">
        <v>24</v>
      </c>
      <c r="D28" s="43">
        <f t="shared" si="2"/>
        <v>6.666666666666667</v>
      </c>
      <c r="E28" s="43">
        <f t="shared" si="0"/>
        <v>133.33333333333334</v>
      </c>
      <c r="F28" s="43">
        <f t="shared" si="3"/>
        <v>7.4999999999999997E-3</v>
      </c>
      <c r="G28" s="43">
        <f t="shared" si="4"/>
        <v>7.5</v>
      </c>
      <c r="H28" s="65">
        <f t="shared" si="5"/>
        <v>7500</v>
      </c>
      <c r="I28" s="43">
        <f t="shared" si="6"/>
        <v>0.234375</v>
      </c>
      <c r="J28" s="43">
        <f t="shared" si="7"/>
        <v>234.375</v>
      </c>
      <c r="K28" s="61">
        <v>78</v>
      </c>
      <c r="L28" s="44">
        <f t="shared" si="8"/>
        <v>5004</v>
      </c>
      <c r="R28" s="73" t="s">
        <v>4</v>
      </c>
      <c r="S28" s="74"/>
      <c r="T28" s="38">
        <f>T26/T27</f>
        <v>7.8125E-2</v>
      </c>
    </row>
    <row r="29" spans="2:20" ht="18.600000000000001" customHeight="1" x14ac:dyDescent="0.25">
      <c r="B29" s="57">
        <f t="shared" si="1"/>
        <v>2.5</v>
      </c>
      <c r="C29" s="51">
        <v>25</v>
      </c>
      <c r="D29" s="43">
        <f t="shared" si="2"/>
        <v>6.9444444444444446</v>
      </c>
      <c r="E29" s="43">
        <f t="shared" si="0"/>
        <v>138.88888888888889</v>
      </c>
      <c r="F29" s="43">
        <f t="shared" si="3"/>
        <v>7.1999999999999998E-3</v>
      </c>
      <c r="G29" s="43">
        <f t="shared" si="4"/>
        <v>7.2</v>
      </c>
      <c r="H29" s="65">
        <f t="shared" si="5"/>
        <v>7200</v>
      </c>
      <c r="I29" s="43">
        <f t="shared" si="6"/>
        <v>0.22500000000000001</v>
      </c>
      <c r="J29" s="43">
        <f t="shared" si="7"/>
        <v>225</v>
      </c>
      <c r="K29" s="61">
        <v>78</v>
      </c>
      <c r="L29" s="44">
        <f t="shared" si="8"/>
        <v>4704</v>
      </c>
    </row>
    <row r="30" spans="2:20" ht="18.600000000000001" customHeight="1" x14ac:dyDescent="0.25">
      <c r="B30" s="57">
        <f t="shared" si="1"/>
        <v>2.6</v>
      </c>
      <c r="C30" s="51">
        <v>26</v>
      </c>
      <c r="D30" s="43">
        <f t="shared" si="2"/>
        <v>7.2222222222222223</v>
      </c>
      <c r="E30" s="43">
        <f t="shared" si="0"/>
        <v>144.44444444444443</v>
      </c>
      <c r="F30" s="43">
        <f t="shared" si="3"/>
        <v>6.9230769230769242E-3</v>
      </c>
      <c r="G30" s="43">
        <f t="shared" si="4"/>
        <v>6.9230769230769242</v>
      </c>
      <c r="H30" s="65">
        <f t="shared" si="5"/>
        <v>6923.0769230769247</v>
      </c>
      <c r="I30" s="43">
        <f t="shared" si="6"/>
        <v>0.21634615384615388</v>
      </c>
      <c r="J30" s="43">
        <f t="shared" si="7"/>
        <v>216.3461538461539</v>
      </c>
      <c r="K30" s="61">
        <v>78</v>
      </c>
      <c r="L30" s="44">
        <f t="shared" si="8"/>
        <v>4427.0769230769247</v>
      </c>
    </row>
    <row r="31" spans="2:20" ht="18.600000000000001" customHeight="1" x14ac:dyDescent="0.25">
      <c r="B31" s="57">
        <f t="shared" si="1"/>
        <v>2.7</v>
      </c>
      <c r="C31" s="51">
        <v>27</v>
      </c>
      <c r="D31" s="43">
        <f t="shared" si="2"/>
        <v>7.5</v>
      </c>
      <c r="E31" s="43">
        <f t="shared" si="0"/>
        <v>150</v>
      </c>
      <c r="F31" s="43">
        <f t="shared" si="3"/>
        <v>6.6666666666666671E-3</v>
      </c>
      <c r="G31" s="43">
        <f t="shared" si="4"/>
        <v>6.666666666666667</v>
      </c>
      <c r="H31" s="65">
        <f t="shared" si="5"/>
        <v>6666.666666666667</v>
      </c>
      <c r="I31" s="43">
        <f t="shared" si="6"/>
        <v>0.20833333333333334</v>
      </c>
      <c r="J31" s="43">
        <f t="shared" si="7"/>
        <v>208.33333333333334</v>
      </c>
      <c r="K31" s="61">
        <v>78</v>
      </c>
      <c r="L31" s="44">
        <f t="shared" si="8"/>
        <v>4170.666666666667</v>
      </c>
    </row>
    <row r="32" spans="2:20" ht="18.600000000000001" customHeight="1" x14ac:dyDescent="0.25">
      <c r="B32" s="57">
        <f t="shared" si="1"/>
        <v>2.8</v>
      </c>
      <c r="C32" s="51">
        <v>28</v>
      </c>
      <c r="D32" s="43">
        <f t="shared" si="2"/>
        <v>7.7777777777777777</v>
      </c>
      <c r="E32" s="43">
        <f t="shared" si="0"/>
        <v>155.55555555555554</v>
      </c>
      <c r="F32" s="43">
        <f t="shared" si="3"/>
        <v>6.4285714285714293E-3</v>
      </c>
      <c r="G32" s="43">
        <f t="shared" si="4"/>
        <v>6.4285714285714297</v>
      </c>
      <c r="H32" s="65">
        <f t="shared" si="5"/>
        <v>6428.5714285714294</v>
      </c>
      <c r="I32" s="43">
        <f t="shared" si="6"/>
        <v>0.20089285714285718</v>
      </c>
      <c r="J32" s="43">
        <f t="shared" si="7"/>
        <v>200.89285714285717</v>
      </c>
      <c r="K32" s="61">
        <v>78</v>
      </c>
      <c r="L32" s="44">
        <f t="shared" si="8"/>
        <v>3932.5714285714294</v>
      </c>
    </row>
    <row r="33" spans="2:12" ht="18.600000000000001" customHeight="1" x14ac:dyDescent="0.25">
      <c r="B33" s="57">
        <f t="shared" si="1"/>
        <v>2.9</v>
      </c>
      <c r="C33" s="51">
        <v>29</v>
      </c>
      <c r="D33" s="43">
        <f t="shared" si="2"/>
        <v>8.0555555555555554</v>
      </c>
      <c r="E33" s="43">
        <f t="shared" si="0"/>
        <v>161.11111111111109</v>
      </c>
      <c r="F33" s="43">
        <f t="shared" si="3"/>
        <v>6.2068965517241385E-3</v>
      </c>
      <c r="G33" s="43">
        <f t="shared" si="4"/>
        <v>6.2068965517241388</v>
      </c>
      <c r="H33" s="65">
        <f t="shared" si="5"/>
        <v>6206.8965517241386</v>
      </c>
      <c r="I33" s="43">
        <f t="shared" si="6"/>
        <v>0.19396551724137934</v>
      </c>
      <c r="J33" s="43">
        <f t="shared" si="7"/>
        <v>193.96551724137933</v>
      </c>
      <c r="K33" s="61">
        <v>78</v>
      </c>
      <c r="L33" s="44">
        <f t="shared" si="8"/>
        <v>3710.8965517241386</v>
      </c>
    </row>
    <row r="34" spans="2:12" ht="18.600000000000001" customHeight="1" x14ac:dyDescent="0.25">
      <c r="B34" s="57">
        <f t="shared" si="1"/>
        <v>3</v>
      </c>
      <c r="C34" s="51">
        <v>30</v>
      </c>
      <c r="D34" s="43">
        <f t="shared" si="2"/>
        <v>8.3333333333333339</v>
      </c>
      <c r="E34" s="43">
        <f t="shared" si="0"/>
        <v>166.66666666666666</v>
      </c>
      <c r="F34" s="43">
        <f t="shared" si="3"/>
        <v>6.0000000000000001E-3</v>
      </c>
      <c r="G34" s="43">
        <f t="shared" si="4"/>
        <v>6</v>
      </c>
      <c r="H34" s="65">
        <f t="shared" si="5"/>
        <v>6000</v>
      </c>
      <c r="I34" s="43">
        <f t="shared" si="6"/>
        <v>0.1875</v>
      </c>
      <c r="J34" s="43">
        <f t="shared" si="7"/>
        <v>187.5</v>
      </c>
      <c r="K34" s="61">
        <v>78</v>
      </c>
      <c r="L34" s="44">
        <f t="shared" si="8"/>
        <v>3504</v>
      </c>
    </row>
    <row r="35" spans="2:12" ht="18.600000000000001" customHeight="1" x14ac:dyDescent="0.25">
      <c r="B35" s="57">
        <f t="shared" si="1"/>
        <v>3.1</v>
      </c>
      <c r="C35" s="51">
        <v>31</v>
      </c>
      <c r="D35" s="43">
        <f t="shared" si="2"/>
        <v>8.6111111111111107</v>
      </c>
      <c r="E35" s="43">
        <f t="shared" si="0"/>
        <v>172.2222222222222</v>
      </c>
      <c r="F35" s="43">
        <f t="shared" si="3"/>
        <v>5.8064516129032262E-3</v>
      </c>
      <c r="G35" s="43">
        <f t="shared" si="4"/>
        <v>5.806451612903226</v>
      </c>
      <c r="H35" s="65">
        <f t="shared" si="5"/>
        <v>5806.4516129032263</v>
      </c>
      <c r="I35" s="43">
        <f t="shared" si="6"/>
        <v>0.18145161290322581</v>
      </c>
      <c r="J35" s="43">
        <f t="shared" si="7"/>
        <v>181.45161290322582</v>
      </c>
      <c r="K35" s="61">
        <v>78</v>
      </c>
      <c r="L35" s="44">
        <f t="shared" si="8"/>
        <v>3310.4516129032263</v>
      </c>
    </row>
    <row r="36" spans="2:12" ht="18.600000000000001" customHeight="1" x14ac:dyDescent="0.25">
      <c r="B36" s="57">
        <f t="shared" si="1"/>
        <v>3.2</v>
      </c>
      <c r="C36" s="51">
        <v>32</v>
      </c>
      <c r="D36" s="43">
        <f t="shared" si="2"/>
        <v>8.8888888888888893</v>
      </c>
      <c r="E36" s="43">
        <f t="shared" si="0"/>
        <v>177.77777777777777</v>
      </c>
      <c r="F36" s="43">
        <f t="shared" si="3"/>
        <v>5.6249999999999998E-3</v>
      </c>
      <c r="G36" s="43">
        <f t="shared" si="4"/>
        <v>5.625</v>
      </c>
      <c r="H36" s="65">
        <f t="shared" si="5"/>
        <v>5625</v>
      </c>
      <c r="I36" s="43">
        <f t="shared" si="6"/>
        <v>0.17578125</v>
      </c>
      <c r="J36" s="43">
        <f t="shared" si="7"/>
        <v>175.78125</v>
      </c>
      <c r="K36" s="61">
        <v>78</v>
      </c>
      <c r="L36" s="44">
        <f t="shared" si="8"/>
        <v>3129</v>
      </c>
    </row>
    <row r="37" spans="2:12" ht="18.600000000000001" customHeight="1" x14ac:dyDescent="0.25">
      <c r="B37" s="57">
        <f t="shared" si="1"/>
        <v>3.3</v>
      </c>
      <c r="C37" s="51">
        <v>33</v>
      </c>
      <c r="D37" s="43">
        <f t="shared" si="2"/>
        <v>9.1666666666666661</v>
      </c>
      <c r="E37" s="43">
        <f t="shared" ref="E37:E68" si="9">D37/$P$11</f>
        <v>183.33333333333331</v>
      </c>
      <c r="F37" s="43">
        <f t="shared" si="3"/>
        <v>5.454545454545455E-3</v>
      </c>
      <c r="G37" s="43">
        <f t="shared" si="4"/>
        <v>5.454545454545455</v>
      </c>
      <c r="H37" s="65">
        <f t="shared" si="5"/>
        <v>5454.545454545455</v>
      </c>
      <c r="I37" s="43">
        <f t="shared" si="6"/>
        <v>0.17045454545454547</v>
      </c>
      <c r="J37" s="43">
        <f t="shared" si="7"/>
        <v>170.45454545454547</v>
      </c>
      <c r="K37" s="61">
        <v>78</v>
      </c>
      <c r="L37" s="44">
        <f t="shared" si="8"/>
        <v>2958.545454545455</v>
      </c>
    </row>
    <row r="38" spans="2:12" ht="18.600000000000001" customHeight="1" x14ac:dyDescent="0.25">
      <c r="B38" s="57">
        <f t="shared" si="1"/>
        <v>3.4</v>
      </c>
      <c r="C38" s="51">
        <v>34</v>
      </c>
      <c r="D38" s="43">
        <f t="shared" si="2"/>
        <v>9.4444444444444446</v>
      </c>
      <c r="E38" s="43">
        <f t="shared" si="9"/>
        <v>188.88888888888889</v>
      </c>
      <c r="F38" s="43">
        <f t="shared" si="3"/>
        <v>5.2941176470588233E-3</v>
      </c>
      <c r="G38" s="43">
        <f t="shared" si="4"/>
        <v>5.2941176470588234</v>
      </c>
      <c r="H38" s="65">
        <f t="shared" si="5"/>
        <v>5294.1176470588234</v>
      </c>
      <c r="I38" s="43">
        <f t="shared" si="6"/>
        <v>0.16544117647058823</v>
      </c>
      <c r="J38" s="43">
        <f t="shared" si="7"/>
        <v>165.44117647058823</v>
      </c>
      <c r="K38" s="61">
        <v>78</v>
      </c>
      <c r="L38" s="44">
        <f t="shared" si="8"/>
        <v>2798.1176470588234</v>
      </c>
    </row>
    <row r="39" spans="2:12" ht="18.600000000000001" customHeight="1" x14ac:dyDescent="0.25">
      <c r="B39" s="57">
        <f t="shared" si="1"/>
        <v>3.5</v>
      </c>
      <c r="C39" s="51">
        <v>35</v>
      </c>
      <c r="D39" s="43">
        <f t="shared" si="2"/>
        <v>9.7222222222222214</v>
      </c>
      <c r="E39" s="43">
        <f t="shared" si="9"/>
        <v>194.44444444444443</v>
      </c>
      <c r="F39" s="43">
        <f t="shared" si="3"/>
        <v>5.1428571428571435E-3</v>
      </c>
      <c r="G39" s="43">
        <f t="shared" si="4"/>
        <v>5.1428571428571432</v>
      </c>
      <c r="H39" s="65">
        <f t="shared" si="5"/>
        <v>5142.8571428571431</v>
      </c>
      <c r="I39" s="43">
        <f t="shared" si="6"/>
        <v>0.16071428571428573</v>
      </c>
      <c r="J39" s="43">
        <f t="shared" si="7"/>
        <v>160.71428571428572</v>
      </c>
      <c r="K39" s="61">
        <v>78</v>
      </c>
      <c r="L39" s="44">
        <f t="shared" si="8"/>
        <v>2646.8571428571431</v>
      </c>
    </row>
    <row r="40" spans="2:12" ht="18.600000000000001" customHeight="1" x14ac:dyDescent="0.25">
      <c r="B40" s="57">
        <f t="shared" si="1"/>
        <v>3.6</v>
      </c>
      <c r="C40" s="51">
        <v>36</v>
      </c>
      <c r="D40" s="43">
        <f t="shared" si="2"/>
        <v>10</v>
      </c>
      <c r="E40" s="43">
        <f t="shared" si="9"/>
        <v>200</v>
      </c>
      <c r="F40" s="43">
        <f t="shared" si="3"/>
        <v>5.0000000000000001E-3</v>
      </c>
      <c r="G40" s="43">
        <f t="shared" si="4"/>
        <v>5</v>
      </c>
      <c r="H40" s="65">
        <f t="shared" si="5"/>
        <v>5000</v>
      </c>
      <c r="I40" s="43">
        <f t="shared" si="6"/>
        <v>0.15625</v>
      </c>
      <c r="J40" s="43">
        <f t="shared" si="7"/>
        <v>156.25</v>
      </c>
      <c r="K40" s="61">
        <v>78</v>
      </c>
      <c r="L40" s="44">
        <f t="shared" si="8"/>
        <v>2504</v>
      </c>
    </row>
    <row r="41" spans="2:12" ht="18.600000000000001" customHeight="1" x14ac:dyDescent="0.25">
      <c r="B41" s="57">
        <f t="shared" si="1"/>
        <v>3.7</v>
      </c>
      <c r="C41" s="51">
        <v>37</v>
      </c>
      <c r="D41" s="43">
        <f t="shared" si="2"/>
        <v>10.277777777777779</v>
      </c>
      <c r="E41" s="43">
        <f t="shared" si="9"/>
        <v>205.55555555555557</v>
      </c>
      <c r="F41" s="43">
        <f t="shared" si="3"/>
        <v>4.8648648648648646E-3</v>
      </c>
      <c r="G41" s="43">
        <f t="shared" si="4"/>
        <v>4.8648648648648649</v>
      </c>
      <c r="H41" s="65">
        <f t="shared" si="5"/>
        <v>4864.864864864865</v>
      </c>
      <c r="I41" s="43">
        <f t="shared" si="6"/>
        <v>0.15202702702702703</v>
      </c>
      <c r="J41" s="43">
        <f t="shared" si="7"/>
        <v>152.02702702702703</v>
      </c>
      <c r="K41" s="61">
        <v>78</v>
      </c>
      <c r="L41" s="44">
        <f t="shared" si="8"/>
        <v>2368.864864864865</v>
      </c>
    </row>
    <row r="42" spans="2:12" ht="18.600000000000001" customHeight="1" x14ac:dyDescent="0.25">
      <c r="B42" s="57">
        <f t="shared" si="1"/>
        <v>3.8</v>
      </c>
      <c r="C42" s="51">
        <v>38</v>
      </c>
      <c r="D42" s="43">
        <f t="shared" si="2"/>
        <v>10.555555555555555</v>
      </c>
      <c r="E42" s="43">
        <f t="shared" si="9"/>
        <v>211.11111111111109</v>
      </c>
      <c r="F42" s="43">
        <f t="shared" si="3"/>
        <v>4.7368421052631582E-3</v>
      </c>
      <c r="G42" s="43">
        <f t="shared" si="4"/>
        <v>4.7368421052631584</v>
      </c>
      <c r="H42" s="65">
        <f t="shared" si="5"/>
        <v>4736.8421052631584</v>
      </c>
      <c r="I42" s="43">
        <f t="shared" si="6"/>
        <v>0.1480263157894737</v>
      </c>
      <c r="J42" s="43">
        <f t="shared" si="7"/>
        <v>148.0263157894737</v>
      </c>
      <c r="K42" s="61">
        <v>78</v>
      </c>
      <c r="L42" s="44">
        <f t="shared" si="8"/>
        <v>2240.8421052631584</v>
      </c>
    </row>
    <row r="43" spans="2:12" ht="18.600000000000001" customHeight="1" x14ac:dyDescent="0.25">
      <c r="B43" s="57">
        <f t="shared" si="1"/>
        <v>3.9</v>
      </c>
      <c r="C43" s="51">
        <v>39</v>
      </c>
      <c r="D43" s="43">
        <f t="shared" si="2"/>
        <v>10.833333333333334</v>
      </c>
      <c r="E43" s="43">
        <f t="shared" si="9"/>
        <v>216.66666666666666</v>
      </c>
      <c r="F43" s="43">
        <f t="shared" si="3"/>
        <v>4.6153846153846158E-3</v>
      </c>
      <c r="G43" s="43">
        <f t="shared" si="4"/>
        <v>4.6153846153846159</v>
      </c>
      <c r="H43" s="65">
        <f t="shared" si="5"/>
        <v>4615.3846153846162</v>
      </c>
      <c r="I43" s="43">
        <f t="shared" si="6"/>
        <v>0.14423076923076925</v>
      </c>
      <c r="J43" s="43">
        <f t="shared" si="7"/>
        <v>144.23076923076925</v>
      </c>
      <c r="K43" s="61">
        <v>78</v>
      </c>
      <c r="L43" s="44">
        <f t="shared" si="8"/>
        <v>2119.3846153846162</v>
      </c>
    </row>
    <row r="44" spans="2:12" ht="18.600000000000001" customHeight="1" x14ac:dyDescent="0.25">
      <c r="B44" s="57">
        <f t="shared" si="1"/>
        <v>4</v>
      </c>
      <c r="C44" s="51">
        <v>40</v>
      </c>
      <c r="D44" s="43">
        <f t="shared" si="2"/>
        <v>11.111111111111111</v>
      </c>
      <c r="E44" s="43">
        <f t="shared" si="9"/>
        <v>222.2222222222222</v>
      </c>
      <c r="F44" s="43">
        <f t="shared" si="3"/>
        <v>4.5000000000000005E-3</v>
      </c>
      <c r="G44" s="43">
        <f t="shared" si="4"/>
        <v>4.5000000000000009</v>
      </c>
      <c r="H44" s="65">
        <f t="shared" si="5"/>
        <v>4500.0000000000009</v>
      </c>
      <c r="I44" s="43">
        <f t="shared" si="6"/>
        <v>0.14062500000000003</v>
      </c>
      <c r="J44" s="43">
        <f t="shared" si="7"/>
        <v>140.62500000000003</v>
      </c>
      <c r="K44" s="61">
        <v>78</v>
      </c>
      <c r="L44" s="44">
        <f t="shared" si="8"/>
        <v>2004.0000000000009</v>
      </c>
    </row>
    <row r="45" spans="2:12" ht="18.600000000000001" customHeight="1" x14ac:dyDescent="0.25">
      <c r="B45" s="57">
        <f t="shared" si="1"/>
        <v>4.0999999999999996</v>
      </c>
      <c r="C45" s="51">
        <v>41</v>
      </c>
      <c r="D45" s="43">
        <f t="shared" si="2"/>
        <v>11.388888888888889</v>
      </c>
      <c r="E45" s="43">
        <f t="shared" si="9"/>
        <v>227.77777777777777</v>
      </c>
      <c r="F45" s="43">
        <f t="shared" si="3"/>
        <v>4.3902439024390248E-3</v>
      </c>
      <c r="G45" s="43">
        <f t="shared" si="4"/>
        <v>4.3902439024390247</v>
      </c>
      <c r="H45" s="65">
        <f t="shared" si="5"/>
        <v>4390.2439024390251</v>
      </c>
      <c r="I45" s="43">
        <f t="shared" si="6"/>
        <v>0.13719512195121952</v>
      </c>
      <c r="J45" s="43">
        <f t="shared" si="7"/>
        <v>137.19512195121953</v>
      </c>
      <c r="K45" s="61">
        <v>78</v>
      </c>
      <c r="L45" s="44">
        <f t="shared" si="8"/>
        <v>1894.2439024390251</v>
      </c>
    </row>
    <row r="46" spans="2:12" ht="18.600000000000001" customHeight="1" x14ac:dyDescent="0.25">
      <c r="B46" s="57">
        <f t="shared" si="1"/>
        <v>4.2</v>
      </c>
      <c r="C46" s="51">
        <v>42</v>
      </c>
      <c r="D46" s="43">
        <f t="shared" si="2"/>
        <v>11.666666666666666</v>
      </c>
      <c r="E46" s="43">
        <f t="shared" si="9"/>
        <v>233.33333333333331</v>
      </c>
      <c r="F46" s="43">
        <f t="shared" si="3"/>
        <v>4.2857142857142859E-3</v>
      </c>
      <c r="G46" s="43">
        <f t="shared" si="4"/>
        <v>4.2857142857142856</v>
      </c>
      <c r="H46" s="65">
        <f t="shared" si="5"/>
        <v>4285.7142857142853</v>
      </c>
      <c r="I46" s="43">
        <f t="shared" si="6"/>
        <v>0.13392857142857142</v>
      </c>
      <c r="J46" s="43">
        <f t="shared" si="7"/>
        <v>133.92857142857142</v>
      </c>
      <c r="K46" s="61">
        <v>78</v>
      </c>
      <c r="L46" s="44">
        <f t="shared" si="8"/>
        <v>1789.7142857142853</v>
      </c>
    </row>
    <row r="47" spans="2:12" ht="18.600000000000001" customHeight="1" x14ac:dyDescent="0.25">
      <c r="B47" s="57">
        <f t="shared" si="1"/>
        <v>4.3</v>
      </c>
      <c r="C47" s="51">
        <v>43</v>
      </c>
      <c r="D47" s="43">
        <f t="shared" si="2"/>
        <v>11.944444444444445</v>
      </c>
      <c r="E47" s="43">
        <f t="shared" si="9"/>
        <v>238.88888888888889</v>
      </c>
      <c r="F47" s="43">
        <f t="shared" si="3"/>
        <v>4.1860465116279073E-3</v>
      </c>
      <c r="G47" s="43">
        <f t="shared" si="4"/>
        <v>4.1860465116279073</v>
      </c>
      <c r="H47" s="65">
        <f t="shared" si="5"/>
        <v>4186.0465116279074</v>
      </c>
      <c r="I47" s="43">
        <f t="shared" si="6"/>
        <v>0.1308139534883721</v>
      </c>
      <c r="J47" s="43">
        <f t="shared" si="7"/>
        <v>130.81395348837211</v>
      </c>
      <c r="K47" s="61">
        <v>78</v>
      </c>
      <c r="L47" s="44">
        <f t="shared" si="8"/>
        <v>1690.0465116279074</v>
      </c>
    </row>
    <row r="48" spans="2:12" ht="18.600000000000001" customHeight="1" x14ac:dyDescent="0.25">
      <c r="B48" s="57">
        <f t="shared" si="1"/>
        <v>4.4000000000000004</v>
      </c>
      <c r="C48" s="51">
        <v>44</v>
      </c>
      <c r="D48" s="43">
        <f t="shared" si="2"/>
        <v>12.222222222222221</v>
      </c>
      <c r="E48" s="43">
        <f t="shared" si="9"/>
        <v>244.44444444444443</v>
      </c>
      <c r="F48" s="43">
        <f t="shared" si="3"/>
        <v>4.0909090909090912E-3</v>
      </c>
      <c r="G48" s="43">
        <f t="shared" si="4"/>
        <v>4.0909090909090908</v>
      </c>
      <c r="H48" s="65">
        <f t="shared" si="5"/>
        <v>4090.909090909091</v>
      </c>
      <c r="I48" s="43">
        <f t="shared" si="6"/>
        <v>0.12784090909090909</v>
      </c>
      <c r="J48" s="43">
        <f t="shared" si="7"/>
        <v>127.84090909090909</v>
      </c>
      <c r="K48" s="61">
        <v>78</v>
      </c>
      <c r="L48" s="44">
        <f t="shared" si="8"/>
        <v>1594.909090909091</v>
      </c>
    </row>
    <row r="49" spans="2:12" ht="18.600000000000001" customHeight="1" x14ac:dyDescent="0.25">
      <c r="B49" s="57">
        <f t="shared" si="1"/>
        <v>4.5</v>
      </c>
      <c r="C49" s="51">
        <v>45</v>
      </c>
      <c r="D49" s="43">
        <f t="shared" si="2"/>
        <v>12.5</v>
      </c>
      <c r="E49" s="43">
        <f t="shared" si="9"/>
        <v>250</v>
      </c>
      <c r="F49" s="43">
        <f t="shared" si="3"/>
        <v>4.0000000000000001E-3</v>
      </c>
      <c r="G49" s="43">
        <f t="shared" si="4"/>
        <v>4</v>
      </c>
      <c r="H49" s="65">
        <f t="shared" si="5"/>
        <v>4000</v>
      </c>
      <c r="I49" s="43">
        <f t="shared" si="6"/>
        <v>0.125</v>
      </c>
      <c r="J49" s="43">
        <f t="shared" si="7"/>
        <v>125</v>
      </c>
      <c r="K49" s="61">
        <v>78</v>
      </c>
      <c r="L49" s="44">
        <f t="shared" si="8"/>
        <v>1504</v>
      </c>
    </row>
    <row r="50" spans="2:12" ht="18.600000000000001" customHeight="1" x14ac:dyDescent="0.25">
      <c r="B50" s="57">
        <f t="shared" si="1"/>
        <v>4.5999999999999996</v>
      </c>
      <c r="C50" s="51">
        <v>46</v>
      </c>
      <c r="D50" s="43">
        <f t="shared" si="2"/>
        <v>12.777777777777779</v>
      </c>
      <c r="E50" s="43">
        <f t="shared" si="9"/>
        <v>255.55555555555557</v>
      </c>
      <c r="F50" s="43">
        <f t="shared" si="3"/>
        <v>3.913043478260869E-3</v>
      </c>
      <c r="G50" s="43">
        <f t="shared" si="4"/>
        <v>3.9130434782608692</v>
      </c>
      <c r="H50" s="65">
        <f t="shared" si="5"/>
        <v>3913.0434782608691</v>
      </c>
      <c r="I50" s="43">
        <f t="shared" si="6"/>
        <v>0.12228260869565216</v>
      </c>
      <c r="J50" s="43">
        <f t="shared" si="7"/>
        <v>122.28260869565216</v>
      </c>
      <c r="K50" s="61">
        <v>78</v>
      </c>
      <c r="L50" s="44">
        <f t="shared" si="8"/>
        <v>1417.0434782608691</v>
      </c>
    </row>
    <row r="51" spans="2:12" ht="18.600000000000001" customHeight="1" x14ac:dyDescent="0.25">
      <c r="B51" s="57">
        <f t="shared" si="1"/>
        <v>4.7</v>
      </c>
      <c r="C51" s="51">
        <v>47</v>
      </c>
      <c r="D51" s="43">
        <f t="shared" si="2"/>
        <v>13.055555555555555</v>
      </c>
      <c r="E51" s="43">
        <f t="shared" si="9"/>
        <v>261.11111111111109</v>
      </c>
      <c r="F51" s="43">
        <f t="shared" si="3"/>
        <v>3.8297872340425534E-3</v>
      </c>
      <c r="G51" s="43">
        <f t="shared" si="4"/>
        <v>3.8297872340425534</v>
      </c>
      <c r="H51" s="65">
        <f t="shared" si="5"/>
        <v>3829.7872340425533</v>
      </c>
      <c r="I51" s="43">
        <f t="shared" si="6"/>
        <v>0.11968085106382979</v>
      </c>
      <c r="J51" s="43">
        <f t="shared" si="7"/>
        <v>119.68085106382979</v>
      </c>
      <c r="K51" s="61">
        <v>78</v>
      </c>
      <c r="L51" s="44">
        <f t="shared" si="8"/>
        <v>1333.7872340425533</v>
      </c>
    </row>
    <row r="52" spans="2:12" ht="18.600000000000001" customHeight="1" x14ac:dyDescent="0.25">
      <c r="B52" s="57">
        <f t="shared" si="1"/>
        <v>4.8</v>
      </c>
      <c r="C52" s="51">
        <v>48</v>
      </c>
      <c r="D52" s="43">
        <f t="shared" si="2"/>
        <v>13.333333333333334</v>
      </c>
      <c r="E52" s="43">
        <f t="shared" si="9"/>
        <v>266.66666666666669</v>
      </c>
      <c r="F52" s="43">
        <f t="shared" si="3"/>
        <v>3.7499999999999999E-3</v>
      </c>
      <c r="G52" s="43">
        <f t="shared" si="4"/>
        <v>3.75</v>
      </c>
      <c r="H52" s="65">
        <f t="shared" si="5"/>
        <v>3750</v>
      </c>
      <c r="I52" s="43">
        <f t="shared" si="6"/>
        <v>0.1171875</v>
      </c>
      <c r="J52" s="43">
        <f t="shared" si="7"/>
        <v>117.1875</v>
      </c>
      <c r="K52" s="61">
        <v>78</v>
      </c>
      <c r="L52" s="44">
        <f t="shared" si="8"/>
        <v>1254</v>
      </c>
    </row>
    <row r="53" spans="2:12" ht="18.600000000000001" customHeight="1" x14ac:dyDescent="0.25">
      <c r="B53" s="57">
        <f t="shared" si="1"/>
        <v>4.9000000000000004</v>
      </c>
      <c r="C53" s="51">
        <v>49</v>
      </c>
      <c r="D53" s="43">
        <f t="shared" si="2"/>
        <v>13.611111111111111</v>
      </c>
      <c r="E53" s="43">
        <f t="shared" si="9"/>
        <v>272.22222222222217</v>
      </c>
      <c r="F53" s="43">
        <f t="shared" si="3"/>
        <v>3.6734693877551027E-3</v>
      </c>
      <c r="G53" s="43">
        <f t="shared" si="4"/>
        <v>3.6734693877551026</v>
      </c>
      <c r="H53" s="65">
        <f t="shared" si="5"/>
        <v>3673.4693877551026</v>
      </c>
      <c r="I53" s="43">
        <f t="shared" si="6"/>
        <v>0.11479591836734696</v>
      </c>
      <c r="J53" s="43">
        <f t="shared" si="7"/>
        <v>114.79591836734696</v>
      </c>
      <c r="K53" s="61">
        <v>78</v>
      </c>
      <c r="L53" s="44">
        <f t="shared" si="8"/>
        <v>1177.4693877551026</v>
      </c>
    </row>
    <row r="54" spans="2:12" ht="18.600000000000001" customHeight="1" x14ac:dyDescent="0.25">
      <c r="B54" s="57">
        <f t="shared" si="1"/>
        <v>5</v>
      </c>
      <c r="C54" s="51">
        <v>50</v>
      </c>
      <c r="D54" s="43">
        <f t="shared" si="2"/>
        <v>13.888888888888889</v>
      </c>
      <c r="E54" s="43">
        <f t="shared" si="9"/>
        <v>277.77777777777777</v>
      </c>
      <c r="F54" s="43">
        <f t="shared" si="3"/>
        <v>3.5999999999999999E-3</v>
      </c>
      <c r="G54" s="43">
        <f t="shared" si="4"/>
        <v>3.6</v>
      </c>
      <c r="H54" s="65">
        <f t="shared" si="5"/>
        <v>3600</v>
      </c>
      <c r="I54" s="43">
        <f t="shared" si="6"/>
        <v>0.1125</v>
      </c>
      <c r="J54" s="43">
        <f t="shared" si="7"/>
        <v>112.5</v>
      </c>
      <c r="K54" s="61">
        <v>78</v>
      </c>
      <c r="L54" s="44">
        <f t="shared" si="8"/>
        <v>1104</v>
      </c>
    </row>
    <row r="55" spans="2:12" ht="18.600000000000001" customHeight="1" x14ac:dyDescent="0.25">
      <c r="B55" s="57">
        <f t="shared" si="1"/>
        <v>5.0999999999999996</v>
      </c>
      <c r="C55" s="51">
        <v>51</v>
      </c>
      <c r="D55" s="43">
        <f t="shared" si="2"/>
        <v>14.166666666666666</v>
      </c>
      <c r="E55" s="43">
        <f t="shared" si="9"/>
        <v>283.33333333333331</v>
      </c>
      <c r="F55" s="43">
        <f t="shared" si="3"/>
        <v>3.5294117647058825E-3</v>
      </c>
      <c r="G55" s="43">
        <f t="shared" si="4"/>
        <v>3.5294117647058827</v>
      </c>
      <c r="H55" s="65">
        <f t="shared" si="5"/>
        <v>3529.4117647058829</v>
      </c>
      <c r="I55" s="43">
        <f t="shared" si="6"/>
        <v>0.11029411764705883</v>
      </c>
      <c r="J55" s="43">
        <f t="shared" si="7"/>
        <v>110.29411764705884</v>
      </c>
      <c r="K55" s="61">
        <v>78</v>
      </c>
      <c r="L55" s="44">
        <f t="shared" si="8"/>
        <v>1033.4117647058829</v>
      </c>
    </row>
    <row r="56" spans="2:12" ht="18.600000000000001" customHeight="1" x14ac:dyDescent="0.25">
      <c r="B56" s="57">
        <f t="shared" si="1"/>
        <v>5.2</v>
      </c>
      <c r="C56" s="51">
        <v>52</v>
      </c>
      <c r="D56" s="43">
        <f t="shared" si="2"/>
        <v>14.444444444444445</v>
      </c>
      <c r="E56" s="43">
        <f t="shared" si="9"/>
        <v>288.88888888888886</v>
      </c>
      <c r="F56" s="43">
        <f t="shared" si="3"/>
        <v>3.4615384615384621E-3</v>
      </c>
      <c r="G56" s="43">
        <f t="shared" si="4"/>
        <v>3.4615384615384621</v>
      </c>
      <c r="H56" s="65">
        <f t="shared" si="5"/>
        <v>3461.5384615384623</v>
      </c>
      <c r="I56" s="43">
        <f t="shared" si="6"/>
        <v>0.10817307692307694</v>
      </c>
      <c r="J56" s="43">
        <f t="shared" si="7"/>
        <v>108.17307692307695</v>
      </c>
      <c r="K56" s="61">
        <v>78</v>
      </c>
      <c r="L56" s="44">
        <f t="shared" si="8"/>
        <v>965.53846153846234</v>
      </c>
    </row>
    <row r="57" spans="2:12" ht="18.600000000000001" customHeight="1" x14ac:dyDescent="0.25">
      <c r="B57" s="57">
        <f t="shared" si="1"/>
        <v>5.3</v>
      </c>
      <c r="C57" s="51">
        <v>53</v>
      </c>
      <c r="D57" s="43">
        <f t="shared" si="2"/>
        <v>14.722222222222221</v>
      </c>
      <c r="E57" s="43">
        <f t="shared" si="9"/>
        <v>294.4444444444444</v>
      </c>
      <c r="F57" s="43">
        <f t="shared" si="3"/>
        <v>3.39622641509434E-3</v>
      </c>
      <c r="G57" s="43">
        <f t="shared" si="4"/>
        <v>3.3962264150943402</v>
      </c>
      <c r="H57" s="65">
        <f t="shared" si="5"/>
        <v>3396.2264150943402</v>
      </c>
      <c r="I57" s="43">
        <f t="shared" si="6"/>
        <v>0.10613207547169813</v>
      </c>
      <c r="J57" s="43">
        <f t="shared" si="7"/>
        <v>106.13207547169813</v>
      </c>
      <c r="K57" s="61">
        <v>78</v>
      </c>
      <c r="L57" s="44">
        <f t="shared" si="8"/>
        <v>900.22641509434015</v>
      </c>
    </row>
    <row r="58" spans="2:12" ht="18.600000000000001" customHeight="1" x14ac:dyDescent="0.25">
      <c r="B58" s="57">
        <f t="shared" si="1"/>
        <v>5.4</v>
      </c>
      <c r="C58" s="51">
        <v>54</v>
      </c>
      <c r="D58" s="43">
        <f t="shared" si="2"/>
        <v>15</v>
      </c>
      <c r="E58" s="43">
        <f t="shared" si="9"/>
        <v>300</v>
      </c>
      <c r="F58" s="43">
        <f t="shared" si="3"/>
        <v>3.3333333333333335E-3</v>
      </c>
      <c r="G58" s="43">
        <f t="shared" si="4"/>
        <v>3.3333333333333335</v>
      </c>
      <c r="H58" s="65">
        <f t="shared" si="5"/>
        <v>3333.3333333333335</v>
      </c>
      <c r="I58" s="43">
        <f t="shared" si="6"/>
        <v>0.10416666666666667</v>
      </c>
      <c r="J58" s="43">
        <f t="shared" si="7"/>
        <v>104.16666666666667</v>
      </c>
      <c r="K58" s="61">
        <v>78</v>
      </c>
      <c r="L58" s="44">
        <f t="shared" si="8"/>
        <v>837.33333333333348</v>
      </c>
    </row>
    <row r="59" spans="2:12" ht="18.600000000000001" customHeight="1" x14ac:dyDescent="0.25">
      <c r="B59" s="57">
        <f t="shared" si="1"/>
        <v>5.5</v>
      </c>
      <c r="C59" s="51">
        <v>55</v>
      </c>
      <c r="D59" s="43">
        <f t="shared" si="2"/>
        <v>15.277777777777779</v>
      </c>
      <c r="E59" s="43">
        <f t="shared" si="9"/>
        <v>305.55555555555554</v>
      </c>
      <c r="F59" s="43">
        <f t="shared" si="3"/>
        <v>3.2727272727272731E-3</v>
      </c>
      <c r="G59" s="43">
        <f t="shared" si="4"/>
        <v>3.2727272727272729</v>
      </c>
      <c r="H59" s="65">
        <f t="shared" si="5"/>
        <v>3272.727272727273</v>
      </c>
      <c r="I59" s="43">
        <f t="shared" si="6"/>
        <v>0.10227272727272728</v>
      </c>
      <c r="J59" s="43">
        <f t="shared" si="7"/>
        <v>102.27272727272728</v>
      </c>
      <c r="K59" s="61">
        <v>78</v>
      </c>
      <c r="L59" s="44">
        <f t="shared" si="8"/>
        <v>776.72727272727298</v>
      </c>
    </row>
    <row r="60" spans="2:12" ht="18.600000000000001" customHeight="1" x14ac:dyDescent="0.25">
      <c r="B60" s="57">
        <f t="shared" si="1"/>
        <v>5.6</v>
      </c>
      <c r="C60" s="51">
        <v>56</v>
      </c>
      <c r="D60" s="43">
        <f t="shared" si="2"/>
        <v>15.555555555555555</v>
      </c>
      <c r="E60" s="43">
        <f t="shared" si="9"/>
        <v>311.11111111111109</v>
      </c>
      <c r="F60" s="43">
        <f t="shared" si="3"/>
        <v>3.2142857142857147E-3</v>
      </c>
      <c r="G60" s="43">
        <f t="shared" si="4"/>
        <v>3.2142857142857149</v>
      </c>
      <c r="H60" s="65">
        <f t="shared" si="5"/>
        <v>3214.2857142857147</v>
      </c>
      <c r="I60" s="43">
        <f t="shared" si="6"/>
        <v>0.10044642857142859</v>
      </c>
      <c r="J60" s="43">
        <f t="shared" si="7"/>
        <v>100.44642857142858</v>
      </c>
      <c r="K60" s="61">
        <v>78</v>
      </c>
      <c r="L60" s="44">
        <f t="shared" si="8"/>
        <v>718.28571428571468</v>
      </c>
    </row>
    <row r="61" spans="2:12" ht="18.600000000000001" customHeight="1" x14ac:dyDescent="0.25">
      <c r="B61" s="57">
        <f t="shared" si="1"/>
        <v>5.7</v>
      </c>
      <c r="C61" s="51">
        <v>57</v>
      </c>
      <c r="D61" s="43">
        <f t="shared" si="2"/>
        <v>15.833333333333334</v>
      </c>
      <c r="E61" s="43">
        <f t="shared" si="9"/>
        <v>316.66666666666669</v>
      </c>
      <c r="F61" s="43">
        <f t="shared" si="3"/>
        <v>3.1578947368421052E-3</v>
      </c>
      <c r="G61" s="43">
        <f t="shared" si="4"/>
        <v>3.1578947368421053</v>
      </c>
      <c r="H61" s="65">
        <f t="shared" si="5"/>
        <v>3157.8947368421054</v>
      </c>
      <c r="I61" s="43">
        <f t="shared" si="6"/>
        <v>9.8684210526315791E-2</v>
      </c>
      <c r="J61" s="43">
        <f t="shared" si="7"/>
        <v>98.684210526315795</v>
      </c>
      <c r="K61" s="61">
        <v>78</v>
      </c>
      <c r="L61" s="44">
        <f t="shared" si="8"/>
        <v>661.89473684210543</v>
      </c>
    </row>
    <row r="62" spans="2:12" ht="18.600000000000001" customHeight="1" x14ac:dyDescent="0.25">
      <c r="B62" s="57">
        <f t="shared" si="1"/>
        <v>5.8</v>
      </c>
      <c r="C62" s="51">
        <v>58</v>
      </c>
      <c r="D62" s="43">
        <f t="shared" si="2"/>
        <v>16.111111111111111</v>
      </c>
      <c r="E62" s="43">
        <f t="shared" si="9"/>
        <v>322.22222222222217</v>
      </c>
      <c r="F62" s="43">
        <f t="shared" si="3"/>
        <v>3.1034482758620693E-3</v>
      </c>
      <c r="G62" s="43">
        <f t="shared" si="4"/>
        <v>3.1034482758620694</v>
      </c>
      <c r="H62" s="65">
        <f t="shared" si="5"/>
        <v>3103.4482758620693</v>
      </c>
      <c r="I62" s="43">
        <f t="shared" si="6"/>
        <v>9.6982758620689669E-2</v>
      </c>
      <c r="J62" s="43">
        <f t="shared" si="7"/>
        <v>96.982758620689665</v>
      </c>
      <c r="K62" s="61">
        <v>78</v>
      </c>
      <c r="L62" s="44">
        <f t="shared" si="8"/>
        <v>607.44827586206929</v>
      </c>
    </row>
    <row r="63" spans="2:12" ht="18.600000000000001" customHeight="1" x14ac:dyDescent="0.25">
      <c r="B63" s="57">
        <f t="shared" si="1"/>
        <v>5.9</v>
      </c>
      <c r="C63" s="51">
        <v>59</v>
      </c>
      <c r="D63" s="43">
        <f t="shared" si="2"/>
        <v>16.388888888888889</v>
      </c>
      <c r="E63" s="43">
        <f t="shared" si="9"/>
        <v>327.77777777777777</v>
      </c>
      <c r="F63" s="43">
        <f t="shared" si="3"/>
        <v>3.0508474576271187E-3</v>
      </c>
      <c r="G63" s="43">
        <f t="shared" si="4"/>
        <v>3.0508474576271185</v>
      </c>
      <c r="H63" s="65">
        <f t="shared" si="5"/>
        <v>3050.8474576271187</v>
      </c>
      <c r="I63" s="43">
        <f t="shared" si="6"/>
        <v>9.5338983050847453E-2</v>
      </c>
      <c r="J63" s="43">
        <f t="shared" si="7"/>
        <v>95.33898305084746</v>
      </c>
      <c r="K63" s="61">
        <v>78</v>
      </c>
      <c r="L63" s="44">
        <f t="shared" si="8"/>
        <v>554.84745762711873</v>
      </c>
    </row>
    <row r="64" spans="2:12" ht="18.600000000000001" customHeight="1" x14ac:dyDescent="0.25">
      <c r="B64" s="57">
        <f t="shared" si="1"/>
        <v>6</v>
      </c>
      <c r="C64" s="51">
        <v>60</v>
      </c>
      <c r="D64" s="43">
        <f t="shared" si="2"/>
        <v>16.666666666666668</v>
      </c>
      <c r="E64" s="43">
        <f t="shared" si="9"/>
        <v>333.33333333333331</v>
      </c>
      <c r="F64" s="43">
        <f t="shared" si="3"/>
        <v>3.0000000000000001E-3</v>
      </c>
      <c r="G64" s="43">
        <f t="shared" si="4"/>
        <v>3</v>
      </c>
      <c r="H64" s="65">
        <f t="shared" si="5"/>
        <v>3000</v>
      </c>
      <c r="I64" s="43">
        <f t="shared" si="6"/>
        <v>9.375E-2</v>
      </c>
      <c r="J64" s="43">
        <f t="shared" si="7"/>
        <v>93.75</v>
      </c>
      <c r="K64" s="61">
        <v>78</v>
      </c>
      <c r="L64" s="44">
        <f t="shared" si="8"/>
        <v>504</v>
      </c>
    </row>
    <row r="65" spans="2:12" ht="18.600000000000001" customHeight="1" x14ac:dyDescent="0.25">
      <c r="B65" s="57">
        <f t="shared" si="1"/>
        <v>6.1</v>
      </c>
      <c r="C65" s="51">
        <v>61</v>
      </c>
      <c r="D65" s="43">
        <f t="shared" si="2"/>
        <v>16.944444444444443</v>
      </c>
      <c r="E65" s="43">
        <f t="shared" si="9"/>
        <v>338.88888888888886</v>
      </c>
      <c r="F65" s="43">
        <f t="shared" si="3"/>
        <v>2.950819672131148E-3</v>
      </c>
      <c r="G65" s="43">
        <f t="shared" si="4"/>
        <v>2.9508196721311482</v>
      </c>
      <c r="H65" s="65">
        <f t="shared" si="5"/>
        <v>2950.8196721311483</v>
      </c>
      <c r="I65" s="43">
        <f t="shared" si="6"/>
        <v>9.221311475409838E-2</v>
      </c>
      <c r="J65" s="43">
        <f t="shared" si="7"/>
        <v>92.213114754098385</v>
      </c>
      <c r="K65" s="61">
        <v>78</v>
      </c>
      <c r="L65" s="44">
        <f t="shared" si="8"/>
        <v>454.81967213114831</v>
      </c>
    </row>
    <row r="66" spans="2:12" ht="18.600000000000001" customHeight="1" x14ac:dyDescent="0.25">
      <c r="B66" s="57">
        <f t="shared" si="1"/>
        <v>6.2</v>
      </c>
      <c r="C66" s="51">
        <v>62</v>
      </c>
      <c r="D66" s="43">
        <f t="shared" si="2"/>
        <v>17.222222222222221</v>
      </c>
      <c r="E66" s="43">
        <f t="shared" si="9"/>
        <v>344.4444444444444</v>
      </c>
      <c r="F66" s="43">
        <f t="shared" si="3"/>
        <v>2.9032258064516131E-3</v>
      </c>
      <c r="G66" s="43">
        <f t="shared" si="4"/>
        <v>2.903225806451613</v>
      </c>
      <c r="H66" s="65">
        <f t="shared" si="5"/>
        <v>2903.2258064516132</v>
      </c>
      <c r="I66" s="43">
        <f t="shared" si="6"/>
        <v>9.0725806451612906E-2</v>
      </c>
      <c r="J66" s="43">
        <f t="shared" si="7"/>
        <v>90.725806451612911</v>
      </c>
      <c r="K66" s="61">
        <v>78</v>
      </c>
      <c r="L66" s="44">
        <f t="shared" si="8"/>
        <v>407.22580645161315</v>
      </c>
    </row>
    <row r="67" spans="2:12" ht="18.600000000000001" customHeight="1" x14ac:dyDescent="0.25">
      <c r="B67" s="57">
        <f t="shared" si="1"/>
        <v>6.3</v>
      </c>
      <c r="C67" s="51">
        <v>63</v>
      </c>
      <c r="D67" s="43">
        <f t="shared" si="2"/>
        <v>17.5</v>
      </c>
      <c r="E67" s="43">
        <f t="shared" si="9"/>
        <v>350</v>
      </c>
      <c r="F67" s="43">
        <f t="shared" si="3"/>
        <v>2.8571428571428571E-3</v>
      </c>
      <c r="G67" s="43">
        <f t="shared" si="4"/>
        <v>2.8571428571428572</v>
      </c>
      <c r="H67" s="65">
        <f t="shared" si="5"/>
        <v>2857.1428571428573</v>
      </c>
      <c r="I67" s="43">
        <f t="shared" si="6"/>
        <v>8.9285714285714288E-2</v>
      </c>
      <c r="J67" s="43">
        <f t="shared" si="7"/>
        <v>89.285714285714292</v>
      </c>
      <c r="K67" s="61">
        <v>78</v>
      </c>
      <c r="L67" s="44">
        <f t="shared" si="8"/>
        <v>361.14285714285734</v>
      </c>
    </row>
    <row r="68" spans="2:12" ht="18.600000000000001" customHeight="1" x14ac:dyDescent="0.25">
      <c r="B68" s="57">
        <f t="shared" si="1"/>
        <v>6.4</v>
      </c>
      <c r="C68" s="51">
        <v>64</v>
      </c>
      <c r="D68" s="43">
        <f t="shared" si="2"/>
        <v>17.777777777777779</v>
      </c>
      <c r="E68" s="43">
        <f t="shared" si="9"/>
        <v>355.55555555555554</v>
      </c>
      <c r="F68" s="43">
        <f t="shared" si="3"/>
        <v>2.8124999999999999E-3</v>
      </c>
      <c r="G68" s="43">
        <f t="shared" si="4"/>
        <v>2.8125</v>
      </c>
      <c r="H68" s="65">
        <f t="shared" si="5"/>
        <v>2812.5</v>
      </c>
      <c r="I68" s="43">
        <f t="shared" si="6"/>
        <v>8.7890625E-2</v>
      </c>
      <c r="J68" s="43">
        <f t="shared" si="7"/>
        <v>87.890625</v>
      </c>
      <c r="K68" s="61">
        <v>78</v>
      </c>
      <c r="L68" s="44">
        <f t="shared" si="8"/>
        <v>316.5</v>
      </c>
    </row>
    <row r="69" spans="2:12" ht="18.600000000000001" customHeight="1" x14ac:dyDescent="0.25">
      <c r="B69" s="57">
        <f t="shared" si="1"/>
        <v>6.5</v>
      </c>
      <c r="C69" s="51">
        <v>65</v>
      </c>
      <c r="D69" s="43">
        <f t="shared" si="2"/>
        <v>18.055555555555557</v>
      </c>
      <c r="E69" s="43">
        <f t="shared" ref="E69:E100" si="10">D69/$P$11</f>
        <v>361.11111111111114</v>
      </c>
      <c r="F69" s="43">
        <f t="shared" si="3"/>
        <v>2.7692307692307691E-3</v>
      </c>
      <c r="G69" s="43">
        <f t="shared" si="4"/>
        <v>2.7692307692307692</v>
      </c>
      <c r="H69" s="65">
        <f t="shared" si="5"/>
        <v>2769.2307692307691</v>
      </c>
      <c r="I69" s="43">
        <f t="shared" si="6"/>
        <v>8.6538461538461536E-2</v>
      </c>
      <c r="J69" s="43">
        <f t="shared" si="7"/>
        <v>86.538461538461533</v>
      </c>
      <c r="K69" s="61">
        <v>78</v>
      </c>
      <c r="L69" s="44">
        <f t="shared" si="8"/>
        <v>273.23076923076906</v>
      </c>
    </row>
    <row r="70" spans="2:12" ht="18.600000000000001" customHeight="1" x14ac:dyDescent="0.25">
      <c r="B70" s="57">
        <f t="shared" ref="B70:B104" si="11">C70/10</f>
        <v>6.6</v>
      </c>
      <c r="C70" s="51">
        <v>66</v>
      </c>
      <c r="D70" s="43">
        <f t="shared" ref="D70:D104" si="12">C70*1000/3600</f>
        <v>18.333333333333332</v>
      </c>
      <c r="E70" s="43">
        <f t="shared" si="10"/>
        <v>366.66666666666663</v>
      </c>
      <c r="F70" s="43">
        <f t="shared" ref="F70:F104" si="13">1/E70</f>
        <v>2.7272727272727275E-3</v>
      </c>
      <c r="G70" s="43">
        <f t="shared" ref="G70:H104" si="14">F70*1000</f>
        <v>2.7272727272727275</v>
      </c>
      <c r="H70" s="65">
        <f t="shared" si="14"/>
        <v>2727.2727272727275</v>
      </c>
      <c r="I70" s="43">
        <f t="shared" ref="I70:I104" si="15">G70/32</f>
        <v>8.5227272727272735E-2</v>
      </c>
      <c r="J70" s="43">
        <f t="shared" ref="J70:J104" si="16">I70*1000</f>
        <v>85.227272727272734</v>
      </c>
      <c r="K70" s="61">
        <v>78</v>
      </c>
      <c r="L70" s="44">
        <f t="shared" ref="L70:L104" si="17">(J70*32)-(32*K70)</f>
        <v>231.27272727272748</v>
      </c>
    </row>
    <row r="71" spans="2:12" ht="18.600000000000001" customHeight="1" x14ac:dyDescent="0.25">
      <c r="B71" s="57">
        <f t="shared" si="11"/>
        <v>6.7</v>
      </c>
      <c r="C71" s="51">
        <v>67</v>
      </c>
      <c r="D71" s="43">
        <f t="shared" si="12"/>
        <v>18.611111111111111</v>
      </c>
      <c r="E71" s="43">
        <f t="shared" si="10"/>
        <v>372.22222222222217</v>
      </c>
      <c r="F71" s="43">
        <f t="shared" si="13"/>
        <v>2.6865671641791047E-3</v>
      </c>
      <c r="G71" s="43">
        <f t="shared" si="14"/>
        <v>2.6865671641791047</v>
      </c>
      <c r="H71" s="65">
        <f t="shared" si="14"/>
        <v>2686.5671641791046</v>
      </c>
      <c r="I71" s="43">
        <f t="shared" si="15"/>
        <v>8.3955223880597021E-2</v>
      </c>
      <c r="J71" s="43">
        <f t="shared" si="16"/>
        <v>83.955223880597018</v>
      </c>
      <c r="K71" s="61">
        <v>78</v>
      </c>
      <c r="L71" s="44">
        <f t="shared" si="17"/>
        <v>190.56716417910457</v>
      </c>
    </row>
    <row r="72" spans="2:12" ht="18.600000000000001" customHeight="1" x14ac:dyDescent="0.25">
      <c r="B72" s="57">
        <f t="shared" si="11"/>
        <v>6.8</v>
      </c>
      <c r="C72" s="51">
        <v>68</v>
      </c>
      <c r="D72" s="43">
        <f t="shared" si="12"/>
        <v>18.888888888888889</v>
      </c>
      <c r="E72" s="43">
        <f t="shared" si="10"/>
        <v>377.77777777777777</v>
      </c>
      <c r="F72" s="43">
        <f t="shared" si="13"/>
        <v>2.6470588235294116E-3</v>
      </c>
      <c r="G72" s="43">
        <f t="shared" si="14"/>
        <v>2.6470588235294117</v>
      </c>
      <c r="H72" s="65">
        <f t="shared" si="14"/>
        <v>2647.0588235294117</v>
      </c>
      <c r="I72" s="43">
        <f t="shared" si="15"/>
        <v>8.2720588235294115E-2</v>
      </c>
      <c r="J72" s="43">
        <f t="shared" si="16"/>
        <v>82.720588235294116</v>
      </c>
      <c r="K72" s="61">
        <v>78</v>
      </c>
      <c r="L72" s="44">
        <f t="shared" si="17"/>
        <v>151.05882352941171</v>
      </c>
    </row>
    <row r="73" spans="2:12" ht="18.600000000000001" customHeight="1" x14ac:dyDescent="0.25">
      <c r="B73" s="57">
        <f t="shared" si="11"/>
        <v>6.9</v>
      </c>
      <c r="C73" s="51">
        <v>69</v>
      </c>
      <c r="D73" s="43">
        <f t="shared" si="12"/>
        <v>19.166666666666668</v>
      </c>
      <c r="E73" s="43">
        <f t="shared" si="10"/>
        <v>383.33333333333331</v>
      </c>
      <c r="F73" s="43">
        <f t="shared" si="13"/>
        <v>2.6086956521739132E-3</v>
      </c>
      <c r="G73" s="43">
        <f t="shared" si="14"/>
        <v>2.6086956521739131</v>
      </c>
      <c r="H73" s="65">
        <f t="shared" si="14"/>
        <v>2608.695652173913</v>
      </c>
      <c r="I73" s="43">
        <f t="shared" si="15"/>
        <v>8.1521739130434784E-2</v>
      </c>
      <c r="J73" s="43">
        <f t="shared" si="16"/>
        <v>81.521739130434781</v>
      </c>
      <c r="K73" s="61">
        <v>78</v>
      </c>
      <c r="L73" s="44">
        <f t="shared" si="17"/>
        <v>112.695652173913</v>
      </c>
    </row>
    <row r="74" spans="2:12" ht="18.600000000000001" customHeight="1" x14ac:dyDescent="0.25">
      <c r="B74" s="57">
        <f t="shared" si="11"/>
        <v>7</v>
      </c>
      <c r="C74" s="51">
        <v>70</v>
      </c>
      <c r="D74" s="43">
        <f t="shared" si="12"/>
        <v>19.444444444444443</v>
      </c>
      <c r="E74" s="43">
        <f t="shared" si="10"/>
        <v>388.88888888888886</v>
      </c>
      <c r="F74" s="43">
        <f t="shared" si="13"/>
        <v>2.5714285714285717E-3</v>
      </c>
      <c r="G74" s="43">
        <f t="shared" si="14"/>
        <v>2.5714285714285716</v>
      </c>
      <c r="H74" s="65">
        <f t="shared" si="14"/>
        <v>2571.4285714285716</v>
      </c>
      <c r="I74" s="43">
        <f t="shared" si="15"/>
        <v>8.0357142857142863E-2</v>
      </c>
      <c r="J74" s="43">
        <f t="shared" si="16"/>
        <v>80.357142857142861</v>
      </c>
      <c r="K74" s="61">
        <v>78</v>
      </c>
      <c r="L74" s="44">
        <f t="shared" si="17"/>
        <v>75.428571428571558</v>
      </c>
    </row>
    <row r="75" spans="2:12" ht="18.600000000000001" customHeight="1" x14ac:dyDescent="0.25">
      <c r="B75" s="57">
        <f t="shared" si="11"/>
        <v>7.1</v>
      </c>
      <c r="C75" s="51">
        <v>71</v>
      </c>
      <c r="D75" s="43">
        <f t="shared" si="12"/>
        <v>19.722222222222221</v>
      </c>
      <c r="E75" s="43">
        <f t="shared" si="10"/>
        <v>394.4444444444444</v>
      </c>
      <c r="F75" s="43">
        <f t="shared" si="13"/>
        <v>2.5352112676056342E-3</v>
      </c>
      <c r="G75" s="43">
        <f t="shared" si="14"/>
        <v>2.535211267605634</v>
      </c>
      <c r="H75" s="65">
        <f t="shared" si="14"/>
        <v>2535.211267605634</v>
      </c>
      <c r="I75" s="43">
        <f t="shared" si="15"/>
        <v>7.9225352112676062E-2</v>
      </c>
      <c r="J75" s="43">
        <f t="shared" si="16"/>
        <v>79.225352112676063</v>
      </c>
      <c r="K75" s="61">
        <v>78</v>
      </c>
      <c r="L75" s="44">
        <f t="shared" si="17"/>
        <v>39.211267605634021</v>
      </c>
    </row>
    <row r="76" spans="2:12" ht="18.600000000000001" customHeight="1" x14ac:dyDescent="0.25">
      <c r="B76" s="57">
        <f t="shared" si="11"/>
        <v>7.2</v>
      </c>
      <c r="C76" s="51">
        <v>72</v>
      </c>
      <c r="D76" s="43">
        <f t="shared" si="12"/>
        <v>20</v>
      </c>
      <c r="E76" s="43">
        <f t="shared" si="10"/>
        <v>400</v>
      </c>
      <c r="F76" s="43">
        <f t="shared" si="13"/>
        <v>2.5000000000000001E-3</v>
      </c>
      <c r="G76" s="43">
        <f t="shared" si="14"/>
        <v>2.5</v>
      </c>
      <c r="H76" s="65">
        <f t="shared" si="14"/>
        <v>2500</v>
      </c>
      <c r="I76" s="43">
        <f t="shared" si="15"/>
        <v>7.8125E-2</v>
      </c>
      <c r="J76" s="43">
        <f t="shared" si="16"/>
        <v>78.125</v>
      </c>
      <c r="K76" s="61">
        <v>78</v>
      </c>
      <c r="L76" s="44">
        <f t="shared" si="17"/>
        <v>4</v>
      </c>
    </row>
    <row r="77" spans="2:12" ht="18.600000000000001" customHeight="1" x14ac:dyDescent="0.25">
      <c r="B77" s="67">
        <f t="shared" ref="B77:B86" si="18">C77/10</f>
        <v>7.3</v>
      </c>
      <c r="C77" s="68">
        <v>73</v>
      </c>
      <c r="D77" s="69">
        <f t="shared" ref="D77:D86" si="19">C77*1000/3600</f>
        <v>20.277777777777779</v>
      </c>
      <c r="E77" s="69">
        <f t="shared" ref="E77:E86" si="20">D77/$P$11</f>
        <v>405.55555555555554</v>
      </c>
      <c r="F77" s="69">
        <f t="shared" ref="F77:F86" si="21">1/E77</f>
        <v>2.4657534246575342E-3</v>
      </c>
      <c r="G77" s="69">
        <f t="shared" ref="G77:G86" si="22">F77*1000</f>
        <v>2.4657534246575343</v>
      </c>
      <c r="H77" s="70">
        <f t="shared" ref="H77:H86" si="23">G77*1000</f>
        <v>2465.7534246575342</v>
      </c>
      <c r="I77" s="69">
        <f>G77/32</f>
        <v>7.7054794520547948E-2</v>
      </c>
      <c r="J77" s="69">
        <f t="shared" ref="J77:J86" si="24">I77*1000</f>
        <v>77.054794520547944</v>
      </c>
      <c r="K77" s="70">
        <f t="shared" ref="K77:K86" si="25">J77</f>
        <v>77.054794520547944</v>
      </c>
      <c r="L77" s="71">
        <f t="shared" si="17"/>
        <v>0</v>
      </c>
    </row>
    <row r="78" spans="2:12" ht="18.600000000000001" customHeight="1" x14ac:dyDescent="0.25">
      <c r="B78" s="67">
        <f t="shared" si="18"/>
        <v>7.4</v>
      </c>
      <c r="C78" s="68">
        <v>74</v>
      </c>
      <c r="D78" s="69">
        <f t="shared" si="19"/>
        <v>20.555555555555557</v>
      </c>
      <c r="E78" s="69">
        <f t="shared" si="20"/>
        <v>411.11111111111114</v>
      </c>
      <c r="F78" s="69">
        <f t="shared" si="21"/>
        <v>2.4324324324324323E-3</v>
      </c>
      <c r="G78" s="69">
        <f t="shared" si="22"/>
        <v>2.4324324324324325</v>
      </c>
      <c r="H78" s="70">
        <f t="shared" si="23"/>
        <v>2432.4324324324325</v>
      </c>
      <c r="I78" s="69">
        <f t="shared" ref="I78:I86" si="26">G78/32</f>
        <v>7.6013513513513514E-2</v>
      </c>
      <c r="J78" s="69">
        <f t="shared" si="24"/>
        <v>76.013513513513516</v>
      </c>
      <c r="K78" s="70">
        <f t="shared" si="25"/>
        <v>76.013513513513516</v>
      </c>
      <c r="L78" s="71">
        <f t="shared" si="17"/>
        <v>0</v>
      </c>
    </row>
    <row r="79" spans="2:12" ht="18.600000000000001" customHeight="1" x14ac:dyDescent="0.25">
      <c r="B79" s="67">
        <f t="shared" si="18"/>
        <v>7.5</v>
      </c>
      <c r="C79" s="68">
        <v>75</v>
      </c>
      <c r="D79" s="69">
        <f t="shared" si="19"/>
        <v>20.833333333333332</v>
      </c>
      <c r="E79" s="69">
        <f t="shared" si="20"/>
        <v>416.66666666666663</v>
      </c>
      <c r="F79" s="69">
        <f t="shared" si="21"/>
        <v>2.4000000000000002E-3</v>
      </c>
      <c r="G79" s="69">
        <f t="shared" si="22"/>
        <v>2.4000000000000004</v>
      </c>
      <c r="H79" s="70">
        <f t="shared" si="23"/>
        <v>2400.0000000000005</v>
      </c>
      <c r="I79" s="69">
        <f t="shared" si="26"/>
        <v>7.5000000000000011E-2</v>
      </c>
      <c r="J79" s="69">
        <f t="shared" si="24"/>
        <v>75.000000000000014</v>
      </c>
      <c r="K79" s="70">
        <f t="shared" si="25"/>
        <v>75.000000000000014</v>
      </c>
      <c r="L79" s="71">
        <f t="shared" si="17"/>
        <v>0</v>
      </c>
    </row>
    <row r="80" spans="2:12" ht="18.600000000000001" customHeight="1" x14ac:dyDescent="0.25">
      <c r="B80" s="67">
        <f t="shared" si="18"/>
        <v>7.6</v>
      </c>
      <c r="C80" s="68">
        <v>76</v>
      </c>
      <c r="D80" s="69">
        <f t="shared" si="19"/>
        <v>21.111111111111111</v>
      </c>
      <c r="E80" s="69">
        <f t="shared" si="20"/>
        <v>422.22222222222217</v>
      </c>
      <c r="F80" s="69">
        <f t="shared" si="21"/>
        <v>2.3684210526315791E-3</v>
      </c>
      <c r="G80" s="69">
        <f t="shared" si="22"/>
        <v>2.3684210526315792</v>
      </c>
      <c r="H80" s="70">
        <f t="shared" si="23"/>
        <v>2368.4210526315792</v>
      </c>
      <c r="I80" s="69">
        <f t="shared" si="26"/>
        <v>7.401315789473685E-2</v>
      </c>
      <c r="J80" s="69">
        <f t="shared" si="24"/>
        <v>74.01315789473685</v>
      </c>
      <c r="K80" s="70">
        <f t="shared" si="25"/>
        <v>74.01315789473685</v>
      </c>
      <c r="L80" s="71">
        <f t="shared" si="17"/>
        <v>0</v>
      </c>
    </row>
    <row r="81" spans="2:12" ht="18.600000000000001" customHeight="1" x14ac:dyDescent="0.25">
      <c r="B81" s="67">
        <f t="shared" si="18"/>
        <v>7.7</v>
      </c>
      <c r="C81" s="68">
        <v>77</v>
      </c>
      <c r="D81" s="69">
        <f t="shared" si="19"/>
        <v>21.388888888888889</v>
      </c>
      <c r="E81" s="69">
        <f t="shared" si="20"/>
        <v>427.77777777777777</v>
      </c>
      <c r="F81" s="69">
        <f t="shared" si="21"/>
        <v>2.3376623376623377E-3</v>
      </c>
      <c r="G81" s="69">
        <f t="shared" si="22"/>
        <v>2.3376623376623376</v>
      </c>
      <c r="H81" s="70">
        <f t="shared" si="23"/>
        <v>2337.6623376623374</v>
      </c>
      <c r="I81" s="69">
        <f t="shared" si="26"/>
        <v>7.3051948051948049E-2</v>
      </c>
      <c r="J81" s="69">
        <f t="shared" si="24"/>
        <v>73.051948051948045</v>
      </c>
      <c r="K81" s="70">
        <f t="shared" si="25"/>
        <v>73.051948051948045</v>
      </c>
      <c r="L81" s="71">
        <f t="shared" si="17"/>
        <v>0</v>
      </c>
    </row>
    <row r="82" spans="2:12" ht="18.600000000000001" customHeight="1" x14ac:dyDescent="0.25">
      <c r="B82" s="67">
        <f t="shared" si="18"/>
        <v>7.8</v>
      </c>
      <c r="C82" s="68">
        <v>78</v>
      </c>
      <c r="D82" s="69">
        <f t="shared" si="19"/>
        <v>21.666666666666668</v>
      </c>
      <c r="E82" s="69">
        <f t="shared" si="20"/>
        <v>433.33333333333331</v>
      </c>
      <c r="F82" s="69">
        <f t="shared" si="21"/>
        <v>2.3076923076923079E-3</v>
      </c>
      <c r="G82" s="69">
        <f t="shared" si="22"/>
        <v>2.3076923076923079</v>
      </c>
      <c r="H82" s="70">
        <f t="shared" si="23"/>
        <v>2307.6923076923081</v>
      </c>
      <c r="I82" s="69">
        <f t="shared" si="26"/>
        <v>7.2115384615384623E-2</v>
      </c>
      <c r="J82" s="69">
        <f t="shared" si="24"/>
        <v>72.115384615384627</v>
      </c>
      <c r="K82" s="70">
        <f t="shared" si="25"/>
        <v>72.115384615384627</v>
      </c>
      <c r="L82" s="71">
        <f t="shared" si="17"/>
        <v>0</v>
      </c>
    </row>
    <row r="83" spans="2:12" ht="18.600000000000001" customHeight="1" x14ac:dyDescent="0.25">
      <c r="B83" s="67">
        <f t="shared" si="18"/>
        <v>7.9</v>
      </c>
      <c r="C83" s="68">
        <v>79</v>
      </c>
      <c r="D83" s="69">
        <f t="shared" si="19"/>
        <v>21.944444444444443</v>
      </c>
      <c r="E83" s="69">
        <f t="shared" si="20"/>
        <v>438.88888888888886</v>
      </c>
      <c r="F83" s="69">
        <f t="shared" si="21"/>
        <v>2.2784810126582279E-3</v>
      </c>
      <c r="G83" s="69">
        <f t="shared" si="22"/>
        <v>2.278481012658228</v>
      </c>
      <c r="H83" s="70">
        <f t="shared" si="23"/>
        <v>2278.4810126582279</v>
      </c>
      <c r="I83" s="69">
        <f t="shared" si="26"/>
        <v>7.1202531645569625E-2</v>
      </c>
      <c r="J83" s="69">
        <f t="shared" si="24"/>
        <v>71.202531645569621</v>
      </c>
      <c r="K83" s="70">
        <f t="shared" si="25"/>
        <v>71.202531645569621</v>
      </c>
      <c r="L83" s="71">
        <f t="shared" si="17"/>
        <v>0</v>
      </c>
    </row>
    <row r="84" spans="2:12" ht="18.600000000000001" customHeight="1" x14ac:dyDescent="0.25">
      <c r="B84" s="67">
        <f t="shared" si="18"/>
        <v>8</v>
      </c>
      <c r="C84" s="68">
        <v>80</v>
      </c>
      <c r="D84" s="69">
        <f t="shared" si="19"/>
        <v>22.222222222222221</v>
      </c>
      <c r="E84" s="69">
        <f t="shared" si="20"/>
        <v>444.4444444444444</v>
      </c>
      <c r="F84" s="69">
        <f t="shared" si="21"/>
        <v>2.2500000000000003E-3</v>
      </c>
      <c r="G84" s="69">
        <f t="shared" si="22"/>
        <v>2.2500000000000004</v>
      </c>
      <c r="H84" s="70">
        <f t="shared" si="23"/>
        <v>2250.0000000000005</v>
      </c>
      <c r="I84" s="69">
        <f t="shared" si="26"/>
        <v>7.0312500000000014E-2</v>
      </c>
      <c r="J84" s="69">
        <f t="shared" si="24"/>
        <v>70.312500000000014</v>
      </c>
      <c r="K84" s="70">
        <f t="shared" si="25"/>
        <v>70.312500000000014</v>
      </c>
      <c r="L84" s="71">
        <f t="shared" si="17"/>
        <v>0</v>
      </c>
    </row>
    <row r="85" spans="2:12" ht="18.600000000000001" customHeight="1" x14ac:dyDescent="0.25">
      <c r="B85" s="67">
        <f t="shared" si="18"/>
        <v>8.1</v>
      </c>
      <c r="C85" s="68">
        <v>81</v>
      </c>
      <c r="D85" s="69">
        <f t="shared" si="19"/>
        <v>22.5</v>
      </c>
      <c r="E85" s="69">
        <f t="shared" si="20"/>
        <v>450</v>
      </c>
      <c r="F85" s="69">
        <f t="shared" si="21"/>
        <v>2.2222222222222222E-3</v>
      </c>
      <c r="G85" s="69">
        <f t="shared" si="22"/>
        <v>2.2222222222222223</v>
      </c>
      <c r="H85" s="70">
        <f t="shared" si="23"/>
        <v>2222.2222222222222</v>
      </c>
      <c r="I85" s="69">
        <f t="shared" si="26"/>
        <v>6.9444444444444448E-2</v>
      </c>
      <c r="J85" s="69">
        <f t="shared" si="24"/>
        <v>69.444444444444443</v>
      </c>
      <c r="K85" s="70">
        <f t="shared" si="25"/>
        <v>69.444444444444443</v>
      </c>
      <c r="L85" s="71">
        <f t="shared" si="17"/>
        <v>0</v>
      </c>
    </row>
    <row r="86" spans="2:12" ht="18.600000000000001" customHeight="1" x14ac:dyDescent="0.25">
      <c r="B86" s="67">
        <f t="shared" si="18"/>
        <v>8.1999999999999993</v>
      </c>
      <c r="C86" s="68">
        <v>82</v>
      </c>
      <c r="D86" s="69">
        <f t="shared" si="19"/>
        <v>22.777777777777779</v>
      </c>
      <c r="E86" s="69">
        <f t="shared" si="20"/>
        <v>455.55555555555554</v>
      </c>
      <c r="F86" s="69">
        <f t="shared" si="21"/>
        <v>2.1951219512195124E-3</v>
      </c>
      <c r="G86" s="69">
        <f t="shared" si="22"/>
        <v>2.1951219512195124</v>
      </c>
      <c r="H86" s="70">
        <f t="shared" si="23"/>
        <v>2195.1219512195125</v>
      </c>
      <c r="I86" s="69">
        <f t="shared" si="26"/>
        <v>6.8597560975609762E-2</v>
      </c>
      <c r="J86" s="69">
        <f t="shared" si="24"/>
        <v>68.597560975609767</v>
      </c>
      <c r="K86" s="70">
        <f t="shared" si="25"/>
        <v>68.597560975609767</v>
      </c>
      <c r="L86" s="71">
        <f t="shared" si="17"/>
        <v>0</v>
      </c>
    </row>
    <row r="87" spans="2:12" ht="18.600000000000001" customHeight="1" x14ac:dyDescent="0.25">
      <c r="B87" s="67">
        <f t="shared" si="11"/>
        <v>8.3000000000000007</v>
      </c>
      <c r="C87" s="68">
        <v>83</v>
      </c>
      <c r="D87" s="69">
        <f t="shared" si="12"/>
        <v>23.055555555555557</v>
      </c>
      <c r="E87" s="69">
        <f t="shared" si="10"/>
        <v>461.11111111111114</v>
      </c>
      <c r="F87" s="69">
        <f t="shared" si="13"/>
        <v>2.1686746987951808E-3</v>
      </c>
      <c r="G87" s="69">
        <f t="shared" si="14"/>
        <v>2.1686746987951806</v>
      </c>
      <c r="H87" s="70">
        <f t="shared" si="14"/>
        <v>2168.6746987951806</v>
      </c>
      <c r="I87" s="69">
        <f t="shared" si="15"/>
        <v>6.7771084337349394E-2</v>
      </c>
      <c r="J87" s="69">
        <f t="shared" si="16"/>
        <v>67.771084337349393</v>
      </c>
      <c r="K87" s="70">
        <f>J87</f>
        <v>67.771084337349393</v>
      </c>
      <c r="L87" s="71">
        <f t="shared" si="17"/>
        <v>0</v>
      </c>
    </row>
    <row r="88" spans="2:12" ht="18.600000000000001" customHeight="1" x14ac:dyDescent="0.25">
      <c r="B88" s="67">
        <f t="shared" si="11"/>
        <v>8.4</v>
      </c>
      <c r="C88" s="68">
        <v>84</v>
      </c>
      <c r="D88" s="69">
        <f t="shared" si="12"/>
        <v>23.333333333333332</v>
      </c>
      <c r="E88" s="69">
        <f t="shared" si="10"/>
        <v>466.66666666666663</v>
      </c>
      <c r="F88" s="69">
        <f t="shared" si="13"/>
        <v>2.142857142857143E-3</v>
      </c>
      <c r="G88" s="69">
        <f t="shared" si="14"/>
        <v>2.1428571428571428</v>
      </c>
      <c r="H88" s="70">
        <f t="shared" si="14"/>
        <v>2142.8571428571427</v>
      </c>
      <c r="I88" s="69">
        <f t="shared" si="15"/>
        <v>6.6964285714285712E-2</v>
      </c>
      <c r="J88" s="69">
        <f t="shared" si="16"/>
        <v>66.964285714285708</v>
      </c>
      <c r="K88" s="70">
        <f t="shared" ref="K88:K104" si="27">J88</f>
        <v>66.964285714285708</v>
      </c>
      <c r="L88" s="71">
        <f t="shared" si="17"/>
        <v>0</v>
      </c>
    </row>
    <row r="89" spans="2:12" ht="18.600000000000001" customHeight="1" x14ac:dyDescent="0.25">
      <c r="B89" s="67">
        <f t="shared" si="11"/>
        <v>8.5</v>
      </c>
      <c r="C89" s="68">
        <v>85</v>
      </c>
      <c r="D89" s="69">
        <f t="shared" si="12"/>
        <v>23.611111111111111</v>
      </c>
      <c r="E89" s="69">
        <f t="shared" si="10"/>
        <v>472.22222222222217</v>
      </c>
      <c r="F89" s="69">
        <f t="shared" si="13"/>
        <v>2.1176470588235297E-3</v>
      </c>
      <c r="G89" s="69">
        <f t="shared" si="14"/>
        <v>2.1176470588235299</v>
      </c>
      <c r="H89" s="70">
        <f t="shared" si="14"/>
        <v>2117.6470588235297</v>
      </c>
      <c r="I89" s="69">
        <f t="shared" si="15"/>
        <v>6.6176470588235309E-2</v>
      </c>
      <c r="J89" s="69">
        <f t="shared" si="16"/>
        <v>66.176470588235304</v>
      </c>
      <c r="K89" s="70">
        <f t="shared" si="27"/>
        <v>66.176470588235304</v>
      </c>
      <c r="L89" s="71">
        <f t="shared" si="17"/>
        <v>0</v>
      </c>
    </row>
    <row r="90" spans="2:12" ht="18.600000000000001" customHeight="1" x14ac:dyDescent="0.25">
      <c r="B90" s="67">
        <f t="shared" si="11"/>
        <v>8.6</v>
      </c>
      <c r="C90" s="68">
        <v>86</v>
      </c>
      <c r="D90" s="69">
        <f t="shared" si="12"/>
        <v>23.888888888888889</v>
      </c>
      <c r="E90" s="69">
        <f t="shared" si="10"/>
        <v>477.77777777777777</v>
      </c>
      <c r="F90" s="69">
        <f t="shared" si="13"/>
        <v>2.0930232558139536E-3</v>
      </c>
      <c r="G90" s="69">
        <f t="shared" si="14"/>
        <v>2.0930232558139537</v>
      </c>
      <c r="H90" s="70">
        <f t="shared" si="14"/>
        <v>2093.0232558139537</v>
      </c>
      <c r="I90" s="69">
        <f t="shared" si="15"/>
        <v>6.5406976744186052E-2</v>
      </c>
      <c r="J90" s="69">
        <f t="shared" si="16"/>
        <v>65.406976744186053</v>
      </c>
      <c r="K90" s="70">
        <f t="shared" si="27"/>
        <v>65.406976744186053</v>
      </c>
      <c r="L90" s="71">
        <f t="shared" si="17"/>
        <v>0</v>
      </c>
    </row>
    <row r="91" spans="2:12" ht="18.600000000000001" customHeight="1" x14ac:dyDescent="0.25">
      <c r="B91" s="67">
        <f t="shared" si="11"/>
        <v>8.6999999999999993</v>
      </c>
      <c r="C91" s="68">
        <v>87</v>
      </c>
      <c r="D91" s="69">
        <f t="shared" si="12"/>
        <v>24.166666666666668</v>
      </c>
      <c r="E91" s="69">
        <f t="shared" si="10"/>
        <v>483.33333333333331</v>
      </c>
      <c r="F91" s="69">
        <f t="shared" si="13"/>
        <v>2.0689655172413794E-3</v>
      </c>
      <c r="G91" s="69">
        <f t="shared" si="14"/>
        <v>2.0689655172413794</v>
      </c>
      <c r="H91" s="70">
        <f t="shared" si="14"/>
        <v>2068.9655172413795</v>
      </c>
      <c r="I91" s="69">
        <f t="shared" si="15"/>
        <v>6.4655172413793108E-2</v>
      </c>
      <c r="J91" s="69">
        <f t="shared" si="16"/>
        <v>64.65517241379311</v>
      </c>
      <c r="K91" s="70">
        <f t="shared" si="27"/>
        <v>64.65517241379311</v>
      </c>
      <c r="L91" s="71">
        <f t="shared" si="17"/>
        <v>0</v>
      </c>
    </row>
    <row r="92" spans="2:12" ht="18.600000000000001" customHeight="1" x14ac:dyDescent="0.25">
      <c r="B92" s="67">
        <f t="shared" si="11"/>
        <v>8.8000000000000007</v>
      </c>
      <c r="C92" s="68">
        <v>88</v>
      </c>
      <c r="D92" s="69">
        <f t="shared" si="12"/>
        <v>24.444444444444443</v>
      </c>
      <c r="E92" s="69">
        <f t="shared" si="10"/>
        <v>488.88888888888886</v>
      </c>
      <c r="F92" s="69">
        <f t="shared" si="13"/>
        <v>2.0454545454545456E-3</v>
      </c>
      <c r="G92" s="69">
        <f t="shared" si="14"/>
        <v>2.0454545454545454</v>
      </c>
      <c r="H92" s="70">
        <f t="shared" si="14"/>
        <v>2045.4545454545455</v>
      </c>
      <c r="I92" s="69">
        <f t="shared" si="15"/>
        <v>6.3920454545454544E-2</v>
      </c>
      <c r="J92" s="69">
        <f t="shared" si="16"/>
        <v>63.920454545454547</v>
      </c>
      <c r="K92" s="70">
        <f t="shared" si="27"/>
        <v>63.920454545454547</v>
      </c>
      <c r="L92" s="71">
        <f t="shared" si="17"/>
        <v>0</v>
      </c>
    </row>
    <row r="93" spans="2:12" ht="18.600000000000001" customHeight="1" x14ac:dyDescent="0.25">
      <c r="B93" s="67">
        <f t="shared" si="11"/>
        <v>8.9</v>
      </c>
      <c r="C93" s="68">
        <v>89</v>
      </c>
      <c r="D93" s="69">
        <f t="shared" si="12"/>
        <v>24.722222222222221</v>
      </c>
      <c r="E93" s="69">
        <f t="shared" si="10"/>
        <v>494.4444444444444</v>
      </c>
      <c r="F93" s="69">
        <f t="shared" si="13"/>
        <v>2.0224719101123597E-3</v>
      </c>
      <c r="G93" s="69">
        <f t="shared" si="14"/>
        <v>2.0224719101123596</v>
      </c>
      <c r="H93" s="70">
        <f t="shared" si="14"/>
        <v>2022.4719101123596</v>
      </c>
      <c r="I93" s="69">
        <f t="shared" si="15"/>
        <v>6.3202247191011238E-2</v>
      </c>
      <c r="J93" s="69">
        <f t="shared" si="16"/>
        <v>63.202247191011239</v>
      </c>
      <c r="K93" s="70">
        <f t="shared" si="27"/>
        <v>63.202247191011239</v>
      </c>
      <c r="L93" s="71">
        <f t="shared" si="17"/>
        <v>0</v>
      </c>
    </row>
    <row r="94" spans="2:12" ht="18.600000000000001" customHeight="1" x14ac:dyDescent="0.25">
      <c r="B94" s="67">
        <f t="shared" si="11"/>
        <v>9</v>
      </c>
      <c r="C94" s="68">
        <v>90</v>
      </c>
      <c r="D94" s="69">
        <f t="shared" si="12"/>
        <v>25</v>
      </c>
      <c r="E94" s="69">
        <f t="shared" si="10"/>
        <v>500</v>
      </c>
      <c r="F94" s="69">
        <f t="shared" si="13"/>
        <v>2E-3</v>
      </c>
      <c r="G94" s="69">
        <f t="shared" si="14"/>
        <v>2</v>
      </c>
      <c r="H94" s="70">
        <f t="shared" si="14"/>
        <v>2000</v>
      </c>
      <c r="I94" s="69">
        <f t="shared" si="15"/>
        <v>6.25E-2</v>
      </c>
      <c r="J94" s="69">
        <f t="shared" si="16"/>
        <v>62.5</v>
      </c>
      <c r="K94" s="70">
        <f t="shared" si="27"/>
        <v>62.5</v>
      </c>
      <c r="L94" s="71">
        <f t="shared" si="17"/>
        <v>0</v>
      </c>
    </row>
    <row r="95" spans="2:12" ht="18.600000000000001" customHeight="1" x14ac:dyDescent="0.25">
      <c r="B95" s="67">
        <f t="shared" si="11"/>
        <v>9.1</v>
      </c>
      <c r="C95" s="68">
        <v>91</v>
      </c>
      <c r="D95" s="69">
        <f t="shared" si="12"/>
        <v>25.277777777777779</v>
      </c>
      <c r="E95" s="69">
        <f t="shared" si="10"/>
        <v>505.55555555555554</v>
      </c>
      <c r="F95" s="69">
        <f t="shared" si="13"/>
        <v>1.978021978021978E-3</v>
      </c>
      <c r="G95" s="69">
        <f t="shared" si="14"/>
        <v>1.9780219780219781</v>
      </c>
      <c r="H95" s="70">
        <f t="shared" si="14"/>
        <v>1978.0219780219782</v>
      </c>
      <c r="I95" s="69">
        <f t="shared" si="15"/>
        <v>6.1813186813186816E-2</v>
      </c>
      <c r="J95" s="69">
        <f t="shared" si="16"/>
        <v>61.813186813186817</v>
      </c>
      <c r="K95" s="70">
        <f t="shared" si="27"/>
        <v>61.813186813186817</v>
      </c>
      <c r="L95" s="71">
        <f t="shared" si="17"/>
        <v>0</v>
      </c>
    </row>
    <row r="96" spans="2:12" ht="18.600000000000001" customHeight="1" x14ac:dyDescent="0.25">
      <c r="B96" s="67">
        <f t="shared" si="11"/>
        <v>9.1999999999999993</v>
      </c>
      <c r="C96" s="68">
        <v>92</v>
      </c>
      <c r="D96" s="69">
        <f t="shared" si="12"/>
        <v>25.555555555555557</v>
      </c>
      <c r="E96" s="69">
        <f t="shared" si="10"/>
        <v>511.11111111111114</v>
      </c>
      <c r="F96" s="69">
        <f t="shared" si="13"/>
        <v>1.9565217391304345E-3</v>
      </c>
      <c r="G96" s="69">
        <f t="shared" si="14"/>
        <v>1.9565217391304346</v>
      </c>
      <c r="H96" s="70">
        <f t="shared" si="14"/>
        <v>1956.5217391304345</v>
      </c>
      <c r="I96" s="69">
        <f t="shared" si="15"/>
        <v>6.1141304347826081E-2</v>
      </c>
      <c r="J96" s="69">
        <f t="shared" si="16"/>
        <v>61.141304347826079</v>
      </c>
      <c r="K96" s="70">
        <f t="shared" si="27"/>
        <v>61.141304347826079</v>
      </c>
      <c r="L96" s="71">
        <f t="shared" si="17"/>
        <v>0</v>
      </c>
    </row>
    <row r="97" spans="2:12" ht="18.600000000000001" customHeight="1" x14ac:dyDescent="0.25">
      <c r="B97" s="67">
        <f t="shared" si="11"/>
        <v>9.3000000000000007</v>
      </c>
      <c r="C97" s="68">
        <v>93</v>
      </c>
      <c r="D97" s="69">
        <f t="shared" si="12"/>
        <v>25.833333333333332</v>
      </c>
      <c r="E97" s="69">
        <f t="shared" si="10"/>
        <v>516.66666666666663</v>
      </c>
      <c r="F97" s="69">
        <f t="shared" si="13"/>
        <v>1.9354838709677422E-3</v>
      </c>
      <c r="G97" s="69">
        <f t="shared" si="14"/>
        <v>1.9354838709677422</v>
      </c>
      <c r="H97" s="70">
        <f t="shared" si="14"/>
        <v>1935.4838709677422</v>
      </c>
      <c r="I97" s="69">
        <f t="shared" si="15"/>
        <v>6.0483870967741944E-2</v>
      </c>
      <c r="J97" s="69">
        <f t="shared" si="16"/>
        <v>60.483870967741943</v>
      </c>
      <c r="K97" s="70">
        <f t="shared" si="27"/>
        <v>60.483870967741943</v>
      </c>
      <c r="L97" s="71">
        <f t="shared" si="17"/>
        <v>0</v>
      </c>
    </row>
    <row r="98" spans="2:12" ht="18.600000000000001" customHeight="1" x14ac:dyDescent="0.25">
      <c r="B98" s="67">
        <f t="shared" si="11"/>
        <v>9.4</v>
      </c>
      <c r="C98" s="68">
        <v>94</v>
      </c>
      <c r="D98" s="69">
        <f t="shared" si="12"/>
        <v>26.111111111111111</v>
      </c>
      <c r="E98" s="69">
        <f t="shared" si="10"/>
        <v>522.22222222222217</v>
      </c>
      <c r="F98" s="69">
        <f t="shared" si="13"/>
        <v>1.9148936170212767E-3</v>
      </c>
      <c r="G98" s="69">
        <f t="shared" si="14"/>
        <v>1.9148936170212767</v>
      </c>
      <c r="H98" s="70">
        <f t="shared" si="14"/>
        <v>1914.8936170212767</v>
      </c>
      <c r="I98" s="69">
        <f t="shared" si="15"/>
        <v>5.9840425531914897E-2</v>
      </c>
      <c r="J98" s="69">
        <f t="shared" si="16"/>
        <v>59.840425531914896</v>
      </c>
      <c r="K98" s="70">
        <f t="shared" si="27"/>
        <v>59.840425531914896</v>
      </c>
      <c r="L98" s="71">
        <f t="shared" si="17"/>
        <v>0</v>
      </c>
    </row>
    <row r="99" spans="2:12" ht="18.600000000000001" customHeight="1" x14ac:dyDescent="0.25">
      <c r="B99" s="67">
        <f t="shared" si="11"/>
        <v>9.5</v>
      </c>
      <c r="C99" s="68">
        <v>95</v>
      </c>
      <c r="D99" s="69">
        <f t="shared" si="12"/>
        <v>26.388888888888889</v>
      </c>
      <c r="E99" s="69">
        <f t="shared" si="10"/>
        <v>527.77777777777771</v>
      </c>
      <c r="F99" s="69">
        <f t="shared" si="13"/>
        <v>1.8947368421052633E-3</v>
      </c>
      <c r="G99" s="69">
        <f t="shared" si="14"/>
        <v>1.8947368421052633</v>
      </c>
      <c r="H99" s="70">
        <f t="shared" si="14"/>
        <v>1894.7368421052633</v>
      </c>
      <c r="I99" s="69">
        <f t="shared" si="15"/>
        <v>5.9210526315789477E-2</v>
      </c>
      <c r="J99" s="69">
        <f t="shared" si="16"/>
        <v>59.21052631578948</v>
      </c>
      <c r="K99" s="70">
        <f t="shared" si="27"/>
        <v>59.21052631578948</v>
      </c>
      <c r="L99" s="71">
        <f t="shared" si="17"/>
        <v>0</v>
      </c>
    </row>
    <row r="100" spans="2:12" ht="18.600000000000001" customHeight="1" x14ac:dyDescent="0.25">
      <c r="B100" s="67">
        <f t="shared" si="11"/>
        <v>9.6</v>
      </c>
      <c r="C100" s="68">
        <v>96</v>
      </c>
      <c r="D100" s="69">
        <f t="shared" si="12"/>
        <v>26.666666666666668</v>
      </c>
      <c r="E100" s="69">
        <f t="shared" si="10"/>
        <v>533.33333333333337</v>
      </c>
      <c r="F100" s="69">
        <f t="shared" si="13"/>
        <v>1.8749999999999999E-3</v>
      </c>
      <c r="G100" s="69">
        <f t="shared" si="14"/>
        <v>1.875</v>
      </c>
      <c r="H100" s="70">
        <f t="shared" si="14"/>
        <v>1875</v>
      </c>
      <c r="I100" s="69">
        <f t="shared" si="15"/>
        <v>5.859375E-2</v>
      </c>
      <c r="J100" s="69">
        <f t="shared" si="16"/>
        <v>58.59375</v>
      </c>
      <c r="K100" s="70">
        <f t="shared" si="27"/>
        <v>58.59375</v>
      </c>
      <c r="L100" s="71">
        <f t="shared" si="17"/>
        <v>0</v>
      </c>
    </row>
    <row r="101" spans="2:12" ht="18.600000000000001" customHeight="1" x14ac:dyDescent="0.25">
      <c r="B101" s="67">
        <f t="shared" si="11"/>
        <v>9.6999999999999993</v>
      </c>
      <c r="C101" s="68">
        <v>97</v>
      </c>
      <c r="D101" s="69">
        <f t="shared" si="12"/>
        <v>26.944444444444443</v>
      </c>
      <c r="E101" s="69">
        <f t="shared" ref="E101:E104" si="28">D101/$P$11</f>
        <v>538.8888888888888</v>
      </c>
      <c r="F101" s="69">
        <f t="shared" si="13"/>
        <v>1.8556701030927839E-3</v>
      </c>
      <c r="G101" s="69">
        <f t="shared" si="14"/>
        <v>1.8556701030927838</v>
      </c>
      <c r="H101" s="70">
        <f t="shared" si="14"/>
        <v>1855.6701030927838</v>
      </c>
      <c r="I101" s="69">
        <f t="shared" si="15"/>
        <v>5.7989690721649494E-2</v>
      </c>
      <c r="J101" s="69">
        <f t="shared" si="16"/>
        <v>57.989690721649495</v>
      </c>
      <c r="K101" s="70">
        <f t="shared" si="27"/>
        <v>57.989690721649495</v>
      </c>
      <c r="L101" s="71">
        <f t="shared" si="17"/>
        <v>0</v>
      </c>
    </row>
    <row r="102" spans="2:12" ht="18.600000000000001" customHeight="1" x14ac:dyDescent="0.25">
      <c r="B102" s="67">
        <f t="shared" si="11"/>
        <v>9.8000000000000007</v>
      </c>
      <c r="C102" s="68">
        <v>98</v>
      </c>
      <c r="D102" s="69">
        <f t="shared" si="12"/>
        <v>27.222222222222221</v>
      </c>
      <c r="E102" s="69">
        <f t="shared" si="28"/>
        <v>544.44444444444434</v>
      </c>
      <c r="F102" s="69">
        <f t="shared" si="13"/>
        <v>1.8367346938775514E-3</v>
      </c>
      <c r="G102" s="69">
        <f t="shared" si="14"/>
        <v>1.8367346938775513</v>
      </c>
      <c r="H102" s="70">
        <f t="shared" si="14"/>
        <v>1836.7346938775513</v>
      </c>
      <c r="I102" s="69">
        <f t="shared" si="15"/>
        <v>5.7397959183673478E-2</v>
      </c>
      <c r="J102" s="69">
        <f t="shared" si="16"/>
        <v>57.397959183673478</v>
      </c>
      <c r="K102" s="70">
        <f t="shared" si="27"/>
        <v>57.397959183673478</v>
      </c>
      <c r="L102" s="71">
        <f t="shared" si="17"/>
        <v>0</v>
      </c>
    </row>
    <row r="103" spans="2:12" ht="18.600000000000001" customHeight="1" x14ac:dyDescent="0.25">
      <c r="B103" s="67">
        <f t="shared" si="11"/>
        <v>9.9</v>
      </c>
      <c r="C103" s="68">
        <v>99</v>
      </c>
      <c r="D103" s="69">
        <f t="shared" si="12"/>
        <v>27.5</v>
      </c>
      <c r="E103" s="69">
        <f t="shared" si="28"/>
        <v>550</v>
      </c>
      <c r="F103" s="69">
        <f t="shared" si="13"/>
        <v>1.8181818181818182E-3</v>
      </c>
      <c r="G103" s="69">
        <f t="shared" si="14"/>
        <v>1.8181818181818181</v>
      </c>
      <c r="H103" s="70">
        <f t="shared" si="14"/>
        <v>1818.181818181818</v>
      </c>
      <c r="I103" s="69">
        <f t="shared" si="15"/>
        <v>5.6818181818181816E-2</v>
      </c>
      <c r="J103" s="69">
        <f t="shared" si="16"/>
        <v>56.818181818181813</v>
      </c>
      <c r="K103" s="70">
        <f t="shared" si="27"/>
        <v>56.818181818181813</v>
      </c>
      <c r="L103" s="71">
        <f t="shared" si="17"/>
        <v>0</v>
      </c>
    </row>
    <row r="104" spans="2:12" ht="18.600000000000001" customHeight="1" x14ac:dyDescent="0.25">
      <c r="B104" s="67">
        <f t="shared" si="11"/>
        <v>10</v>
      </c>
      <c r="C104" s="68">
        <v>100</v>
      </c>
      <c r="D104" s="69">
        <f t="shared" si="12"/>
        <v>27.777777777777779</v>
      </c>
      <c r="E104" s="69">
        <f t="shared" si="28"/>
        <v>555.55555555555554</v>
      </c>
      <c r="F104" s="69">
        <f t="shared" si="13"/>
        <v>1.8E-3</v>
      </c>
      <c r="G104" s="69">
        <f t="shared" si="14"/>
        <v>1.8</v>
      </c>
      <c r="H104" s="70">
        <f t="shared" si="14"/>
        <v>1800</v>
      </c>
      <c r="I104" s="69">
        <f t="shared" si="15"/>
        <v>5.6250000000000001E-2</v>
      </c>
      <c r="J104" s="69">
        <f t="shared" si="16"/>
        <v>56.25</v>
      </c>
      <c r="K104" s="70">
        <f t="shared" si="27"/>
        <v>56.25</v>
      </c>
      <c r="L104" s="71">
        <f t="shared" si="17"/>
        <v>0</v>
      </c>
    </row>
  </sheetData>
  <mergeCells count="14">
    <mergeCell ref="N5:O5"/>
    <mergeCell ref="R5:S5"/>
    <mergeCell ref="R15:S15"/>
    <mergeCell ref="R23:T23"/>
    <mergeCell ref="R28:S28"/>
    <mergeCell ref="R27:S27"/>
    <mergeCell ref="R26:S26"/>
    <mergeCell ref="R25:S25"/>
    <mergeCell ref="N6:O6"/>
    <mergeCell ref="N11:O11"/>
    <mergeCell ref="N10:O10"/>
    <mergeCell ref="N9:O9"/>
    <mergeCell ref="N8:O8"/>
    <mergeCell ref="N7:O7"/>
  </mergeCells>
  <pageMargins left="0.7" right="0.7" top="0.75" bottom="0.75" header="0.3" footer="0.3"/>
  <ignoredErrors>
    <ignoredError sqref="I5:I76 I87:I104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2C87-6769-4E69-BA71-056992254CC7}">
  <dimension ref="A1:I32"/>
  <sheetViews>
    <sheetView tabSelected="1" workbookViewId="0">
      <selection activeCell="J6" sqref="J6"/>
    </sheetView>
  </sheetViews>
  <sheetFormatPr baseColWidth="10" defaultRowHeight="15" x14ac:dyDescent="0.25"/>
  <cols>
    <col min="6" max="6" width="20.28515625" customWidth="1"/>
    <col min="7" max="7" width="15.7109375" customWidth="1"/>
    <col min="8" max="8" width="20" customWidth="1"/>
    <col min="9" max="9" width="18.7109375" customWidth="1"/>
  </cols>
  <sheetData>
    <row r="1" spans="1:9" x14ac:dyDescent="0.25">
      <c r="A1" s="72" t="s">
        <v>46</v>
      </c>
      <c r="B1" t="s">
        <v>49</v>
      </c>
      <c r="C1" t="s">
        <v>47</v>
      </c>
      <c r="D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>
        <v>-10</v>
      </c>
      <c r="B2">
        <f>A2*(PI()/180)</f>
        <v>-0.17453292519943295</v>
      </c>
      <c r="C2">
        <v>700</v>
      </c>
      <c r="D2">
        <f xml:space="preserve"> ($C2)*TAN(B2)</f>
        <v>-123.42888649592548</v>
      </c>
      <c r="F2">
        <f>12.499*A2+0.2979</f>
        <v>-124.69210000000001</v>
      </c>
      <c r="G2">
        <f>((F2-D2)/D2)*100</f>
        <v>1.0234342542790649</v>
      </c>
      <c r="H2">
        <f xml:space="preserve"> (D2-0.2979)/12.499</f>
        <v>-9.8989348344607944</v>
      </c>
      <c r="I2">
        <f>((H2-A2)/A2)*100</f>
        <v>-1.0106516553920564</v>
      </c>
    </row>
    <row r="3" spans="1:9" x14ac:dyDescent="0.25">
      <c r="A3">
        <v>-9</v>
      </c>
      <c r="B3">
        <f t="shared" ref="B3:B32" si="0">A3*(PI()/180)</f>
        <v>-0.15707963267948966</v>
      </c>
      <c r="C3">
        <v>700</v>
      </c>
      <c r="D3">
        <f t="shared" ref="D3:D32" si="1" xml:space="preserve"> ($C3)*TAN(B3)</f>
        <v>-110.86910822717539</v>
      </c>
      <c r="F3">
        <f t="shared" ref="F3:F32" si="2">12.499*A3+0.2979</f>
        <v>-112.1931</v>
      </c>
      <c r="G3">
        <f t="shared" ref="G3:G32" si="3">((F3-D3)/D3)*100</f>
        <v>1.1941935801555279</v>
      </c>
      <c r="H3">
        <f t="shared" ref="H3:H32" si="4" xml:space="preserve"> (D3-0.2979)/12.499</f>
        <v>-8.8940721839487473</v>
      </c>
      <c r="I3">
        <f t="shared" ref="I3:I32" si="5">((H3-A3)/A3)*100</f>
        <v>-1.1769757339028075</v>
      </c>
    </row>
    <row r="4" spans="1:9" x14ac:dyDescent="0.25">
      <c r="A4">
        <v>-8</v>
      </c>
      <c r="B4">
        <f t="shared" si="0"/>
        <v>-0.13962634015954636</v>
      </c>
      <c r="C4">
        <v>700</v>
      </c>
      <c r="D4">
        <f t="shared" si="1"/>
        <v>-98.378584291674017</v>
      </c>
      <c r="F4">
        <f t="shared" si="2"/>
        <v>-99.694100000000006</v>
      </c>
      <c r="G4">
        <f t="shared" si="3"/>
        <v>1.3371972343347944</v>
      </c>
      <c r="H4">
        <f t="shared" si="4"/>
        <v>-7.8947503233597898</v>
      </c>
      <c r="I4">
        <f t="shared" si="5"/>
        <v>-1.3156209580026279</v>
      </c>
    </row>
    <row r="5" spans="1:9" x14ac:dyDescent="0.25">
      <c r="A5">
        <v>-7</v>
      </c>
      <c r="B5">
        <f t="shared" si="0"/>
        <v>-0.12217304763960307</v>
      </c>
      <c r="C5">
        <v>700</v>
      </c>
      <c r="D5">
        <f t="shared" si="1"/>
        <v>-85.949192632033217</v>
      </c>
      <c r="F5">
        <f t="shared" si="2"/>
        <v>-87.195100000000011</v>
      </c>
      <c r="G5">
        <f t="shared" si="3"/>
        <v>1.4495858888410835</v>
      </c>
      <c r="H5">
        <f t="shared" si="4"/>
        <v>-6.9003194361175462</v>
      </c>
      <c r="I5">
        <f t="shared" si="5"/>
        <v>-1.4240080554636261</v>
      </c>
    </row>
    <row r="6" spans="1:9" x14ac:dyDescent="0.25">
      <c r="A6">
        <v>-6</v>
      </c>
      <c r="B6">
        <f t="shared" si="0"/>
        <v>-0.10471975511965978</v>
      </c>
      <c r="C6">
        <v>700</v>
      </c>
      <c r="D6">
        <f t="shared" si="1"/>
        <v>-73.572964685973531</v>
      </c>
      <c r="F6">
        <f t="shared" si="2"/>
        <v>-74.696100000000001</v>
      </c>
      <c r="G6">
        <f t="shared" si="3"/>
        <v>1.5265598155793667</v>
      </c>
      <c r="H6">
        <f t="shared" si="4"/>
        <v>-5.9101419862367814</v>
      </c>
      <c r="I6">
        <f t="shared" si="5"/>
        <v>-1.4976335627203095</v>
      </c>
    </row>
    <row r="7" spans="1:9" x14ac:dyDescent="0.25">
      <c r="A7">
        <v>-5</v>
      </c>
      <c r="B7">
        <f t="shared" si="0"/>
        <v>-8.7266462599716474E-2</v>
      </c>
      <c r="C7">
        <v>700</v>
      </c>
      <c r="D7">
        <f t="shared" si="1"/>
        <v>-61.242064468146808</v>
      </c>
      <c r="F7">
        <f t="shared" si="2"/>
        <v>-62.197100000000006</v>
      </c>
      <c r="G7">
        <f t="shared" si="3"/>
        <v>1.5594437257253648</v>
      </c>
      <c r="H7">
        <f t="shared" si="4"/>
        <v>-4.9235910447353231</v>
      </c>
      <c r="I7">
        <f t="shared" si="5"/>
        <v>-1.528179105293539</v>
      </c>
    </row>
    <row r="8" spans="1:9" x14ac:dyDescent="0.25">
      <c r="A8">
        <v>-4</v>
      </c>
      <c r="B8">
        <f t="shared" si="0"/>
        <v>-6.9813170079773182E-2</v>
      </c>
      <c r="C8">
        <v>700</v>
      </c>
      <c r="D8">
        <f t="shared" si="1"/>
        <v>-48.948768360457287</v>
      </c>
      <c r="F8">
        <f t="shared" si="2"/>
        <v>-49.698100000000004</v>
      </c>
      <c r="G8">
        <f t="shared" si="3"/>
        <v>1.5308488132421658</v>
      </c>
      <c r="H8">
        <f t="shared" si="4"/>
        <v>-3.9400486727304012</v>
      </c>
      <c r="I8">
        <f t="shared" si="5"/>
        <v>-1.498783181739971</v>
      </c>
    </row>
    <row r="9" spans="1:9" x14ac:dyDescent="0.25">
      <c r="A9">
        <v>-3</v>
      </c>
      <c r="B9">
        <f t="shared" si="0"/>
        <v>-5.235987755982989E-2</v>
      </c>
      <c r="C9">
        <v>700</v>
      </c>
      <c r="D9">
        <f t="shared" si="1"/>
        <v>-36.68544549812885</v>
      </c>
      <c r="F9">
        <f t="shared" si="2"/>
        <v>-37.199100000000001</v>
      </c>
      <c r="G9">
        <f t="shared" si="3"/>
        <v>1.4001588229243411</v>
      </c>
      <c r="H9">
        <f t="shared" si="4"/>
        <v>-2.9589043521984837</v>
      </c>
      <c r="I9">
        <f t="shared" si="5"/>
        <v>-1.3698549267172102</v>
      </c>
    </row>
    <row r="10" spans="1:9" x14ac:dyDescent="0.25">
      <c r="A10">
        <v>-2</v>
      </c>
      <c r="B10">
        <f t="shared" si="0"/>
        <v>-3.4906585039886591E-2</v>
      </c>
      <c r="C10">
        <v>700</v>
      </c>
      <c r="D10">
        <f t="shared" si="1"/>
        <v>-24.44453864422341</v>
      </c>
      <c r="F10">
        <f t="shared" si="2"/>
        <v>-24.700100000000003</v>
      </c>
      <c r="G10">
        <f t="shared" si="3"/>
        <v>1.0454742447634007</v>
      </c>
      <c r="H10">
        <f t="shared" si="4"/>
        <v>-1.9795534558143377</v>
      </c>
      <c r="I10">
        <f t="shared" si="5"/>
        <v>-1.0223272092831137</v>
      </c>
    </row>
    <row r="11" spans="1:9" x14ac:dyDescent="0.25">
      <c r="A11">
        <v>-1</v>
      </c>
      <c r="B11">
        <f t="shared" si="0"/>
        <v>-1.7453292519943295E-2</v>
      </c>
      <c r="C11">
        <v>700</v>
      </c>
      <c r="D11">
        <f t="shared" si="1"/>
        <v>-12.218545449752309</v>
      </c>
      <c r="F11">
        <f t="shared" si="2"/>
        <v>-12.2011</v>
      </c>
      <c r="G11">
        <f t="shared" si="3"/>
        <v>-0.14277844956301497</v>
      </c>
      <c r="H11">
        <f t="shared" si="4"/>
        <v>-1.0013957476399959</v>
      </c>
      <c r="I11">
        <f t="shared" si="5"/>
        <v>0.13957476399959479</v>
      </c>
    </row>
    <row r="12" spans="1:9" x14ac:dyDescent="0.25">
      <c r="A12">
        <v>0</v>
      </c>
      <c r="B12">
        <f t="shared" si="0"/>
        <v>0</v>
      </c>
      <c r="C12">
        <v>700</v>
      </c>
      <c r="D12">
        <f t="shared" si="1"/>
        <v>0</v>
      </c>
      <c r="F12">
        <f t="shared" si="2"/>
        <v>0.2979</v>
      </c>
      <c r="G12" t="e">
        <f t="shared" si="3"/>
        <v>#DIV/0!</v>
      </c>
      <c r="H12">
        <f t="shared" si="4"/>
        <v>-2.3833906712537E-2</v>
      </c>
      <c r="I12" t="e">
        <f t="shared" si="5"/>
        <v>#DIV/0!</v>
      </c>
    </row>
    <row r="13" spans="1:9" x14ac:dyDescent="0.25">
      <c r="A13">
        <v>1</v>
      </c>
      <c r="B13">
        <f t="shared" si="0"/>
        <v>1.7453292519943295E-2</v>
      </c>
      <c r="C13">
        <v>700</v>
      </c>
      <c r="D13">
        <f t="shared" si="1"/>
        <v>12.218545449752309</v>
      </c>
      <c r="F13">
        <f t="shared" si="2"/>
        <v>12.796900000000001</v>
      </c>
      <c r="G13">
        <f t="shared" si="3"/>
        <v>4.733415713237914</v>
      </c>
      <c r="H13">
        <f t="shared" si="4"/>
        <v>0.95372793421492186</v>
      </c>
      <c r="I13">
        <f t="shared" si="5"/>
        <v>-4.6272065785078142</v>
      </c>
    </row>
    <row r="14" spans="1:9" x14ac:dyDescent="0.25">
      <c r="A14">
        <v>2</v>
      </c>
      <c r="B14">
        <f t="shared" si="0"/>
        <v>3.4906585039886591E-2</v>
      </c>
      <c r="C14">
        <v>700</v>
      </c>
      <c r="D14">
        <f t="shared" si="1"/>
        <v>24.44453864422341</v>
      </c>
      <c r="F14">
        <f t="shared" si="2"/>
        <v>25.2959</v>
      </c>
      <c r="G14">
        <f t="shared" si="3"/>
        <v>3.4828284884721192</v>
      </c>
      <c r="H14">
        <f t="shared" si="4"/>
        <v>1.9318856423892641</v>
      </c>
      <c r="I14">
        <f t="shared" si="5"/>
        <v>-3.405717880536796</v>
      </c>
    </row>
    <row r="15" spans="1:9" x14ac:dyDescent="0.25">
      <c r="A15">
        <v>3</v>
      </c>
      <c r="B15">
        <f t="shared" si="0"/>
        <v>5.235987755982989E-2</v>
      </c>
      <c r="C15">
        <v>700</v>
      </c>
      <c r="D15">
        <f t="shared" si="1"/>
        <v>36.68544549812885</v>
      </c>
      <c r="F15">
        <f t="shared" si="2"/>
        <v>37.794899999999998</v>
      </c>
      <c r="G15">
        <f t="shared" si="3"/>
        <v>3.0242361427169708</v>
      </c>
      <c r="H15">
        <f t="shared" si="4"/>
        <v>2.91123653877341</v>
      </c>
      <c r="I15">
        <f t="shared" si="5"/>
        <v>-2.9587820408863319</v>
      </c>
    </row>
    <row r="16" spans="1:9" x14ac:dyDescent="0.25">
      <c r="A16">
        <v>4</v>
      </c>
      <c r="B16">
        <f t="shared" si="0"/>
        <v>6.9813170079773182E-2</v>
      </c>
      <c r="C16">
        <v>700</v>
      </c>
      <c r="D16">
        <f t="shared" si="1"/>
        <v>48.948768360457287</v>
      </c>
      <c r="F16">
        <f t="shared" si="2"/>
        <v>50.293900000000001</v>
      </c>
      <c r="G16">
        <f t="shared" si="3"/>
        <v>2.748039806920584</v>
      </c>
      <c r="H16">
        <f t="shared" si="4"/>
        <v>3.8923808593053275</v>
      </c>
      <c r="I16">
        <f t="shared" si="5"/>
        <v>-2.6904785173668122</v>
      </c>
    </row>
    <row r="17" spans="1:9" x14ac:dyDescent="0.25">
      <c r="A17">
        <v>5</v>
      </c>
      <c r="B17">
        <f t="shared" si="0"/>
        <v>8.7266462599716474E-2</v>
      </c>
      <c r="C17">
        <v>700</v>
      </c>
      <c r="D17">
        <f t="shared" si="1"/>
        <v>61.242064468146808</v>
      </c>
      <c r="F17">
        <f t="shared" si="2"/>
        <v>62.792900000000003</v>
      </c>
      <c r="G17">
        <f t="shared" si="3"/>
        <v>2.5323044631518181</v>
      </c>
      <c r="H17">
        <f t="shared" si="4"/>
        <v>4.8759232313102494</v>
      </c>
      <c r="I17">
        <f t="shared" si="5"/>
        <v>-2.4815353737950119</v>
      </c>
    </row>
    <row r="18" spans="1:9" x14ac:dyDescent="0.25">
      <c r="A18">
        <v>6</v>
      </c>
      <c r="B18">
        <f t="shared" si="0"/>
        <v>0.10471975511965978</v>
      </c>
      <c r="C18">
        <v>700</v>
      </c>
      <c r="D18">
        <f t="shared" si="1"/>
        <v>73.572964685973531</v>
      </c>
      <c r="F18">
        <f t="shared" si="2"/>
        <v>75.291899999999998</v>
      </c>
      <c r="G18">
        <f t="shared" si="3"/>
        <v>2.3363681501259075</v>
      </c>
      <c r="H18">
        <f t="shared" si="4"/>
        <v>5.8624741728117069</v>
      </c>
      <c r="I18">
        <f t="shared" si="5"/>
        <v>-2.2920971198048852</v>
      </c>
    </row>
    <row r="19" spans="1:9" x14ac:dyDescent="0.25">
      <c r="A19">
        <v>7</v>
      </c>
      <c r="B19">
        <f t="shared" si="0"/>
        <v>0.12217304763960307</v>
      </c>
      <c r="C19">
        <v>700</v>
      </c>
      <c r="D19">
        <f t="shared" si="1"/>
        <v>85.949192632033217</v>
      </c>
      <c r="F19">
        <f t="shared" si="2"/>
        <v>87.790900000000008</v>
      </c>
      <c r="G19">
        <f t="shared" si="3"/>
        <v>2.142786117667832</v>
      </c>
      <c r="H19">
        <f t="shared" si="4"/>
        <v>6.8526516226924725</v>
      </c>
      <c r="I19">
        <f t="shared" si="5"/>
        <v>-2.1049768186789639</v>
      </c>
    </row>
    <row r="20" spans="1:9" x14ac:dyDescent="0.25">
      <c r="A20">
        <v>8</v>
      </c>
      <c r="B20">
        <f t="shared" si="0"/>
        <v>0.13962634015954636</v>
      </c>
      <c r="C20">
        <v>700</v>
      </c>
      <c r="D20">
        <f t="shared" si="1"/>
        <v>98.378584291674017</v>
      </c>
      <c r="F20">
        <f t="shared" si="2"/>
        <v>100.2899</v>
      </c>
      <c r="G20">
        <f t="shared" si="3"/>
        <v>1.9428168458485786</v>
      </c>
      <c r="H20">
        <f t="shared" si="4"/>
        <v>7.8470825099347161</v>
      </c>
      <c r="I20">
        <f t="shared" si="5"/>
        <v>-1.9114686258160485</v>
      </c>
    </row>
    <row r="21" spans="1:9" x14ac:dyDescent="0.25">
      <c r="A21">
        <v>9</v>
      </c>
      <c r="B21">
        <f t="shared" si="0"/>
        <v>0.15707963267948966</v>
      </c>
      <c r="C21">
        <v>700</v>
      </c>
      <c r="D21">
        <f t="shared" si="1"/>
        <v>110.86910822717539</v>
      </c>
      <c r="F21">
        <f t="shared" si="2"/>
        <v>112.7889</v>
      </c>
      <c r="G21">
        <f t="shared" si="3"/>
        <v>1.7315840305045811</v>
      </c>
      <c r="H21">
        <f t="shared" si="4"/>
        <v>8.8464043705236719</v>
      </c>
      <c r="I21">
        <f t="shared" si="5"/>
        <v>-1.7066181052925344</v>
      </c>
    </row>
    <row r="22" spans="1:9" x14ac:dyDescent="0.25">
      <c r="A22">
        <v>10</v>
      </c>
      <c r="B22">
        <f t="shared" si="0"/>
        <v>0.17453292519943295</v>
      </c>
      <c r="C22">
        <v>700</v>
      </c>
      <c r="D22">
        <f t="shared" si="1"/>
        <v>123.42888649592548</v>
      </c>
      <c r="F22">
        <f t="shared" si="2"/>
        <v>125.28790000000001</v>
      </c>
      <c r="G22">
        <f>((F22-D22)/D22)*100</f>
        <v>1.5061413554402383</v>
      </c>
      <c r="H22">
        <f t="shared" si="4"/>
        <v>9.8512670210357207</v>
      </c>
      <c r="I22">
        <f t="shared" si="5"/>
        <v>-1.4873297896427928</v>
      </c>
    </row>
    <row r="23" spans="1:9" x14ac:dyDescent="0.25">
      <c r="A23">
        <v>11</v>
      </c>
      <c r="B23">
        <f t="shared" si="0"/>
        <v>0.19198621771937624</v>
      </c>
      <c r="C23">
        <v>700</v>
      </c>
      <c r="D23">
        <f t="shared" si="1"/>
        <v>136.06621639640292</v>
      </c>
      <c r="F23">
        <f t="shared" si="2"/>
        <v>137.7869</v>
      </c>
      <c r="G23">
        <f t="shared" si="3"/>
        <v>1.2645928204428041</v>
      </c>
      <c r="H23">
        <f t="shared" si="4"/>
        <v>10.86233429845611</v>
      </c>
      <c r="I23">
        <f t="shared" si="5"/>
        <v>-1.2515063776717255</v>
      </c>
    </row>
    <row r="24" spans="1:9" x14ac:dyDescent="0.25">
      <c r="A24">
        <v>12</v>
      </c>
      <c r="B24">
        <f t="shared" si="0"/>
        <v>0.20943951023931956</v>
      </c>
      <c r="C24">
        <v>700</v>
      </c>
      <c r="D24">
        <f t="shared" si="1"/>
        <v>148.78959316901549</v>
      </c>
      <c r="F24">
        <f t="shared" si="2"/>
        <v>150.2859</v>
      </c>
      <c r="G24">
        <f t="shared" si="3"/>
        <v>1.0056528814382868</v>
      </c>
      <c r="H24">
        <f t="shared" si="4"/>
        <v>11.880285876391349</v>
      </c>
      <c r="I24">
        <f t="shared" si="5"/>
        <v>-0.99761769673875433</v>
      </c>
    </row>
    <row r="25" spans="1:9" x14ac:dyDescent="0.25">
      <c r="A25">
        <v>13</v>
      </c>
      <c r="B25">
        <f t="shared" si="0"/>
        <v>0.22689280275926285</v>
      </c>
      <c r="C25">
        <v>700</v>
      </c>
      <c r="D25">
        <f t="shared" si="1"/>
        <v>161.60773378789418</v>
      </c>
      <c r="F25">
        <f t="shared" si="2"/>
        <v>162.78489999999999</v>
      </c>
      <c r="G25">
        <f t="shared" si="3"/>
        <v>0.72840957825125885</v>
      </c>
      <c r="H25">
        <f t="shared" si="4"/>
        <v>12.905819168565019</v>
      </c>
      <c r="I25">
        <f t="shared" si="5"/>
        <v>-0.72446793411523858</v>
      </c>
    </row>
    <row r="26" spans="1:9" x14ac:dyDescent="0.25">
      <c r="A26">
        <v>14</v>
      </c>
      <c r="B26">
        <f t="shared" si="0"/>
        <v>0.24434609527920614</v>
      </c>
      <c r="C26">
        <v>700</v>
      </c>
      <c r="D26">
        <f t="shared" si="1"/>
        <v>174.52960199022647</v>
      </c>
      <c r="F26">
        <f t="shared" si="2"/>
        <v>175.28390000000002</v>
      </c>
      <c r="G26">
        <f t="shared" si="3"/>
        <v>0.43218915368625521</v>
      </c>
      <c r="H26">
        <f t="shared" si="4"/>
        <v>13.939651331324622</v>
      </c>
      <c r="I26">
        <f t="shared" si="5"/>
        <v>-0.43106191910983982</v>
      </c>
    </row>
    <row r="27" spans="1:9" x14ac:dyDescent="0.25">
      <c r="A27">
        <v>15</v>
      </c>
      <c r="B27">
        <f t="shared" si="0"/>
        <v>0.26179938779914941</v>
      </c>
      <c r="C27">
        <v>700</v>
      </c>
      <c r="D27">
        <f t="shared" si="1"/>
        <v>187.5644347017859</v>
      </c>
      <c r="F27">
        <f t="shared" si="2"/>
        <v>187.78290000000001</v>
      </c>
      <c r="G27">
        <f t="shared" si="3"/>
        <v>0.11647479894653662</v>
      </c>
      <c r="H27">
        <f t="shared" si="4"/>
        <v>14.9825213778531</v>
      </c>
      <c r="I27">
        <f t="shared" si="5"/>
        <v>-0.11652414764599919</v>
      </c>
    </row>
    <row r="28" spans="1:9" x14ac:dyDescent="0.25">
      <c r="A28">
        <v>16</v>
      </c>
      <c r="B28">
        <f t="shared" si="0"/>
        <v>0.27925268031909273</v>
      </c>
      <c r="C28">
        <v>700</v>
      </c>
      <c r="D28">
        <f t="shared" si="1"/>
        <v>200.72177003116553</v>
      </c>
      <c r="F28">
        <f t="shared" si="2"/>
        <v>200.28190000000001</v>
      </c>
      <c r="G28">
        <f t="shared" si="3"/>
        <v>-0.21914415715705809</v>
      </c>
      <c r="H28">
        <f t="shared" si="4"/>
        <v>16.035192417886673</v>
      </c>
      <c r="I28">
        <f t="shared" si="5"/>
        <v>0.21995261179170722</v>
      </c>
    </row>
    <row r="29" spans="1:9" x14ac:dyDescent="0.25">
      <c r="A29">
        <v>17</v>
      </c>
      <c r="B29">
        <f t="shared" si="0"/>
        <v>0.29670597283903605</v>
      </c>
      <c r="C29">
        <v>700</v>
      </c>
      <c r="D29">
        <f t="shared" si="1"/>
        <v>214.01147702106226</v>
      </c>
      <c r="F29">
        <f t="shared" si="2"/>
        <v>212.7809</v>
      </c>
      <c r="G29">
        <f t="shared" si="3"/>
        <v>-0.57500515308398648</v>
      </c>
      <c r="H29">
        <f t="shared" si="4"/>
        <v>17.098454038008022</v>
      </c>
      <c r="I29">
        <f t="shared" si="5"/>
        <v>0.5791414000471875</v>
      </c>
    </row>
    <row r="30" spans="1:9" x14ac:dyDescent="0.25">
      <c r="A30">
        <v>18</v>
      </c>
      <c r="B30">
        <f t="shared" si="0"/>
        <v>0.31415926535897931</v>
      </c>
      <c r="C30">
        <v>700</v>
      </c>
      <c r="D30">
        <f t="shared" si="1"/>
        <v>227.4437873630344</v>
      </c>
      <c r="F30">
        <f t="shared" si="2"/>
        <v>225.2799</v>
      </c>
      <c r="G30">
        <f t="shared" si="3"/>
        <v>-0.95139435907322289</v>
      </c>
      <c r="H30">
        <f t="shared" si="4"/>
        <v>18.173124839029875</v>
      </c>
      <c r="I30">
        <f t="shared" si="5"/>
        <v>0.96180466127708064</v>
      </c>
    </row>
    <row r="31" spans="1:9" x14ac:dyDescent="0.25">
      <c r="A31">
        <v>19</v>
      </c>
      <c r="B31">
        <f t="shared" si="0"/>
        <v>0.33161255787892263</v>
      </c>
      <c r="C31">
        <v>700</v>
      </c>
      <c r="D31">
        <f t="shared" si="1"/>
        <v>241.02932930276569</v>
      </c>
      <c r="F31">
        <f t="shared" si="2"/>
        <v>237.77890000000002</v>
      </c>
      <c r="G31">
        <f t="shared" si="3"/>
        <v>-1.3485617340297558</v>
      </c>
      <c r="H31">
        <f t="shared" si="4"/>
        <v>19.260055148633146</v>
      </c>
      <c r="I31">
        <f t="shared" si="5"/>
        <v>1.368711308595506</v>
      </c>
    </row>
    <row r="32" spans="1:9" x14ac:dyDescent="0.25">
      <c r="A32">
        <v>20</v>
      </c>
      <c r="B32">
        <f t="shared" si="0"/>
        <v>0.3490658503988659</v>
      </c>
      <c r="C32">
        <v>700</v>
      </c>
      <c r="D32">
        <f t="shared" si="1"/>
        <v>254.77916398634164</v>
      </c>
      <c r="F32">
        <f t="shared" si="2"/>
        <v>250.27790000000002</v>
      </c>
      <c r="G32">
        <f t="shared" si="3"/>
        <v>-1.7667315944968458</v>
      </c>
      <c r="H32">
        <f t="shared" si="4"/>
        <v>20.360129929301674</v>
      </c>
      <c r="I32">
        <f t="shared" si="5"/>
        <v>1.8006496465083721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1D7-C7D2-422D-B719-CCC6A8E45BE7}">
  <dimension ref="B3:AE43"/>
  <sheetViews>
    <sheetView showGridLines="0" zoomScale="90" zoomScaleNormal="90" workbookViewId="0">
      <selection activeCell="AH9" sqref="AH9"/>
    </sheetView>
  </sheetViews>
  <sheetFormatPr baseColWidth="10" defaultColWidth="4.7109375" defaultRowHeight="18" customHeight="1" x14ac:dyDescent="0.25"/>
  <cols>
    <col min="1" max="16384" width="4.7109375" style="3"/>
  </cols>
  <sheetData>
    <row r="3" spans="2:31" ht="18" customHeight="1" thickBot="1" x14ac:dyDescent="0.3">
      <c r="C3" s="80" t="s">
        <v>18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</row>
    <row r="4" spans="2:31" ht="18" customHeight="1" thickBot="1" x14ac:dyDescent="0.3">
      <c r="C4" s="81" t="s">
        <v>19</v>
      </c>
      <c r="D4" s="81"/>
    </row>
    <row r="5" spans="2:31" ht="18" customHeight="1" thickBot="1" x14ac:dyDescent="0.3">
      <c r="G5" s="79" t="s">
        <v>21</v>
      </c>
      <c r="H5" s="79"/>
      <c r="I5" s="79"/>
      <c r="J5" s="79"/>
      <c r="K5" s="79"/>
      <c r="L5" s="79"/>
      <c r="M5" s="79"/>
      <c r="N5" s="79"/>
      <c r="O5" s="79"/>
      <c r="P5" s="79"/>
    </row>
    <row r="6" spans="2:31" ht="18" customHeight="1" thickTop="1" thickBot="1" x14ac:dyDescent="0.3"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2:31" ht="18" customHeight="1" thickTop="1" x14ac:dyDescent="0.25"/>
    <row r="8" spans="2:31" ht="18" customHeight="1" thickBot="1" x14ac:dyDescent="0.3">
      <c r="C8" s="66">
        <v>0.2</v>
      </c>
      <c r="D8" s="2"/>
      <c r="E8" s="11"/>
    </row>
    <row r="9" spans="2:31" ht="18" customHeight="1" x14ac:dyDescent="0.25">
      <c r="C9" s="17"/>
      <c r="D9" s="2"/>
      <c r="E9" s="11"/>
    </row>
    <row r="10" spans="2:31" ht="18" customHeight="1" x14ac:dyDescent="0.25">
      <c r="B10" s="82" t="s">
        <v>20</v>
      </c>
      <c r="C10" s="82"/>
      <c r="D10" s="82"/>
      <c r="E10" s="82"/>
    </row>
    <row r="11" spans="2:31" ht="18" customHeight="1" thickBot="1" x14ac:dyDescent="0.3">
      <c r="B11" s="12"/>
      <c r="C11" s="13"/>
      <c r="D11" s="12"/>
      <c r="E11" s="12"/>
      <c r="I11" s="78" t="s">
        <v>42</v>
      </c>
      <c r="J11" s="78"/>
      <c r="K11" s="78"/>
      <c r="R11" s="7"/>
      <c r="V11" s="78" t="s">
        <v>32</v>
      </c>
      <c r="W11" s="78"/>
      <c r="X11" s="78"/>
      <c r="Y11" s="78"/>
      <c r="AC11" s="25"/>
    </row>
    <row r="12" spans="2:31" ht="18" customHeight="1" x14ac:dyDescent="0.25">
      <c r="B12" s="12"/>
      <c r="C12" s="14"/>
      <c r="D12" s="15"/>
      <c r="E12" s="1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</row>
    <row r="14" spans="2:31" ht="18" customHeight="1" thickBot="1" x14ac:dyDescent="0.3">
      <c r="C14" s="7"/>
      <c r="AD14" s="7"/>
    </row>
    <row r="15" spans="2:31" ht="18" customHeight="1" x14ac:dyDescent="0.25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83" t="s">
        <v>10</v>
      </c>
      <c r="O15" s="83"/>
      <c r="P15" s="83"/>
      <c r="Q15" s="83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0"/>
      <c r="AD15" s="7"/>
      <c r="AE15" s="1"/>
    </row>
    <row r="30" spans="3:29" ht="18" customHeight="1" thickBot="1" x14ac:dyDescent="0.3">
      <c r="C30" s="80" t="s">
        <v>36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spans="3:29" ht="18" customHeight="1" thickBot="1" x14ac:dyDescent="0.3">
      <c r="C31" s="81" t="s">
        <v>19</v>
      </c>
      <c r="D31" s="81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3:29" ht="18" customHeight="1" thickBot="1" x14ac:dyDescent="0.3">
      <c r="G32" s="79" t="s">
        <v>35</v>
      </c>
      <c r="H32" s="79"/>
      <c r="I32" s="79"/>
      <c r="J32" s="79"/>
      <c r="K32" s="79"/>
      <c r="L32" s="79"/>
      <c r="M32" s="79"/>
      <c r="N32" s="79"/>
      <c r="O32" s="79"/>
      <c r="P32" s="79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2:31" ht="18" customHeight="1" thickTop="1" thickBot="1" x14ac:dyDescent="0.3">
      <c r="C33" s="4"/>
      <c r="D33" s="5"/>
      <c r="E33" s="4"/>
      <c r="F33" s="5"/>
      <c r="G33" s="4"/>
      <c r="H33" s="5"/>
      <c r="I33" s="4"/>
      <c r="J33" s="5"/>
      <c r="K33" s="4"/>
      <c r="L33" s="5"/>
      <c r="M33" s="4"/>
      <c r="N33" s="5"/>
      <c r="O33" s="4"/>
      <c r="P33" s="5"/>
      <c r="Q33" s="30"/>
      <c r="R33" s="7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2:31" ht="18" customHeight="1" thickTop="1" x14ac:dyDescent="0.25"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2:31" ht="18" customHeight="1" thickBot="1" x14ac:dyDescent="0.3">
      <c r="C35" s="27"/>
      <c r="D35" s="2"/>
      <c r="E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2:31" ht="18" customHeight="1" x14ac:dyDescent="0.25">
      <c r="C36" s="17"/>
      <c r="D36" s="2"/>
      <c r="E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2:31" ht="18" customHeight="1" x14ac:dyDescent="0.25">
      <c r="B37" s="82" t="s">
        <v>20</v>
      </c>
      <c r="C37" s="82"/>
      <c r="D37" s="82"/>
      <c r="E37" s="82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2:31" ht="18" customHeight="1" thickBot="1" x14ac:dyDescent="0.3">
      <c r="B38" s="12"/>
      <c r="C38" s="13"/>
      <c r="D38" s="12"/>
      <c r="E38" s="12"/>
      <c r="I38" s="78" t="s">
        <v>37</v>
      </c>
      <c r="J38" s="78"/>
      <c r="K38" s="78"/>
      <c r="R38" s="7"/>
      <c r="S38" s="16"/>
      <c r="T38" s="16"/>
      <c r="U38" s="16"/>
      <c r="V38" s="79"/>
      <c r="W38" s="79"/>
      <c r="X38" s="79"/>
      <c r="Y38" s="79"/>
      <c r="Z38" s="16"/>
      <c r="AA38" s="16"/>
      <c r="AB38" s="16"/>
      <c r="AC38" s="16"/>
    </row>
    <row r="39" spans="2:31" ht="18" customHeight="1" x14ac:dyDescent="0.25">
      <c r="B39" s="12"/>
      <c r="C39" s="14"/>
      <c r="D39" s="15"/>
      <c r="E39" s="15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7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2:31" ht="18" customHeight="1" x14ac:dyDescent="0.25"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2:31" ht="18" customHeight="1" x14ac:dyDescent="0.25"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2:31" ht="18" customHeight="1" x14ac:dyDescent="0.25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1"/>
      <c r="O42" s="31"/>
      <c r="P42" s="31"/>
      <c r="Q42" s="31"/>
      <c r="R42" s="32"/>
      <c r="S42" s="32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"/>
    </row>
    <row r="43" spans="2:31" ht="18" customHeight="1" x14ac:dyDescent="0.25"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</sheetData>
  <mergeCells count="13">
    <mergeCell ref="I11:K11"/>
    <mergeCell ref="G5:P5"/>
    <mergeCell ref="C4:D4"/>
    <mergeCell ref="C3:AC3"/>
    <mergeCell ref="N15:Q15"/>
    <mergeCell ref="B10:E10"/>
    <mergeCell ref="V11:Y11"/>
    <mergeCell ref="I38:K38"/>
    <mergeCell ref="V38:Y38"/>
    <mergeCell ref="C30:Q30"/>
    <mergeCell ref="C31:D31"/>
    <mergeCell ref="G32:P32"/>
    <mergeCell ref="B37:E3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0465-0291-4DAD-8E4C-9A2546AD9FD0}">
  <dimension ref="B3:G82"/>
  <sheetViews>
    <sheetView workbookViewId="0">
      <selection activeCell="L2" sqref="L2"/>
    </sheetView>
  </sheetViews>
  <sheetFormatPr baseColWidth="10" defaultRowHeight="18.600000000000001" customHeight="1" x14ac:dyDescent="0.25"/>
  <cols>
    <col min="1" max="1" width="5.5703125" customWidth="1"/>
    <col min="3" max="3" width="15.5703125" customWidth="1"/>
    <col min="5" max="5" width="12.85546875" customWidth="1"/>
    <col min="6" max="6" width="14.7109375" style="29" customWidth="1"/>
    <col min="7" max="7" width="13.7109375" customWidth="1"/>
  </cols>
  <sheetData>
    <row r="3" spans="2:7" ht="18.600000000000001" customHeight="1" x14ac:dyDescent="0.25">
      <c r="B3" s="20" t="s">
        <v>22</v>
      </c>
      <c r="C3" s="21" t="s">
        <v>10</v>
      </c>
      <c r="D3" s="85" t="s">
        <v>13</v>
      </c>
      <c r="E3" s="85"/>
      <c r="F3" s="20" t="s">
        <v>15</v>
      </c>
      <c r="G3" s="28" t="s">
        <v>33</v>
      </c>
    </row>
    <row r="4" spans="2:7" ht="18.600000000000001" customHeight="1" x14ac:dyDescent="0.25">
      <c r="B4" s="18">
        <v>1</v>
      </c>
      <c r="C4" s="22">
        <v>529.41176470588221</v>
      </c>
      <c r="D4" s="84">
        <v>2541.1764705882347</v>
      </c>
      <c r="E4" s="84"/>
      <c r="F4" s="19">
        <v>0.20833333333333331</v>
      </c>
      <c r="G4" s="22">
        <v>522.74509803921558</v>
      </c>
    </row>
    <row r="5" spans="2:7" ht="18.600000000000001" customHeight="1" x14ac:dyDescent="0.25">
      <c r="B5" s="18">
        <v>2</v>
      </c>
      <c r="C5" s="22">
        <v>264.7058823529411</v>
      </c>
      <c r="D5" s="84">
        <v>1270.5882352941173</v>
      </c>
      <c r="E5" s="84"/>
      <c r="F5" s="19">
        <v>0.20833333333333331</v>
      </c>
      <c r="G5" s="22">
        <v>258.03921568627442</v>
      </c>
    </row>
    <row r="6" spans="2:7" ht="18.600000000000001" customHeight="1" x14ac:dyDescent="0.25">
      <c r="B6" s="18">
        <v>3</v>
      </c>
      <c r="C6" s="22">
        <v>176.47058823529409</v>
      </c>
      <c r="D6" s="84">
        <v>847.0588235294116</v>
      </c>
      <c r="E6" s="84"/>
      <c r="F6" s="19">
        <v>0.20833333333333334</v>
      </c>
      <c r="G6" s="22">
        <v>169.80392156862743</v>
      </c>
    </row>
    <row r="7" spans="2:7" ht="18.600000000000001" customHeight="1" x14ac:dyDescent="0.25">
      <c r="B7" s="18">
        <v>4</v>
      </c>
      <c r="C7" s="22">
        <v>132.35294117647055</v>
      </c>
      <c r="D7" s="84">
        <v>635.29411764705867</v>
      </c>
      <c r="E7" s="84"/>
      <c r="F7" s="19">
        <v>0.20833333333333331</v>
      </c>
      <c r="G7" s="22">
        <v>125.68627450980388</v>
      </c>
    </row>
    <row r="8" spans="2:7" ht="18.600000000000001" customHeight="1" x14ac:dyDescent="0.25">
      <c r="B8" s="18">
        <v>5</v>
      </c>
      <c r="C8" s="22">
        <v>105.88235294117645</v>
      </c>
      <c r="D8" s="84">
        <v>508.23529411764696</v>
      </c>
      <c r="E8" s="84"/>
      <c r="F8" s="19">
        <v>0.20833333333333334</v>
      </c>
      <c r="G8" s="22">
        <v>99.215686274509778</v>
      </c>
    </row>
    <row r="9" spans="2:7" ht="18.600000000000001" customHeight="1" x14ac:dyDescent="0.25">
      <c r="B9" s="18">
        <v>6</v>
      </c>
      <c r="C9" s="22">
        <v>88.235294117647044</v>
      </c>
      <c r="D9" s="84">
        <v>423.5294117647058</v>
      </c>
      <c r="E9" s="84"/>
      <c r="F9" s="19">
        <v>0.20833333333333334</v>
      </c>
      <c r="G9" s="22">
        <v>81.568627450980372</v>
      </c>
    </row>
    <row r="10" spans="2:7" ht="18.600000000000001" customHeight="1" x14ac:dyDescent="0.25">
      <c r="B10" s="18">
        <v>7</v>
      </c>
      <c r="C10" s="22">
        <v>75.630252100840323</v>
      </c>
      <c r="D10" s="84">
        <v>363.02521008403352</v>
      </c>
      <c r="E10" s="84"/>
      <c r="F10" s="19">
        <v>0.20833333333333334</v>
      </c>
      <c r="G10" s="22">
        <v>68.963585434173652</v>
      </c>
    </row>
    <row r="11" spans="2:7" ht="18.600000000000001" customHeight="1" x14ac:dyDescent="0.25">
      <c r="B11" s="18">
        <v>8</v>
      </c>
      <c r="C11" s="22">
        <v>66.176470588235276</v>
      </c>
      <c r="D11" s="84">
        <v>317.64705882352933</v>
      </c>
      <c r="E11" s="84"/>
      <c r="F11" s="19">
        <v>0.20833333333333331</v>
      </c>
      <c r="G11" s="22">
        <v>59.509803921568611</v>
      </c>
    </row>
    <row r="12" spans="2:7" ht="18.600000000000001" customHeight="1" x14ac:dyDescent="0.25">
      <c r="B12" s="18">
        <v>9</v>
      </c>
      <c r="C12" s="22">
        <v>58.823529411764689</v>
      </c>
      <c r="D12" s="84">
        <v>282.35294117647049</v>
      </c>
      <c r="E12" s="84"/>
      <c r="F12" s="19">
        <v>0.20833333333333334</v>
      </c>
      <c r="G12" s="22">
        <v>52.156862745098024</v>
      </c>
    </row>
    <row r="13" spans="2:7" ht="18.600000000000001" customHeight="1" x14ac:dyDescent="0.25">
      <c r="B13" s="18">
        <v>10</v>
      </c>
      <c r="C13" s="22">
        <v>52.941176470588225</v>
      </c>
      <c r="D13" s="84">
        <v>254.11764705882348</v>
      </c>
      <c r="E13" s="84"/>
      <c r="F13" s="19">
        <v>0.20833333333333334</v>
      </c>
      <c r="G13" s="22">
        <v>46.274509803921561</v>
      </c>
    </row>
    <row r="14" spans="2:7" ht="18.600000000000001" customHeight="1" x14ac:dyDescent="0.25">
      <c r="B14" s="18">
        <v>11</v>
      </c>
      <c r="C14" s="22">
        <v>48.128342245989302</v>
      </c>
      <c r="D14" s="84">
        <v>231.01604278074865</v>
      </c>
      <c r="E14" s="84"/>
      <c r="F14" s="19">
        <v>0.20833333333333334</v>
      </c>
      <c r="G14" s="22">
        <v>41.461675579322637</v>
      </c>
    </row>
    <row r="15" spans="2:7" ht="18.600000000000001" customHeight="1" x14ac:dyDescent="0.25">
      <c r="B15" s="18">
        <v>12</v>
      </c>
      <c r="C15" s="22">
        <v>44.117647058823522</v>
      </c>
      <c r="D15" s="84">
        <v>211.7647058823529</v>
      </c>
      <c r="E15" s="84"/>
      <c r="F15" s="19">
        <v>0.20833333333333334</v>
      </c>
      <c r="G15" s="22">
        <v>37.450980392156858</v>
      </c>
    </row>
    <row r="16" spans="2:7" ht="18.600000000000001" customHeight="1" x14ac:dyDescent="0.25">
      <c r="B16" s="18">
        <v>13</v>
      </c>
      <c r="C16" s="22">
        <v>40.723981900452486</v>
      </c>
      <c r="D16" s="84">
        <v>195.47511312217193</v>
      </c>
      <c r="E16" s="84"/>
      <c r="F16" s="19">
        <v>0.20833333333333334</v>
      </c>
      <c r="G16" s="22">
        <v>34.057315233785822</v>
      </c>
    </row>
    <row r="17" spans="2:7" ht="18.600000000000001" customHeight="1" x14ac:dyDescent="0.25">
      <c r="B17" s="18">
        <v>14</v>
      </c>
      <c r="C17" s="22">
        <v>37.815126050420162</v>
      </c>
      <c r="D17" s="84">
        <v>181.51260504201676</v>
      </c>
      <c r="E17" s="84"/>
      <c r="F17" s="19">
        <v>0.20833333333333334</v>
      </c>
      <c r="G17" s="22">
        <v>31.148459383753494</v>
      </c>
    </row>
    <row r="18" spans="2:7" ht="18.600000000000001" customHeight="1" x14ac:dyDescent="0.25">
      <c r="B18" s="18">
        <v>15</v>
      </c>
      <c r="C18" s="22">
        <v>35.294117647058819</v>
      </c>
      <c r="D18" s="84">
        <v>169.41176470588232</v>
      </c>
      <c r="E18" s="84"/>
      <c r="F18" s="19">
        <v>0.20833333333333334</v>
      </c>
      <c r="G18" s="22">
        <v>28.627450980392151</v>
      </c>
    </row>
    <row r="19" spans="2:7" ht="18.600000000000001" customHeight="1" x14ac:dyDescent="0.25">
      <c r="B19" s="18">
        <v>16</v>
      </c>
      <c r="C19" s="22">
        <v>33.088235294117638</v>
      </c>
      <c r="D19" s="84">
        <v>158.82352941176467</v>
      </c>
      <c r="E19" s="84"/>
      <c r="F19" s="19">
        <v>0.20833333333333331</v>
      </c>
      <c r="G19" s="22">
        <v>26.42156862745097</v>
      </c>
    </row>
    <row r="20" spans="2:7" ht="18.600000000000001" customHeight="1" x14ac:dyDescent="0.25">
      <c r="B20" s="18">
        <v>17</v>
      </c>
      <c r="C20" s="22">
        <v>31.141868512110726</v>
      </c>
      <c r="D20" s="84">
        <v>149.48096885813149</v>
      </c>
      <c r="E20" s="84"/>
      <c r="F20" s="19">
        <v>0.20833333333333331</v>
      </c>
      <c r="G20" s="22">
        <v>24.475201845444058</v>
      </c>
    </row>
    <row r="21" spans="2:7" ht="18.600000000000001" customHeight="1" x14ac:dyDescent="0.25">
      <c r="B21" s="18">
        <v>18</v>
      </c>
      <c r="C21" s="22">
        <v>29.411764705882344</v>
      </c>
      <c r="D21" s="84">
        <v>141.17647058823525</v>
      </c>
      <c r="E21" s="84"/>
      <c r="F21" s="19">
        <v>0.20833333333333334</v>
      </c>
      <c r="G21" s="22">
        <v>22.745098039215677</v>
      </c>
    </row>
    <row r="22" spans="2:7" ht="18.600000000000001" customHeight="1" x14ac:dyDescent="0.25">
      <c r="B22" s="18">
        <v>19</v>
      </c>
      <c r="C22" s="22">
        <v>27.863777089783277</v>
      </c>
      <c r="D22" s="84">
        <v>133.74613003095973</v>
      </c>
      <c r="E22" s="84"/>
      <c r="F22" s="19">
        <v>0.20833333333333331</v>
      </c>
      <c r="G22" s="22">
        <v>21.197110423116609</v>
      </c>
    </row>
    <row r="23" spans="2:7" ht="18.600000000000001" customHeight="1" x14ac:dyDescent="0.25">
      <c r="B23" s="18">
        <v>20</v>
      </c>
      <c r="C23" s="22">
        <v>26.470588235294112</v>
      </c>
      <c r="D23" s="84">
        <v>127.05882352941174</v>
      </c>
      <c r="E23" s="84"/>
      <c r="F23" s="19">
        <v>0.20833333333333334</v>
      </c>
      <c r="G23" s="22">
        <v>19.803921568627445</v>
      </c>
    </row>
    <row r="24" spans="2:7" ht="18.600000000000001" customHeight="1" x14ac:dyDescent="0.25">
      <c r="B24" s="18">
        <v>21</v>
      </c>
      <c r="C24" s="22">
        <v>25.210084033613441</v>
      </c>
      <c r="D24" s="84">
        <v>121.00840336134451</v>
      </c>
      <c r="E24" s="84"/>
      <c r="F24" s="19">
        <v>0.20833333333333334</v>
      </c>
      <c r="G24" s="22">
        <v>18.543417366946773</v>
      </c>
    </row>
    <row r="25" spans="2:7" ht="18.600000000000001" customHeight="1" x14ac:dyDescent="0.25">
      <c r="B25" s="18">
        <v>22</v>
      </c>
      <c r="C25" s="22">
        <v>24.064171122994651</v>
      </c>
      <c r="D25" s="84">
        <v>115.50802139037432</v>
      </c>
      <c r="E25" s="84"/>
      <c r="F25" s="19">
        <v>0.20833333333333334</v>
      </c>
      <c r="G25" s="22">
        <v>17.397504456327983</v>
      </c>
    </row>
    <row r="26" spans="2:7" ht="18.600000000000001" customHeight="1" x14ac:dyDescent="0.25">
      <c r="B26" s="18">
        <v>23</v>
      </c>
      <c r="C26" s="22">
        <v>23.017902813299226</v>
      </c>
      <c r="D26" s="84">
        <v>110.48593350383628</v>
      </c>
      <c r="E26" s="84"/>
      <c r="F26" s="19">
        <v>0.20833333333333334</v>
      </c>
      <c r="G26" s="22">
        <v>16.351236146632559</v>
      </c>
    </row>
    <row r="27" spans="2:7" ht="18.600000000000001" customHeight="1" x14ac:dyDescent="0.25">
      <c r="B27" s="18">
        <v>24</v>
      </c>
      <c r="C27" s="22">
        <v>22.058823529411761</v>
      </c>
      <c r="D27" s="84">
        <v>105.88235294117645</v>
      </c>
      <c r="E27" s="84"/>
      <c r="F27" s="19">
        <v>0.20833333333333334</v>
      </c>
      <c r="G27" s="22">
        <v>15.392156862745093</v>
      </c>
    </row>
    <row r="28" spans="2:7" ht="18.600000000000001" customHeight="1" x14ac:dyDescent="0.25">
      <c r="B28" s="18">
        <v>25</v>
      </c>
      <c r="C28" s="22">
        <v>21.17647058823529</v>
      </c>
      <c r="D28" s="84">
        <v>101.64705882352939</v>
      </c>
      <c r="E28" s="84"/>
      <c r="F28" s="19">
        <v>0.20833333333333334</v>
      </c>
      <c r="G28" s="22">
        <v>14.509803921568622</v>
      </c>
    </row>
    <row r="29" spans="2:7" ht="18.600000000000001" customHeight="1" x14ac:dyDescent="0.25">
      <c r="B29" s="18">
        <v>26</v>
      </c>
      <c r="C29" s="22">
        <v>20.361990950226243</v>
      </c>
      <c r="D29" s="84">
        <v>97.737556561085967</v>
      </c>
      <c r="E29" s="84"/>
      <c r="F29" s="19">
        <v>0.20833333333333334</v>
      </c>
      <c r="G29" s="22">
        <v>13.695324283559575</v>
      </c>
    </row>
    <row r="30" spans="2:7" ht="18.600000000000001" customHeight="1" x14ac:dyDescent="0.25">
      <c r="B30" s="18">
        <v>27</v>
      </c>
      <c r="C30" s="22">
        <v>19.6078431372549</v>
      </c>
      <c r="D30" s="84">
        <v>94.117647058823522</v>
      </c>
      <c r="E30" s="84"/>
      <c r="F30" s="19">
        <v>0.20833333333333331</v>
      </c>
      <c r="G30" s="22">
        <v>12.941176470588232</v>
      </c>
    </row>
    <row r="31" spans="2:7" ht="18.600000000000001" customHeight="1" x14ac:dyDescent="0.25">
      <c r="B31" s="18">
        <v>28</v>
      </c>
      <c r="C31" s="22">
        <v>18.907563025210081</v>
      </c>
      <c r="D31" s="84">
        <v>90.756302521008379</v>
      </c>
      <c r="E31" s="84"/>
      <c r="F31" s="19">
        <v>0.20833333333333334</v>
      </c>
      <c r="G31" s="22">
        <v>12.240896358543413</v>
      </c>
    </row>
    <row r="32" spans="2:7" ht="18.600000000000001" customHeight="1" x14ac:dyDescent="0.25">
      <c r="B32" s="18">
        <v>29</v>
      </c>
      <c r="C32" s="22">
        <v>18.255578093306283</v>
      </c>
      <c r="D32" s="84">
        <v>87.626774847870152</v>
      </c>
      <c r="E32" s="84"/>
      <c r="F32" s="19">
        <v>0.20833333333333334</v>
      </c>
      <c r="G32" s="22">
        <v>11.588911426639616</v>
      </c>
    </row>
    <row r="33" spans="2:7" ht="18.600000000000001" customHeight="1" x14ac:dyDescent="0.25">
      <c r="B33" s="18">
        <v>30</v>
      </c>
      <c r="C33" s="22">
        <v>17.647058823529409</v>
      </c>
      <c r="D33" s="84">
        <v>84.70588235294116</v>
      </c>
      <c r="E33" s="84"/>
      <c r="F33" s="19">
        <v>0.20833333333333334</v>
      </c>
      <c r="G33" s="22">
        <v>10.980392156862742</v>
      </c>
    </row>
    <row r="34" spans="2:7" ht="18.600000000000001" customHeight="1" x14ac:dyDescent="0.25">
      <c r="B34" s="18">
        <v>31</v>
      </c>
      <c r="C34" s="22">
        <v>17.077798861480073</v>
      </c>
      <c r="D34" s="84">
        <v>81.973434535104346</v>
      </c>
      <c r="E34" s="84"/>
      <c r="F34" s="19">
        <v>0.20833333333333334</v>
      </c>
      <c r="G34" s="22">
        <v>10.411132194813405</v>
      </c>
    </row>
    <row r="35" spans="2:7" ht="18.600000000000001" customHeight="1" x14ac:dyDescent="0.25">
      <c r="B35" s="18">
        <v>32</v>
      </c>
      <c r="C35" s="22">
        <v>16.544117647058819</v>
      </c>
      <c r="D35" s="84">
        <v>79.411764705882334</v>
      </c>
      <c r="E35" s="84"/>
      <c r="F35" s="19">
        <v>0.20833333333333331</v>
      </c>
      <c r="G35" s="22">
        <v>9.8774509803921511</v>
      </c>
    </row>
    <row r="36" spans="2:7" ht="18.600000000000001" customHeight="1" x14ac:dyDescent="0.25">
      <c r="B36" s="18">
        <v>33</v>
      </c>
      <c r="C36" s="22">
        <v>16.042780748663098</v>
      </c>
      <c r="D36" s="84">
        <v>77.005347593582869</v>
      </c>
      <c r="E36" s="84"/>
      <c r="F36" s="19">
        <v>0.20833333333333334</v>
      </c>
      <c r="G36" s="22">
        <v>9.3761140819964304</v>
      </c>
    </row>
    <row r="37" spans="2:7" ht="18.600000000000001" customHeight="1" x14ac:dyDescent="0.25">
      <c r="B37" s="18">
        <v>34</v>
      </c>
      <c r="C37" s="22">
        <v>15.570934256055363</v>
      </c>
      <c r="D37" s="84">
        <v>74.740484429065745</v>
      </c>
      <c r="E37" s="84"/>
      <c r="F37" s="19">
        <v>0.20833333333333331</v>
      </c>
      <c r="G37" s="22">
        <v>8.9042675893886951</v>
      </c>
    </row>
    <row r="38" spans="2:7" ht="18.600000000000001" customHeight="1" x14ac:dyDescent="0.25">
      <c r="B38" s="18">
        <v>35</v>
      </c>
      <c r="C38" s="22">
        <v>15.126050420168067</v>
      </c>
      <c r="D38" s="84">
        <v>72.605042016806721</v>
      </c>
      <c r="E38" s="84"/>
      <c r="F38" s="19">
        <v>0.20833333333333334</v>
      </c>
      <c r="G38" s="22">
        <v>8.4593837535013989</v>
      </c>
    </row>
    <row r="39" spans="2:7" ht="18.600000000000001" customHeight="1" x14ac:dyDescent="0.25">
      <c r="B39" s="18">
        <v>36</v>
      </c>
      <c r="C39" s="22">
        <v>14.705882352941172</v>
      </c>
      <c r="D39" s="84">
        <v>70.588235294117624</v>
      </c>
      <c r="E39" s="84"/>
      <c r="F39" s="19">
        <v>0.20833333333333334</v>
      </c>
      <c r="G39" s="22">
        <v>8.0392156862745061</v>
      </c>
    </row>
    <row r="40" spans="2:7" ht="18.600000000000001" customHeight="1" x14ac:dyDescent="0.25">
      <c r="B40" s="18">
        <v>37</v>
      </c>
      <c r="C40" s="22">
        <v>14.308426073131953</v>
      </c>
      <c r="D40" s="84">
        <v>68.680445151033368</v>
      </c>
      <c r="E40" s="84"/>
      <c r="F40" s="19">
        <v>0.20833333333333334</v>
      </c>
      <c r="G40" s="22">
        <v>7.6417594064652858</v>
      </c>
    </row>
    <row r="41" spans="2:7" ht="18.600000000000001" customHeight="1" x14ac:dyDescent="0.25">
      <c r="B41" s="18">
        <v>38</v>
      </c>
      <c r="C41" s="22">
        <v>13.931888544891638</v>
      </c>
      <c r="D41" s="84">
        <v>66.873065015479867</v>
      </c>
      <c r="E41" s="84"/>
      <c r="F41" s="19">
        <v>0.20833333333333331</v>
      </c>
      <c r="G41" s="22">
        <v>7.2652218782249713</v>
      </c>
    </row>
    <row r="42" spans="2:7" ht="18.600000000000001" customHeight="1" x14ac:dyDescent="0.25">
      <c r="B42" s="18">
        <v>39</v>
      </c>
      <c r="C42" s="22">
        <v>13.574660633484159</v>
      </c>
      <c r="D42" s="84">
        <v>65.158371040723964</v>
      </c>
      <c r="E42" s="84"/>
      <c r="F42" s="19">
        <v>0.20833333333333334</v>
      </c>
      <c r="G42" s="22">
        <v>6.9079939668174921</v>
      </c>
    </row>
    <row r="43" spans="2:7" ht="18.600000000000001" customHeight="1" x14ac:dyDescent="0.25">
      <c r="B43" s="18">
        <v>40</v>
      </c>
      <c r="C43" s="22">
        <v>13.235294117647056</v>
      </c>
      <c r="D43" s="84">
        <v>63.52941176470587</v>
      </c>
      <c r="E43" s="84"/>
      <c r="F43" s="19">
        <v>0.20833333333333334</v>
      </c>
      <c r="G43" s="22">
        <v>6.5686274509803892</v>
      </c>
    </row>
    <row r="44" spans="2:7" ht="18.600000000000001" customHeight="1" x14ac:dyDescent="0.25">
      <c r="B44" s="18">
        <v>41</v>
      </c>
      <c r="C44" s="22">
        <v>12.912482065997128</v>
      </c>
      <c r="D44" s="84">
        <v>61.979913916786217</v>
      </c>
      <c r="E44" s="84"/>
      <c r="F44" s="19">
        <v>0.20833333333333334</v>
      </c>
      <c r="G44" s="22">
        <v>6.2458153993304615</v>
      </c>
    </row>
    <row r="45" spans="2:7" ht="18.600000000000001" customHeight="1" x14ac:dyDescent="0.25">
      <c r="B45" s="18">
        <v>42</v>
      </c>
      <c r="C45" s="22">
        <v>12.605042016806721</v>
      </c>
      <c r="D45" s="84">
        <v>60.504201680672253</v>
      </c>
      <c r="E45" s="84"/>
      <c r="F45" s="19">
        <v>0.20833333333333334</v>
      </c>
      <c r="G45" s="22">
        <v>5.9383753501400536</v>
      </c>
    </row>
    <row r="46" spans="2:7" ht="18.600000000000001" customHeight="1" x14ac:dyDescent="0.25">
      <c r="B46" s="18">
        <v>43</v>
      </c>
      <c r="C46" s="22">
        <v>12.311901504787958</v>
      </c>
      <c r="D46" s="84">
        <v>59.097127222982195</v>
      </c>
      <c r="E46" s="84"/>
      <c r="F46" s="19">
        <v>0.20833333333333334</v>
      </c>
      <c r="G46" s="22">
        <v>5.6452348381212909</v>
      </c>
    </row>
    <row r="47" spans="2:7" ht="18.600000000000001" customHeight="1" x14ac:dyDescent="0.25">
      <c r="B47" s="18">
        <v>44</v>
      </c>
      <c r="C47" s="22">
        <v>12.032085561497325</v>
      </c>
      <c r="D47" s="84">
        <v>57.754010695187162</v>
      </c>
      <c r="E47" s="84"/>
      <c r="F47" s="19">
        <v>0.20833333333333334</v>
      </c>
      <c r="G47" s="22">
        <v>5.3654188948306585</v>
      </c>
    </row>
    <row r="48" spans="2:7" ht="18.600000000000001" customHeight="1" x14ac:dyDescent="0.25">
      <c r="B48" s="18">
        <v>45</v>
      </c>
      <c r="C48" s="22">
        <v>11.764705882352938</v>
      </c>
      <c r="D48" s="84">
        <v>56.470588235294102</v>
      </c>
      <c r="E48" s="84"/>
      <c r="F48" s="19">
        <v>0.20833333333333334</v>
      </c>
      <c r="G48" s="22">
        <v>5.0980392156862715</v>
      </c>
    </row>
    <row r="49" spans="2:7" ht="18.600000000000001" customHeight="1" x14ac:dyDescent="0.25">
      <c r="B49" s="18">
        <v>46</v>
      </c>
      <c r="C49" s="22">
        <v>11.508951406649613</v>
      </c>
      <c r="D49" s="84">
        <v>55.242966751918139</v>
      </c>
      <c r="E49" s="84"/>
      <c r="F49" s="19">
        <v>0.20833333333333334</v>
      </c>
      <c r="G49" s="22">
        <v>4.8422847399829463</v>
      </c>
    </row>
    <row r="50" spans="2:7" ht="18.600000000000001" customHeight="1" x14ac:dyDescent="0.25">
      <c r="B50" s="18">
        <v>47</v>
      </c>
      <c r="C50" s="22">
        <v>11.264080100125156</v>
      </c>
      <c r="D50" s="84">
        <v>54.067584480600743</v>
      </c>
      <c r="E50" s="84"/>
      <c r="F50" s="19">
        <v>0.20833333333333334</v>
      </c>
      <c r="G50" s="22">
        <v>4.5974134334584891</v>
      </c>
    </row>
    <row r="51" spans="2:7" ht="18.600000000000001" customHeight="1" x14ac:dyDescent="0.25">
      <c r="B51" s="18">
        <v>48</v>
      </c>
      <c r="C51" s="22">
        <v>11.02941176470588</v>
      </c>
      <c r="D51" s="84">
        <v>52.941176470588225</v>
      </c>
      <c r="E51" s="84"/>
      <c r="F51" s="19">
        <v>0.20833333333333334</v>
      </c>
      <c r="G51" s="22">
        <v>4.3627450980392135</v>
      </c>
    </row>
    <row r="52" spans="2:7" ht="18.600000000000001" customHeight="1" x14ac:dyDescent="0.25">
      <c r="B52" s="18">
        <v>49</v>
      </c>
      <c r="C52" s="22">
        <v>10.804321728691473</v>
      </c>
      <c r="D52" s="84">
        <v>51.860744297719066</v>
      </c>
      <c r="E52" s="84"/>
      <c r="F52" s="19">
        <v>0.20833333333333334</v>
      </c>
      <c r="G52" s="22">
        <v>4.1376550620248063</v>
      </c>
    </row>
    <row r="53" spans="2:7" ht="18.600000000000001" customHeight="1" x14ac:dyDescent="0.25">
      <c r="B53" s="18">
        <v>50</v>
      </c>
      <c r="C53" s="22">
        <v>10.588235294117645</v>
      </c>
      <c r="D53" s="84">
        <v>50.823529411764696</v>
      </c>
      <c r="E53" s="84"/>
      <c r="F53" s="19">
        <v>0.20833333333333334</v>
      </c>
      <c r="G53" s="22">
        <v>3.921568627450978</v>
      </c>
    </row>
    <row r="54" spans="2:7" ht="18.600000000000001" customHeight="1" x14ac:dyDescent="0.25">
      <c r="B54" s="18">
        <v>51</v>
      </c>
      <c r="C54" s="22">
        <v>10.380622837370241</v>
      </c>
      <c r="D54" s="84">
        <v>49.826989619377159</v>
      </c>
      <c r="E54" s="84"/>
      <c r="F54" s="19">
        <v>0.20833333333333334</v>
      </c>
      <c r="G54" s="22">
        <v>3.7139561707035744</v>
      </c>
    </row>
    <row r="55" spans="2:7" ht="18.600000000000001" customHeight="1" x14ac:dyDescent="0.25">
      <c r="B55" s="18">
        <v>52</v>
      </c>
      <c r="C55" s="22">
        <v>10.180995475113122</v>
      </c>
      <c r="D55" s="84">
        <v>48.868778280542983</v>
      </c>
      <c r="E55" s="84"/>
      <c r="F55" s="19">
        <v>0.20833333333333334</v>
      </c>
      <c r="G55" s="22">
        <v>3.5143288084464546</v>
      </c>
    </row>
    <row r="56" spans="2:7" ht="18.600000000000001" customHeight="1" x14ac:dyDescent="0.25">
      <c r="B56" s="18">
        <v>53</v>
      </c>
      <c r="C56" s="22">
        <v>9.9889012208657046</v>
      </c>
      <c r="D56" s="84">
        <v>47.946725860155382</v>
      </c>
      <c r="E56" s="84"/>
      <c r="F56" s="19">
        <v>0.20833333333333334</v>
      </c>
      <c r="G56" s="22">
        <v>3.3222345541990377</v>
      </c>
    </row>
    <row r="57" spans="2:7" ht="18.600000000000001" customHeight="1" x14ac:dyDescent="0.25">
      <c r="B57" s="18">
        <v>54</v>
      </c>
      <c r="C57" s="22">
        <v>9.8039215686274499</v>
      </c>
      <c r="D57" s="84">
        <v>47.058823529411761</v>
      </c>
      <c r="E57" s="84"/>
      <c r="F57" s="19">
        <v>0.20833333333333331</v>
      </c>
      <c r="G57" s="22">
        <v>3.1372549019607829</v>
      </c>
    </row>
    <row r="58" spans="2:7" ht="18.600000000000001" customHeight="1" x14ac:dyDescent="0.25">
      <c r="B58" s="18">
        <v>55</v>
      </c>
      <c r="C58" s="22">
        <v>9.6256684491978586</v>
      </c>
      <c r="D58" s="84">
        <v>46.203208556149718</v>
      </c>
      <c r="E58" s="84"/>
      <c r="F58" s="19">
        <v>0.20833333333333334</v>
      </c>
      <c r="G58" s="22">
        <v>2.9590017825311916</v>
      </c>
    </row>
    <row r="59" spans="2:7" ht="18.600000000000001" customHeight="1" x14ac:dyDescent="0.25">
      <c r="B59" s="18">
        <v>56</v>
      </c>
      <c r="C59" s="22">
        <v>9.4537815126050404</v>
      </c>
      <c r="D59" s="84">
        <v>45.37815126050419</v>
      </c>
      <c r="E59" s="84"/>
      <c r="F59" s="19">
        <v>0.20833333333333334</v>
      </c>
      <c r="G59" s="22">
        <v>2.7871148459383734</v>
      </c>
    </row>
    <row r="60" spans="2:7" ht="18.600000000000001" customHeight="1" x14ac:dyDescent="0.25">
      <c r="B60" s="18">
        <v>57</v>
      </c>
      <c r="C60" s="22">
        <v>9.2879256965944244</v>
      </c>
      <c r="D60" s="84">
        <v>44.582043343653233</v>
      </c>
      <c r="E60" s="84"/>
      <c r="F60" s="19">
        <v>0.20833333333333334</v>
      </c>
      <c r="G60" s="22">
        <v>2.6212590299277574</v>
      </c>
    </row>
    <row r="61" spans="2:7" ht="18.600000000000001" customHeight="1" x14ac:dyDescent="0.25">
      <c r="B61" s="18">
        <v>58</v>
      </c>
      <c r="C61" s="22">
        <v>9.1277890466531417</v>
      </c>
      <c r="D61" s="84">
        <v>43.813387423935076</v>
      </c>
      <c r="E61" s="84"/>
      <c r="F61" s="19">
        <v>0.20833333333333334</v>
      </c>
      <c r="G61" s="22">
        <v>2.4611223799864748</v>
      </c>
    </row>
    <row r="62" spans="2:7" ht="18.600000000000001" customHeight="1" x14ac:dyDescent="0.25">
      <c r="B62" s="18">
        <v>59</v>
      </c>
      <c r="C62" s="22">
        <v>8.9730807577268159</v>
      </c>
      <c r="D62" s="84">
        <v>43.070787637088713</v>
      </c>
      <c r="E62" s="84"/>
      <c r="F62" s="19">
        <v>0.20833333333333334</v>
      </c>
      <c r="G62" s="22">
        <v>2.3064140910601489</v>
      </c>
    </row>
    <row r="63" spans="2:7" ht="18.600000000000001" customHeight="1" x14ac:dyDescent="0.25">
      <c r="B63" s="18">
        <v>60</v>
      </c>
      <c r="C63" s="22">
        <v>8.8235294117647047</v>
      </c>
      <c r="D63" s="84">
        <v>42.35294117647058</v>
      </c>
      <c r="E63" s="84"/>
      <c r="F63" s="19">
        <v>0.20833333333333334</v>
      </c>
      <c r="G63" s="22">
        <v>2.1568627450980378</v>
      </c>
    </row>
    <row r="64" spans="2:7" ht="18.600000000000001" customHeight="1" x14ac:dyDescent="0.25">
      <c r="B64" s="18">
        <v>61</v>
      </c>
      <c r="C64" s="22">
        <v>8.6788813886210221</v>
      </c>
      <c r="D64" s="84">
        <v>41.658630665380905</v>
      </c>
      <c r="E64" s="84"/>
      <c r="F64" s="19">
        <v>0.20833333333333334</v>
      </c>
      <c r="G64" s="22">
        <v>2.0122147219543551</v>
      </c>
    </row>
    <row r="65" spans="2:7" ht="18.600000000000001" customHeight="1" x14ac:dyDescent="0.25">
      <c r="B65" s="18">
        <v>62</v>
      </c>
      <c r="C65" s="22">
        <v>8.5388994307400363</v>
      </c>
      <c r="D65" s="84">
        <v>40.986717267552173</v>
      </c>
      <c r="E65" s="84"/>
      <c r="F65" s="19">
        <v>0.20833333333333334</v>
      </c>
      <c r="G65" s="22">
        <v>1.8722327640733694</v>
      </c>
    </row>
    <row r="66" spans="2:7" ht="18.600000000000001" customHeight="1" x14ac:dyDescent="0.25">
      <c r="B66" s="18">
        <v>63</v>
      </c>
      <c r="C66" s="22">
        <v>8.4033613445378155</v>
      </c>
      <c r="D66" s="84">
        <v>40.336134453781511</v>
      </c>
      <c r="E66" s="84"/>
      <c r="F66" s="19">
        <v>0.20833333333333334</v>
      </c>
      <c r="G66" s="22">
        <v>1.7366946778711485</v>
      </c>
    </row>
    <row r="67" spans="2:7" ht="18.600000000000001" customHeight="1" x14ac:dyDescent="0.25">
      <c r="B67" s="18">
        <v>64</v>
      </c>
      <c r="C67" s="22">
        <v>8.2720588235294095</v>
      </c>
      <c r="D67" s="84">
        <v>39.705882352941167</v>
      </c>
      <c r="E67" s="84"/>
      <c r="F67" s="19">
        <v>0.20833333333333331</v>
      </c>
      <c r="G67" s="22">
        <v>1.6053921568627425</v>
      </c>
    </row>
    <row r="68" spans="2:7" ht="18.600000000000001" customHeight="1" x14ac:dyDescent="0.25">
      <c r="B68" s="18">
        <v>65</v>
      </c>
      <c r="C68" s="22">
        <v>8.1447963800904954</v>
      </c>
      <c r="D68" s="84">
        <v>39.095022624434378</v>
      </c>
      <c r="E68" s="84"/>
      <c r="F68" s="19">
        <v>0.20833333333333334</v>
      </c>
      <c r="G68" s="22">
        <v>1.4781297134238285</v>
      </c>
    </row>
    <row r="69" spans="2:7" ht="18.600000000000001" customHeight="1" x14ac:dyDescent="0.25">
      <c r="B69" s="18">
        <v>66</v>
      </c>
      <c r="C69" s="22">
        <v>8.0213903743315491</v>
      </c>
      <c r="D69" s="84">
        <v>38.502673796791434</v>
      </c>
      <c r="E69" s="84"/>
      <c r="F69" s="19">
        <v>0.20833333333333334</v>
      </c>
      <c r="G69" s="22">
        <v>1.3547237076648821</v>
      </c>
    </row>
    <row r="70" spans="2:7" ht="18.600000000000001" customHeight="1" x14ac:dyDescent="0.25">
      <c r="B70" s="18">
        <v>67</v>
      </c>
      <c r="C70" s="22">
        <v>7.9016681299385416</v>
      </c>
      <c r="D70" s="84">
        <v>37.928007023705</v>
      </c>
      <c r="E70" s="84"/>
      <c r="F70" s="19">
        <v>0.20833333333333334</v>
      </c>
      <c r="G70" s="22">
        <v>1.2350014632718747</v>
      </c>
    </row>
    <row r="71" spans="2:7" ht="18.600000000000001" customHeight="1" x14ac:dyDescent="0.25">
      <c r="B71" s="18">
        <v>68</v>
      </c>
      <c r="C71" s="22">
        <v>7.7854671280276815</v>
      </c>
      <c r="D71" s="84">
        <v>37.370242214532873</v>
      </c>
      <c r="E71" s="84"/>
      <c r="F71" s="19">
        <v>0.20833333333333331</v>
      </c>
      <c r="G71" s="22">
        <v>1.1188004613610145</v>
      </c>
    </row>
    <row r="72" spans="2:7" ht="18.600000000000001" customHeight="1" x14ac:dyDescent="0.25">
      <c r="B72" s="18">
        <v>69</v>
      </c>
      <c r="C72" s="22">
        <v>7.6726342710997422</v>
      </c>
      <c r="D72" s="84">
        <v>36.82864450127876</v>
      </c>
      <c r="E72" s="84"/>
      <c r="F72" s="19">
        <v>0.20833333333333334</v>
      </c>
      <c r="G72" s="22">
        <v>1.0059676044330752</v>
      </c>
    </row>
    <row r="73" spans="2:7" ht="18.600000000000001" customHeight="1" x14ac:dyDescent="0.25">
      <c r="B73" s="18">
        <v>70</v>
      </c>
      <c r="C73" s="22">
        <v>7.5630252100840334</v>
      </c>
      <c r="D73" s="84">
        <v>36.30252100840336</v>
      </c>
      <c r="E73" s="84"/>
      <c r="F73" s="19">
        <v>0.20833333333333334</v>
      </c>
      <c r="G73" s="22">
        <v>0.89635854341736643</v>
      </c>
    </row>
    <row r="74" spans="2:7" ht="18.600000000000001" customHeight="1" x14ac:dyDescent="0.25">
      <c r="B74" s="18">
        <v>71</v>
      </c>
      <c r="C74" s="22">
        <v>7.4565037282518638</v>
      </c>
      <c r="D74" s="84">
        <v>35.791217895608945</v>
      </c>
      <c r="E74" s="84"/>
      <c r="F74" s="19">
        <v>0.20833333333333334</v>
      </c>
      <c r="G74" s="22">
        <v>0.78983706158519684</v>
      </c>
    </row>
    <row r="75" spans="2:7" ht="18.600000000000001" customHeight="1" x14ac:dyDescent="0.25">
      <c r="B75" s="18">
        <v>72</v>
      </c>
      <c r="C75" s="22">
        <v>7.3529411764705861</v>
      </c>
      <c r="D75" s="84">
        <v>35.294117647058812</v>
      </c>
      <c r="E75" s="84"/>
      <c r="F75" s="19">
        <v>0.20833333333333334</v>
      </c>
      <c r="G75" s="22">
        <v>0.68627450980391913</v>
      </c>
    </row>
    <row r="76" spans="2:7" ht="18.600000000000001" customHeight="1" x14ac:dyDescent="0.25">
      <c r="B76" s="18">
        <v>73</v>
      </c>
      <c r="C76" s="22">
        <v>7.2522159548750995</v>
      </c>
      <c r="D76" s="84">
        <v>34.810636583400473</v>
      </c>
      <c r="E76" s="84"/>
      <c r="F76" s="19">
        <v>0.20833333333333337</v>
      </c>
      <c r="G76" s="22">
        <v>0.58554928820843255</v>
      </c>
    </row>
    <row r="77" spans="2:7" ht="18.600000000000001" customHeight="1" x14ac:dyDescent="0.25">
      <c r="B77" s="18">
        <v>74</v>
      </c>
      <c r="C77" s="22">
        <v>7.1542130365659764</v>
      </c>
      <c r="D77" s="84">
        <v>34.340222575516684</v>
      </c>
      <c r="E77" s="84"/>
      <c r="F77" s="19">
        <v>0.20833333333333334</v>
      </c>
      <c r="G77" s="22">
        <v>0.48754636989930944</v>
      </c>
    </row>
    <row r="78" spans="2:7" ht="18.600000000000001" customHeight="1" x14ac:dyDescent="0.25">
      <c r="B78" s="18">
        <v>75</v>
      </c>
      <c r="C78" s="22">
        <v>7.0588235294117645</v>
      </c>
      <c r="D78" s="84">
        <v>33.882352941176471</v>
      </c>
      <c r="E78" s="84"/>
      <c r="F78" s="19">
        <v>0.20833333333333331</v>
      </c>
      <c r="G78" s="22">
        <v>0.39215686274509753</v>
      </c>
    </row>
    <row r="79" spans="2:7" ht="18.600000000000001" customHeight="1" x14ac:dyDescent="0.25">
      <c r="B79" s="18">
        <v>76</v>
      </c>
      <c r="C79" s="22">
        <v>6.9659442724458192</v>
      </c>
      <c r="D79" s="84">
        <v>33.436532507739933</v>
      </c>
      <c r="E79" s="84"/>
      <c r="F79" s="19">
        <v>0.20833333333333331</v>
      </c>
      <c r="G79" s="22">
        <v>0.29927760577915219</v>
      </c>
    </row>
    <row r="80" spans="2:7" ht="18.600000000000001" customHeight="1" x14ac:dyDescent="0.25">
      <c r="B80" s="18">
        <v>77</v>
      </c>
      <c r="C80" s="22">
        <v>6.8754774637127571</v>
      </c>
      <c r="D80" s="84">
        <v>33.002291825821231</v>
      </c>
      <c r="E80" s="84"/>
      <c r="F80" s="19">
        <v>0.20833333333333334</v>
      </c>
      <c r="G80" s="22">
        <v>0.20881079704609018</v>
      </c>
    </row>
    <row r="81" spans="2:7" ht="18.600000000000001" customHeight="1" x14ac:dyDescent="0.25">
      <c r="B81" s="18">
        <v>78</v>
      </c>
      <c r="C81" s="22">
        <v>6.7873303167420795</v>
      </c>
      <c r="D81" s="84">
        <v>32.579185520361982</v>
      </c>
      <c r="E81" s="84"/>
      <c r="F81" s="19">
        <v>0.20833333333333334</v>
      </c>
      <c r="G81" s="22">
        <v>0.12066365007541258</v>
      </c>
    </row>
    <row r="82" spans="2:7" ht="18.600000000000001" customHeight="1" x14ac:dyDescent="0.25">
      <c r="B82" s="18">
        <v>79</v>
      </c>
      <c r="C82" s="22">
        <v>6.7014147431124345</v>
      </c>
      <c r="D82" s="84">
        <v>32.166790766939684</v>
      </c>
      <c r="E82" s="84"/>
      <c r="F82" s="19">
        <v>0.20833333333333334</v>
      </c>
      <c r="G82" s="22">
        <v>3.4748076445767495E-2</v>
      </c>
    </row>
  </sheetData>
  <mergeCells count="80">
    <mergeCell ref="D81:E81"/>
    <mergeCell ref="D82:E82"/>
    <mergeCell ref="D75:E75"/>
    <mergeCell ref="D76:E76"/>
    <mergeCell ref="D77:E77"/>
    <mergeCell ref="D78:E78"/>
    <mergeCell ref="D79:E79"/>
    <mergeCell ref="D80:E80"/>
    <mergeCell ref="D74:E74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62:E62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50:E50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38:E38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26:E26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14:E14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ED83-9996-4FE6-992D-DA62CA30B38F}">
  <dimension ref="B2:F23"/>
  <sheetViews>
    <sheetView workbookViewId="0">
      <selection activeCell="I20" sqref="I20"/>
    </sheetView>
  </sheetViews>
  <sheetFormatPr baseColWidth="10" defaultRowHeight="18" customHeight="1" x14ac:dyDescent="0.25"/>
  <cols>
    <col min="1" max="1" width="11.5703125" customWidth="1"/>
    <col min="3" max="3" width="15.42578125" customWidth="1"/>
    <col min="4" max="4" width="11.5703125" style="26"/>
    <col min="5" max="5" width="12.7109375" style="26" customWidth="1"/>
    <col min="6" max="6" width="14.28515625" customWidth="1"/>
  </cols>
  <sheetData>
    <row r="2" spans="2:6" ht="18" customHeight="1" x14ac:dyDescent="0.25">
      <c r="B2" s="20" t="s">
        <v>7</v>
      </c>
      <c r="C2" s="21" t="s">
        <v>10</v>
      </c>
      <c r="D2" s="87" t="s">
        <v>13</v>
      </c>
      <c r="E2" s="87"/>
      <c r="F2" s="21" t="s">
        <v>15</v>
      </c>
    </row>
    <row r="3" spans="2:6" ht="18" customHeight="1" x14ac:dyDescent="0.25">
      <c r="B3" s="23">
        <v>80</v>
      </c>
      <c r="C3" s="24">
        <v>6.6176470588235281</v>
      </c>
      <c r="D3" s="86">
        <v>31.764705882352935</v>
      </c>
      <c r="E3" s="86"/>
      <c r="F3" s="24">
        <v>0.20680147058823525</v>
      </c>
    </row>
    <row r="4" spans="2:6" ht="18" customHeight="1" x14ac:dyDescent="0.25">
      <c r="B4" s="23">
        <v>81</v>
      </c>
      <c r="C4" s="24">
        <v>6.5359477124182987</v>
      </c>
      <c r="D4" s="86">
        <v>31.372549019607831</v>
      </c>
      <c r="E4" s="86"/>
      <c r="F4" s="24">
        <v>0.20424836601307184</v>
      </c>
    </row>
    <row r="5" spans="2:6" ht="18" customHeight="1" x14ac:dyDescent="0.25">
      <c r="B5" s="23">
        <v>82</v>
      </c>
      <c r="C5" s="24">
        <v>6.4562410329985642</v>
      </c>
      <c r="D5" s="86">
        <v>30.989956958393108</v>
      </c>
      <c r="E5" s="86"/>
      <c r="F5" s="24">
        <v>0.20175753228120513</v>
      </c>
    </row>
    <row r="6" spans="2:6" ht="18" customHeight="1" x14ac:dyDescent="0.25">
      <c r="B6" s="23">
        <v>83</v>
      </c>
      <c r="C6" s="24">
        <v>6.378454996456413</v>
      </c>
      <c r="D6" s="86">
        <v>30.616583982990782</v>
      </c>
      <c r="E6" s="86"/>
      <c r="F6" s="24">
        <v>0.19932671863926291</v>
      </c>
    </row>
    <row r="7" spans="2:6" ht="18" customHeight="1" x14ac:dyDescent="0.25">
      <c r="B7" s="23">
        <v>84</v>
      </c>
      <c r="C7" s="24">
        <v>6.3025210084033603</v>
      </c>
      <c r="D7" s="86">
        <v>30.252100840336126</v>
      </c>
      <c r="E7" s="86"/>
      <c r="F7" s="24">
        <v>0.19695378151260501</v>
      </c>
    </row>
    <row r="8" spans="2:6" ht="18" customHeight="1" x14ac:dyDescent="0.25">
      <c r="B8" s="23">
        <v>85</v>
      </c>
      <c r="C8" s="24">
        <v>6.2283737024221448</v>
      </c>
      <c r="D8" s="86">
        <v>29.896193771626294</v>
      </c>
      <c r="E8" s="86"/>
      <c r="F8" s="24">
        <v>0.19463667820069203</v>
      </c>
    </row>
    <row r="9" spans="2:6" ht="18" customHeight="1" x14ac:dyDescent="0.25">
      <c r="B9" s="23">
        <v>86</v>
      </c>
      <c r="C9" s="24">
        <v>6.1559507523939789</v>
      </c>
      <c r="D9" s="86">
        <v>29.548563611491097</v>
      </c>
      <c r="E9" s="86"/>
      <c r="F9" s="24">
        <v>0.19237346101231184</v>
      </c>
    </row>
    <row r="10" spans="2:6" ht="18" customHeight="1" x14ac:dyDescent="0.25">
      <c r="B10" s="23">
        <v>87</v>
      </c>
      <c r="C10" s="24">
        <v>6.0851926977687611</v>
      </c>
      <c r="D10" s="86">
        <v>29.208924949290051</v>
      </c>
      <c r="E10" s="86"/>
      <c r="F10" s="24">
        <v>0.19016227180527379</v>
      </c>
    </row>
    <row r="11" spans="2:6" ht="18" customHeight="1" x14ac:dyDescent="0.25">
      <c r="B11" s="23">
        <v>88</v>
      </c>
      <c r="C11" s="24">
        <v>6.0160427807486627</v>
      </c>
      <c r="D11" s="86">
        <v>28.877005347593581</v>
      </c>
      <c r="E11" s="86"/>
      <c r="F11" s="24">
        <v>0.18800133689839571</v>
      </c>
    </row>
    <row r="12" spans="2:6" ht="18" customHeight="1" x14ac:dyDescent="0.25">
      <c r="B12" s="23">
        <v>89</v>
      </c>
      <c r="C12" s="24">
        <v>5.948446794448115</v>
      </c>
      <c r="D12" s="86">
        <v>28.55254461335095</v>
      </c>
      <c r="E12" s="86"/>
      <c r="F12" s="24">
        <v>0.18588896232650359</v>
      </c>
    </row>
    <row r="13" spans="2:6" ht="18" customHeight="1" x14ac:dyDescent="0.25">
      <c r="B13" s="23">
        <v>90</v>
      </c>
      <c r="C13" s="24">
        <v>5.8823529411764692</v>
      </c>
      <c r="D13" s="86">
        <v>28.235294117647051</v>
      </c>
      <c r="E13" s="86"/>
      <c r="F13" s="24">
        <v>0.18382352941176466</v>
      </c>
    </row>
    <row r="14" spans="2:6" ht="18" customHeight="1" x14ac:dyDescent="0.25">
      <c r="B14" s="23">
        <v>91</v>
      </c>
      <c r="C14" s="24">
        <v>5.8177117000646401</v>
      </c>
      <c r="D14" s="86">
        <v>27.925016160310271</v>
      </c>
      <c r="E14" s="86"/>
      <c r="F14" s="24">
        <v>0.18180349062702</v>
      </c>
    </row>
    <row r="15" spans="2:6" ht="18" customHeight="1" x14ac:dyDescent="0.25">
      <c r="B15" s="23">
        <v>92</v>
      </c>
      <c r="C15" s="24">
        <v>5.7544757033248066</v>
      </c>
      <c r="D15" s="86">
        <v>27.62148337595907</v>
      </c>
      <c r="E15" s="86"/>
      <c r="F15" s="24">
        <v>0.17982736572890021</v>
      </c>
    </row>
    <row r="16" spans="2:6" ht="18" customHeight="1" x14ac:dyDescent="0.25">
      <c r="B16" s="23">
        <v>93</v>
      </c>
      <c r="C16" s="24">
        <v>5.6925996204933575</v>
      </c>
      <c r="D16" s="86">
        <v>27.324478178368114</v>
      </c>
      <c r="E16" s="86"/>
      <c r="F16" s="24">
        <v>0.17789373814041742</v>
      </c>
    </row>
    <row r="17" spans="2:6" ht="18" customHeight="1" x14ac:dyDescent="0.25">
      <c r="B17" s="23">
        <v>94</v>
      </c>
      <c r="C17" s="24">
        <v>5.632040050062578</v>
      </c>
      <c r="D17" s="86">
        <v>27.033792240300372</v>
      </c>
      <c r="E17" s="86"/>
      <c r="F17" s="24">
        <v>0.17600125156445556</v>
      </c>
    </row>
    <row r="18" spans="2:6" ht="18" customHeight="1" x14ac:dyDescent="0.25">
      <c r="B18" s="23">
        <v>95</v>
      </c>
      <c r="C18" s="24">
        <v>5.572755417956655</v>
      </c>
      <c r="D18" s="86">
        <v>26.749226006191943</v>
      </c>
      <c r="E18" s="86"/>
      <c r="F18" s="24">
        <v>0.17414860681114547</v>
      </c>
    </row>
    <row r="19" spans="2:6" ht="18" customHeight="1" x14ac:dyDescent="0.25">
      <c r="B19" s="23">
        <v>96</v>
      </c>
      <c r="C19" s="24">
        <v>5.5147058823529402</v>
      </c>
      <c r="D19" s="86">
        <v>26.470588235294112</v>
      </c>
      <c r="E19" s="86"/>
      <c r="F19" s="24">
        <v>0.17233455882352938</v>
      </c>
    </row>
    <row r="20" spans="2:6" ht="18" customHeight="1" x14ac:dyDescent="0.25">
      <c r="B20" s="23">
        <v>97</v>
      </c>
      <c r="C20" s="24">
        <v>5.457853244390539</v>
      </c>
      <c r="D20" s="86">
        <v>26.197695573074586</v>
      </c>
      <c r="E20" s="86"/>
      <c r="F20" s="24">
        <v>0.17055791388720434</v>
      </c>
    </row>
    <row r="21" spans="2:6" ht="18" customHeight="1" x14ac:dyDescent="0.25">
      <c r="B21" s="23">
        <v>98</v>
      </c>
      <c r="C21" s="24">
        <v>5.4021608643457366</v>
      </c>
      <c r="D21" s="86">
        <v>25.930372148859533</v>
      </c>
      <c r="E21" s="86"/>
      <c r="F21" s="24">
        <v>0.16881752701080427</v>
      </c>
    </row>
    <row r="22" spans="2:6" ht="18" customHeight="1" x14ac:dyDescent="0.25">
      <c r="B22" s="23">
        <v>99</v>
      </c>
      <c r="C22" s="24">
        <v>5.3475935828876997</v>
      </c>
      <c r="D22" s="86">
        <v>25.668449197860959</v>
      </c>
      <c r="E22" s="86"/>
      <c r="F22" s="24">
        <v>0.16711229946524062</v>
      </c>
    </row>
    <row r="23" spans="2:6" ht="18" customHeight="1" x14ac:dyDescent="0.25">
      <c r="B23" s="23">
        <v>100</v>
      </c>
      <c r="C23" s="24">
        <v>5.2941176470588225</v>
      </c>
      <c r="D23" s="86">
        <v>25.411764705882348</v>
      </c>
      <c r="E23" s="86"/>
      <c r="F23" s="24">
        <v>0.1654411764705882</v>
      </c>
    </row>
  </sheetData>
  <mergeCells count="22">
    <mergeCell ref="D21:E21"/>
    <mergeCell ref="D22:E22"/>
    <mergeCell ref="D23:E23"/>
    <mergeCell ref="D2:E2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D8:E8"/>
    <mergeCell ref="D3:E3"/>
    <mergeCell ref="D4:E4"/>
    <mergeCell ref="D5:E5"/>
    <mergeCell ref="D6:E6"/>
    <mergeCell ref="D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Calculos</vt:lpstr>
      <vt:lpstr>Alicia</vt:lpstr>
      <vt:lpstr>Dibujos</vt:lpstr>
      <vt:lpstr>v&lt;80</vt:lpstr>
      <vt:lpstr>v&gt;80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Letón Camacho</dc:creator>
  <cp:lastModifiedBy>alicia</cp:lastModifiedBy>
  <dcterms:created xsi:type="dcterms:W3CDTF">2021-10-10T21:01:51Z</dcterms:created>
  <dcterms:modified xsi:type="dcterms:W3CDTF">2022-03-11T13:04:59Z</dcterms:modified>
</cp:coreProperties>
</file>