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1475" windowHeight="6975"/>
  </bookViews>
  <sheets>
    <sheet name="Activities" sheetId="1" r:id="rId1"/>
    <sheet name="Location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9" i="1" l="1"/>
  <c r="D54" i="1"/>
  <c r="D61" i="1"/>
  <c r="D60" i="1"/>
  <c r="D64" i="1"/>
  <c r="D46" i="1"/>
  <c r="D66" i="1"/>
  <c r="D20" i="1"/>
  <c r="B9" i="1"/>
  <c r="D18" i="1"/>
  <c r="D68" i="1"/>
  <c r="D65" i="1"/>
  <c r="D23" i="1"/>
  <c r="D29" i="1"/>
  <c r="D26" i="1"/>
  <c r="D47" i="1"/>
  <c r="D24" i="1"/>
  <c r="D21" i="1"/>
  <c r="D62" i="1"/>
  <c r="D67" i="1"/>
  <c r="D13" i="1"/>
  <c r="D49" i="1"/>
  <c r="D50" i="1"/>
  <c r="D52" i="1"/>
  <c r="D58" i="1"/>
  <c r="D48" i="1"/>
  <c r="D53" i="1"/>
  <c r="D51" i="1"/>
  <c r="D57" i="1"/>
  <c r="D56" i="1"/>
  <c r="D55" i="1"/>
  <c r="D19" i="1"/>
  <c r="D14" i="1"/>
  <c r="B23" i="1" l="1"/>
  <c r="B39" i="1"/>
  <c r="F7" i="2" l="1"/>
  <c r="F6" i="2"/>
  <c r="D2" i="2"/>
  <c r="E2" i="2"/>
</calcChain>
</file>

<file path=xl/sharedStrings.xml><?xml version="1.0" encoding="utf-8"?>
<sst xmlns="http://schemas.openxmlformats.org/spreadsheetml/2006/main" count="234" uniqueCount="194">
  <si>
    <t>Sport</t>
  </si>
  <si>
    <t>Hang gliding</t>
  </si>
  <si>
    <t>Parachuting</t>
  </si>
  <si>
    <t>Archery</t>
  </si>
  <si>
    <t>Badminton</t>
  </si>
  <si>
    <t>Tennis</t>
  </si>
  <si>
    <t>Volleyball</t>
  </si>
  <si>
    <t>Basketball</t>
  </si>
  <si>
    <t>Baseball</t>
  </si>
  <si>
    <t>Kickball</t>
  </si>
  <si>
    <t>Snowboarding</t>
  </si>
  <si>
    <t>Surfing</t>
  </si>
  <si>
    <t>Wakeboarding</t>
  </si>
  <si>
    <t>Curling</t>
  </si>
  <si>
    <t>Bowling</t>
  </si>
  <si>
    <t>Dodgeball</t>
  </si>
  <si>
    <t>Rock Climbing</t>
  </si>
  <si>
    <t>Hiking</t>
  </si>
  <si>
    <t>Ice climbing</t>
  </si>
  <si>
    <t>Cycling</t>
  </si>
  <si>
    <t>Mountain biking</t>
  </si>
  <si>
    <t>Parkour</t>
  </si>
  <si>
    <t>Unicycling</t>
  </si>
  <si>
    <t>Martial Arts</t>
  </si>
  <si>
    <t>Capoeira</t>
  </si>
  <si>
    <t>Laser Tag</t>
  </si>
  <si>
    <t>Paintball</t>
  </si>
  <si>
    <t>Horseback Riding</t>
  </si>
  <si>
    <t>Ultimate frisbee</t>
  </si>
  <si>
    <t>Football</t>
  </si>
  <si>
    <t>Soccer</t>
  </si>
  <si>
    <t>Rugby</t>
  </si>
  <si>
    <t>Golf</t>
  </si>
  <si>
    <t>Handball</t>
  </si>
  <si>
    <t>Kite flying</t>
  </si>
  <si>
    <t>Crossfit</t>
  </si>
  <si>
    <t>Drum corps</t>
  </si>
  <si>
    <t>Geocaching</t>
  </si>
  <si>
    <t>Table Tennis</t>
  </si>
  <si>
    <t>NERF wars</t>
  </si>
  <si>
    <t>Running</t>
  </si>
  <si>
    <t>XC skiing</t>
  </si>
  <si>
    <t>Downhill skiing</t>
  </si>
  <si>
    <t>Hockey</t>
  </si>
  <si>
    <t>Bike polo</t>
  </si>
  <si>
    <t>Tag</t>
  </si>
  <si>
    <t>Capture the Flag</t>
  </si>
  <si>
    <t>Canoeing</t>
  </si>
  <si>
    <t>Kayaking</t>
  </si>
  <si>
    <t>Crew</t>
  </si>
  <si>
    <t>Swimming</t>
  </si>
  <si>
    <t>Snorkelling</t>
  </si>
  <si>
    <t>Scuba Diving</t>
  </si>
  <si>
    <t>Roller skating</t>
  </si>
  <si>
    <t>Ice skating</t>
  </si>
  <si>
    <t>AerobicScore</t>
  </si>
  <si>
    <t>Weight lifting</t>
  </si>
  <si>
    <t>EaseOfDailyIntegrationScore</t>
  </si>
  <si>
    <t>Walking</t>
  </si>
  <si>
    <t>Skateboarding</t>
  </si>
  <si>
    <t>Freediving</t>
  </si>
  <si>
    <t>ColdWeather</t>
  </si>
  <si>
    <t>Mountains</t>
  </si>
  <si>
    <t>Water</t>
  </si>
  <si>
    <t>Hunting</t>
  </si>
  <si>
    <t>Gardening</t>
  </si>
  <si>
    <t>Wood carving</t>
  </si>
  <si>
    <t>LARPing</t>
  </si>
  <si>
    <t>Construction</t>
  </si>
  <si>
    <t>Mushroom hunting</t>
  </si>
  <si>
    <t>SetupCost</t>
  </si>
  <si>
    <t>MonthlyCost</t>
  </si>
  <si>
    <t>Slacklining</t>
  </si>
  <si>
    <t>Dancing</t>
  </si>
  <si>
    <t>Outdoors</t>
  </si>
  <si>
    <t>Group</t>
  </si>
  <si>
    <t>ImpactSport</t>
  </si>
  <si>
    <t>DDR</t>
  </si>
  <si>
    <t>SetupDesc</t>
  </si>
  <si>
    <t>Books, magnifying glass</t>
  </si>
  <si>
    <t>Running shoes</t>
  </si>
  <si>
    <t>Line</t>
  </si>
  <si>
    <t>Hiking shoes</t>
  </si>
  <si>
    <t>Soccer ball</t>
  </si>
  <si>
    <t>Frisbee</t>
  </si>
  <si>
    <t>Bicycle</t>
  </si>
  <si>
    <t>Mountain bike</t>
  </si>
  <si>
    <t>Unicycle</t>
  </si>
  <si>
    <t>Nerf gun, ammo</t>
  </si>
  <si>
    <t>Carving knife, wood</t>
  </si>
  <si>
    <t>Hang-glider</t>
  </si>
  <si>
    <t>Costume, fake weapons</t>
  </si>
  <si>
    <t>Location</t>
  </si>
  <si>
    <t>StartMonth</t>
  </si>
  <si>
    <t>EndMonth</t>
  </si>
  <si>
    <t>Seattle</t>
  </si>
  <si>
    <t>San Francisco</t>
  </si>
  <si>
    <t>Source</t>
  </si>
  <si>
    <t>http://www.weather.com/weather/wxclimatology/monthly/graph/USWA0395</t>
  </si>
  <si>
    <t>July</t>
  </si>
  <si>
    <t>September</t>
  </si>
  <si>
    <t>May</t>
  </si>
  <si>
    <t>June</t>
  </si>
  <si>
    <t>October</t>
  </si>
  <si>
    <t>November</t>
  </si>
  <si>
    <t>December</t>
  </si>
  <si>
    <t>April</t>
  </si>
  <si>
    <t>Avg Low</t>
  </si>
  <si>
    <t>Avg High</t>
  </si>
  <si>
    <t>http://www.weather.com/weather/wxclimatology/monthly/graph/USCA0987</t>
  </si>
  <si>
    <t>March</t>
  </si>
  <si>
    <t>InchesOfRain</t>
  </si>
  <si>
    <t>Tools</t>
  </si>
  <si>
    <t>Bow ($250) &amp; 20 arrows ($100) - http://www.learnarchery.com/archeryequipmentcosts.html</t>
  </si>
  <si>
    <t>Snowboard ($400), cold-weather gear ($300) - https://answers.yahoo.com/question/index?qid=20071204141308AAl33X3</t>
  </si>
  <si>
    <t>Kayak ($600), car mount ($75)</t>
  </si>
  <si>
    <t>Surfboard ($400) - https://answers.yahoo.com/question/index?qid=20080421143917AAJU4Mn</t>
  </si>
  <si>
    <t>Skates - http://www.amazon.com/b?ie=UTF8&amp;node=3416451</t>
  </si>
  <si>
    <t>Rent everything from a pro</t>
  </si>
  <si>
    <t>Competitive</t>
  </si>
  <si>
    <t>MAYBE</t>
  </si>
  <si>
    <t>cold-weather gear ($300), Ice pick, shoes, harness, ropes ($600)</t>
  </si>
  <si>
    <t>Skis and poles ($250), cold-weather gear ($300), maps/GPS ($100)</t>
  </si>
  <si>
    <t>Skis ($300), cold-weather gear ($300)</t>
  </si>
  <si>
    <t>Rifle ($400), maps ($50)</t>
  </si>
  <si>
    <t>Canoe ($400), car mount ($100)</t>
  </si>
  <si>
    <t>Fins ($20), wet suit ($160), weight belt ($20)</t>
  </si>
  <si>
    <t>Snorkel ($40), fins ($20)</t>
  </si>
  <si>
    <t>Shoes ($30), bowling ball ($50)</t>
  </si>
  <si>
    <t>Wakeboard ($250)</t>
  </si>
  <si>
    <t>Pads ($60)</t>
  </si>
  <si>
    <t>Kite ($25)</t>
  </si>
  <si>
    <t>Skateboard ($40), pads ($30), helmet ($30)</t>
  </si>
  <si>
    <t>Marching drum ($500), harness ($120), drumsticks ($20)</t>
  </si>
  <si>
    <t>Tennis racquet ($30), balls ($5)</t>
  </si>
  <si>
    <t>DDR pad &amp; games ($50)</t>
  </si>
  <si>
    <t>Table ($400), paddles &amp; balls ($25)</t>
  </si>
  <si>
    <t>Paintball gun, ammo, pads, helmet ($150)</t>
  </si>
  <si>
    <t>Laser tag gear ($400 per 2-person set)</t>
  </si>
  <si>
    <t>Bat ($20), balls ($5 each), glove ($25), bases ($35)</t>
  </si>
  <si>
    <t>Skates ($50), pads ($10), helmet ($30)</t>
  </si>
  <si>
    <t>http://crossfitseattle.com/pricing-and-policies/</t>
  </si>
  <si>
    <t>wetsuit ($160), weight belt, ($20), fins ($20), underwater gear ($1000)</t>
  </si>
  <si>
    <t>Golf clubs ($200), balls ($10)</t>
  </si>
  <si>
    <t>Skates ($60), pads ($50), stick ($16), gloves ($30)</t>
  </si>
  <si>
    <t>Racquet, shuttles, net ($70)</t>
  </si>
  <si>
    <t>clothing ($30)</t>
  </si>
  <si>
    <t>Shoes ($60), harness ($50), gear ($50)</t>
  </si>
  <si>
    <t>Smartphone (assume you already have one)</t>
  </si>
  <si>
    <t>MonthlyDesc</t>
  </si>
  <si>
    <t>Membership</t>
  </si>
  <si>
    <t>Assume a new pair of running shoes each year</t>
  </si>
  <si>
    <t>Assume $200 seeds, soil, equipment replacement each year</t>
  </si>
  <si>
    <t>Gardening tools ($40), gloves ($20)</t>
  </si>
  <si>
    <t>Assume $200 in repairs, bike tubes, new tires/brakes each year</t>
  </si>
  <si>
    <t>Assume $100 in new drum heads, drumsticks each year</t>
  </si>
  <si>
    <t>Assume $100 in gear repair/replacement each year</t>
  </si>
  <si>
    <t>Assume $200 in new tools each year</t>
  </si>
  <si>
    <t>Assume $200/year for repairs/replacement gear</t>
  </si>
  <si>
    <t>Assume $30/year in new ammo</t>
  </si>
  <si>
    <t>http://ystart.seattleymca.org/</t>
  </si>
  <si>
    <t>YMCA Membership fee</t>
  </si>
  <si>
    <t>http://deerfieldfarmllc.com/horseback-riding-lessons-seattle.html</t>
  </si>
  <si>
    <t>weekly 1-hour lessons</t>
  </si>
  <si>
    <t>http://www.communityfitness.com/pricing/#benefits</t>
  </si>
  <si>
    <t>Local gym w/ good reviews</t>
  </si>
  <si>
    <t>http://lakewashingtonrowing.com/</t>
  </si>
  <si>
    <t>Non-competitive crew</t>
  </si>
  <si>
    <t>http://curlingseattle.org/</t>
  </si>
  <si>
    <t>Curling club membership</t>
  </si>
  <si>
    <t>http://www.centuryballroom.com/home/</t>
  </si>
  <si>
    <t>Entry/cover cost for 2 social dances a week. Not lessons</t>
  </si>
  <si>
    <t>http://www.curisco.com/programs.html</t>
  </si>
  <si>
    <t>Capoeira club membership</t>
  </si>
  <si>
    <t>http://www.quakerugby.org/</t>
  </si>
  <si>
    <t>Membership dues</t>
  </si>
  <si>
    <t>$10/month for new wood</t>
  </si>
  <si>
    <t>Assumes ice-skating 3x/week, http://www.highlandice.com/</t>
  </si>
  <si>
    <t>Assumes 3hrs/week, http://www.westseattlebowl.com/</t>
  </si>
  <si>
    <t>Hockey membership</t>
  </si>
  <si>
    <t>Spinning</t>
  </si>
  <si>
    <t>$400/year to repair/maintain hang-glider</t>
  </si>
  <si>
    <t>assumes 1 jump/week</t>
  </si>
  <si>
    <t>Assumes 1 match/week</t>
  </si>
  <si>
    <t>Volleyball ($12), net ($35)</t>
  </si>
  <si>
    <t>http://www.fightingchanceseattle.com/program/ballard-kickboxing-classes/</t>
  </si>
  <si>
    <t>Assume $30/year in new golf balls, golfing 2x/week at $20 each time</t>
  </si>
  <si>
    <t>Assume $100/year for gear repair/replacement</t>
  </si>
  <si>
    <t>Ammo (assume you use 500 per 2-hour session), and have 1 session per week. 2K paintballs cost $35 on Amazon</t>
  </si>
  <si>
    <t>$500 season pass lift ticket</t>
  </si>
  <si>
    <t>Ammo, assume 20 rounds/week (hunting is a stalking event)</t>
  </si>
  <si>
    <t>PrepTimeInHrs</t>
  </si>
  <si>
    <t>MinTimeInHrs</t>
  </si>
  <si>
    <t>FunnyScore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</si>
</sst>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70</xdr:row>
      <xdr:rowOff>66675</xdr:rowOff>
    </xdr:from>
    <xdr:ext cx="13055305" cy="264560"/>
    <xdr:sp macro="" textlink="">
      <xdr:nvSpPr>
        <xdr:cNvPr id="2" name="TextBox 1"/>
        <xdr:cNvSpPr txBox="1"/>
      </xdr:nvSpPr>
      <xdr:spPr>
        <a:xfrm>
          <a:off x="6848475" y="13592175"/>
          <a:ext cx="130553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Scored from 1-3, 1 is low, 3 is high. Based on intensity and constancy of aerobic activity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Note: means requires a group. Anything can be done in groups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Note: means can only be done outdoors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1-3, 1 means easy, 3 means hard</a:t>
          </a:r>
          <a:r>
            <a:rPr lang="en-US"/>
            <a:t> 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1:Q69" totalsRowShown="0">
  <autoFilter ref="A1:Q69"/>
  <sortState ref="A3:Q70">
    <sortCondition ref="J2:J70"/>
  </sortState>
  <tableColumns count="17">
    <tableColumn id="1" name="Sport"/>
    <tableColumn id="13" name="SetupCost" dataCellStyle="Currency"/>
    <tableColumn id="14" name="SetupDesc" dataDxfId="1" dataCellStyle="Currency"/>
    <tableColumn id="2" name="MonthlyCost" dataCellStyle="Currency"/>
    <tableColumn id="16" name="MonthlyDesc" dataDxfId="0" dataCellStyle="Currency"/>
    <tableColumn id="3" name="AerobicScore"/>
    <tableColumn id="4" name="ImpactSport"/>
    <tableColumn id="5" name="Group"/>
    <tableColumn id="15" name="Competitive"/>
    <tableColumn id="6" name="Outdoors"/>
    <tableColumn id="7" name="EaseOfDailyIntegrationScore"/>
    <tableColumn id="8" name="MinTimeInHrs"/>
    <tableColumn id="9" name="PrepTimeInHrs"/>
    <tableColumn id="17" name="FunnyScore"/>
    <tableColumn id="10" name="Water"/>
    <tableColumn id="11" name="Mountains"/>
    <tableColumn id="12" name="ColdWeath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workbookViewId="0">
      <pane xSplit="1" topLeftCell="B1" activePane="topRight" state="frozen"/>
      <selection pane="topRight" activeCell="C10" sqref="C10"/>
    </sheetView>
  </sheetViews>
  <sheetFormatPr defaultRowHeight="15" x14ac:dyDescent="0.25"/>
  <cols>
    <col min="1" max="1" width="18.140625" bestFit="1" customWidth="1"/>
    <col min="2" max="2" width="13.5703125" style="1" customWidth="1"/>
    <col min="3" max="3" width="51.7109375" style="1" customWidth="1"/>
    <col min="4" max="4" width="16.28515625" style="1" bestFit="1" customWidth="1"/>
    <col min="5" max="5" width="16.28515625" style="1" customWidth="1"/>
    <col min="6" max="6" width="15" bestFit="1" customWidth="1"/>
    <col min="7" max="7" width="14" customWidth="1"/>
    <col min="8" max="9" width="13.42578125" customWidth="1"/>
    <col min="10" max="10" width="19" bestFit="1" customWidth="1"/>
    <col min="11" max="11" width="29.140625" bestFit="1" customWidth="1"/>
    <col min="12" max="12" width="14.5703125" bestFit="1" customWidth="1"/>
    <col min="13" max="13" width="18.85546875" bestFit="1" customWidth="1"/>
    <col min="14" max="14" width="18.85546875" customWidth="1"/>
    <col min="15" max="15" width="16.85546875" bestFit="1" customWidth="1"/>
    <col min="16" max="16" width="21" bestFit="1" customWidth="1"/>
    <col min="17" max="17" width="23.28515625" bestFit="1" customWidth="1"/>
  </cols>
  <sheetData>
    <row r="1" spans="1:17" x14ac:dyDescent="0.25">
      <c r="A1" t="s">
        <v>0</v>
      </c>
      <c r="B1" s="1" t="s">
        <v>70</v>
      </c>
      <c r="C1" s="1" t="s">
        <v>78</v>
      </c>
      <c r="D1" s="1" t="s">
        <v>71</v>
      </c>
      <c r="E1" s="1" t="s">
        <v>149</v>
      </c>
      <c r="F1" t="s">
        <v>55</v>
      </c>
      <c r="G1" t="s">
        <v>76</v>
      </c>
      <c r="H1" t="s">
        <v>75</v>
      </c>
      <c r="I1" t="s">
        <v>119</v>
      </c>
      <c r="J1" t="s">
        <v>74</v>
      </c>
      <c r="K1" t="s">
        <v>57</v>
      </c>
      <c r="L1" t="s">
        <v>192</v>
      </c>
      <c r="M1" t="s">
        <v>191</v>
      </c>
      <c r="N1" t="s">
        <v>193</v>
      </c>
      <c r="O1" t="s">
        <v>63</v>
      </c>
      <c r="P1" t="s">
        <v>62</v>
      </c>
      <c r="Q1" t="s">
        <v>61</v>
      </c>
    </row>
    <row r="2" spans="1:17" x14ac:dyDescent="0.25">
      <c r="A2" t="s">
        <v>58</v>
      </c>
      <c r="B2" s="1">
        <v>0</v>
      </c>
      <c r="D2" s="1">
        <v>0</v>
      </c>
      <c r="F2">
        <v>2</v>
      </c>
      <c r="G2" t="b">
        <v>0</v>
      </c>
      <c r="H2" t="b">
        <v>0</v>
      </c>
      <c r="I2" t="b">
        <v>0</v>
      </c>
      <c r="J2" t="b">
        <v>0</v>
      </c>
      <c r="K2">
        <v>1</v>
      </c>
      <c r="L2">
        <v>0.5</v>
      </c>
      <c r="M2">
        <v>0</v>
      </c>
      <c r="N2">
        <v>1</v>
      </c>
      <c r="O2" t="b">
        <v>0</v>
      </c>
      <c r="P2" t="b">
        <v>0</v>
      </c>
      <c r="Q2" t="b">
        <v>0</v>
      </c>
    </row>
    <row r="3" spans="1:17" x14ac:dyDescent="0.25">
      <c r="A3" t="s">
        <v>45</v>
      </c>
      <c r="B3" s="1">
        <v>0</v>
      </c>
      <c r="D3" s="1">
        <v>0</v>
      </c>
      <c r="F3">
        <v>3</v>
      </c>
      <c r="G3" t="b">
        <v>0</v>
      </c>
      <c r="H3" t="b">
        <v>1</v>
      </c>
      <c r="I3" t="b">
        <v>0</v>
      </c>
      <c r="J3" t="b">
        <v>0</v>
      </c>
      <c r="K3">
        <v>1</v>
      </c>
      <c r="L3">
        <v>1</v>
      </c>
      <c r="M3">
        <v>1</v>
      </c>
      <c r="N3">
        <v>2</v>
      </c>
      <c r="O3" t="b">
        <v>0</v>
      </c>
      <c r="P3" t="b">
        <v>0</v>
      </c>
      <c r="Q3" t="b">
        <v>0</v>
      </c>
    </row>
    <row r="4" spans="1:17" x14ac:dyDescent="0.25">
      <c r="A4" t="s">
        <v>7</v>
      </c>
      <c r="B4" s="1">
        <v>10</v>
      </c>
      <c r="C4" s="1" t="s">
        <v>7</v>
      </c>
      <c r="D4" s="1">
        <v>0</v>
      </c>
      <c r="F4">
        <v>3</v>
      </c>
      <c r="G4" t="b">
        <v>1</v>
      </c>
      <c r="H4" t="b">
        <v>1</v>
      </c>
      <c r="I4" t="b">
        <v>1</v>
      </c>
      <c r="J4" t="b">
        <v>0</v>
      </c>
      <c r="K4">
        <v>1</v>
      </c>
      <c r="L4">
        <v>0.75</v>
      </c>
      <c r="M4">
        <v>0.5</v>
      </c>
      <c r="N4">
        <v>1</v>
      </c>
      <c r="O4" t="b">
        <v>0</v>
      </c>
      <c r="P4" t="b">
        <v>0</v>
      </c>
      <c r="Q4" t="b">
        <v>0</v>
      </c>
    </row>
    <row r="5" spans="1:17" x14ac:dyDescent="0.25">
      <c r="A5" t="s">
        <v>9</v>
      </c>
      <c r="B5" s="1">
        <v>10</v>
      </c>
      <c r="C5" s="1" t="s">
        <v>9</v>
      </c>
      <c r="D5" s="1">
        <v>0</v>
      </c>
      <c r="F5">
        <v>3</v>
      </c>
      <c r="G5" t="b">
        <v>1</v>
      </c>
      <c r="H5" t="b">
        <v>1</v>
      </c>
      <c r="I5" t="b">
        <v>1</v>
      </c>
      <c r="J5" t="b">
        <v>0</v>
      </c>
      <c r="K5">
        <v>1</v>
      </c>
      <c r="L5">
        <v>1</v>
      </c>
      <c r="M5">
        <v>0.5</v>
      </c>
      <c r="N5">
        <v>1</v>
      </c>
      <c r="O5" t="b">
        <v>0</v>
      </c>
      <c r="P5" t="b">
        <v>0</v>
      </c>
      <c r="Q5" t="b">
        <v>0</v>
      </c>
    </row>
    <row r="6" spans="1:17" x14ac:dyDescent="0.25">
      <c r="A6" t="s">
        <v>33</v>
      </c>
      <c r="B6" s="1">
        <v>10</v>
      </c>
      <c r="C6" s="1" t="s">
        <v>33</v>
      </c>
      <c r="D6" s="1">
        <v>0</v>
      </c>
      <c r="F6">
        <v>2</v>
      </c>
      <c r="G6" t="b">
        <v>0</v>
      </c>
      <c r="H6" t="b">
        <v>1</v>
      </c>
      <c r="I6" t="b">
        <v>1</v>
      </c>
      <c r="J6" t="b">
        <v>0</v>
      </c>
      <c r="K6">
        <v>1</v>
      </c>
      <c r="L6">
        <v>1</v>
      </c>
      <c r="M6">
        <v>0.5</v>
      </c>
      <c r="N6">
        <v>1</v>
      </c>
      <c r="O6" t="b">
        <v>0</v>
      </c>
      <c r="P6" t="b">
        <v>0</v>
      </c>
      <c r="Q6" t="b">
        <v>0</v>
      </c>
    </row>
    <row r="7" spans="1:17" x14ac:dyDescent="0.25">
      <c r="A7" t="s">
        <v>72</v>
      </c>
      <c r="B7" s="1">
        <v>10</v>
      </c>
      <c r="C7" s="1" t="s">
        <v>81</v>
      </c>
      <c r="D7" s="1">
        <v>0</v>
      </c>
      <c r="F7">
        <v>2</v>
      </c>
      <c r="G7" t="b">
        <v>0</v>
      </c>
      <c r="H7" t="b">
        <v>1</v>
      </c>
      <c r="I7" t="b">
        <v>0</v>
      </c>
      <c r="J7" t="b">
        <v>0</v>
      </c>
      <c r="K7">
        <v>1</v>
      </c>
      <c r="L7">
        <v>0.5</v>
      </c>
      <c r="M7">
        <v>0.5</v>
      </c>
      <c r="N7">
        <v>2</v>
      </c>
      <c r="O7" t="b">
        <v>0</v>
      </c>
      <c r="P7" t="b">
        <v>0</v>
      </c>
      <c r="Q7" t="b">
        <v>0</v>
      </c>
    </row>
    <row r="8" spans="1:17" x14ac:dyDescent="0.25">
      <c r="A8" t="s">
        <v>5</v>
      </c>
      <c r="B8" s="1">
        <v>35</v>
      </c>
      <c r="C8" s="1" t="s">
        <v>134</v>
      </c>
      <c r="D8" s="1">
        <v>0</v>
      </c>
      <c r="F8">
        <v>2</v>
      </c>
      <c r="G8" t="b">
        <v>0</v>
      </c>
      <c r="H8" t="b">
        <v>1</v>
      </c>
      <c r="I8" t="s">
        <v>120</v>
      </c>
      <c r="J8" t="b">
        <v>0</v>
      </c>
      <c r="K8">
        <v>1</v>
      </c>
      <c r="L8">
        <v>0.75</v>
      </c>
      <c r="M8">
        <v>0.5</v>
      </c>
      <c r="N8">
        <v>1</v>
      </c>
      <c r="O8" t="b">
        <v>0</v>
      </c>
      <c r="P8" t="b">
        <v>0</v>
      </c>
      <c r="Q8" t="b">
        <v>0</v>
      </c>
    </row>
    <row r="9" spans="1:17" x14ac:dyDescent="0.25">
      <c r="A9" t="s">
        <v>6</v>
      </c>
      <c r="B9" s="1">
        <f>12+35</f>
        <v>47</v>
      </c>
      <c r="C9" s="1" t="s">
        <v>184</v>
      </c>
      <c r="D9" s="1">
        <v>0</v>
      </c>
      <c r="F9">
        <v>2</v>
      </c>
      <c r="G9" t="b">
        <v>1</v>
      </c>
      <c r="H9" t="b">
        <v>1</v>
      </c>
      <c r="I9" t="b">
        <v>1</v>
      </c>
      <c r="J9" t="b">
        <v>0</v>
      </c>
      <c r="K9">
        <v>1</v>
      </c>
      <c r="L9">
        <v>1</v>
      </c>
      <c r="M9">
        <v>0.5</v>
      </c>
      <c r="N9">
        <v>1</v>
      </c>
      <c r="O9" t="b">
        <v>0</v>
      </c>
      <c r="P9" t="b">
        <v>0</v>
      </c>
      <c r="Q9" t="b">
        <v>0</v>
      </c>
    </row>
    <row r="10" spans="1:17" x14ac:dyDescent="0.25">
      <c r="A10" t="s">
        <v>77</v>
      </c>
      <c r="B10" s="1">
        <v>50</v>
      </c>
      <c r="C10" s="1" t="s">
        <v>135</v>
      </c>
      <c r="D10" s="1">
        <v>0</v>
      </c>
      <c r="F10">
        <v>2</v>
      </c>
      <c r="G10" t="b">
        <v>1</v>
      </c>
      <c r="H10" t="b">
        <v>0</v>
      </c>
      <c r="I10" t="b">
        <v>0</v>
      </c>
      <c r="J10" t="b">
        <v>0</v>
      </c>
      <c r="K10">
        <v>1</v>
      </c>
      <c r="L10">
        <v>0.75</v>
      </c>
      <c r="M10">
        <v>0</v>
      </c>
      <c r="N10">
        <v>3</v>
      </c>
      <c r="O10" t="b">
        <v>0</v>
      </c>
      <c r="P10" t="b">
        <v>0</v>
      </c>
      <c r="Q10" t="b">
        <v>0</v>
      </c>
    </row>
    <row r="11" spans="1:17" x14ac:dyDescent="0.25">
      <c r="A11" t="s">
        <v>4</v>
      </c>
      <c r="B11" s="1">
        <v>70</v>
      </c>
      <c r="C11" s="1" t="s">
        <v>145</v>
      </c>
      <c r="D11" s="1">
        <v>0</v>
      </c>
      <c r="F11">
        <v>2</v>
      </c>
      <c r="G11" t="b">
        <v>0</v>
      </c>
      <c r="H11" t="b">
        <v>1</v>
      </c>
      <c r="I11" t="b">
        <v>1</v>
      </c>
      <c r="J11" t="b">
        <v>0</v>
      </c>
      <c r="K11">
        <v>1</v>
      </c>
      <c r="L11">
        <v>0.75</v>
      </c>
      <c r="M11">
        <v>0.5</v>
      </c>
      <c r="N11">
        <v>1</v>
      </c>
      <c r="O11" t="b">
        <v>0</v>
      </c>
      <c r="P11" t="b">
        <v>0</v>
      </c>
      <c r="Q11" t="b">
        <v>0</v>
      </c>
    </row>
    <row r="12" spans="1:17" x14ac:dyDescent="0.25">
      <c r="A12" t="s">
        <v>53</v>
      </c>
      <c r="B12" s="1">
        <v>90</v>
      </c>
      <c r="C12" s="1" t="s">
        <v>140</v>
      </c>
      <c r="D12" s="1">
        <v>0</v>
      </c>
      <c r="F12">
        <v>3</v>
      </c>
      <c r="G12" t="b">
        <v>0</v>
      </c>
      <c r="H12" t="b">
        <v>0</v>
      </c>
      <c r="I12" t="b">
        <v>0</v>
      </c>
      <c r="J12" t="b">
        <v>0</v>
      </c>
      <c r="K12">
        <v>1</v>
      </c>
      <c r="L12">
        <v>0.75</v>
      </c>
      <c r="M12">
        <v>0</v>
      </c>
      <c r="N12">
        <v>1</v>
      </c>
      <c r="O12" t="b">
        <v>0</v>
      </c>
      <c r="P12" t="b">
        <v>0</v>
      </c>
      <c r="Q12" t="b">
        <v>0</v>
      </c>
    </row>
    <row r="13" spans="1:17" x14ac:dyDescent="0.25">
      <c r="A13" t="s">
        <v>39</v>
      </c>
      <c r="B13" s="1">
        <v>60</v>
      </c>
      <c r="C13" s="1" t="s">
        <v>88</v>
      </c>
      <c r="D13" s="1">
        <f>30/12</f>
        <v>2.5</v>
      </c>
      <c r="E13" s="1" t="s">
        <v>159</v>
      </c>
      <c r="F13">
        <v>2</v>
      </c>
      <c r="G13" t="b">
        <v>0</v>
      </c>
      <c r="H13" t="b">
        <v>1</v>
      </c>
      <c r="I13" t="s">
        <v>120</v>
      </c>
      <c r="J13" t="b">
        <v>0</v>
      </c>
      <c r="K13">
        <v>2</v>
      </c>
      <c r="L13">
        <v>0.5</v>
      </c>
      <c r="M13">
        <v>0</v>
      </c>
      <c r="N13">
        <v>3</v>
      </c>
      <c r="O13" t="b">
        <v>0</v>
      </c>
      <c r="P13" t="b">
        <v>0</v>
      </c>
      <c r="Q13" t="b">
        <v>0</v>
      </c>
    </row>
    <row r="14" spans="1:17" x14ac:dyDescent="0.25">
      <c r="A14" t="s">
        <v>40</v>
      </c>
      <c r="B14" s="1">
        <v>70</v>
      </c>
      <c r="C14" s="1" t="s">
        <v>80</v>
      </c>
      <c r="D14" s="1">
        <f>70/12</f>
        <v>5.833333333333333</v>
      </c>
      <c r="E14" s="1" t="s">
        <v>151</v>
      </c>
      <c r="F14">
        <v>3</v>
      </c>
      <c r="G14" t="b">
        <v>1</v>
      </c>
      <c r="H14" t="b">
        <v>0</v>
      </c>
      <c r="I14" t="s">
        <v>120</v>
      </c>
      <c r="J14" t="b">
        <v>0</v>
      </c>
      <c r="K14">
        <v>1</v>
      </c>
      <c r="L14">
        <v>0.5</v>
      </c>
      <c r="M14">
        <v>0</v>
      </c>
      <c r="N14">
        <v>1</v>
      </c>
      <c r="O14" t="b">
        <v>0</v>
      </c>
      <c r="P14" t="b">
        <v>0</v>
      </c>
      <c r="Q14" t="b">
        <v>0</v>
      </c>
    </row>
    <row r="15" spans="1:17" x14ac:dyDescent="0.25">
      <c r="A15" t="s">
        <v>66</v>
      </c>
      <c r="B15" s="1">
        <v>20</v>
      </c>
      <c r="C15" s="1" t="s">
        <v>89</v>
      </c>
      <c r="D15" s="1">
        <v>10</v>
      </c>
      <c r="E15" s="1" t="s">
        <v>176</v>
      </c>
      <c r="F15">
        <v>1</v>
      </c>
      <c r="G15" t="b">
        <v>0</v>
      </c>
      <c r="H15" t="b">
        <v>0</v>
      </c>
      <c r="I15" t="b">
        <v>0</v>
      </c>
      <c r="J15" t="b">
        <v>0</v>
      </c>
      <c r="K15">
        <v>1</v>
      </c>
      <c r="L15">
        <v>0.5</v>
      </c>
      <c r="M15">
        <v>0</v>
      </c>
      <c r="N15">
        <v>2</v>
      </c>
      <c r="O15" t="b">
        <v>0</v>
      </c>
      <c r="P15" t="b">
        <v>0</v>
      </c>
      <c r="Q15" t="b">
        <v>0</v>
      </c>
    </row>
    <row r="16" spans="1:17" x14ac:dyDescent="0.25">
      <c r="A16" t="s">
        <v>25</v>
      </c>
      <c r="B16" s="1">
        <v>400</v>
      </c>
      <c r="C16" s="1" t="s">
        <v>138</v>
      </c>
      <c r="D16" s="1">
        <v>0</v>
      </c>
      <c r="F16">
        <v>3</v>
      </c>
      <c r="G16" t="b">
        <v>1</v>
      </c>
      <c r="H16" t="b">
        <v>1</v>
      </c>
      <c r="I16" t="s">
        <v>120</v>
      </c>
      <c r="J16" t="b">
        <v>0</v>
      </c>
      <c r="K16">
        <v>1</v>
      </c>
      <c r="L16">
        <v>1</v>
      </c>
      <c r="M16">
        <v>1.5</v>
      </c>
      <c r="N16">
        <v>3</v>
      </c>
      <c r="O16" t="b">
        <v>0</v>
      </c>
      <c r="P16" t="b">
        <v>0</v>
      </c>
      <c r="Q16" t="b">
        <v>0</v>
      </c>
    </row>
    <row r="17" spans="1:17" x14ac:dyDescent="0.25">
      <c r="A17" t="s">
        <v>38</v>
      </c>
      <c r="B17" s="1">
        <v>425</v>
      </c>
      <c r="C17" s="1" t="s">
        <v>136</v>
      </c>
      <c r="D17" s="1">
        <v>0</v>
      </c>
      <c r="F17">
        <v>2</v>
      </c>
      <c r="G17" t="b">
        <v>0</v>
      </c>
      <c r="H17" t="b">
        <v>1</v>
      </c>
      <c r="I17" t="s">
        <v>120</v>
      </c>
      <c r="J17" t="b">
        <v>0</v>
      </c>
      <c r="K17">
        <v>1</v>
      </c>
      <c r="L17">
        <v>0.5</v>
      </c>
      <c r="M17">
        <v>0</v>
      </c>
      <c r="N17">
        <v>2</v>
      </c>
      <c r="O17" t="b">
        <v>0</v>
      </c>
      <c r="P17" t="b">
        <v>0</v>
      </c>
      <c r="Q17" t="b">
        <v>0</v>
      </c>
    </row>
    <row r="18" spans="1:17" x14ac:dyDescent="0.25">
      <c r="A18" t="s">
        <v>15</v>
      </c>
      <c r="B18" s="1">
        <v>0</v>
      </c>
      <c r="D18" s="1">
        <f>3*4</f>
        <v>12</v>
      </c>
      <c r="E18" s="1" t="s">
        <v>183</v>
      </c>
      <c r="F18">
        <v>3</v>
      </c>
      <c r="G18" t="b">
        <v>0</v>
      </c>
      <c r="H18" t="b">
        <v>1</v>
      </c>
      <c r="I18" t="s">
        <v>120</v>
      </c>
      <c r="J18" t="b">
        <v>0</v>
      </c>
      <c r="K18">
        <v>1</v>
      </c>
      <c r="L18">
        <v>1</v>
      </c>
      <c r="M18">
        <v>1</v>
      </c>
      <c r="N18">
        <v>3</v>
      </c>
      <c r="O18" t="b">
        <v>0</v>
      </c>
      <c r="P18" t="b">
        <v>0</v>
      </c>
      <c r="Q18" t="b">
        <v>0</v>
      </c>
    </row>
    <row r="19" spans="1:17" x14ac:dyDescent="0.25">
      <c r="A19" t="s">
        <v>65</v>
      </c>
      <c r="B19" s="1">
        <v>60</v>
      </c>
      <c r="C19" s="1" t="s">
        <v>153</v>
      </c>
      <c r="D19" s="1">
        <f>200/12</f>
        <v>16.666666666666668</v>
      </c>
      <c r="E19" s="1" t="s">
        <v>152</v>
      </c>
      <c r="F19">
        <v>2</v>
      </c>
      <c r="G19" t="b">
        <v>0</v>
      </c>
      <c r="H19" t="b">
        <v>0</v>
      </c>
      <c r="I19" t="b">
        <v>0</v>
      </c>
      <c r="J19" t="b">
        <v>1</v>
      </c>
      <c r="K19">
        <v>1</v>
      </c>
      <c r="L19">
        <v>0.5</v>
      </c>
      <c r="M19">
        <v>0</v>
      </c>
      <c r="N19">
        <v>1</v>
      </c>
      <c r="O19" t="b">
        <v>0</v>
      </c>
      <c r="P19" t="b">
        <v>0</v>
      </c>
      <c r="Q19" t="b">
        <v>0</v>
      </c>
    </row>
    <row r="20" spans="1:17" x14ac:dyDescent="0.25">
      <c r="A20" t="s">
        <v>16</v>
      </c>
      <c r="B20" s="1">
        <v>160</v>
      </c>
      <c r="C20" s="1" t="s">
        <v>147</v>
      </c>
      <c r="D20" s="1">
        <f>200/12</f>
        <v>16.666666666666668</v>
      </c>
      <c r="E20" s="1" t="s">
        <v>158</v>
      </c>
      <c r="F20">
        <v>3</v>
      </c>
      <c r="G20" t="b">
        <v>1</v>
      </c>
      <c r="H20" t="b">
        <v>0</v>
      </c>
      <c r="I20" t="b">
        <v>0</v>
      </c>
      <c r="J20" t="b">
        <v>0</v>
      </c>
      <c r="K20">
        <v>2</v>
      </c>
      <c r="L20">
        <v>1</v>
      </c>
      <c r="M20">
        <v>1</v>
      </c>
      <c r="N20">
        <v>1</v>
      </c>
      <c r="O20" t="b">
        <v>0</v>
      </c>
      <c r="P20" t="b">
        <v>1</v>
      </c>
      <c r="Q20" t="b">
        <v>0</v>
      </c>
    </row>
    <row r="21" spans="1:17" x14ac:dyDescent="0.25">
      <c r="A21" t="s">
        <v>13</v>
      </c>
      <c r="B21" s="1">
        <v>0</v>
      </c>
      <c r="C21" s="1" t="s">
        <v>168</v>
      </c>
      <c r="D21" s="1">
        <f>260/12</f>
        <v>21.666666666666668</v>
      </c>
      <c r="E21" s="1" t="s">
        <v>169</v>
      </c>
      <c r="F21">
        <v>1</v>
      </c>
      <c r="G21" t="b">
        <v>0</v>
      </c>
      <c r="H21" t="b">
        <v>1</v>
      </c>
      <c r="I21" t="s">
        <v>120</v>
      </c>
      <c r="J21" t="b">
        <v>0</v>
      </c>
      <c r="K21">
        <v>1</v>
      </c>
      <c r="L21">
        <v>2</v>
      </c>
      <c r="M21">
        <v>1</v>
      </c>
      <c r="N21">
        <v>2</v>
      </c>
      <c r="O21" t="b">
        <v>0</v>
      </c>
      <c r="P21" t="b">
        <v>0</v>
      </c>
      <c r="Q21" t="b">
        <v>1</v>
      </c>
    </row>
    <row r="22" spans="1:17" x14ac:dyDescent="0.25">
      <c r="A22" t="s">
        <v>24</v>
      </c>
      <c r="B22" s="1">
        <v>0</v>
      </c>
      <c r="C22" s="1" t="s">
        <v>172</v>
      </c>
      <c r="D22" s="1">
        <v>50</v>
      </c>
      <c r="E22" s="1" t="s">
        <v>173</v>
      </c>
      <c r="F22">
        <v>2</v>
      </c>
      <c r="G22" t="b">
        <v>0</v>
      </c>
      <c r="H22" t="b">
        <v>1</v>
      </c>
      <c r="I22" t="s">
        <v>120</v>
      </c>
      <c r="J22" t="b">
        <v>0</v>
      </c>
      <c r="K22">
        <v>2</v>
      </c>
      <c r="L22">
        <v>1.5</v>
      </c>
      <c r="M22">
        <v>1</v>
      </c>
      <c r="N22">
        <v>2</v>
      </c>
      <c r="O22" t="b">
        <v>0</v>
      </c>
      <c r="P22" t="b">
        <v>0</v>
      </c>
      <c r="Q22" t="b">
        <v>0</v>
      </c>
    </row>
    <row r="23" spans="1:17" x14ac:dyDescent="0.25">
      <c r="A23" t="s">
        <v>43</v>
      </c>
      <c r="B23" s="1">
        <f>60+50+16+30</f>
        <v>156</v>
      </c>
      <c r="C23" s="1" t="s">
        <v>144</v>
      </c>
      <c r="D23" s="1">
        <f>(599+60)/12</f>
        <v>54.916666666666664</v>
      </c>
      <c r="E23" s="1" t="s">
        <v>179</v>
      </c>
      <c r="F23">
        <v>3</v>
      </c>
      <c r="G23" t="b">
        <v>1</v>
      </c>
      <c r="H23" t="b">
        <v>1</v>
      </c>
      <c r="I23" t="b">
        <v>1</v>
      </c>
      <c r="J23" t="b">
        <v>0</v>
      </c>
      <c r="K23">
        <v>2</v>
      </c>
      <c r="L23">
        <v>2</v>
      </c>
      <c r="M23">
        <v>2</v>
      </c>
      <c r="N23">
        <v>1</v>
      </c>
      <c r="O23" t="b">
        <v>0</v>
      </c>
      <c r="P23" t="b">
        <v>0</v>
      </c>
      <c r="Q23" t="b">
        <v>1</v>
      </c>
    </row>
    <row r="24" spans="1:17" x14ac:dyDescent="0.25">
      <c r="A24" t="s">
        <v>73</v>
      </c>
      <c r="B24" s="1">
        <v>0</v>
      </c>
      <c r="C24" s="1" t="s">
        <v>170</v>
      </c>
      <c r="D24" s="1">
        <f>15*4</f>
        <v>60</v>
      </c>
      <c r="E24" s="1" t="s">
        <v>171</v>
      </c>
      <c r="F24">
        <v>2</v>
      </c>
      <c r="G24" t="b">
        <v>0</v>
      </c>
      <c r="H24" t="b">
        <v>1</v>
      </c>
      <c r="I24" t="s">
        <v>120</v>
      </c>
      <c r="J24" t="b">
        <v>0</v>
      </c>
      <c r="K24">
        <v>1</v>
      </c>
      <c r="L24">
        <v>0.5</v>
      </c>
      <c r="M24">
        <v>0.5</v>
      </c>
      <c r="N24">
        <v>2</v>
      </c>
      <c r="O24" t="b">
        <v>0</v>
      </c>
      <c r="P24" t="b">
        <v>0</v>
      </c>
      <c r="Q24" t="b">
        <v>0</v>
      </c>
    </row>
    <row r="25" spans="1:17" x14ac:dyDescent="0.25">
      <c r="A25" t="s">
        <v>56</v>
      </c>
      <c r="B25" s="1">
        <v>0</v>
      </c>
      <c r="C25" s="1" t="s">
        <v>164</v>
      </c>
      <c r="D25" s="1">
        <v>70</v>
      </c>
      <c r="E25" s="1" t="s">
        <v>165</v>
      </c>
      <c r="F25">
        <v>2</v>
      </c>
      <c r="G25" t="b">
        <v>0</v>
      </c>
      <c r="H25" t="b">
        <v>0</v>
      </c>
      <c r="I25" t="s">
        <v>120</v>
      </c>
      <c r="J25" t="b">
        <v>0</v>
      </c>
      <c r="K25">
        <v>1</v>
      </c>
      <c r="L25">
        <v>0.75</v>
      </c>
      <c r="M25">
        <v>0.5</v>
      </c>
      <c r="N25">
        <v>1</v>
      </c>
      <c r="O25" t="b">
        <v>0</v>
      </c>
      <c r="P25" t="b">
        <v>0</v>
      </c>
      <c r="Q25" t="b">
        <v>0</v>
      </c>
    </row>
    <row r="26" spans="1:17" x14ac:dyDescent="0.25">
      <c r="A26" t="s">
        <v>54</v>
      </c>
      <c r="B26" s="1">
        <v>50</v>
      </c>
      <c r="C26" s="1" t="s">
        <v>117</v>
      </c>
      <c r="D26" s="1">
        <f>7*3*4</f>
        <v>84</v>
      </c>
      <c r="E26" s="1" t="s">
        <v>177</v>
      </c>
      <c r="F26">
        <v>2</v>
      </c>
      <c r="G26" t="b">
        <v>0</v>
      </c>
      <c r="H26" t="b">
        <v>0</v>
      </c>
      <c r="I26" t="b">
        <v>0</v>
      </c>
      <c r="J26" t="b">
        <v>0</v>
      </c>
      <c r="K26">
        <v>2</v>
      </c>
      <c r="L26">
        <v>1</v>
      </c>
      <c r="M26">
        <v>1.5</v>
      </c>
      <c r="N26">
        <v>2</v>
      </c>
      <c r="O26" t="b">
        <v>0</v>
      </c>
      <c r="P26" t="b">
        <v>0</v>
      </c>
      <c r="Q26" t="b">
        <v>1</v>
      </c>
    </row>
    <row r="27" spans="1:17" x14ac:dyDescent="0.25">
      <c r="A27" t="s">
        <v>23</v>
      </c>
      <c r="B27" s="1">
        <v>30</v>
      </c>
      <c r="C27" s="1" t="s">
        <v>146</v>
      </c>
      <c r="D27" s="1">
        <v>135</v>
      </c>
      <c r="E27" s="1" t="s">
        <v>185</v>
      </c>
      <c r="F27">
        <v>3</v>
      </c>
      <c r="G27" t="b">
        <v>1</v>
      </c>
      <c r="H27" t="b">
        <v>1</v>
      </c>
      <c r="I27" t="s">
        <v>120</v>
      </c>
      <c r="J27" t="b">
        <v>0</v>
      </c>
      <c r="K27">
        <v>1</v>
      </c>
      <c r="L27">
        <v>1.5</v>
      </c>
      <c r="M27">
        <v>1</v>
      </c>
      <c r="N27">
        <v>1</v>
      </c>
      <c r="O27" t="b">
        <v>0</v>
      </c>
      <c r="P27" t="b">
        <v>0</v>
      </c>
      <c r="Q27" t="b">
        <v>0</v>
      </c>
    </row>
    <row r="28" spans="1:17" x14ac:dyDescent="0.25">
      <c r="A28" t="s">
        <v>35</v>
      </c>
      <c r="B28" s="1">
        <v>0</v>
      </c>
      <c r="C28" s="1" t="s">
        <v>141</v>
      </c>
      <c r="D28" s="1">
        <v>140</v>
      </c>
      <c r="E28" s="1" t="s">
        <v>150</v>
      </c>
      <c r="F28">
        <v>3</v>
      </c>
      <c r="G28" t="b">
        <v>0</v>
      </c>
      <c r="H28" t="b">
        <v>0</v>
      </c>
      <c r="I28" t="b">
        <v>0</v>
      </c>
      <c r="J28" t="b">
        <v>0</v>
      </c>
      <c r="K28">
        <v>1</v>
      </c>
      <c r="L28">
        <v>1.5</v>
      </c>
      <c r="M28">
        <v>1</v>
      </c>
      <c r="N28">
        <v>1</v>
      </c>
      <c r="O28" t="b">
        <v>0</v>
      </c>
      <c r="P28" t="b">
        <v>0</v>
      </c>
      <c r="Q28" t="b">
        <v>0</v>
      </c>
    </row>
    <row r="29" spans="1:17" x14ac:dyDescent="0.25">
      <c r="A29" t="s">
        <v>14</v>
      </c>
      <c r="B29" s="1">
        <v>80</v>
      </c>
      <c r="C29" s="1" t="s">
        <v>128</v>
      </c>
      <c r="D29" s="1">
        <f>21*3*4</f>
        <v>252</v>
      </c>
      <c r="E29" s="1" t="s">
        <v>178</v>
      </c>
      <c r="F29">
        <v>1</v>
      </c>
      <c r="G29" t="b">
        <v>0</v>
      </c>
      <c r="H29" t="b">
        <v>0</v>
      </c>
      <c r="I29" t="s">
        <v>120</v>
      </c>
      <c r="J29" t="b">
        <v>0</v>
      </c>
      <c r="K29">
        <v>1</v>
      </c>
      <c r="L29">
        <v>1</v>
      </c>
      <c r="M29">
        <v>1</v>
      </c>
      <c r="N29">
        <v>2</v>
      </c>
      <c r="O29" t="b">
        <v>0</v>
      </c>
      <c r="P29" t="b">
        <v>0</v>
      </c>
      <c r="Q29" t="b">
        <v>0</v>
      </c>
    </row>
    <row r="30" spans="1:17" x14ac:dyDescent="0.25">
      <c r="A30" t="s">
        <v>21</v>
      </c>
      <c r="B30" s="1">
        <v>0</v>
      </c>
      <c r="D30" s="1">
        <v>0</v>
      </c>
      <c r="F30">
        <v>3</v>
      </c>
      <c r="G30" t="b">
        <v>1</v>
      </c>
      <c r="H30" t="b">
        <v>0</v>
      </c>
      <c r="I30" t="b">
        <v>0</v>
      </c>
      <c r="J30" t="b">
        <v>1</v>
      </c>
      <c r="K30">
        <v>1</v>
      </c>
      <c r="L30">
        <v>0.5</v>
      </c>
      <c r="M30">
        <v>0</v>
      </c>
      <c r="N30">
        <v>3</v>
      </c>
      <c r="O30" t="b">
        <v>0</v>
      </c>
      <c r="P30" t="b">
        <v>0</v>
      </c>
      <c r="Q30" t="b">
        <v>0</v>
      </c>
    </row>
    <row r="31" spans="1:17" x14ac:dyDescent="0.25">
      <c r="A31" t="s">
        <v>37</v>
      </c>
      <c r="B31" s="1">
        <v>0</v>
      </c>
      <c r="C31" s="1" t="s">
        <v>148</v>
      </c>
      <c r="D31" s="1">
        <v>0</v>
      </c>
      <c r="F31">
        <v>2</v>
      </c>
      <c r="G31" t="b">
        <v>0</v>
      </c>
      <c r="H31" t="b">
        <v>0</v>
      </c>
      <c r="I31" t="s">
        <v>120</v>
      </c>
      <c r="J31" t="b">
        <v>1</v>
      </c>
      <c r="K31">
        <v>2</v>
      </c>
      <c r="L31">
        <v>1.5</v>
      </c>
      <c r="M31">
        <v>1.5</v>
      </c>
      <c r="N31">
        <v>2</v>
      </c>
      <c r="O31" t="b">
        <v>0</v>
      </c>
      <c r="P31" t="b">
        <v>0</v>
      </c>
      <c r="Q31" t="b">
        <v>0</v>
      </c>
    </row>
    <row r="32" spans="1:17" x14ac:dyDescent="0.25">
      <c r="A32" t="s">
        <v>46</v>
      </c>
      <c r="B32" s="1">
        <v>0</v>
      </c>
      <c r="D32" s="1">
        <v>0</v>
      </c>
      <c r="F32">
        <v>2</v>
      </c>
      <c r="G32" t="b">
        <v>0</v>
      </c>
      <c r="H32" t="b">
        <v>1</v>
      </c>
      <c r="I32" t="b">
        <v>1</v>
      </c>
      <c r="J32" t="b">
        <v>1</v>
      </c>
      <c r="K32">
        <v>2</v>
      </c>
      <c r="L32">
        <v>2</v>
      </c>
      <c r="M32">
        <v>1</v>
      </c>
      <c r="N32">
        <v>3</v>
      </c>
      <c r="O32" t="b">
        <v>0</v>
      </c>
      <c r="P32" t="b">
        <v>0</v>
      </c>
      <c r="Q32" t="b">
        <v>0</v>
      </c>
    </row>
    <row r="33" spans="1:17" x14ac:dyDescent="0.25">
      <c r="A33" t="s">
        <v>30</v>
      </c>
      <c r="B33" s="1">
        <v>10</v>
      </c>
      <c r="C33" s="1" t="s">
        <v>83</v>
      </c>
      <c r="D33" s="1">
        <v>0</v>
      </c>
      <c r="F33">
        <v>3</v>
      </c>
      <c r="G33" t="b">
        <v>1</v>
      </c>
      <c r="H33" t="b">
        <v>1</v>
      </c>
      <c r="I33" t="b">
        <v>1</v>
      </c>
      <c r="J33" t="b">
        <v>1</v>
      </c>
      <c r="K33">
        <v>1</v>
      </c>
      <c r="L33">
        <v>1</v>
      </c>
      <c r="M33">
        <v>0.5</v>
      </c>
      <c r="N33">
        <v>1</v>
      </c>
      <c r="O33" t="b">
        <v>0</v>
      </c>
      <c r="P33" t="b">
        <v>0</v>
      </c>
      <c r="Q33" t="b">
        <v>0</v>
      </c>
    </row>
    <row r="34" spans="1:17" x14ac:dyDescent="0.25">
      <c r="A34" t="s">
        <v>28</v>
      </c>
      <c r="B34" s="1">
        <v>10</v>
      </c>
      <c r="C34" s="1" t="s">
        <v>84</v>
      </c>
      <c r="D34" s="1">
        <v>0</v>
      </c>
      <c r="F34">
        <v>3</v>
      </c>
      <c r="G34" t="b">
        <v>1</v>
      </c>
      <c r="H34" t="b">
        <v>1</v>
      </c>
      <c r="I34" t="b">
        <v>1</v>
      </c>
      <c r="J34" t="b">
        <v>1</v>
      </c>
      <c r="K34">
        <v>1</v>
      </c>
      <c r="L34">
        <v>1</v>
      </c>
      <c r="M34">
        <v>0.5</v>
      </c>
      <c r="N34">
        <v>2</v>
      </c>
      <c r="O34" t="b">
        <v>0</v>
      </c>
      <c r="P34" t="b">
        <v>0</v>
      </c>
      <c r="Q34" t="b">
        <v>0</v>
      </c>
    </row>
    <row r="35" spans="1:17" x14ac:dyDescent="0.25">
      <c r="A35" t="s">
        <v>34</v>
      </c>
      <c r="B35" s="1">
        <v>25</v>
      </c>
      <c r="C35" s="1" t="s">
        <v>131</v>
      </c>
      <c r="D35" s="1">
        <v>0</v>
      </c>
      <c r="F35">
        <v>1</v>
      </c>
      <c r="G35" t="b">
        <v>0</v>
      </c>
      <c r="H35" t="b">
        <v>0</v>
      </c>
      <c r="I35" t="b">
        <v>0</v>
      </c>
      <c r="J35" t="b">
        <v>1</v>
      </c>
      <c r="K35">
        <v>3</v>
      </c>
      <c r="L35">
        <v>1</v>
      </c>
      <c r="M35">
        <v>1</v>
      </c>
      <c r="N35">
        <v>3</v>
      </c>
      <c r="O35" t="b">
        <v>0</v>
      </c>
      <c r="P35" t="b">
        <v>0</v>
      </c>
      <c r="Q35" t="b">
        <v>0</v>
      </c>
    </row>
    <row r="36" spans="1:17" x14ac:dyDescent="0.25">
      <c r="A36" t="s">
        <v>29</v>
      </c>
      <c r="B36" s="1">
        <v>60</v>
      </c>
      <c r="C36" s="1" t="s">
        <v>130</v>
      </c>
      <c r="D36" s="1">
        <v>0</v>
      </c>
      <c r="F36">
        <v>3</v>
      </c>
      <c r="G36" t="b">
        <v>1</v>
      </c>
      <c r="H36" t="b">
        <v>1</v>
      </c>
      <c r="I36" t="b">
        <v>1</v>
      </c>
      <c r="J36" t="b">
        <v>1</v>
      </c>
      <c r="K36">
        <v>1</v>
      </c>
      <c r="L36">
        <v>1</v>
      </c>
      <c r="M36">
        <v>0.5</v>
      </c>
      <c r="N36">
        <v>1</v>
      </c>
      <c r="O36" t="b">
        <v>0</v>
      </c>
      <c r="P36" t="b">
        <v>0</v>
      </c>
      <c r="Q36" t="b">
        <v>0</v>
      </c>
    </row>
    <row r="37" spans="1:17" x14ac:dyDescent="0.25">
      <c r="A37" t="s">
        <v>51</v>
      </c>
      <c r="B37" s="1">
        <v>60</v>
      </c>
      <c r="C37" s="1" t="s">
        <v>127</v>
      </c>
      <c r="D37" s="1">
        <v>0</v>
      </c>
      <c r="F37">
        <v>2</v>
      </c>
      <c r="G37" t="b">
        <v>0</v>
      </c>
      <c r="H37" t="b">
        <v>0</v>
      </c>
      <c r="I37" t="b">
        <v>0</v>
      </c>
      <c r="J37" t="b">
        <v>1</v>
      </c>
      <c r="K37">
        <v>2</v>
      </c>
      <c r="L37">
        <v>1</v>
      </c>
      <c r="M37">
        <v>2</v>
      </c>
      <c r="N37">
        <v>2</v>
      </c>
      <c r="O37" t="b">
        <v>1</v>
      </c>
      <c r="P37" t="b">
        <v>0</v>
      </c>
      <c r="Q37" t="b">
        <v>0</v>
      </c>
    </row>
    <row r="38" spans="1:17" x14ac:dyDescent="0.25">
      <c r="A38" t="s">
        <v>17</v>
      </c>
      <c r="B38" s="1">
        <v>70</v>
      </c>
      <c r="C38" s="1" t="s">
        <v>82</v>
      </c>
      <c r="D38" s="1">
        <v>0</v>
      </c>
      <c r="F38">
        <v>2</v>
      </c>
      <c r="G38" t="b">
        <v>1</v>
      </c>
      <c r="H38" t="b">
        <v>0</v>
      </c>
      <c r="I38" t="b">
        <v>0</v>
      </c>
      <c r="J38" t="b">
        <v>1</v>
      </c>
      <c r="K38">
        <v>2</v>
      </c>
      <c r="L38">
        <v>2</v>
      </c>
      <c r="M38">
        <v>2</v>
      </c>
      <c r="N38">
        <v>2</v>
      </c>
      <c r="O38" t="b">
        <v>0</v>
      </c>
      <c r="P38" t="b">
        <v>0</v>
      </c>
      <c r="Q38" t="b">
        <v>0</v>
      </c>
    </row>
    <row r="39" spans="1:17" x14ac:dyDescent="0.25">
      <c r="A39" t="s">
        <v>8</v>
      </c>
      <c r="B39" s="1">
        <f>50+35</f>
        <v>85</v>
      </c>
      <c r="C39" s="1" t="s">
        <v>139</v>
      </c>
      <c r="D39" s="1">
        <v>0</v>
      </c>
      <c r="F39">
        <v>2</v>
      </c>
      <c r="G39" t="b">
        <v>0</v>
      </c>
      <c r="H39" t="b">
        <v>1</v>
      </c>
      <c r="I39" t="b">
        <v>1</v>
      </c>
      <c r="J39" t="b">
        <v>1</v>
      </c>
      <c r="K39">
        <v>1</v>
      </c>
      <c r="L39">
        <v>1</v>
      </c>
      <c r="M39">
        <v>0.5</v>
      </c>
      <c r="N39">
        <v>1</v>
      </c>
      <c r="O39" t="b">
        <v>0</v>
      </c>
      <c r="P39" t="b">
        <v>0</v>
      </c>
      <c r="Q39" t="b">
        <v>0</v>
      </c>
    </row>
    <row r="40" spans="1:17" x14ac:dyDescent="0.25">
      <c r="A40" t="s">
        <v>69</v>
      </c>
      <c r="B40" s="1">
        <v>100</v>
      </c>
      <c r="C40" s="1" t="s">
        <v>79</v>
      </c>
      <c r="D40" s="1">
        <v>0</v>
      </c>
      <c r="F40">
        <v>1</v>
      </c>
      <c r="G40" t="b">
        <v>1</v>
      </c>
      <c r="H40" t="b">
        <v>0</v>
      </c>
      <c r="I40" t="b">
        <v>0</v>
      </c>
      <c r="J40" t="b">
        <v>1</v>
      </c>
      <c r="K40">
        <v>2</v>
      </c>
      <c r="L40">
        <v>2</v>
      </c>
      <c r="M40">
        <v>2</v>
      </c>
      <c r="N40">
        <v>2</v>
      </c>
      <c r="O40" t="b">
        <v>0</v>
      </c>
      <c r="P40" t="b">
        <v>0</v>
      </c>
      <c r="Q40" t="b">
        <v>0</v>
      </c>
    </row>
    <row r="41" spans="1:17" x14ac:dyDescent="0.25">
      <c r="A41" t="s">
        <v>59</v>
      </c>
      <c r="B41" s="1">
        <v>100</v>
      </c>
      <c r="C41" s="1" t="s">
        <v>132</v>
      </c>
      <c r="D41" s="1">
        <v>0</v>
      </c>
      <c r="F41">
        <v>2</v>
      </c>
      <c r="G41" t="b">
        <v>1</v>
      </c>
      <c r="H41" t="b">
        <v>0</v>
      </c>
      <c r="I41" t="b">
        <v>0</v>
      </c>
      <c r="J41" t="b">
        <v>1</v>
      </c>
      <c r="K41">
        <v>1</v>
      </c>
      <c r="L41">
        <v>0.5</v>
      </c>
      <c r="M41">
        <v>0</v>
      </c>
      <c r="N41">
        <v>2</v>
      </c>
      <c r="O41" t="b">
        <v>0</v>
      </c>
      <c r="P41" t="b">
        <v>0</v>
      </c>
      <c r="Q41" t="b">
        <v>0</v>
      </c>
    </row>
    <row r="42" spans="1:17" x14ac:dyDescent="0.25">
      <c r="A42" t="s">
        <v>22</v>
      </c>
      <c r="B42" s="1">
        <v>100</v>
      </c>
      <c r="C42" s="1" t="s">
        <v>87</v>
      </c>
      <c r="D42" s="1">
        <v>0</v>
      </c>
      <c r="F42">
        <v>3</v>
      </c>
      <c r="G42" t="b">
        <v>0</v>
      </c>
      <c r="H42" t="b">
        <v>0</v>
      </c>
      <c r="I42" t="b">
        <v>0</v>
      </c>
      <c r="J42" t="b">
        <v>1</v>
      </c>
      <c r="K42">
        <v>1</v>
      </c>
      <c r="L42">
        <v>1.5</v>
      </c>
      <c r="M42">
        <v>0</v>
      </c>
      <c r="N42">
        <v>3</v>
      </c>
      <c r="O42" t="b">
        <v>0</v>
      </c>
      <c r="P42" t="b">
        <v>0</v>
      </c>
      <c r="Q42" t="b">
        <v>0</v>
      </c>
    </row>
    <row r="43" spans="1:17" x14ac:dyDescent="0.25">
      <c r="A43" t="s">
        <v>12</v>
      </c>
      <c r="B43" s="1">
        <v>250</v>
      </c>
      <c r="C43" s="1" t="s">
        <v>129</v>
      </c>
      <c r="D43" s="1">
        <v>0</v>
      </c>
      <c r="F43">
        <v>2</v>
      </c>
      <c r="G43" t="b">
        <v>0</v>
      </c>
      <c r="H43" t="b">
        <v>0</v>
      </c>
      <c r="I43" t="b">
        <v>0</v>
      </c>
      <c r="J43" t="b">
        <v>1</v>
      </c>
      <c r="K43">
        <v>3</v>
      </c>
      <c r="L43">
        <v>1</v>
      </c>
      <c r="M43">
        <v>1.5</v>
      </c>
      <c r="N43">
        <v>2</v>
      </c>
      <c r="O43" t="b">
        <v>1</v>
      </c>
      <c r="P43" t="b">
        <v>0</v>
      </c>
      <c r="Q43" t="b">
        <v>0</v>
      </c>
    </row>
    <row r="44" spans="1:17" x14ac:dyDescent="0.25">
      <c r="A44" t="s">
        <v>3</v>
      </c>
      <c r="B44" s="1">
        <v>350</v>
      </c>
      <c r="C44" s="1" t="s">
        <v>113</v>
      </c>
      <c r="D44" s="1">
        <v>0</v>
      </c>
      <c r="F44">
        <v>1</v>
      </c>
      <c r="G44" t="b">
        <v>0</v>
      </c>
      <c r="H44" t="b">
        <v>0</v>
      </c>
      <c r="I44" t="s">
        <v>120</v>
      </c>
      <c r="J44" t="b">
        <v>1</v>
      </c>
      <c r="K44">
        <v>2</v>
      </c>
      <c r="L44">
        <v>1</v>
      </c>
      <c r="M44">
        <v>1.5</v>
      </c>
      <c r="N44">
        <v>2</v>
      </c>
      <c r="O44" t="b">
        <v>0</v>
      </c>
      <c r="P44" t="b">
        <v>0</v>
      </c>
      <c r="Q44" t="b">
        <v>0</v>
      </c>
    </row>
    <row r="45" spans="1:17" x14ac:dyDescent="0.25">
      <c r="A45" t="s">
        <v>41</v>
      </c>
      <c r="B45" s="1">
        <v>650</v>
      </c>
      <c r="C45" s="1" t="s">
        <v>122</v>
      </c>
      <c r="D45" s="1">
        <v>0</v>
      </c>
      <c r="F45">
        <v>2</v>
      </c>
      <c r="G45" t="b">
        <v>0</v>
      </c>
      <c r="H45" t="b">
        <v>0</v>
      </c>
      <c r="I45" t="b">
        <v>0</v>
      </c>
      <c r="J45" t="b">
        <v>1</v>
      </c>
      <c r="K45">
        <v>3</v>
      </c>
      <c r="L45">
        <v>3</v>
      </c>
      <c r="M45">
        <v>4</v>
      </c>
      <c r="N45">
        <v>1</v>
      </c>
      <c r="O45" t="b">
        <v>0</v>
      </c>
      <c r="P45" t="b">
        <v>0</v>
      </c>
      <c r="Q45" t="b">
        <v>1</v>
      </c>
    </row>
    <row r="46" spans="1:17" x14ac:dyDescent="0.25">
      <c r="A46" t="s">
        <v>11</v>
      </c>
      <c r="B46" s="1">
        <v>400</v>
      </c>
      <c r="C46" s="1" t="s">
        <v>116</v>
      </c>
      <c r="D46" s="1">
        <f>100/12</f>
        <v>8.3333333333333339</v>
      </c>
      <c r="E46" s="1" t="s">
        <v>187</v>
      </c>
      <c r="F46">
        <v>3</v>
      </c>
      <c r="G46" t="b">
        <v>0</v>
      </c>
      <c r="H46" t="b">
        <v>0</v>
      </c>
      <c r="I46" t="b">
        <v>0</v>
      </c>
      <c r="J46" t="b">
        <v>1</v>
      </c>
      <c r="K46">
        <v>2</v>
      </c>
      <c r="L46">
        <v>1</v>
      </c>
      <c r="M46">
        <v>2</v>
      </c>
      <c r="N46">
        <v>2</v>
      </c>
      <c r="O46" t="b">
        <v>1</v>
      </c>
      <c r="P46" t="b">
        <v>0</v>
      </c>
      <c r="Q46" t="b">
        <v>0</v>
      </c>
    </row>
    <row r="47" spans="1:17" x14ac:dyDescent="0.25">
      <c r="A47" t="s">
        <v>31</v>
      </c>
      <c r="B47" s="1">
        <v>0</v>
      </c>
      <c r="C47" s="2" t="s">
        <v>174</v>
      </c>
      <c r="D47" s="1">
        <f>(200+60)/12</f>
        <v>21.666666666666668</v>
      </c>
      <c r="E47" s="2" t="s">
        <v>175</v>
      </c>
      <c r="F47">
        <v>3</v>
      </c>
      <c r="G47" t="b">
        <v>1</v>
      </c>
      <c r="H47" t="b">
        <v>1</v>
      </c>
      <c r="I47" t="b">
        <v>1</v>
      </c>
      <c r="J47" t="b">
        <v>1</v>
      </c>
      <c r="K47">
        <v>1</v>
      </c>
      <c r="L47">
        <v>1.5</v>
      </c>
      <c r="M47">
        <v>0.5</v>
      </c>
      <c r="N47">
        <v>1</v>
      </c>
      <c r="O47" t="b">
        <v>0</v>
      </c>
      <c r="P47" t="b">
        <v>0</v>
      </c>
      <c r="Q47" t="b">
        <v>0</v>
      </c>
    </row>
    <row r="48" spans="1:17" x14ac:dyDescent="0.25">
      <c r="A48" t="s">
        <v>47</v>
      </c>
      <c r="B48" s="1">
        <v>500</v>
      </c>
      <c r="C48" s="1" t="s">
        <v>125</v>
      </c>
      <c r="D48" s="1">
        <f>100/12</f>
        <v>8.3333333333333339</v>
      </c>
      <c r="E48" s="1" t="s">
        <v>156</v>
      </c>
      <c r="F48">
        <v>3</v>
      </c>
      <c r="G48" t="b">
        <v>0</v>
      </c>
      <c r="H48" t="b">
        <v>0</v>
      </c>
      <c r="I48" t="b">
        <v>0</v>
      </c>
      <c r="J48" t="b">
        <v>1</v>
      </c>
      <c r="K48">
        <v>2</v>
      </c>
      <c r="L48">
        <v>2</v>
      </c>
      <c r="M48">
        <v>2</v>
      </c>
      <c r="N48">
        <v>1</v>
      </c>
      <c r="O48" t="b">
        <v>1</v>
      </c>
      <c r="P48" t="b">
        <v>0</v>
      </c>
      <c r="Q48" t="b">
        <v>0</v>
      </c>
    </row>
    <row r="49" spans="1:17" x14ac:dyDescent="0.25">
      <c r="A49" t="s">
        <v>60</v>
      </c>
      <c r="B49" s="1">
        <v>200</v>
      </c>
      <c r="C49" s="1" t="s">
        <v>126</v>
      </c>
      <c r="D49" s="1">
        <f>200/12</f>
        <v>16.666666666666668</v>
      </c>
      <c r="E49" s="1" t="s">
        <v>158</v>
      </c>
      <c r="F49">
        <v>3</v>
      </c>
      <c r="G49" t="b">
        <v>0</v>
      </c>
      <c r="H49" t="b">
        <v>0</v>
      </c>
      <c r="I49" t="b">
        <v>0</v>
      </c>
      <c r="J49" t="b">
        <v>1</v>
      </c>
      <c r="K49">
        <v>3</v>
      </c>
      <c r="L49">
        <v>2</v>
      </c>
      <c r="M49">
        <v>6</v>
      </c>
      <c r="N49">
        <v>2</v>
      </c>
      <c r="O49" t="b">
        <v>1</v>
      </c>
      <c r="P49" t="b">
        <v>0</v>
      </c>
      <c r="Q49" t="b">
        <v>0</v>
      </c>
    </row>
    <row r="50" spans="1:17" x14ac:dyDescent="0.25">
      <c r="A50" t="s">
        <v>67</v>
      </c>
      <c r="B50" s="1">
        <v>200</v>
      </c>
      <c r="C50" s="1" t="s">
        <v>91</v>
      </c>
      <c r="D50" s="1">
        <f>200/12</f>
        <v>16.666666666666668</v>
      </c>
      <c r="E50" s="1" t="s">
        <v>158</v>
      </c>
      <c r="F50">
        <v>1</v>
      </c>
      <c r="G50" t="b">
        <v>1</v>
      </c>
      <c r="H50" t="b">
        <v>1</v>
      </c>
      <c r="I50" t="s">
        <v>120</v>
      </c>
      <c r="J50" t="b">
        <v>1</v>
      </c>
      <c r="K50">
        <v>2</v>
      </c>
      <c r="L50">
        <v>3</v>
      </c>
      <c r="M50">
        <v>5</v>
      </c>
      <c r="N50">
        <v>3</v>
      </c>
      <c r="O50" t="b">
        <v>0</v>
      </c>
      <c r="P50" t="b">
        <v>0</v>
      </c>
      <c r="Q50" t="b">
        <v>0</v>
      </c>
    </row>
    <row r="51" spans="1:17" x14ac:dyDescent="0.25">
      <c r="A51" t="s">
        <v>36</v>
      </c>
      <c r="B51" s="1">
        <v>540</v>
      </c>
      <c r="C51" s="1" t="s">
        <v>133</v>
      </c>
      <c r="D51" s="1">
        <f>100/12</f>
        <v>8.3333333333333339</v>
      </c>
      <c r="E51" s="1" t="s">
        <v>155</v>
      </c>
      <c r="F51">
        <v>2</v>
      </c>
      <c r="G51" t="b">
        <v>0</v>
      </c>
      <c r="H51" t="b">
        <v>1</v>
      </c>
      <c r="I51" t="s">
        <v>120</v>
      </c>
      <c r="J51" t="b">
        <v>1</v>
      </c>
      <c r="K51">
        <v>2</v>
      </c>
      <c r="L51">
        <v>3</v>
      </c>
      <c r="M51">
        <v>2</v>
      </c>
      <c r="N51">
        <v>2</v>
      </c>
      <c r="O51" t="b">
        <v>0</v>
      </c>
      <c r="P51" t="b">
        <v>0</v>
      </c>
      <c r="Q51" t="b">
        <v>0</v>
      </c>
    </row>
    <row r="52" spans="1:17" x14ac:dyDescent="0.25">
      <c r="A52" t="s">
        <v>68</v>
      </c>
      <c r="B52" s="1">
        <v>300</v>
      </c>
      <c r="C52" s="1" t="s">
        <v>112</v>
      </c>
      <c r="D52" s="1">
        <f>200/12</f>
        <v>16.666666666666668</v>
      </c>
      <c r="E52" s="1" t="s">
        <v>157</v>
      </c>
      <c r="F52">
        <v>2</v>
      </c>
      <c r="G52" t="b">
        <v>0</v>
      </c>
      <c r="H52" t="b">
        <v>0</v>
      </c>
      <c r="I52" t="b">
        <v>0</v>
      </c>
      <c r="J52" t="b">
        <v>1</v>
      </c>
      <c r="K52">
        <v>1</v>
      </c>
      <c r="L52">
        <v>1</v>
      </c>
      <c r="M52">
        <v>1</v>
      </c>
      <c r="N52">
        <v>1</v>
      </c>
      <c r="O52" t="b">
        <v>0</v>
      </c>
      <c r="P52" t="b">
        <v>0</v>
      </c>
      <c r="Q52" t="b">
        <v>0</v>
      </c>
    </row>
    <row r="53" spans="1:17" x14ac:dyDescent="0.25">
      <c r="A53" t="s">
        <v>48</v>
      </c>
      <c r="B53" s="1">
        <v>675</v>
      </c>
      <c r="C53" s="1" t="s">
        <v>115</v>
      </c>
      <c r="D53" s="1">
        <f>100/12</f>
        <v>8.3333333333333339</v>
      </c>
      <c r="E53" s="1" t="s">
        <v>156</v>
      </c>
      <c r="F53">
        <v>3</v>
      </c>
      <c r="G53" t="b">
        <v>0</v>
      </c>
      <c r="H53" t="b">
        <v>0</v>
      </c>
      <c r="I53" t="b">
        <v>0</v>
      </c>
      <c r="J53" t="b">
        <v>1</v>
      </c>
      <c r="K53">
        <v>2</v>
      </c>
      <c r="L53">
        <v>1</v>
      </c>
      <c r="M53">
        <v>1.5</v>
      </c>
      <c r="N53">
        <v>1</v>
      </c>
      <c r="O53" t="b">
        <v>1</v>
      </c>
      <c r="P53" t="b">
        <v>0</v>
      </c>
      <c r="Q53" t="b">
        <v>0</v>
      </c>
    </row>
    <row r="54" spans="1:17" x14ac:dyDescent="0.25">
      <c r="A54" t="s">
        <v>64</v>
      </c>
      <c r="B54" s="1">
        <v>450</v>
      </c>
      <c r="C54" s="1" t="s">
        <v>124</v>
      </c>
      <c r="D54" s="1">
        <f>20*4*0.2</f>
        <v>16</v>
      </c>
      <c r="E54" s="1" t="s">
        <v>190</v>
      </c>
      <c r="F54">
        <v>1</v>
      </c>
      <c r="G54" t="b">
        <v>0</v>
      </c>
      <c r="H54" t="b">
        <v>0</v>
      </c>
      <c r="I54" t="b">
        <v>0</v>
      </c>
      <c r="J54" t="b">
        <v>1</v>
      </c>
      <c r="K54">
        <v>3</v>
      </c>
      <c r="L54">
        <v>3</v>
      </c>
      <c r="M54">
        <v>4</v>
      </c>
      <c r="N54">
        <v>1</v>
      </c>
      <c r="O54" t="b">
        <v>0</v>
      </c>
      <c r="P54" t="b">
        <v>1</v>
      </c>
      <c r="Q54" t="b">
        <v>0</v>
      </c>
    </row>
    <row r="55" spans="1:17" x14ac:dyDescent="0.25">
      <c r="A55" t="s">
        <v>19</v>
      </c>
      <c r="B55" s="1">
        <v>500</v>
      </c>
      <c r="C55" s="1" t="s">
        <v>85</v>
      </c>
      <c r="D55" s="1">
        <f>200/12</f>
        <v>16.666666666666668</v>
      </c>
      <c r="E55" s="1" t="s">
        <v>154</v>
      </c>
      <c r="F55">
        <v>3</v>
      </c>
      <c r="G55" t="b">
        <v>0</v>
      </c>
      <c r="H55" t="b">
        <v>0</v>
      </c>
      <c r="I55" t="s">
        <v>120</v>
      </c>
      <c r="J55" t="b">
        <v>1</v>
      </c>
      <c r="K55">
        <v>1</v>
      </c>
      <c r="L55">
        <v>0.5</v>
      </c>
      <c r="M55">
        <v>0</v>
      </c>
      <c r="N55">
        <v>1</v>
      </c>
      <c r="O55" t="b">
        <v>0</v>
      </c>
      <c r="P55" t="b">
        <v>0</v>
      </c>
      <c r="Q55" t="b">
        <v>0</v>
      </c>
    </row>
    <row r="56" spans="1:17" x14ac:dyDescent="0.25">
      <c r="A56" t="s">
        <v>20</v>
      </c>
      <c r="B56" s="1">
        <v>500</v>
      </c>
      <c r="C56" s="1" t="s">
        <v>86</v>
      </c>
      <c r="D56" s="1">
        <f>200/12</f>
        <v>16.666666666666668</v>
      </c>
      <c r="E56" s="1" t="s">
        <v>154</v>
      </c>
      <c r="F56">
        <v>3</v>
      </c>
      <c r="G56" t="b">
        <v>0</v>
      </c>
      <c r="H56" t="b">
        <v>0</v>
      </c>
      <c r="I56" t="s">
        <v>120</v>
      </c>
      <c r="J56" t="b">
        <v>1</v>
      </c>
      <c r="K56">
        <v>2</v>
      </c>
      <c r="L56">
        <v>0.5</v>
      </c>
      <c r="M56">
        <v>1</v>
      </c>
      <c r="N56">
        <v>1</v>
      </c>
      <c r="O56" t="b">
        <v>0</v>
      </c>
      <c r="P56" t="b">
        <v>0</v>
      </c>
      <c r="Q56" t="b">
        <v>0</v>
      </c>
    </row>
    <row r="57" spans="1:17" x14ac:dyDescent="0.25">
      <c r="A57" t="s">
        <v>44</v>
      </c>
      <c r="B57" s="1">
        <v>500</v>
      </c>
      <c r="C57" s="1" t="s">
        <v>85</v>
      </c>
      <c r="D57" s="1">
        <f>200/12</f>
        <v>16.666666666666668</v>
      </c>
      <c r="E57" s="1" t="s">
        <v>154</v>
      </c>
      <c r="F57">
        <v>3</v>
      </c>
      <c r="G57" t="b">
        <v>0</v>
      </c>
      <c r="H57" t="b">
        <v>1</v>
      </c>
      <c r="I57" t="b">
        <v>1</v>
      </c>
      <c r="J57" t="b">
        <v>1</v>
      </c>
      <c r="K57">
        <v>2</v>
      </c>
      <c r="L57">
        <v>1</v>
      </c>
      <c r="M57">
        <v>0.5</v>
      </c>
      <c r="N57">
        <v>3</v>
      </c>
      <c r="O57" t="b">
        <v>0</v>
      </c>
      <c r="P57" t="b">
        <v>0</v>
      </c>
      <c r="Q57" t="b">
        <v>0</v>
      </c>
    </row>
    <row r="58" spans="1:17" x14ac:dyDescent="0.25">
      <c r="A58" t="s">
        <v>18</v>
      </c>
      <c r="B58" s="1">
        <v>900</v>
      </c>
      <c r="C58" s="1" t="s">
        <v>121</v>
      </c>
      <c r="D58" s="1">
        <f>100/12</f>
        <v>8.3333333333333339</v>
      </c>
      <c r="E58" s="1" t="s">
        <v>156</v>
      </c>
      <c r="F58">
        <v>3</v>
      </c>
      <c r="G58" t="b">
        <v>0</v>
      </c>
      <c r="H58" t="b">
        <v>0</v>
      </c>
      <c r="I58" t="b">
        <v>0</v>
      </c>
      <c r="J58" t="b">
        <v>1</v>
      </c>
      <c r="K58">
        <v>3</v>
      </c>
      <c r="L58">
        <v>2</v>
      </c>
      <c r="M58">
        <v>4</v>
      </c>
      <c r="N58">
        <v>2</v>
      </c>
      <c r="O58" t="b">
        <v>0</v>
      </c>
      <c r="P58" t="b">
        <v>0</v>
      </c>
      <c r="Q58" t="b">
        <v>1</v>
      </c>
    </row>
    <row r="59" spans="1:17" x14ac:dyDescent="0.25">
      <c r="A59" t="s">
        <v>52</v>
      </c>
      <c r="B59" s="1">
        <v>1200</v>
      </c>
      <c r="C59" s="1" t="s">
        <v>142</v>
      </c>
      <c r="D59" s="1">
        <f>200/12</f>
        <v>16.666666666666668</v>
      </c>
      <c r="E59" s="1" t="s">
        <v>158</v>
      </c>
      <c r="F59">
        <v>2</v>
      </c>
      <c r="G59" t="b">
        <v>0</v>
      </c>
      <c r="H59" t="b">
        <v>0</v>
      </c>
      <c r="I59" t="b">
        <v>0</v>
      </c>
      <c r="J59" t="b">
        <v>1</v>
      </c>
      <c r="K59">
        <v>3</v>
      </c>
      <c r="L59">
        <v>2</v>
      </c>
      <c r="M59">
        <v>1.5</v>
      </c>
      <c r="N59">
        <v>2</v>
      </c>
      <c r="O59" t="b">
        <v>1</v>
      </c>
      <c r="P59" t="b">
        <v>0</v>
      </c>
      <c r="Q59" t="b">
        <v>0</v>
      </c>
    </row>
    <row r="60" spans="1:17" x14ac:dyDescent="0.25">
      <c r="A60" t="s">
        <v>42</v>
      </c>
      <c r="B60" s="1">
        <v>600</v>
      </c>
      <c r="C60" s="1" t="s">
        <v>123</v>
      </c>
      <c r="D60" s="1">
        <f>500/12</f>
        <v>41.666666666666664</v>
      </c>
      <c r="E60" s="1" t="s">
        <v>189</v>
      </c>
      <c r="F60">
        <v>3</v>
      </c>
      <c r="G60" t="b">
        <v>0</v>
      </c>
      <c r="H60" t="b">
        <v>0</v>
      </c>
      <c r="I60" t="b">
        <v>0</v>
      </c>
      <c r="J60" t="b">
        <v>1</v>
      </c>
      <c r="K60">
        <v>3</v>
      </c>
      <c r="L60">
        <v>3</v>
      </c>
      <c r="M60">
        <v>4</v>
      </c>
      <c r="N60">
        <v>1</v>
      </c>
      <c r="O60" t="b">
        <v>0</v>
      </c>
      <c r="P60" t="b">
        <v>1</v>
      </c>
      <c r="Q60" t="b">
        <v>0</v>
      </c>
    </row>
    <row r="61" spans="1:17" x14ac:dyDescent="0.25">
      <c r="A61" t="s">
        <v>10</v>
      </c>
      <c r="B61" s="1">
        <v>700</v>
      </c>
      <c r="C61" s="1" t="s">
        <v>114</v>
      </c>
      <c r="D61" s="1">
        <f>500/12</f>
        <v>41.666666666666664</v>
      </c>
      <c r="E61" s="1" t="s">
        <v>189</v>
      </c>
      <c r="F61">
        <v>3</v>
      </c>
      <c r="G61" t="b">
        <v>1</v>
      </c>
      <c r="H61" t="b">
        <v>0</v>
      </c>
      <c r="I61" t="b">
        <v>0</v>
      </c>
      <c r="J61" t="b">
        <v>1</v>
      </c>
      <c r="K61">
        <v>3</v>
      </c>
      <c r="L61">
        <v>3</v>
      </c>
      <c r="M61">
        <v>4</v>
      </c>
      <c r="N61">
        <v>1</v>
      </c>
      <c r="O61" t="b">
        <v>0</v>
      </c>
      <c r="P61" t="b">
        <v>0</v>
      </c>
      <c r="Q61" t="b">
        <v>1</v>
      </c>
    </row>
    <row r="62" spans="1:17" x14ac:dyDescent="0.25">
      <c r="A62" t="s">
        <v>49</v>
      </c>
      <c r="B62" s="1">
        <v>0</v>
      </c>
      <c r="C62" s="1" t="s">
        <v>166</v>
      </c>
      <c r="D62" s="1">
        <f>770/12</f>
        <v>64.166666666666671</v>
      </c>
      <c r="E62" s="1" t="s">
        <v>167</v>
      </c>
      <c r="F62">
        <v>3</v>
      </c>
      <c r="G62" t="b">
        <v>0</v>
      </c>
      <c r="H62" t="b">
        <v>1</v>
      </c>
      <c r="I62" t="b">
        <v>1</v>
      </c>
      <c r="J62" t="b">
        <v>1</v>
      </c>
      <c r="K62">
        <v>2</v>
      </c>
      <c r="L62">
        <v>2</v>
      </c>
      <c r="M62">
        <v>1</v>
      </c>
      <c r="N62">
        <v>1</v>
      </c>
      <c r="O62" t="b">
        <v>1</v>
      </c>
      <c r="P62" t="b">
        <v>0</v>
      </c>
      <c r="Q62" t="b">
        <v>0</v>
      </c>
    </row>
    <row r="63" spans="1:17" x14ac:dyDescent="0.25">
      <c r="A63" t="s">
        <v>50</v>
      </c>
      <c r="B63" s="1">
        <v>0</v>
      </c>
      <c r="C63" s="1" t="s">
        <v>160</v>
      </c>
      <c r="D63" s="1">
        <v>80</v>
      </c>
      <c r="E63" s="1" t="s">
        <v>161</v>
      </c>
      <c r="F63">
        <v>3</v>
      </c>
      <c r="G63" t="b">
        <v>0</v>
      </c>
      <c r="H63" t="b">
        <v>0</v>
      </c>
      <c r="I63" t="s">
        <v>120</v>
      </c>
      <c r="J63" t="b">
        <v>1</v>
      </c>
      <c r="K63">
        <v>2</v>
      </c>
      <c r="L63">
        <v>1</v>
      </c>
      <c r="M63">
        <v>0.5</v>
      </c>
      <c r="N63">
        <v>1</v>
      </c>
      <c r="O63" t="b">
        <v>1</v>
      </c>
      <c r="P63" t="b">
        <v>0</v>
      </c>
      <c r="Q63" t="b">
        <v>0</v>
      </c>
    </row>
    <row r="64" spans="1:17" x14ac:dyDescent="0.25">
      <c r="A64" t="s">
        <v>26</v>
      </c>
      <c r="B64" s="1">
        <v>150</v>
      </c>
      <c r="C64" s="1" t="s">
        <v>137</v>
      </c>
      <c r="D64" s="1">
        <f>20*4+35</f>
        <v>115</v>
      </c>
      <c r="E64" s="1" t="s">
        <v>188</v>
      </c>
      <c r="F64">
        <v>3</v>
      </c>
      <c r="G64" t="b">
        <v>1</v>
      </c>
      <c r="H64" t="b">
        <v>1</v>
      </c>
      <c r="I64" t="b">
        <v>1</v>
      </c>
      <c r="J64" t="b">
        <v>1</v>
      </c>
      <c r="K64">
        <v>2</v>
      </c>
      <c r="L64">
        <v>3</v>
      </c>
      <c r="M64">
        <v>4</v>
      </c>
      <c r="N64">
        <v>3</v>
      </c>
      <c r="O64" t="b">
        <v>0</v>
      </c>
      <c r="P64" t="b">
        <v>0</v>
      </c>
      <c r="Q64" t="b">
        <v>0</v>
      </c>
    </row>
    <row r="65" spans="1:17" x14ac:dyDescent="0.25">
      <c r="A65" t="s">
        <v>1</v>
      </c>
      <c r="B65" s="1">
        <v>4000</v>
      </c>
      <c r="C65" s="1" t="s">
        <v>90</v>
      </c>
      <c r="D65" s="1">
        <f>400/12</f>
        <v>33.333333333333336</v>
      </c>
      <c r="E65" s="1" t="s">
        <v>181</v>
      </c>
      <c r="F65">
        <v>2</v>
      </c>
      <c r="G65" t="b">
        <v>0</v>
      </c>
      <c r="H65" t="b">
        <v>0</v>
      </c>
      <c r="I65" t="b">
        <v>0</v>
      </c>
      <c r="J65" t="b">
        <v>1</v>
      </c>
      <c r="K65">
        <v>3</v>
      </c>
      <c r="L65">
        <v>3</v>
      </c>
      <c r="M65">
        <v>4</v>
      </c>
      <c r="N65">
        <v>2</v>
      </c>
      <c r="O65" t="b">
        <v>0</v>
      </c>
      <c r="P65" t="b">
        <v>1</v>
      </c>
      <c r="Q65" t="b">
        <v>0</v>
      </c>
    </row>
    <row r="66" spans="1:17" x14ac:dyDescent="0.25">
      <c r="A66" t="s">
        <v>32</v>
      </c>
      <c r="B66" s="1">
        <v>210</v>
      </c>
      <c r="C66" s="1" t="s">
        <v>143</v>
      </c>
      <c r="D66" s="1">
        <f>20*2*4</f>
        <v>160</v>
      </c>
      <c r="E66" s="1" t="s">
        <v>186</v>
      </c>
      <c r="F66">
        <v>1</v>
      </c>
      <c r="G66" t="b">
        <v>0</v>
      </c>
      <c r="H66" t="b">
        <v>1</v>
      </c>
      <c r="I66" t="s">
        <v>120</v>
      </c>
      <c r="J66" t="b">
        <v>1</v>
      </c>
      <c r="K66">
        <v>1</v>
      </c>
      <c r="L66">
        <v>3</v>
      </c>
      <c r="M66">
        <v>1</v>
      </c>
      <c r="N66">
        <v>1</v>
      </c>
      <c r="O66" t="b">
        <v>0</v>
      </c>
      <c r="P66" t="b">
        <v>0</v>
      </c>
      <c r="Q66" t="b">
        <v>0</v>
      </c>
    </row>
    <row r="67" spans="1:17" x14ac:dyDescent="0.25">
      <c r="A67" t="s">
        <v>27</v>
      </c>
      <c r="B67" s="1">
        <v>0</v>
      </c>
      <c r="C67" s="1" t="s">
        <v>162</v>
      </c>
      <c r="D67" s="1">
        <f>65*4</f>
        <v>260</v>
      </c>
      <c r="E67" s="1" t="s">
        <v>163</v>
      </c>
      <c r="F67">
        <v>1</v>
      </c>
      <c r="G67" t="b">
        <v>0</v>
      </c>
      <c r="H67" t="b">
        <v>0</v>
      </c>
      <c r="I67" t="b">
        <v>0</v>
      </c>
      <c r="J67" t="b">
        <v>1</v>
      </c>
      <c r="K67">
        <v>3</v>
      </c>
      <c r="L67">
        <v>1</v>
      </c>
      <c r="M67">
        <v>2</v>
      </c>
      <c r="N67">
        <v>2</v>
      </c>
      <c r="O67" t="b">
        <v>0</v>
      </c>
      <c r="P67" t="b">
        <v>0</v>
      </c>
      <c r="Q67" t="b">
        <v>0</v>
      </c>
    </row>
    <row r="68" spans="1:17" x14ac:dyDescent="0.25">
      <c r="A68" t="s">
        <v>2</v>
      </c>
      <c r="B68" s="1">
        <v>0</v>
      </c>
      <c r="C68" s="1" t="s">
        <v>118</v>
      </c>
      <c r="D68" s="1">
        <f>200*4</f>
        <v>800</v>
      </c>
      <c r="E68" s="1" t="s">
        <v>182</v>
      </c>
      <c r="F68">
        <v>2</v>
      </c>
      <c r="G68" t="b">
        <v>1</v>
      </c>
      <c r="H68" t="b">
        <v>0</v>
      </c>
      <c r="I68" t="b">
        <v>0</v>
      </c>
      <c r="J68" t="b">
        <v>1</v>
      </c>
      <c r="K68">
        <v>3</v>
      </c>
      <c r="L68">
        <v>1</v>
      </c>
      <c r="M68">
        <v>6</v>
      </c>
      <c r="N68">
        <v>3</v>
      </c>
      <c r="O68" t="b">
        <v>0</v>
      </c>
      <c r="P68" t="b">
        <v>1</v>
      </c>
      <c r="Q68" t="b">
        <v>0</v>
      </c>
    </row>
    <row r="69" spans="1:17" x14ac:dyDescent="0.25">
      <c r="A69" t="s">
        <v>180</v>
      </c>
      <c r="B69" s="1">
        <v>0</v>
      </c>
      <c r="C69" s="1" t="s">
        <v>164</v>
      </c>
      <c r="D69" s="1">
        <v>70</v>
      </c>
      <c r="E69" s="1" t="s">
        <v>165</v>
      </c>
      <c r="F69">
        <v>3</v>
      </c>
      <c r="G69" t="b">
        <v>0</v>
      </c>
      <c r="H69" t="b">
        <v>0</v>
      </c>
      <c r="I69" t="b">
        <v>0</v>
      </c>
      <c r="J69" t="b">
        <v>0</v>
      </c>
      <c r="K69">
        <v>1</v>
      </c>
      <c r="L69">
        <v>1</v>
      </c>
      <c r="M69">
        <v>0.5</v>
      </c>
      <c r="N69">
        <v>1</v>
      </c>
      <c r="O69" t="b">
        <v>0</v>
      </c>
      <c r="P69" t="b">
        <v>0</v>
      </c>
      <c r="Q69" t="b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8" sqref="E8"/>
    </sheetView>
  </sheetViews>
  <sheetFormatPr defaultRowHeight="15" x14ac:dyDescent="0.25"/>
  <cols>
    <col min="1" max="1" width="12.7109375" bestFit="1" customWidth="1"/>
    <col min="2" max="2" width="11" bestFit="1" customWidth="1"/>
    <col min="3" max="3" width="10.140625" bestFit="1" customWidth="1"/>
    <col min="4" max="5" width="10.140625" customWidth="1"/>
    <col min="6" max="6" width="12.7109375" bestFit="1" customWidth="1"/>
  </cols>
  <sheetData>
    <row r="1" spans="1:7" x14ac:dyDescent="0.25">
      <c r="A1" t="s">
        <v>92</v>
      </c>
      <c r="B1" t="s">
        <v>93</v>
      </c>
      <c r="C1" t="s">
        <v>94</v>
      </c>
      <c r="D1" t="s">
        <v>107</v>
      </c>
      <c r="E1" t="s">
        <v>108</v>
      </c>
      <c r="F1" t="s">
        <v>111</v>
      </c>
      <c r="G1" t="s">
        <v>97</v>
      </c>
    </row>
    <row r="2" spans="1:7" x14ac:dyDescent="0.25">
      <c r="A2" t="s">
        <v>95</v>
      </c>
      <c r="B2" t="s">
        <v>99</v>
      </c>
      <c r="C2" t="s">
        <v>100</v>
      </c>
      <c r="D2">
        <f>(56+57+53)/3</f>
        <v>55.333333333333336</v>
      </c>
      <c r="E2">
        <f>(75+75+70)/3</f>
        <v>73.333333333333329</v>
      </c>
      <c r="G2" t="s">
        <v>98</v>
      </c>
    </row>
    <row r="3" spans="1:7" x14ac:dyDescent="0.25">
      <c r="A3" t="s">
        <v>95</v>
      </c>
      <c r="B3" t="s">
        <v>106</v>
      </c>
      <c r="C3" t="s">
        <v>102</v>
      </c>
    </row>
    <row r="4" spans="1:7" x14ac:dyDescent="0.25">
      <c r="A4" t="s">
        <v>95</v>
      </c>
      <c r="B4" t="s">
        <v>103</v>
      </c>
      <c r="C4" t="s">
        <v>104</v>
      </c>
    </row>
    <row r="5" spans="1:7" x14ac:dyDescent="0.25">
      <c r="A5" t="s">
        <v>95</v>
      </c>
      <c r="B5" t="s">
        <v>105</v>
      </c>
      <c r="C5" t="s">
        <v>101</v>
      </c>
    </row>
    <row r="6" spans="1:7" x14ac:dyDescent="0.25">
      <c r="A6" t="s">
        <v>96</v>
      </c>
      <c r="B6" t="s">
        <v>106</v>
      </c>
      <c r="C6" t="s">
        <v>103</v>
      </c>
      <c r="F6">
        <f>(1.46+0.7+0.16+0+0.21+1.12)/6</f>
        <v>0.60833333333333339</v>
      </c>
      <c r="G6" t="s">
        <v>109</v>
      </c>
    </row>
    <row r="7" spans="1:7" x14ac:dyDescent="0.25">
      <c r="A7" t="s">
        <v>96</v>
      </c>
      <c r="B7" t="s">
        <v>104</v>
      </c>
      <c r="C7" t="s">
        <v>110</v>
      </c>
      <c r="F7">
        <f>(4.5+4.61+3.26+3.16+4.56)/6</f>
        <v>3.3483333333333332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Activities</vt:lpstr>
      <vt:lpstr>Locations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Nambi</dc:creator>
  <cp:lastModifiedBy>Dev Nambi</cp:lastModifiedBy>
  <dcterms:created xsi:type="dcterms:W3CDTF">2014-03-24T05:15:34Z</dcterms:created>
  <dcterms:modified xsi:type="dcterms:W3CDTF">2014-04-17T15:04:10Z</dcterms:modified>
</cp:coreProperties>
</file>