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<sst xmlns="http://schemas.openxmlformats.org/spreadsheetml/2006/main" count="68" uniqueCount="54">
  <si>
    <t xml:space="preserve">age</t>
  </si>
  <si>
    <t xml:space="preserve">size_large</t>
  </si>
  <si>
    <t xml:space="preserve">size_medium</t>
  </si>
  <si>
    <t xml:space="preserve">size_small</t>
  </si>
  <si>
    <t xml:space="preserve">two more type?</t>
  </si>
  <si>
    <t xml:space="preserve">malignant</t>
  </si>
  <si>
    <t xml:space="preserve">lymph node status</t>
  </si>
  <si>
    <t xml:space="preserve">positive</t>
  </si>
  <si>
    <t xml:space="preserve">negative</t>
  </si>
  <si>
    <t xml:space="preserve">diagnosis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</si>
  <si>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</si>
  <si>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</si>
  <si>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</si>
  <si>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</si>
  <si>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</si>
  <si>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</si>
  <si>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</si>
  <si>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</si>
  <si>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</si>
  <si>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</si>
  <si>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</si>
  <si>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</si>
  <si>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</si>
  <si>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</si>
  <si>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</si>
  <si>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</si>
  <si>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&lt;=</t>
  </si>
  <si>
    <t xml:space="preserve">Residual</t>
  </si>
  <si>
    <t xml:space="preserve">Total</t>
  </si>
  <si>
    <t xml:space="preserve">A=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</si>
  <si>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</si>
  <si>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</si>
  <si>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</si>
  <si>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</si>
  <si>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TP</t>
  </si>
  <si>
    <t xml:space="preserve">b0</t>
  </si>
  <si>
    <t xml:space="preserve">TN</t>
  </si>
  <si>
    <t xml:space="preserve">b1</t>
  </si>
  <si>
    <t xml:space="preserve">FN</t>
  </si>
  <si>
    <t xml:space="preserve">b2</t>
  </si>
  <si>
    <t xml:space="preserve">FP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</si>
  <si>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</si>
  <si>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</si>
  <si>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</si>
  <si>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</si>
  <si>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</si>
  <si>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?</t>
  </si>
  <si>
    <t xml:space="preserve">Predicted Y</t>
  </si>
  <si>
    <t xml:space="preserve">Dreamybull</t>
  </si>
  <si>
    <t xml:space="preserve">run the data set using the regression</t>
  </si>
  <si>
    <t xml:space="preserve">run data analysis</t>
  </si>
  <si>
    <t xml:space="preserve">get the value of b sub 0</t>
  </si>
  <si>
    <t xml:space="preserve">run the value of coefficient</t>
  </si>
  <si>
    <t xml:space="preserve">run logistic regression formula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</si>
</sst>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S38" activeCellId="0" sqref="S3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1.23"/>
    <col collapsed="false" customWidth="true" hidden="false" outlineLevel="0" max="5" min="5" style="1" width="14.02"/>
    <col collapsed="false" customWidth="true" hidden="false" outlineLevel="0" max="6" min="6" style="1" width="16.31"/>
    <col collapsed="false" customWidth="true" hidden="false" outlineLevel="0" max="7" min="7" style="1" width="21.16"/>
    <col collapsed="false" customWidth="true" hidden="false" outlineLevel="0" max="10" min="10" style="1" width="24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customFormat="false" ht="12.8" hidden="false" customHeight="false" outlineLevel="0" collapsed="false">
      <c r="A2" s="1" t="n">
        <v>45</v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1</v>
      </c>
      <c r="I2" s="1" t="n">
        <v>0</v>
      </c>
      <c r="J2" s="1" t="n">
        <v>0</v>
      </c>
      <c r="L2" s="1" t="s">
        <v>11</v>
      </c>
      <c r="M2" s="1" t="s">
        <v>12</v>
      </c>
    </row>
    <row r="3" customFormat="false" ht="12.8" hidden="false" customHeight="false" outlineLevel="0" collapsed="false">
      <c r="A3" s="1" t="n">
        <v>62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3</v>
      </c>
      <c r="H3" s="1" t="n">
        <v>0</v>
      </c>
      <c r="I3" s="1" t="n">
        <v>1</v>
      </c>
      <c r="J3" s="1" t="n">
        <v>1</v>
      </c>
    </row>
    <row r="4" customFormat="false" ht="12.8" hidden="false" customHeight="false" outlineLevel="0" collapsed="false">
      <c r="A4" s="1" t="n">
        <v>57</v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L4" s="1" t="s">
        <v>13</v>
      </c>
    </row>
    <row r="5" customFormat="false" ht="12.8" hidden="false" customHeight="false" outlineLevel="0" collapsed="false">
      <c r="A5" s="1" t="n">
        <v>29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1</v>
      </c>
      <c r="J5" s="1" t="n">
        <v>1</v>
      </c>
      <c r="L5" s="1" t="n">
        <f aca="false" t="array" ref="L5:S9">LINEST($J$2:$J$11 , $B$2:$H$11 , 1 , 1)</f>
        <v>3292160160172540</v>
      </c>
      <c r="M5" s="1" t="n">
        <v>0.0248448913961164</v>
      </c>
      <c r="N5" s="1" t="n">
        <v>0.486596039502086</v>
      </c>
      <c r="O5" s="1" t="n">
        <v>-3292160160172539</v>
      </c>
      <c r="P5" s="1" t="n">
        <v>-0</v>
      </c>
      <c r="Q5" s="1" t="n">
        <v>0</v>
      </c>
      <c r="R5" s="1" t="n">
        <v>0</v>
      </c>
      <c r="S5" s="1" t="n">
        <v>0.6</v>
      </c>
    </row>
    <row r="6" customFormat="false" ht="12.8" hidden="false" customHeight="false" outlineLevel="0" collapsed="false">
      <c r="A6" s="1" t="n">
        <v>41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4</v>
      </c>
      <c r="H6" s="1" t="n">
        <v>0</v>
      </c>
      <c r="I6" s="1" t="n">
        <v>1</v>
      </c>
      <c r="J6" s="1" t="n">
        <v>1</v>
      </c>
      <c r="L6" s="1" t="n">
        <v>5973345788647331</v>
      </c>
      <c r="M6" s="1" t="n">
        <v>0.232226768786301</v>
      </c>
      <c r="N6" s="1" t="n">
        <v>1.65533013473705</v>
      </c>
      <c r="O6" s="1" t="n">
        <v>5973345788647331</v>
      </c>
      <c r="P6" s="1" t="n">
        <v>-0</v>
      </c>
      <c r="Q6" s="1" t="n">
        <v>0.854427768361154</v>
      </c>
      <c r="R6" s="1" t="n">
        <v>0.990304127755277</v>
      </c>
      <c r="S6" s="1" t="n">
        <v>1.00848270112877</v>
      </c>
    </row>
    <row r="7" customFormat="false" ht="12.8" hidden="false" customHeight="false" outlineLevel="0" collapsed="false">
      <c r="A7" s="1" t="n">
        <v>48</v>
      </c>
      <c r="B7" s="1" t="n">
        <v>0</v>
      </c>
      <c r="C7" s="1" t="n">
        <v>1</v>
      </c>
      <c r="D7" s="1" t="n">
        <v>1</v>
      </c>
      <c r="E7" s="1" t="n">
        <v>1</v>
      </c>
      <c r="F7" s="1" t="n">
        <v>0</v>
      </c>
      <c r="G7" s="1" t="n">
        <v>3</v>
      </c>
      <c r="H7" s="1" t="n">
        <v>1</v>
      </c>
      <c r="I7" s="1" t="n">
        <v>0</v>
      </c>
      <c r="J7" s="1" t="n">
        <v>0</v>
      </c>
      <c r="L7" s="1" t="n">
        <v>0.214553206179884</v>
      </c>
      <c r="M7" s="1" t="n">
        <v>0.970843011296955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</row>
    <row r="8" customFormat="false" ht="12.8" hidden="false" customHeight="false" outlineLevel="0" collapsed="false">
      <c r="A8" s="1" t="n">
        <v>46</v>
      </c>
      <c r="B8" s="1" t="n">
        <v>1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4</v>
      </c>
      <c r="H8" s="1" t="n">
        <v>1</v>
      </c>
      <c r="I8" s="1" t="n">
        <v>0</v>
      </c>
      <c r="J8" s="1" t="n">
        <v>1</v>
      </c>
      <c r="L8" s="1" t="n">
        <v>0.0780459179841462</v>
      </c>
      <c r="M8" s="1" t="n">
        <v>2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</row>
    <row r="9" customFormat="false" ht="12.8" hidden="false" customHeight="false" outlineLevel="0" collapsed="false">
      <c r="A9" s="1" t="n">
        <v>45</v>
      </c>
      <c r="B9" s="1" t="n">
        <v>0</v>
      </c>
      <c r="C9" s="1" t="n">
        <v>1</v>
      </c>
      <c r="D9" s="1" t="n">
        <v>1</v>
      </c>
      <c r="E9" s="1" t="n">
        <v>0</v>
      </c>
      <c r="F9" s="1" t="n">
        <v>1</v>
      </c>
      <c r="G9" s="1" t="n">
        <v>3</v>
      </c>
      <c r="H9" s="1" t="n">
        <v>0</v>
      </c>
      <c r="I9" s="1" t="n">
        <v>1</v>
      </c>
      <c r="J9" s="1" t="n">
        <v>0</v>
      </c>
      <c r="L9" s="1" t="n">
        <v>0.514927694831721</v>
      </c>
      <c r="M9" s="1" t="n">
        <v>1.88507230516828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</row>
    <row r="10" customFormat="false" ht="12.8" hidden="false" customHeight="false" outlineLevel="0" collapsed="false">
      <c r="A10" s="1" t="n">
        <v>44</v>
      </c>
      <c r="B10" s="1" t="n">
        <v>1</v>
      </c>
      <c r="C10" s="1" t="n">
        <v>1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>
        <v>1</v>
      </c>
    </row>
    <row r="11" customFormat="false" ht="12.8" hidden="false" customHeight="false" outlineLevel="0" collapsed="false">
      <c r="A11" s="1" t="n">
        <v>43</v>
      </c>
      <c r="B11" s="1" t="n">
        <v>1</v>
      </c>
      <c r="C11" s="1" t="n">
        <v>0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L11" s="1" t="s">
        <v>14</v>
      </c>
    </row>
    <row r="12" customFormat="false" ht="12.8" hidden="false" customHeight="false" outlineLevel="0" collapsed="false">
      <c r="L12" s="1" t="s">
        <v>15</v>
      </c>
      <c r="M12" s="1" t="n">
        <f aca="false">$L$7</f>
        <v>0.214553206179884</v>
      </c>
    </row>
    <row r="13" customFormat="false" ht="12.8" hidden="false" customHeight="false" outlineLevel="0" collapsed="false">
      <c r="L13" s="1" t="s">
        <v>16</v>
      </c>
      <c r="M13" s="1" t="n">
        <f aca="false">$M$7</f>
        <v>0.970843011296955</v>
      </c>
    </row>
    <row r="14" customFormat="false" ht="12.8" hidden="false" customHeight="false" outlineLevel="0" collapsed="false">
      <c r="L14" s="1" t="s">
        <v>17</v>
      </c>
      <c r="M14" s="1" t="n">
        <f aca="false">7</f>
        <v>7</v>
      </c>
    </row>
    <row r="15" customFormat="false" ht="12.8" hidden="false" customHeight="false" outlineLevel="0" collapsed="false">
      <c r="L15" s="1" t="s">
        <v>18</v>
      </c>
      <c r="M15" s="1" t="n">
        <f aca="false">10</f>
        <v>10</v>
      </c>
    </row>
    <row r="16" customFormat="false" ht="12.8" hidden="false" customHeight="false" outlineLevel="0" collapsed="false">
      <c r="L16" s="1" t="s">
        <v>19</v>
      </c>
      <c r="M16" s="1" t="n">
        <f aca="false">1 - (1 - $L$7)*($M$15 - 1)/($M$15 - $M$14 - 1)</f>
        <v>-2.53451057219052</v>
      </c>
    </row>
    <row r="18" customFormat="false" ht="12.8" hidden="false" customHeight="false" outlineLevel="0" collapsed="false">
      <c r="L18" s="1" t="s">
        <v>20</v>
      </c>
    </row>
    <row r="19" customFormat="false" ht="12.8" hidden="false" customHeight="false" outlineLevel="0" collapsed="false">
      <c r="M19" s="1" t="s">
        <v>21</v>
      </c>
      <c r="N19" s="1" t="s">
        <v>22</v>
      </c>
      <c r="O19" s="1" t="s">
        <v>23</v>
      </c>
      <c r="P19" s="1" t="s">
        <v>24</v>
      </c>
      <c r="Q19" s="1" t="s">
        <v>25</v>
      </c>
    </row>
    <row r="20" customFormat="false" ht="12.8" hidden="false" customHeight="false" outlineLevel="0" collapsed="false">
      <c r="L20" s="1" t="s">
        <v>10</v>
      </c>
      <c r="M20" s="1" t="n">
        <f aca="false">$M$14</f>
        <v>7</v>
      </c>
      <c r="N20" s="1" t="n">
        <f aca="false">$L$9</f>
        <v>0.514927694831721</v>
      </c>
      <c r="O20" s="1" t="n">
        <f aca="false">$L$9 / $M$20</f>
        <v>0.0735610992616744</v>
      </c>
      <c r="P20" s="1" t="n">
        <f aca="false">$L$8</f>
        <v>0.0780459179841462</v>
      </c>
      <c r="Q20" s="1" t="n">
        <f aca="false">FDIST($L$8 , $M$20 , $M$8)</f>
        <v>0.995425195592828</v>
      </c>
      <c r="R20" s="1" t="s">
        <v>26</v>
      </c>
      <c r="S20" s="1" t="n">
        <v>0.05</v>
      </c>
    </row>
    <row r="21" customFormat="false" ht="12.8" hidden="false" customHeight="false" outlineLevel="0" collapsed="false">
      <c r="L21" s="1" t="s">
        <v>27</v>
      </c>
      <c r="M21" s="1" t="n">
        <f aca="false">$M$8</f>
        <v>2</v>
      </c>
      <c r="N21" s="1" t="n">
        <f aca="false">$M$9</f>
        <v>1.88507230516828</v>
      </c>
      <c r="O21" s="1" t="n">
        <f aca="false">$M$9 / $M$8</f>
        <v>0.94253615258414</v>
      </c>
      <c r="S21" s="3" t="n">
        <f aca="false">FALSE()</f>
        <v>0</v>
      </c>
    </row>
    <row r="22" customFormat="false" ht="12.8" hidden="false" customHeight="false" outlineLevel="0" collapsed="false">
      <c r="L22" s="1" t="s">
        <v>28</v>
      </c>
      <c r="M22" s="1" t="n">
        <f aca="false">$M$20 + $M$8</f>
        <v>9</v>
      </c>
      <c r="N22" s="1" t="n">
        <f aca="false">$L$9 + $M$9</f>
        <v>2.4</v>
      </c>
      <c r="V22" s="1" t="s">
        <v>29</v>
      </c>
      <c r="W22" s="1" t="n">
        <f aca="false">(SUM(W26:W27))/SUM(W26:W29)</f>
        <v>0.428571428571429</v>
      </c>
    </row>
    <row r="24" customFormat="false" ht="12.8" hidden="false" customHeight="false" outlineLevel="0" collapsed="false">
      <c r="L24" s="1" t="s">
        <v>30</v>
      </c>
      <c r="M24" s="1" t="n">
        <v>0.95</v>
      </c>
    </row>
    <row r="25" customFormat="false" ht="12.8" hidden="false" customHeight="false" outlineLevel="0" collapsed="false">
      <c r="U25" s="1" t="n">
        <v>4</v>
      </c>
      <c r="V25" s="1" t="n">
        <v>7</v>
      </c>
    </row>
    <row r="26" customFormat="false" ht="12.8" hidden="false" customHeight="false" outlineLevel="0" collapsed="false">
      <c r="M26" s="1" t="s">
        <v>31</v>
      </c>
      <c r="N26" s="1" t="s">
        <v>16</v>
      </c>
      <c r="O26" s="1" t="s">
        <v>32</v>
      </c>
      <c r="P26" s="1" t="s">
        <v>33</v>
      </c>
      <c r="Q26" s="1" t="str">
        <f aca="false">_xlfn.CONCAT("Lower " , INT($M$24 * 100) , "%")</f>
        <v>Lower 95%</v>
      </c>
      <c r="R26" s="1" t="str">
        <f aca="false">_xlfn.CONCAT("Upper " , INT($M$24 * 100) , "%")</f>
        <v>Upper 95%</v>
      </c>
      <c r="U26" s="1" t="n">
        <v>1</v>
      </c>
      <c r="V26" s="1" t="n">
        <v>2</v>
      </c>
      <c r="W26" s="1" t="n">
        <v>4</v>
      </c>
      <c r="X26" s="1" t="s">
        <v>34</v>
      </c>
    </row>
    <row r="27" customFormat="false" ht="12.8" hidden="false" customHeight="false" outlineLevel="0" collapsed="false">
      <c r="I27" s="1" t="s">
        <v>35</v>
      </c>
      <c r="J27" s="4" t="n">
        <f aca="false" t="array" ref="J27:J34">INDEX($L$5:$S$5, 1 , ROW($M$34)+1 - ROW())</f>
        <v>0.6</v>
      </c>
      <c r="L27" s="1" t="str">
        <f aca="false">"Intercept"</f>
        <v>Intercept</v>
      </c>
      <c r="M27" s="1" t="n">
        <f aca="false" t="array" ref="M27:M34">INDEX($L$5:$S$5, 1 , ROW($M$34)+1 - ROW())</f>
        <v>0.6</v>
      </c>
      <c r="N27" s="1" t="n">
        <f aca="false" t="array" ref="N27:N34">INDEX($L$6:$S$6, 1 , ROW($N$34)+1 - ROW())</f>
        <v>1.00848270112877</v>
      </c>
      <c r="O27" s="1" t="n">
        <f aca="false" t="array" ref="O27:O34">$M$27:$M$34 / $N$27:$N$34</f>
        <v>0.594953189904431</v>
      </c>
      <c r="P27" s="1" t="n">
        <f aca="false" t="array" ref="P27:P34">TDIST(ABS($O$27:$O$34) , $M$8 , 2 )</f>
        <v>0.612222684070227</v>
      </c>
      <c r="Q27" s="1" t="n">
        <f aca="false" t="array" ref="Q27:Q34">$M$27:$M$34 - $N$27:$N$34 * TINV(1 - $M$24 , $M$8)</f>
        <v>-3.73915084691682</v>
      </c>
      <c r="R27" s="1" t="n">
        <f aca="false" t="array" ref="R27:R34">$M$27:$M$34 + $N$27:$N$34 * TINV(1 - $M$24 , $M$8)</f>
        <v>4.93915084691682</v>
      </c>
      <c r="W27" s="1" t="n">
        <v>2</v>
      </c>
      <c r="X27" s="1" t="s">
        <v>36</v>
      </c>
    </row>
    <row r="28" customFormat="false" ht="12.8" hidden="false" customHeight="false" outlineLevel="0" collapsed="false">
      <c r="I28" s="1" t="s">
        <v>37</v>
      </c>
      <c r="J28" s="4" t="n">
        <v>0</v>
      </c>
      <c r="L28" s="1" t="str">
        <f aca="false">$B$1</f>
        <v>size_large</v>
      </c>
      <c r="M28" s="1" t="n">
        <v>0</v>
      </c>
      <c r="N28" s="1" t="n">
        <v>0.990304127755277</v>
      </c>
      <c r="O28" s="1" t="n">
        <v>0</v>
      </c>
      <c r="P28" s="1" t="n">
        <v>1</v>
      </c>
      <c r="Q28" s="1" t="n">
        <v>-4.2609347585684</v>
      </c>
      <c r="R28" s="1" t="n">
        <v>4.2609347585684</v>
      </c>
      <c r="W28" s="1" t="n">
        <v>1</v>
      </c>
      <c r="X28" s="1" t="s">
        <v>38</v>
      </c>
    </row>
    <row r="29" customFormat="false" ht="12.8" hidden="false" customHeight="false" outlineLevel="0" collapsed="false">
      <c r="I29" s="1" t="s">
        <v>39</v>
      </c>
      <c r="J29" s="4" t="n">
        <v>0</v>
      </c>
      <c r="L29" s="1" t="str">
        <f aca="false">$C$1</f>
        <v>size_medium</v>
      </c>
      <c r="M29" s="1" t="n">
        <v>0</v>
      </c>
      <c r="N29" s="1" t="n">
        <v>0.854427768361154</v>
      </c>
      <c r="O29" s="1" t="n">
        <v>0</v>
      </c>
      <c r="P29" s="1" t="n">
        <v>1</v>
      </c>
      <c r="Q29" s="1" t="n">
        <v>-3.67630596991286</v>
      </c>
      <c r="R29" s="1" t="n">
        <v>3.67630596991286</v>
      </c>
      <c r="W29" s="1" t="n">
        <v>7</v>
      </c>
      <c r="X29" s="1" t="s">
        <v>40</v>
      </c>
    </row>
    <row r="30" customFormat="false" ht="12.8" hidden="false" customHeight="false" outlineLevel="0" collapsed="false">
      <c r="I30" s="1" t="s">
        <v>41</v>
      </c>
      <c r="J30" s="4" t="n">
        <v>-0</v>
      </c>
      <c r="L30" s="1" t="str">
        <f aca="false">$D$1</f>
        <v>size_small</v>
      </c>
      <c r="M30" s="1" t="n">
        <v>-0</v>
      </c>
      <c r="N30" s="1" t="n">
        <v>-0</v>
      </c>
      <c r="O30" s="1" t="e">
        <v>#DIV/0!</v>
      </c>
      <c r="P30" s="1" t="e">
        <v>#DIV/0!</v>
      </c>
      <c r="Q30" s="1" t="n">
        <v>0</v>
      </c>
      <c r="R30" s="1" t="n">
        <v>-0</v>
      </c>
      <c r="W30" s="1" t="n">
        <v>14</v>
      </c>
    </row>
    <row r="31" customFormat="false" ht="12.8" hidden="false" customHeight="false" outlineLevel="0" collapsed="false">
      <c r="I31" s="1" t="s">
        <v>42</v>
      </c>
      <c r="J31" s="4" t="n">
        <v>-3292160160172539</v>
      </c>
      <c r="L31" s="1" t="str">
        <f aca="false">$E$1</f>
        <v>two more type?</v>
      </c>
      <c r="M31" s="1" t="n">
        <v>-3292160160172539</v>
      </c>
      <c r="N31" s="1" t="n">
        <v>5973345788647331</v>
      </c>
      <c r="O31" s="1" t="n">
        <v>-0.551141734742608</v>
      </c>
      <c r="P31" s="1" t="n">
        <v>0.636884368474236</v>
      </c>
      <c r="Q31" s="1" t="n">
        <v>-28993392723433400</v>
      </c>
      <c r="R31" s="1" t="n">
        <v>22409072403088300</v>
      </c>
    </row>
    <row r="32" customFormat="false" ht="12.8" hidden="false" customHeight="false" outlineLevel="0" collapsed="false">
      <c r="I32" s="1" t="s">
        <v>43</v>
      </c>
      <c r="J32" s="4" t="n">
        <v>0.486596039502086</v>
      </c>
      <c r="L32" s="1" t="str">
        <f aca="false">$G$1</f>
        <v>lymph node status</v>
      </c>
      <c r="M32" s="1" t="n">
        <v>0.486596039502086</v>
      </c>
      <c r="N32" s="1" t="n">
        <v>1.65533013473705</v>
      </c>
      <c r="O32" s="1" t="n">
        <v>0.29395709610481</v>
      </c>
      <c r="P32" s="1" t="n">
        <v>0.796490803265181</v>
      </c>
      <c r="Q32" s="1" t="n">
        <v>-6.63571468336081</v>
      </c>
      <c r="R32" s="1" t="n">
        <v>7.60890676236498</v>
      </c>
    </row>
    <row r="33" customFormat="false" ht="12.8" hidden="false" customHeight="false" outlineLevel="0" collapsed="false">
      <c r="I33" s="1" t="s">
        <v>44</v>
      </c>
      <c r="J33" s="4" t="n">
        <v>0.0248448913961164</v>
      </c>
      <c r="L33" s="1" t="str">
        <f aca="false">$H$1</f>
        <v>positive</v>
      </c>
      <c r="M33" s="1" t="n">
        <v>0.0248448913961164</v>
      </c>
      <c r="N33" s="1" t="n">
        <v>0.232226768786301</v>
      </c>
      <c r="O33" s="1" t="n">
        <v>0.106985475989545</v>
      </c>
      <c r="P33" s="1" t="n">
        <v>0.924565390589009</v>
      </c>
      <c r="Q33" s="1" t="n">
        <v>-0.974346249243157</v>
      </c>
      <c r="R33" s="1" t="n">
        <v>1.02403603203539</v>
      </c>
    </row>
    <row r="34" customFormat="false" ht="12.8" hidden="false" customHeight="false" outlineLevel="0" collapsed="false">
      <c r="I34" s="1" t="s">
        <v>45</v>
      </c>
      <c r="J34" s="4" t="n">
        <v>3292160160172540</v>
      </c>
      <c r="L34" s="1" t="str">
        <f aca="false">$I$1</f>
        <v>negative</v>
      </c>
      <c r="M34" s="1" t="n">
        <v>3292160160172540</v>
      </c>
      <c r="N34" s="1" t="n">
        <v>5973345788647331</v>
      </c>
      <c r="O34" s="1" t="n">
        <v>0.551141734742608</v>
      </c>
      <c r="P34" s="1" t="n">
        <v>0.636884368474236</v>
      </c>
      <c r="Q34" s="1" t="n">
        <v>-22409072403088300</v>
      </c>
      <c r="R34" s="1" t="n">
        <v>28993392723433400</v>
      </c>
    </row>
    <row r="35" customFormat="false" ht="12.8" hidden="false" customHeight="true" outlineLevel="0" collapsed="false">
      <c r="I35" s="1" t="s">
        <v>46</v>
      </c>
    </row>
    <row r="36" customFormat="false" ht="12.8" hidden="false" customHeight="false" outlineLevel="0" collapsed="false">
      <c r="L36" s="1" t="str">
        <f aca="false">$B$1</f>
        <v>size_large</v>
      </c>
      <c r="M36" s="1" t="str">
        <f aca="false">$C$1</f>
        <v>size_medium</v>
      </c>
      <c r="N36" s="1" t="str">
        <f aca="false">$D$1</f>
        <v>size_small</v>
      </c>
      <c r="O36" s="1" t="str">
        <f aca="false">$E$1</f>
        <v>two more type?</v>
      </c>
      <c r="P36" s="1" t="str">
        <f aca="false">$G$1</f>
        <v>lymph node status</v>
      </c>
      <c r="Q36" s="1" t="str">
        <f aca="false">$H$1</f>
        <v>positive</v>
      </c>
      <c r="R36" s="1" t="str">
        <f aca="false">$I$1</f>
        <v>negative</v>
      </c>
      <c r="S36" s="1" t="s">
        <v>47</v>
      </c>
      <c r="T36" s="1" t="str">
        <f aca="false">$J$1</f>
        <v>diagnosis</v>
      </c>
      <c r="U36" s="1" t="s">
        <v>27</v>
      </c>
      <c r="V36" s="1" t="s">
        <v>9</v>
      </c>
    </row>
    <row r="37" customFormat="false" ht="12.8" hidden="false" customHeight="false" outlineLevel="0" collapsed="false">
      <c r="L37" s="1" t="n">
        <f aca="false" t="array" ref="L37:R46">$B$2:$H$11</f>
        <v>0</v>
      </c>
      <c r="M37" s="1" t="n">
        <v>1</v>
      </c>
      <c r="N37" s="1" t="n">
        <v>0</v>
      </c>
      <c r="O37" s="1" t="n">
        <v>1</v>
      </c>
      <c r="P37" s="1" t="n">
        <v>0</v>
      </c>
      <c r="Q37" s="1" t="n">
        <v>0</v>
      </c>
      <c r="R37" s="1" t="n">
        <v>1</v>
      </c>
      <c r="S37" s="1" t="n">
        <f aca="false" t="array" ref="S37:S46">MMULT($L$37:$R$46 , $M$28:$M$34) + $M$27</f>
        <v>0.6</v>
      </c>
      <c r="T37" s="1" t="n">
        <f aca="false" t="array" ref="T37:T46">$J$2:$J$11</f>
        <v>0</v>
      </c>
      <c r="U37" s="1" t="n">
        <f aca="false" t="array" ref="U37:U46">$T$37:$T$46 - $S$37:$S$46</f>
        <v>-0.6</v>
      </c>
      <c r="V37" s="1" t="n">
        <v>0</v>
      </c>
      <c r="W37" s="1" t="s">
        <v>36</v>
      </c>
    </row>
    <row r="38" customFormat="false" ht="12.8" hidden="false" customHeight="false" outlineLevel="0" collapsed="false">
      <c r="L38" s="1" t="n">
        <v>1</v>
      </c>
      <c r="M38" s="1" t="n">
        <v>0</v>
      </c>
      <c r="N38" s="1" t="n">
        <v>0</v>
      </c>
      <c r="O38" s="1" t="n">
        <v>0</v>
      </c>
      <c r="P38" s="1" t="n">
        <v>1</v>
      </c>
      <c r="Q38" s="1" t="n">
        <v>3</v>
      </c>
      <c r="R38" s="1" t="n">
        <v>0</v>
      </c>
      <c r="S38" s="1" t="n">
        <v>1.16113071369044</v>
      </c>
      <c r="T38" s="1" t="n">
        <v>1</v>
      </c>
      <c r="U38" s="1" t="n">
        <v>-0.161130713690435</v>
      </c>
      <c r="V38" s="1" t="n">
        <v>1</v>
      </c>
      <c r="W38" s="1" t="s">
        <v>34</v>
      </c>
    </row>
    <row r="39" customFormat="false" ht="12.8" hidden="false" customHeight="false" outlineLevel="0" collapsed="false"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1</v>
      </c>
      <c r="S39" s="1" t="n">
        <v>0.6</v>
      </c>
      <c r="T39" s="1" t="n">
        <v>0</v>
      </c>
      <c r="U39" s="1" t="n">
        <v>-0.6</v>
      </c>
      <c r="V39" s="1" t="n">
        <v>0</v>
      </c>
      <c r="W39" s="1" t="s">
        <v>36</v>
      </c>
      <c r="X39" s="1" t="n">
        <f aca="false">SUM(U37:U46)</f>
        <v>-2.73111889426383</v>
      </c>
    </row>
    <row r="40" customFormat="false" ht="12.8" hidden="false" customHeight="false" outlineLevel="0" collapsed="false">
      <c r="L40" s="1" t="n">
        <v>0</v>
      </c>
      <c r="M40" s="1" t="n">
        <v>1</v>
      </c>
      <c r="N40" s="1" t="n">
        <v>0</v>
      </c>
      <c r="O40" s="1" t="n">
        <v>0</v>
      </c>
      <c r="P40" s="1" t="n">
        <v>1</v>
      </c>
      <c r="Q40" s="1" t="n">
        <v>2</v>
      </c>
      <c r="R40" s="1" t="n">
        <v>0</v>
      </c>
      <c r="S40" s="1" t="n">
        <v>1.13628582229432</v>
      </c>
      <c r="T40" s="1" t="n">
        <v>1</v>
      </c>
      <c r="U40" s="1" t="n">
        <v>-0.136285822294319</v>
      </c>
      <c r="V40" s="1" t="n">
        <v>1</v>
      </c>
      <c r="W40" s="1" t="s">
        <v>36</v>
      </c>
    </row>
    <row r="41" customFormat="false" ht="12.8" hidden="false" customHeight="false" outlineLevel="0" collapsed="false">
      <c r="L41" s="1" t="n">
        <v>1</v>
      </c>
      <c r="M41" s="1" t="n">
        <v>0</v>
      </c>
      <c r="N41" s="1" t="n">
        <v>0</v>
      </c>
      <c r="O41" s="1" t="n">
        <v>0</v>
      </c>
      <c r="P41" s="1" t="n">
        <v>1</v>
      </c>
      <c r="Q41" s="1" t="n">
        <v>4</v>
      </c>
      <c r="R41" s="1" t="n">
        <v>0</v>
      </c>
      <c r="S41" s="1" t="n">
        <v>1.18597560508655</v>
      </c>
      <c r="T41" s="1" t="n">
        <v>1</v>
      </c>
      <c r="U41" s="1" t="n">
        <v>-0.185975605086552</v>
      </c>
      <c r="V41" s="1" t="n">
        <v>1</v>
      </c>
      <c r="W41" s="1" t="s">
        <v>34</v>
      </c>
    </row>
    <row r="42" customFormat="false" ht="12.8" hidden="false" customHeight="false" outlineLevel="0" collapsed="false"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3</v>
      </c>
      <c r="R42" s="1" t="n">
        <v>1</v>
      </c>
      <c r="S42" s="1" t="n">
        <v>0.6</v>
      </c>
      <c r="T42" s="1" t="n">
        <v>0</v>
      </c>
      <c r="U42" s="1" t="n">
        <v>-0.6</v>
      </c>
      <c r="V42" s="1" t="n">
        <v>0</v>
      </c>
      <c r="W42" s="1" t="s">
        <v>36</v>
      </c>
    </row>
    <row r="43" customFormat="false" ht="12.8" hidden="false" customHeight="false" outlineLevel="0" collapsed="false">
      <c r="L43" s="1" t="n">
        <v>1</v>
      </c>
      <c r="M43" s="1" t="n">
        <v>0</v>
      </c>
      <c r="N43" s="1" t="n">
        <v>0</v>
      </c>
      <c r="O43" s="1" t="n">
        <v>1</v>
      </c>
      <c r="P43" s="1" t="n">
        <v>0</v>
      </c>
      <c r="Q43" s="1" t="n">
        <v>4</v>
      </c>
      <c r="R43" s="1" t="n">
        <v>1</v>
      </c>
      <c r="S43" s="1" t="n">
        <v>0.6</v>
      </c>
      <c r="T43" s="1" t="n">
        <v>1</v>
      </c>
      <c r="U43" s="1" t="n">
        <v>0.4</v>
      </c>
      <c r="V43" s="1" t="n">
        <v>0</v>
      </c>
      <c r="W43" s="1" t="s">
        <v>36</v>
      </c>
    </row>
    <row r="44" customFormat="false" ht="12.8" hidden="false" customHeight="false" outlineLevel="0" collapsed="false">
      <c r="L44" s="1" t="n">
        <v>0</v>
      </c>
      <c r="M44" s="1" t="n">
        <v>1</v>
      </c>
      <c r="N44" s="1" t="n">
        <v>1</v>
      </c>
      <c r="O44" s="1" t="n">
        <v>0</v>
      </c>
      <c r="P44" s="1" t="n">
        <v>1</v>
      </c>
      <c r="Q44" s="1" t="n">
        <v>3</v>
      </c>
      <c r="R44" s="1" t="n">
        <v>0</v>
      </c>
      <c r="S44" s="1" t="n">
        <v>1.16113071369044</v>
      </c>
      <c r="T44" s="1" t="n">
        <v>0</v>
      </c>
      <c r="U44" s="1" t="n">
        <v>-1.16113071369044</v>
      </c>
      <c r="V44" s="1" t="n">
        <v>1</v>
      </c>
      <c r="W44" s="1" t="s">
        <v>40</v>
      </c>
    </row>
    <row r="45" customFormat="false" ht="12.8" hidden="false" customHeight="false" outlineLevel="0" collapsed="false">
      <c r="L45" s="1" t="n">
        <v>1</v>
      </c>
      <c r="M45" s="1" t="n">
        <v>1</v>
      </c>
      <c r="N45" s="1" t="n">
        <v>0</v>
      </c>
      <c r="O45" s="1" t="n">
        <v>0</v>
      </c>
      <c r="P45" s="1" t="n">
        <v>1</v>
      </c>
      <c r="Q45" s="1" t="n">
        <v>0</v>
      </c>
      <c r="R45" s="1" t="n">
        <v>0</v>
      </c>
      <c r="S45" s="1" t="n">
        <v>1.08659603950209</v>
      </c>
      <c r="T45" s="1" t="n">
        <v>1</v>
      </c>
      <c r="U45" s="1" t="n">
        <v>-0.0865960395020862</v>
      </c>
      <c r="V45" s="1" t="n">
        <v>1</v>
      </c>
      <c r="W45" s="1" t="s">
        <v>34</v>
      </c>
    </row>
    <row r="46" customFormat="false" ht="12.8" hidden="false" customHeight="false" outlineLevel="0" collapsed="false">
      <c r="L46" s="1" t="n">
        <v>1</v>
      </c>
      <c r="M46" s="1" t="n">
        <v>0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0.6</v>
      </c>
      <c r="T46" s="1" t="n">
        <v>1</v>
      </c>
      <c r="U46" s="1" t="n">
        <v>0.4</v>
      </c>
      <c r="V46" s="1" t="n">
        <v>1</v>
      </c>
      <c r="W46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48</v>
      </c>
    </row>
    <row r="3" customFormat="false" ht="12.8" hidden="false" customHeight="false" outlineLevel="0" collapsed="false">
      <c r="A3" s="1" t="s">
        <v>49</v>
      </c>
    </row>
    <row r="4" customFormat="false" ht="12.8" hidden="false" customHeight="false" outlineLevel="0" collapsed="false">
      <c r="A4" s="1" t="s">
        <v>50</v>
      </c>
    </row>
    <row r="5" customFormat="false" ht="12.8" hidden="false" customHeight="false" outlineLevel="0" collapsed="false">
      <c r="A5" s="1" t="s">
        <v>51</v>
      </c>
    </row>
    <row r="6" customFormat="false" ht="12.8" hidden="false" customHeight="false" outlineLevel="0" collapsed="false">
      <c r="A6" s="1" t="s">
        <v>52</v>
      </c>
    </row>
    <row r="7" customFormat="false" ht="12.8" hidden="false" customHeight="false" outlineLevel="0" collapsed="false">
      <c r="A7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2025-05-20T08:08:07Z</dcterms:created>
  <dc:creator/>
  <dc:description/>
  <dc:language>en-PH</dc:language>
  <cp:lastModifiedBy/>
  <dcterms:modified xsi:type="dcterms:W3CDTF">2025-05-20T10:00:59Z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