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<sst xmlns="http://schemas.openxmlformats.org/spreadsheetml/2006/main" count="20" uniqueCount="19">
  <si>
    <t xml:space="preserve">Stock:</t>
  </si>
  <si>
    <t xml:space="preserve">Discounted Cash Flow Analysis Model</t>
  </si>
  <si>
    <t xml:space="preserve">AAPL</t>
  </si>
  <si>
    <t xml:space="preserve">Year</t>
  </si>
  <si>
    <t xml:space="preserve"> Growth Rate:</t>
  </si>
  <si>
    <t xml:space="preserve">Free Cash Flow</t>
  </si>
  <si>
    <t xml:space="preserve">Average Growth Rate:</t>
  </si>
  <si>
    <t xml:space="preserve">Growth</t>
  </si>
  <si>
    <t xml:space="preserve">Perpetual Growth Rate:</t>
  </si>
  <si>
    <t xml:space="preserve">Discount Rate:</t>
  </si>
  <si>
    <t xml:space="preserve">Terminal Value</t>
  </si>
  <si>
    <t xml:space="preserve">Future Free Cash Flows</t>
  </si>
  <si>
    <t xml:space="preserve">PV of FFCF</t>
  </si>
  <si>
    <t xml:space="preserve">Sum of FCF</t>
  </si>
  <si>
    <t xml:space="preserve">Cash &amp; Cash Equivalents</t>
  </si>
  <si>
    <t xml:space="preserve">Total Debt</t>
  </si>
  <si>
    <t xml:space="preserve">Equity Value</t>
  </si>
  <si>
    <t xml:space="preserve">Shares Outstanding</t>
  </si>
  <si>
    <t xml:space="preserve">DCF Price per Share: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</si>
</sst>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\ %"/>
    <numFmt numFmtId="166" formatCode="[$$-409]#,##0;\-[$$-409]#,##0"/>
    <numFmt numFmtId="167" formatCode="0.00\ %"/>
    <numFmt numFmtId="168" formatCode="General"/>
    <numFmt numFmtId="169" formatCode="[$$-409]#,##0;[RED]\-[$$-409]#,##0"/>
    <numFmt numFmtId="170" formatCode="[$$-409]#,##0.00;[RED]\-[$$-409]#,##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5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F819E"/>
        <bgColor rgb="FFBE618C"/>
      </patternFill>
    </fill>
    <fill>
      <patternFill patternType="solid">
        <fgColor rgb="FFBE618C"/>
        <bgColor rgb="FFBF819E"/>
      </patternFill>
    </fill>
    <fill>
      <patternFill patternType="solid">
        <fgColor rgb="FF7BAADD"/>
        <bgColor rgb="FF99CCFF"/>
      </patternFill>
    </fill>
    <fill>
      <patternFill patternType="solid">
        <fgColor rgb="FFB4C7DC"/>
        <bgColor rgb="FFCCCCFF"/>
      </patternFill>
    </fill>
    <fill>
      <patternFill patternType="solid">
        <fgColor rgb="FFFFB66C"/>
        <bgColor rgb="FFFF99CC"/>
      </patternFill>
    </fill>
    <fill>
      <patternFill patternType="solid">
        <fgColor rgb="FFCBFFD5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7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BE618C"/>
      <rgbColor rgb="FF7BAADD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BFFD5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K27" activeCellId="0" sqref="K27"/>
    </sheetView>
  </sheetViews>
  <sheetFormatPr defaultColWidth="8.70703125" defaultRowHeight="13.8" zeroHeight="false" outlineLevelRow="0" outlineLevelCol="0"/>
  <cols>
    <col collapsed="false" customWidth="true" hidden="false" outlineLevel="0" max="10" min="1" style="1" width="10.71"/>
    <col collapsed="false" customWidth="true" hidden="false" outlineLevel="0" max="13" min="12" style="1" width="10.71"/>
  </cols>
  <sheetData>
    <row r="1" customFormat="false" ht="13.8" hidden="false" customHeight="false" outlineLevel="0" collapsed="false">
      <c r="A1" s="2" t="s">
        <v>0</v>
      </c>
      <c r="B1" s="2"/>
      <c r="C1" s="2"/>
      <c r="D1" s="3" t="s">
        <v>1</v>
      </c>
      <c r="E1" s="3"/>
      <c r="F1" s="3"/>
      <c r="G1" s="3"/>
      <c r="H1" s="3"/>
      <c r="I1" s="3"/>
      <c r="J1" s="3"/>
      <c r="K1" s="3"/>
      <c r="L1" s="3"/>
      <c r="M1" s="3"/>
    </row>
    <row r="2" customFormat="false" ht="13.8" hidden="false" customHeight="false" outlineLevel="0" collapsed="false">
      <c r="A2" s="4" t="s">
        <v>2</v>
      </c>
      <c r="B2" s="4"/>
      <c r="C2" s="4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13.8" hidden="false" customHeight="false" outlineLevel="0" collapsed="false">
      <c r="A3" s="4"/>
      <c r="B3" s="4"/>
      <c r="C3" s="4"/>
      <c r="D3" s="3"/>
      <c r="E3" s="3"/>
      <c r="F3" s="3"/>
      <c r="G3" s="3"/>
      <c r="H3" s="3"/>
      <c r="I3" s="3"/>
      <c r="J3" s="3"/>
      <c r="K3" s="3"/>
      <c r="L3" s="3"/>
      <c r="M3" s="3"/>
    </row>
    <row r="4" customFormat="false" ht="13.8" hidden="false" customHeight="false" outlineLevel="0" collapsed="false">
      <c r="A4" s="5"/>
      <c r="B4" s="5"/>
      <c r="C4" s="5"/>
    </row>
    <row r="5" customFormat="false" ht="13.8" hidden="false" customHeight="false" outlineLevel="0" collapsed="false">
      <c r="A5" s="5"/>
      <c r="B5" s="5"/>
    </row>
    <row r="6" customFormat="false" ht="13.8" hidden="false" customHeight="false" outlineLevel="0" collapsed="false">
      <c r="A6" s="6" t="s">
        <v>3</v>
      </c>
      <c r="B6" s="6"/>
      <c r="C6" s="7" t="n">
        <v>2019</v>
      </c>
      <c r="D6" s="7" t="n">
        <v>2020</v>
      </c>
      <c r="E6" s="7" t="n">
        <v>2021</v>
      </c>
      <c r="F6" s="7" t="n">
        <v>2022</v>
      </c>
      <c r="G6" s="8"/>
      <c r="H6" s="8"/>
      <c r="I6" s="8"/>
      <c r="J6" s="9" t="s">
        <v>4</v>
      </c>
      <c r="K6" s="9"/>
      <c r="L6" s="9"/>
      <c r="M6" s="10" t="n">
        <v>0.08</v>
      </c>
    </row>
    <row r="7" customFormat="false" ht="13.8" hidden="false" customHeight="false" outlineLevel="0" collapsed="false">
      <c r="A7" s="6" t="s">
        <v>5</v>
      </c>
      <c r="B7" s="6"/>
      <c r="C7" s="11" t="n">
        <v>58896</v>
      </c>
      <c r="D7" s="11" t="n">
        <v>73365</v>
      </c>
      <c r="E7" s="11" t="n">
        <v>92953</v>
      </c>
      <c r="F7" s="11" t="n">
        <v>111443</v>
      </c>
      <c r="G7" s="8"/>
      <c r="H7" s="8"/>
      <c r="I7" s="8"/>
      <c r="J7" s="12" t="s">
        <v>6</v>
      </c>
      <c r="K7" s="12"/>
      <c r="L7" s="12"/>
      <c r="M7" s="13" t="n">
        <f aca="false">AVERAGE(C8:F8)</f>
        <v>0.237193954966171</v>
      </c>
    </row>
    <row r="8" customFormat="false" ht="13.8" hidden="false" customHeight="false" outlineLevel="0" collapsed="false">
      <c r="A8" s="6" t="s">
        <v>7</v>
      </c>
      <c r="B8" s="6"/>
      <c r="C8" s="14"/>
      <c r="D8" s="15" t="n">
        <f aca="false">(D7-C7)/C7</f>
        <v>0.245670334148329</v>
      </c>
      <c r="E8" s="15" t="n">
        <f aca="false">(E7-D7)/D7</f>
        <v>0.266993798132625</v>
      </c>
      <c r="F8" s="15" t="n">
        <f aca="false">(F7-E7)/E7</f>
        <v>0.198917732617559</v>
      </c>
      <c r="G8" s="8"/>
      <c r="H8" s="8"/>
      <c r="I8" s="8"/>
      <c r="J8" s="9" t="s">
        <v>8</v>
      </c>
      <c r="K8" s="9"/>
      <c r="L8" s="9"/>
      <c r="M8" s="16" t="n">
        <v>0.025</v>
      </c>
    </row>
    <row r="9" customFormat="false" ht="13.8" hidden="false" customHeight="false" outlineLevel="0" collapsed="false">
      <c r="A9" s="17"/>
      <c r="B9" s="18"/>
      <c r="C9" s="19"/>
      <c r="D9" s="20"/>
      <c r="E9" s="20"/>
      <c r="F9" s="20"/>
      <c r="G9" s="8"/>
      <c r="H9" s="8"/>
      <c r="I9" s="8"/>
      <c r="J9" s="9" t="s">
        <v>9</v>
      </c>
      <c r="K9" s="9"/>
      <c r="L9" s="9"/>
      <c r="M9" s="21" t="n">
        <v>0.08</v>
      </c>
    </row>
    <row r="10" customFormat="false" ht="13.8" hidden="false" customHeight="false" outlineLevel="0" collapsed="false">
      <c r="A10" s="17"/>
      <c r="B10" s="18"/>
      <c r="C10" s="19"/>
      <c r="D10" s="20"/>
      <c r="E10" s="20"/>
      <c r="F10" s="20"/>
      <c r="G10" s="8"/>
      <c r="H10" s="8"/>
      <c r="I10" s="8"/>
      <c r="J10" s="17"/>
      <c r="K10" s="22"/>
      <c r="L10" s="20"/>
      <c r="M10" s="20"/>
    </row>
    <row r="11" customFormat="false" ht="15" hidden="false" customHeight="false" outlineLevel="0" collapsed="false">
      <c r="A11" s="23"/>
      <c r="B11" s="23"/>
      <c r="C11" s="23"/>
      <c r="D11" s="23"/>
      <c r="E11" s="23"/>
      <c r="F11" s="23"/>
      <c r="G11" s="8"/>
      <c r="H11" s="8"/>
      <c r="I11" s="8"/>
      <c r="J11" s="8"/>
      <c r="K11" s="8"/>
      <c r="L11" s="8"/>
      <c r="M11" s="24"/>
    </row>
    <row r="12" customFormat="false" ht="13.8" hidden="false" customHeight="false" outlineLevel="0" collapsed="false">
      <c r="A12" s="25"/>
      <c r="B12" s="25"/>
      <c r="C12" s="26" t="n">
        <v>1</v>
      </c>
      <c r="D12" s="26" t="n">
        <f aca="false">C12+1</f>
        <v>2</v>
      </c>
      <c r="E12" s="26" t="n">
        <f aca="false">D12+1</f>
        <v>3</v>
      </c>
      <c r="F12" s="26" t="n">
        <f aca="false">E12+1</f>
        <v>4</v>
      </c>
      <c r="G12" s="26" t="n">
        <f aca="false">F12+1</f>
        <v>5</v>
      </c>
      <c r="H12" s="26" t="n">
        <f aca="false">G12+1</f>
        <v>6</v>
      </c>
      <c r="I12" s="26" t="n">
        <f aca="false">H12+1</f>
        <v>7</v>
      </c>
      <c r="J12" s="26" t="n">
        <f aca="false">I12+1</f>
        <v>8</v>
      </c>
      <c r="K12" s="26" t="n">
        <f aca="false">J12+1</f>
        <v>9</v>
      </c>
      <c r="L12" s="27" t="n">
        <f aca="false">K12+1</f>
        <v>10</v>
      </c>
      <c r="M12" s="27"/>
    </row>
    <row r="13" customFormat="false" ht="13.8" hidden="false" customHeight="false" outlineLevel="0" collapsed="false">
      <c r="A13" s="28" t="s">
        <v>3</v>
      </c>
      <c r="B13" s="28"/>
      <c r="C13" s="29" t="n">
        <v>2023</v>
      </c>
      <c r="D13" s="29" t="n">
        <v>2024</v>
      </c>
      <c r="E13" s="29" t="n">
        <v>2025</v>
      </c>
      <c r="F13" s="29" t="n">
        <v>2026</v>
      </c>
      <c r="G13" s="29" t="n">
        <v>2027</v>
      </c>
      <c r="H13" s="29" t="n">
        <v>2028</v>
      </c>
      <c r="I13" s="29" t="n">
        <v>2029</v>
      </c>
      <c r="J13" s="29" t="n">
        <v>2030</v>
      </c>
      <c r="K13" s="29" t="n">
        <v>2031</v>
      </c>
      <c r="L13" s="29" t="s">
        <v>10</v>
      </c>
      <c r="M13" s="29"/>
    </row>
    <row r="14" customFormat="false" ht="13.8" hidden="false" customHeight="false" outlineLevel="0" collapsed="false">
      <c r="A14" s="28" t="s">
        <v>11</v>
      </c>
      <c r="B14" s="28"/>
      <c r="C14" s="30" t="n">
        <f aca="false">F7*(1+M6)</f>
        <v>120358.44</v>
      </c>
      <c r="D14" s="30" t="n">
        <f aca="false">C14*(1+$M$6)</f>
        <v>129987.1152</v>
      </c>
      <c r="E14" s="30" t="n">
        <f aca="false">D14*(1+$M$6)</f>
        <v>140386.084416</v>
      </c>
      <c r="F14" s="30" t="n">
        <f aca="false">E14*(1+$M$6)</f>
        <v>151616.97116928</v>
      </c>
      <c r="G14" s="30" t="n">
        <f aca="false">F14*(1+$M$6)</f>
        <v>163746.328862822</v>
      </c>
      <c r="H14" s="30" t="n">
        <f aca="false">G14*(1+$M$6)</f>
        <v>176846.035171848</v>
      </c>
      <c r="I14" s="30" t="n">
        <f aca="false">H14*(1+$M$6)</f>
        <v>190993.717985596</v>
      </c>
      <c r="J14" s="30" t="n">
        <f aca="false">I14*(1+$M$6)</f>
        <v>206273.215424444</v>
      </c>
      <c r="K14" s="30" t="n">
        <f aca="false">J14*(1+$M$6)</f>
        <v>222775.072658399</v>
      </c>
      <c r="L14" s="31" t="n">
        <f aca="false">K14*(1+M8)/(M9-M8)</f>
        <v>4151717.26317926</v>
      </c>
      <c r="M14" s="31"/>
    </row>
    <row r="15" customFormat="false" ht="13.8" hidden="false" customHeight="false" outlineLevel="0" collapsed="false">
      <c r="A15" s="28" t="s">
        <v>12</v>
      </c>
      <c r="B15" s="28"/>
      <c r="C15" s="30" t="n">
        <f aca="false">C14/(1+$M$9)^ROW(C12)</f>
        <v>47795.992493168</v>
      </c>
      <c r="D15" s="30" t="n">
        <f aca="false">D14/(1+$M$9)^ROW(D12)</f>
        <v>51619.6718926215</v>
      </c>
      <c r="E15" s="30" t="n">
        <f aca="false">E14/(1+$M$9)^ROW(E12)</f>
        <v>55749.2456440312</v>
      </c>
      <c r="F15" s="30" t="n">
        <f aca="false">F14/(1+$M$9)^ROW(F12)</f>
        <v>60209.1852955537</v>
      </c>
      <c r="G15" s="30" t="n">
        <f aca="false">G14/(1+$M$9)^ROW(G12)</f>
        <v>65025.920119198</v>
      </c>
      <c r="H15" s="30" t="n">
        <f aca="false">H14/(1+$M$9)^ROW(H12)</f>
        <v>70227.9937287338</v>
      </c>
      <c r="I15" s="30" t="n">
        <f aca="false">I14/(1+$M$9)^ROW(I12)</f>
        <v>75846.2332270325</v>
      </c>
      <c r="J15" s="30" t="n">
        <f aca="false">J14/(1+$M$9)^ROW(J12)</f>
        <v>81913.9318851951</v>
      </c>
      <c r="K15" s="30" t="n">
        <f aca="false">K14/(1+$M$9)^ROW(K12)</f>
        <v>88467.0464360108</v>
      </c>
      <c r="L15" s="30" t="n">
        <f aca="false">L14/(1+$M$9)^ROW(L12)</f>
        <v>1648704.04721656</v>
      </c>
      <c r="M15" s="30" t="n">
        <f aca="false">M14/(1+$M$9)^M12</f>
        <v>0</v>
      </c>
    </row>
    <row r="16" customFormat="false" ht="15" hidden="false" customHeight="fals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24"/>
    </row>
    <row r="17" customFormat="false" ht="15" hidden="false" customHeight="fals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24"/>
    </row>
    <row r="18" customFormat="false" ht="15" hidden="false" customHeight="false" outlineLevel="0" collapsed="false">
      <c r="A18" s="28" t="s">
        <v>13</v>
      </c>
      <c r="B18" s="28"/>
      <c r="C18" s="30" t="n">
        <f aca="false">SUM(C15:L15)</f>
        <v>2245559.2679381</v>
      </c>
      <c r="D18" s="8"/>
      <c r="E18" s="8"/>
      <c r="F18" s="8"/>
      <c r="G18" s="8"/>
      <c r="H18" s="8"/>
      <c r="I18" s="8"/>
      <c r="J18" s="8"/>
      <c r="K18" s="8"/>
      <c r="L18" s="8"/>
      <c r="M18" s="24"/>
    </row>
    <row r="19" customFormat="false" ht="15" hidden="false" customHeight="false" outlineLevel="0" collapsed="false">
      <c r="A19" s="28" t="s">
        <v>14</v>
      </c>
      <c r="B19" s="28"/>
      <c r="C19" s="30" t="n">
        <v>48304</v>
      </c>
      <c r="D19" s="8"/>
      <c r="E19" s="8"/>
      <c r="F19" s="8"/>
      <c r="G19" s="8"/>
      <c r="H19" s="8"/>
      <c r="I19" s="8"/>
      <c r="J19" s="8"/>
      <c r="K19" s="8"/>
      <c r="L19" s="8"/>
      <c r="M19" s="24"/>
    </row>
    <row r="20" customFormat="false" ht="15" hidden="false" customHeight="false" outlineLevel="0" collapsed="false">
      <c r="A20" s="28" t="s">
        <v>15</v>
      </c>
      <c r="B20" s="28"/>
      <c r="C20" s="30" t="n">
        <v>120069</v>
      </c>
      <c r="D20" s="8"/>
      <c r="E20" s="8"/>
      <c r="F20" s="8"/>
      <c r="G20" s="8"/>
      <c r="H20" s="8"/>
      <c r="I20" s="8"/>
      <c r="J20" s="8"/>
      <c r="K20" s="8"/>
      <c r="L20" s="8"/>
      <c r="M20" s="24"/>
    </row>
    <row r="21" customFormat="false" ht="15" hidden="false" customHeight="false" outlineLevel="0" collapsed="false">
      <c r="A21" s="28" t="s">
        <v>16</v>
      </c>
      <c r="B21" s="28"/>
      <c r="C21" s="30" t="n">
        <f aca="false">C18+C19-C20</f>
        <v>2173794.2679381</v>
      </c>
      <c r="D21" s="8"/>
      <c r="E21" s="8"/>
      <c r="F21" s="8"/>
      <c r="G21" s="8"/>
      <c r="H21" s="8"/>
      <c r="I21" s="8"/>
      <c r="J21" s="8"/>
      <c r="K21" s="8"/>
      <c r="L21" s="8"/>
      <c r="M21" s="24"/>
    </row>
    <row r="22" customFormat="false" ht="15" hidden="false" customHeight="false" outlineLevel="0" collapsed="false">
      <c r="A22" s="28" t="s">
        <v>17</v>
      </c>
      <c r="B22" s="28"/>
      <c r="C22" s="30" t="n">
        <v>15630</v>
      </c>
      <c r="D22" s="8"/>
      <c r="E22" s="8"/>
      <c r="F22" s="8"/>
      <c r="G22" s="8"/>
      <c r="H22" s="8"/>
      <c r="I22" s="8"/>
      <c r="J22" s="8"/>
      <c r="K22" s="8"/>
      <c r="L22" s="8"/>
      <c r="M22" s="24"/>
    </row>
    <row r="23" customFormat="false" ht="15" hidden="false" customHeight="false" outlineLevel="0" collapsed="false">
      <c r="A23" s="32" t="s">
        <v>18</v>
      </c>
      <c r="B23" s="32"/>
      <c r="C23" s="32"/>
      <c r="D23" s="8"/>
      <c r="E23" s="8"/>
      <c r="F23" s="8"/>
      <c r="G23" s="8"/>
      <c r="H23" s="8"/>
      <c r="I23" s="8"/>
      <c r="J23" s="8"/>
      <c r="K23" s="8"/>
      <c r="L23" s="8"/>
      <c r="M23" s="24"/>
    </row>
    <row r="24" customFormat="false" ht="15" hidden="false" customHeight="false" outlineLevel="0" collapsed="false">
      <c r="A24" s="33" t="n">
        <f aca="false">C21/C22</f>
        <v>139.078328083052</v>
      </c>
      <c r="B24" s="33"/>
      <c r="C24" s="33"/>
      <c r="D24" s="8"/>
      <c r="E24" s="8"/>
      <c r="F24" s="8"/>
      <c r="G24" s="8"/>
      <c r="H24" s="8"/>
      <c r="I24" s="8"/>
      <c r="J24" s="8"/>
      <c r="K24" s="8"/>
      <c r="L24" s="8"/>
      <c r="M24" s="24"/>
    </row>
    <row r="25" customFormat="false" ht="15" hidden="false" customHeight="false" outlineLevel="0" collapsed="false">
      <c r="A25" s="33"/>
      <c r="B25" s="33"/>
      <c r="C25" s="33"/>
      <c r="D25" s="8"/>
      <c r="E25" s="8"/>
      <c r="F25" s="8"/>
      <c r="G25" s="8"/>
      <c r="H25" s="8"/>
      <c r="I25" s="8"/>
      <c r="J25" s="8"/>
      <c r="K25" s="8"/>
      <c r="L25" s="8"/>
      <c r="M25" s="24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24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24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24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24"/>
    </row>
    <row r="32" customFormat="false" ht="13.8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customFormat="false" ht="13.8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</row>
  </sheetData>
  <mergeCells count="25">
    <mergeCell ref="A1:C1"/>
    <mergeCell ref="D1:M3"/>
    <mergeCell ref="A2:C3"/>
    <mergeCell ref="A6:B6"/>
    <mergeCell ref="J6:L6"/>
    <mergeCell ref="A7:B7"/>
    <mergeCell ref="J7:L7"/>
    <mergeCell ref="A8:B8"/>
    <mergeCell ref="J8:L8"/>
    <mergeCell ref="J9:L9"/>
    <mergeCell ref="A12:B12"/>
    <mergeCell ref="L12:M12"/>
    <mergeCell ref="A13:B13"/>
    <mergeCell ref="L13:M13"/>
    <mergeCell ref="A14:B14"/>
    <mergeCell ref="L14:M14"/>
    <mergeCell ref="A15:B15"/>
    <mergeCell ref="L15:M15"/>
    <mergeCell ref="A18:B18"/>
    <mergeCell ref="A19:B19"/>
    <mergeCell ref="A20:B20"/>
    <mergeCell ref="A21:B21"/>
    <mergeCell ref="A22:B22"/>
    <mergeCell ref="A23:C23"/>
    <mergeCell ref="A24:C25"/>
  </mergeCells>
  <printOptions headings="false" gridLines="false" gridLinesSet="true" horizontalCentered="false" verticalCentered="false"/>
  <pageMargins left="0.75" right="0.75" top="0.7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LibreOffice/7.4.3.2$MacOSX_X86_64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2023-08-27T10:41:52Z</dcterms:created>
  <dc:creator/>
  <dc:description/>
  <dc:language>cs-CZ</dc:language>
  <cp:lastModifiedBy/>
  <dcterms:modified xsi:type="dcterms:W3CDTF">2023-08-29T20:22:33Z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