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สี" sheetId="1" r:id="rId4"/>
    <sheet state="visible" name="Company" sheetId="2" r:id="rId5"/>
    <sheet state="visible" name="Ceo" sheetId="3" r:id="rId6"/>
    <sheet state="visible" name="OrgAdmin" sheetId="4" r:id="rId7"/>
    <sheet state="visible" name="UserList" sheetId="5" r:id="rId8"/>
  </sheets>
  <definedNames/>
  <calcPr/>
  <extLst>
    <ext uri="GoogleSheetsCustomDataVersion2">
      <go:sheetsCustomData xmlns:go="http://customooxmlschemas.google.com/" r:id="rId9" roundtripDataChecksum="1dFITEARfoInOhdHL5zvlwCIjl3XrLw1dqFbczsGfM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======
ID#AAABqi0-I-U
SECTOR    (2025-09-04 02:16:14)
1.สมาชิก AIMC
 2.ไม่เป็นสมาชิก AIMC
 3.สมาชิก ASCO
 4.ไม่เป็นสมาชิก ASCO
 5.สมาชิก TDO
 6.ไม่เป็นสมาชิก TDO
 7.บริษัทในกลุ่มตลาดหลักทรัพย์ฯ</t>
      </text>
    </comment>
  </commentList>
  <extLst>
    <ext uri="GoogleSheetsCustomDataVersion2">
      <go:sheetsCustomData xmlns:go="http://customooxmlschemas.google.com/" r:id="rId1" roundtripDataSignature="AMtx7mjgF7AwWO1FcEV8DpczJNt9XDnNzg=="/>
    </ext>
  </extLst>
</comments>
</file>

<file path=xl/sharedStrings.xml><?xml version="1.0" encoding="utf-8"?>
<sst xmlns="http://schemas.openxmlformats.org/spreadsheetml/2006/main" count="2707" uniqueCount="1124">
  <si>
    <t>สีเหลืองคือ email org admin ซํ้ากับ email user</t>
  </si>
  <si>
    <t>สีส้มคือ email org admin ไปซํ้ากับอีก data sheet อื่นๆ (เช่น org admin ของ AIMC ซํ้ากับ orgadmin ของ ASCO)</t>
  </si>
  <si>
    <t>สีแดงคือ email org admin ซํ้ากันเองใน org admin</t>
  </si>
  <si>
    <t>สีฟ้าคือมี email 2 mails ใน org admin</t>
  </si>
  <si>
    <t xml:space="preserve">ชื่อบริษัทซ้ำกับ Sector </t>
  </si>
  <si>
    <t>addressEn</t>
  </si>
  <si>
    <t>addressTh</t>
  </si>
  <si>
    <t>contactPersonEmail</t>
  </si>
  <si>
    <t>contactPersonNameEn</t>
  </si>
  <si>
    <t>contactPersonNameTh</t>
  </si>
  <si>
    <t>contactPersonPhone</t>
  </si>
  <si>
    <t>nameEn</t>
  </si>
  <si>
    <t>nameTh</t>
  </si>
  <si>
    <t>phone</t>
  </si>
  <si>
    <t>sector</t>
  </si>
  <si>
    <t>key</t>
  </si>
  <si>
    <t>-</t>
  </si>
  <si>
    <t>87/2 อาคารซีอารซี ออลซีซั่นส์เพลส ชั้น 12 ถ.วิทยุ ลุมพินี ปทุมวัน กทม 10330</t>
  </si>
  <si>
    <t>torwong@globlex.co.th</t>
  </si>
  <si>
    <t>Torwong Sereephap</t>
  </si>
  <si>
    <t>02-672-5999 Ext.2450</t>
  </si>
  <si>
    <t>Globlex Securities Co.,Ltd.</t>
  </si>
  <si>
    <t>บริษัท หลักทรัพย์ โกลเบล็ก จำกัด</t>
  </si>
  <si>
    <t>02-672-5999</t>
  </si>
  <si>
    <t>สมาชิก ASCO</t>
  </si>
  <si>
    <t>195 วัน แมงก็อก ทาวเวอร์ 4 ชั้น 18-19 ถนนวิทยุ แขวงลุมพินี เขตปทุมวัน กรุงเทพมหานคร 10330</t>
  </si>
  <si>
    <t>sam.lin@kgi.co.th</t>
  </si>
  <si>
    <t>Mr. Chih-Hung Lin</t>
  </si>
  <si>
    <t>02-658-8899</t>
  </si>
  <si>
    <t>KGI Securities (Thailand) Public Company Limited</t>
  </si>
  <si>
    <t>บริษัท หลักทรัพย์ เคจีไอ (ประเทศไทย) จำกัด (มหาชน)</t>
  </si>
  <si>
    <t>02-658-8888</t>
  </si>
  <si>
    <t>ที่ 9 อาคาร จี ทาวเวอร์ แกรนด์ พระราม 9 ชั้น 15 เซ้าท์วิง ถนนพระราม 9 แขวงห้วยขวาง เขตห้วยขวาง กรุงเทพมหานคร 10310</t>
  </si>
  <si>
    <t>zcom-it-head@zcomsec.com</t>
  </si>
  <si>
    <t>Preeyawit Kanthajate (Pree)</t>
  </si>
  <si>
    <t>02-088-8188</t>
  </si>
  <si>
    <t>GMO-Z com Securities (Thailand) Public Company Limited</t>
  </si>
  <si>
    <t>บริษัท หลักทรัพย์ จีเอ็มโอ-แซด คอม (ประเทศไทย) จำกัด(มหาชน)</t>
  </si>
  <si>
    <t>127 อาคารเกษร ทาวเวอร์ ชัน 14 16 ถ.ราชดำริ ลุมพินี ปทุมวัน กรุงเทพมหานคร 10330</t>
  </si>
  <si>
    <t>Wayu.w@yuanta.co.th</t>
  </si>
  <si>
    <t>วายุ วิริยะนันท์</t>
  </si>
  <si>
    <t>02-009-8100</t>
  </si>
  <si>
    <t>Yuanta Securities (Thailand) Company Limited</t>
  </si>
  <si>
    <t>บริษัท หลักทรัพย์ หยวนต้า (ประเทศไทย) จำกัด</t>
  </si>
  <si>
    <t>0-2009-8000</t>
  </si>
  <si>
    <t>1768 อาคารไทยซัมมิท ชั้น 31 ถ. เพชรบุรีดัดใหม่ บางกะปิ ห้วยขวาง กรุงเทพฯ 10310</t>
  </si>
  <si>
    <t>supoj_kam@sbito.co.th</t>
  </si>
  <si>
    <t>นาย สุพจน์ คำวงค์</t>
  </si>
  <si>
    <t>081-371-8500</t>
  </si>
  <si>
    <t>SBI Thai Online Securities Co., Ltd.</t>
  </si>
  <si>
    <t>บริษัท หลักทรัพย์ เอสบีไอ ไทย ออนไลน์ จำกัด</t>
  </si>
  <si>
    <t>02-022-1499, 02-112-1499</t>
  </si>
  <si>
    <t>130-132 อาคารสินธร ทาวเวอร์ 1 ชั้น 2, 3 ถนนวิทยุ แขวงลุมพินี เขตปทุมวัน กรุงเทพฯ 10330</t>
  </si>
  <si>
    <t>pasuwee@uobkayhian.co.th</t>
  </si>
  <si>
    <t>พสุวี อุดมระติ</t>
  </si>
  <si>
    <t>02-659-8003</t>
  </si>
  <si>
    <t>UOB.Kay.Hiap.Securities.(Thailand).Public.Company.Limited.</t>
  </si>
  <si>
    <t>บริษัท หลักทรัพย์ ยูโอบี เคย์เฮียน (ประเทศไทย) จำกัด (มหาชน)</t>
  </si>
  <si>
    <t>02-659- 8000</t>
  </si>
  <si>
    <t>175 ชั้น 3/1 อาคารสาธรซิตี้ทาวเวอร์ ถนนสาทรใต้ แขวงทุ่งมหาเมฆ เขตสาทร กทม. 10120</t>
  </si>
  <si>
    <t>nattapong.w@asiaplus.co.th</t>
  </si>
  <si>
    <t>นายณัฐพงศ์ วนามล</t>
  </si>
  <si>
    <t>02-688-4068</t>
  </si>
  <si>
    <t>Asia Plus Securities Company Limited</t>
  </si>
  <si>
    <t>บริษัท หลักทรัพย์ เอเซีย พลัส จำกัด</t>
  </si>
  <si>
    <t>02-680-1000</t>
  </si>
  <si>
    <t>319 อาคารจัตุรัสจามจุรี ชั้นที่ 17 และ 20 ถนนพญาไท แขวงปทุมวัน เขตปทุมวัน กรุงเทพมหานคร 10330</t>
  </si>
  <si>
    <t>chakhorn@aira.co.th</t>
  </si>
  <si>
    <t>นายชาคร ทองหุ่น</t>
  </si>
  <si>
    <t>02-080-2900</t>
  </si>
  <si>
    <t>AIRA SECURITIES PUBLIC COMPANY LIMITED</t>
  </si>
  <si>
    <t>บริษัท หลักทรัพย์ไอร่า จำกัด (มหาชน)</t>
  </si>
  <si>
    <t>02-080-2888</t>
  </si>
  <si>
    <t>130-132 อาคารสินธรทาวเวอร์ 2 ชัน 2-3, อาคารสินธรทาวเวอร์ 3 ชัน 12 ถนนวิทยุ ลมพินี ปทุมวัน กรุงเทพ</t>
  </si>
  <si>
    <t>Kusol.Pi@cgsi.com</t>
  </si>
  <si>
    <t>Kusol Pinmuk</t>
  </si>
  <si>
    <t>02-841-9056</t>
  </si>
  <si>
    <t>CGS International Securities (Thailand) Co., Ltd.</t>
  </si>
  <si>
    <t>บริษัท หลักทรัพย์ซีจีเอส อินเตอร์เนชั่นแนล (ประเทศไทย) จำกัด</t>
  </si>
  <si>
    <t>02-841-9000</t>
  </si>
  <si>
    <t>400/22 ชั้น 1, 3,11 และ 19 อาคารธนาคารกสิกรไทย ถนนพหลโยธิน แขวงสามเสนใน เขตพญาไท กรุงเทพฯ 10400</t>
  </si>
  <si>
    <t>kanyaphat.ru@kasikornsecurities.com</t>
  </si>
  <si>
    <t>กัญญภัทร รังกุพันธ์</t>
  </si>
  <si>
    <t xml:space="preserve">Kasikorn Securities </t>
  </si>
  <si>
    <t>บริษัท หลักทรัพย์ กสิกรไทย จำกัด (มหาชน)</t>
  </si>
  <si>
    <t>02-796-0011</t>
  </si>
  <si>
    <t>ชัน 10,12,19,23,29-32 อาคารสีลมคอมเพล็กซ์ 191 แขวงสีลม เขตบางรัก กรุงเทพฯ 10500</t>
  </si>
  <si>
    <t>pichet@bualuang.co.th</t>
  </si>
  <si>
    <t>พิเชษฐ สิทธิอำนวย</t>
  </si>
  <si>
    <t>02-618-1106</t>
  </si>
  <si>
    <t xml:space="preserve">Bualuang Securities Plc. </t>
  </si>
  <si>
    <t>บริษัท หลักทรัพย์ บัวหลวง จำกัด (มหาชน)</t>
  </si>
  <si>
    <t>02-618-1000</t>
  </si>
  <si>
    <t>ชั้น 18 อาคาร ติ ออฟฟิศเศส แอท เซ็นทรัลเวิลด์ 999/9 ถนนพระรวม 1 แขวงปทุมวัน เขตปทุมวัน กรุงเทพฯ 10330</t>
  </si>
  <si>
    <t>apinut.c@finansiax.com</t>
  </si>
  <si>
    <t>Apinut Chamlumjeak</t>
  </si>
  <si>
    <t>02-680-4559</t>
  </si>
  <si>
    <t>Finansia Syrus Securities Public Company Limited.</t>
  </si>
  <si>
    <t>บริษัท หลักทรัพย์ ฟินันเซีย ไซรัส จำกัด (มหาชน)</t>
  </si>
  <si>
    <t>02-658-9000</t>
  </si>
  <si>
    <t>เลขที่ 209 อาคารเคเคพี ทาวเวอร์ ถนนสุขุมวิท 21 (อโศก) แขวงคลองเตยเหนือ เขตวัฒนา กรุงเทพมหานคร10110</t>
  </si>
  <si>
    <t>krit.kadn@kkpfg.com</t>
  </si>
  <si>
    <t>กริช กาศนอก</t>
  </si>
  <si>
    <t>097-180-9111</t>
  </si>
  <si>
    <t>Kiatnakin Phatra Securities Public Company Limited</t>
  </si>
  <si>
    <t>บริษัท หลักทรัพย์ เกียรตินาคินภัทร จำกัด(มหาชน)</t>
  </si>
  <si>
    <t>02 165 5555</t>
  </si>
  <si>
    <t>540 เมอร์คิวรีทาวเวอร์ ชัน 18 ถ.เพลินจิต เขวงลุมพินี เขตปทุมวัน กรุงเทพฯ 10330</t>
  </si>
  <si>
    <t>it-siriporn@ivglobal.co.th</t>
  </si>
  <si>
    <t>นางศิริพร พิชญากร</t>
  </si>
  <si>
    <t>02-658-5800 : 703</t>
  </si>
  <si>
    <t>I V Global Securities Plc.</t>
  </si>
  <si>
    <t xml:space="preserve">บริษัทหลักทรัพย์ ไอ วี โกลบอล จำกัด (มหาชน) </t>
  </si>
  <si>
    <t>02-658-5800</t>
  </si>
  <si>
    <t>48/8 อาคารทิสโก้ทาวเวอร์ ชั้น4 ถนนสาทรเหนือ แขวงสีลม เขตบางรัก กรุงเทพฯ 10500</t>
  </si>
  <si>
    <t>thanyat@tisco.co.th</t>
  </si>
  <si>
    <t>ธัญญะ ทนช่างยา</t>
  </si>
  <si>
    <t>080-416-4514</t>
  </si>
  <si>
    <t>Tisco Securities Company Limited</t>
  </si>
  <si>
    <t>บริษัท หลักทรัพย์ ทิสโก้ จำกัด</t>
  </si>
  <si>
    <t>02-6336000</t>
  </si>
  <si>
    <t>93/1 อาคารจีพีเอฟวิทยุ ตึกเอ ชั้น2 ถ.วิทยุ ลุมพินี ปทุมวัน กทม.</t>
  </si>
  <si>
    <t>pheera.chaihetphon@ubs.com</t>
  </si>
  <si>
    <t>นายพีระ ใช้เหตุผล</t>
  </si>
  <si>
    <t>02-613-6221</t>
  </si>
  <si>
    <t>UBS Securities (Thailand) Ltd.</t>
  </si>
  <si>
    <t>บริษัท หลักทรัพย์ ยูบีเอส (ประเทศไทย) จำกัด</t>
  </si>
  <si>
    <t>02-613-5700</t>
  </si>
  <si>
    <t>801 ถนนสุขุมวิท แขวงคลองตันเหนือ เขตวัฒนา กรุงเทพฯ 10110</t>
  </si>
  <si>
    <t>wanida.se@scbjuliusbaer.com</t>
  </si>
  <si>
    <t>วนิดา สนวลนนท์สกุล</t>
  </si>
  <si>
    <t>02-098-9804</t>
  </si>
  <si>
    <t>SCB-Julius Baer Securities Co., Ltd.</t>
  </si>
  <si>
    <t>บริษัท หลักทรัพย์ ไทยพาณิชย์ จูเลียส แบร์ จำกัด</t>
  </si>
  <si>
    <t>02 098 9804, 02 098 9803</t>
  </si>
  <si>
    <t>เลขที่ 548 อาคารวัน ซิดี เซ็นเตอร์ ชั้นที่ 56 ถนนเพลินจิต แขวงลมพินี เขตปทุมวัน กรุงเทพมหานคร 10330</t>
  </si>
  <si>
    <t>aphiwit.p@beyondsecurities.co.th</t>
  </si>
  <si>
    <t>Aphiwit Payuttinsiri</t>
  </si>
  <si>
    <t>02-820-0361</t>
  </si>
  <si>
    <t>BEYOND SECURITIES PUBLIC COMPANY LIMITED</t>
  </si>
  <si>
    <t>บริษัท หลักทรัพย์ บียอนด์ จำกัด (มหาชน)</t>
  </si>
  <si>
    <t>334 อาคารเดอะไนน์ ทาวเวอร์ส แกรนด์พระราม 9 ทาวเวอร์ เอ ชั้น 32 ถนนพระราม 9. แขวงหัวยขวาง เขตหัวยขวางกรุงเทพมหานคร 10310</t>
  </si>
  <si>
    <t>supakit@tsfc.co.th</t>
  </si>
  <si>
    <t>สุภกิจ ศรีไกรสิทธิ์</t>
  </si>
  <si>
    <t>084-549-3535</t>
  </si>
  <si>
    <t>TSFC Securities Public Company Limited</t>
  </si>
  <si>
    <t>บริษัท หลักทรัพย์ เพื่อธุรกิจหลักทรัพย์ จำกัด (มหาชน)</t>
  </si>
  <si>
    <t>02-015-5999</t>
  </si>
  <si>
    <t>ซั้น 16 อาคารเอ็มไทย ทาวเวอร์ 87 ถนนวิทยุ แข่วงลุมพินี เขตปทุมวัน กรุงเทพมหานคร 10330</t>
  </si>
  <si>
    <t>mohammed.irfan.memon@clsa.com</t>
  </si>
  <si>
    <t>Mohammed Irfan   Memon     </t>
  </si>
  <si>
    <t>02-257-4665</t>
  </si>
  <si>
    <t>CLSA Securities (Thailand) Limited</t>
  </si>
  <si>
    <t>บริษัท หลักทรัพย์ ซี แอล เอส เอ (ประเทศไทย) จำกัด</t>
  </si>
  <si>
    <t>02-257-4600</t>
  </si>
  <si>
    <t>เลขที่ 944 โครงการสามย่าน มิตรทาวน์ ชั้นที่ 17 ถ.พระราม 4 แขวงวังใหม่ เขตปทุมวัน กทม. 10330</t>
  </si>
  <si>
    <t>siripong.s@liberator.co.th</t>
  </si>
  <si>
    <t>ศิริพงษ์ สวัสดิ์อุบล</t>
  </si>
  <si>
    <t>099-189-7775</t>
  </si>
  <si>
    <t>Liberator Securities Co.,LTD.</t>
  </si>
  <si>
    <t>บริษัท หลักทรัพย์ ลิเบอเรเตอร์ จำกัด</t>
  </si>
  <si>
    <t>02-028-7441</t>
  </si>
  <si>
    <t>287 อ.ลิเบอร์ตีสแควร์ ชัน 16 สีอม บางรัก กรุงเทพฯ 10500</t>
  </si>
  <si>
    <t>kiatchaitato@krungthaixspring.com</t>
  </si>
  <si>
    <t>คุณเกียรติชัยทัศน์ อู่เจริญ</t>
  </si>
  <si>
    <t>02-6955000</t>
  </si>
  <si>
    <t>Krungthai XSpring Securities Co., Ltd.</t>
  </si>
  <si>
    <t>บริษัท หลักทรัพย์ กรุงไทย เอ็กซ์สปริง จำกัด</t>
  </si>
  <si>
    <t>399 อาคารอินเตอร์เชนจ์ 21 ถนนสุขุมวิท เขตวัฒนา กรุงเทพ 10110</t>
  </si>
  <si>
    <t>nopparuj.cheetanom@citi.com</t>
  </si>
  <si>
    <t>นพรุจ ชีลนอม</t>
  </si>
  <si>
    <t>02-079-2130</t>
  </si>
  <si>
    <t>CITICORP SECURITIES (THAILAND) LIMITED</t>
  </si>
  <si>
    <t>บริษัท หลักทรัพย์ ซิตี้คอร์ป (ประเทศไทย) จำกัด</t>
  </si>
  <si>
    <t>989 อาคารสยามพิวรรธน์ทาวเวอร์ ชัน 9, 14-15, ถนนพระราม 1 แขวง/เขต ปทุมวัน กทม 10330</t>
  </si>
  <si>
    <t>WeerayutC@th.dbs.com</t>
  </si>
  <si>
    <t>Weerayut Chenpanitsap</t>
  </si>
  <si>
    <t>02-857-7723</t>
  </si>
  <si>
    <t>DBS Vickers Securities (TH) Co., Ltd</t>
  </si>
  <si>
    <t>บริษัท หลักทรัพย์ ดีบีเอส วิคเคอร์ส (ประเทศไทย) จำกัด</t>
  </si>
  <si>
    <t>02-857-7922</t>
  </si>
  <si>
    <t>999/9 อาคารสำนักงาน ติ ออฟฟิศเศส แอท เซ็นทรัลเวิลด์ ชันที 20-21 ถ.พระราม 1 แขวงปทุมวัน กทม.10330</t>
  </si>
  <si>
    <t>varuth.h@maybank.com</t>
  </si>
  <si>
    <t xml:space="preserve">Varuth Haritthikorn  </t>
  </si>
  <si>
    <t>02-658-5002</t>
  </si>
  <si>
    <t>Maybank Securities (Thailand) PCL</t>
  </si>
  <si>
    <t>บริษัท หลักทรัพย์ เมย์แบงก์ (ประเทศไทย) จำกัด (มหาชน)</t>
  </si>
  <si>
    <t>02-6585000</t>
  </si>
  <si>
    <t>28th Floor, CRC Tower, All Seasons Place, 87/2 Wireless Road, Lumpini, Patumwan, BKK.</t>
  </si>
  <si>
    <t>Rashane.Boonyawairote@macquarie.com</t>
  </si>
  <si>
    <t>Rashane Boonyawairote</t>
  </si>
  <si>
    <t>02-694-7761</t>
  </si>
  <si>
    <t>Macquarie Securities (Thailand) Limited</t>
  </si>
  <si>
    <t>บริษัท หลักทรัพย์ แมคควอรี (ประเทศไทย) จำกัด</t>
  </si>
  <si>
    <t>02-6947999</t>
  </si>
  <si>
    <t>เลขที่ 11 อาคารคิวเฮ้าส์สาทร ชั้น 10, 14 ถนนสาทร ใต้ แขวงทุ่งมหาเมฆ เขตสาทร กรุงเทพมหานคร 10120</t>
  </si>
  <si>
    <t>Kitcha.Ch@lhsec.co.th</t>
  </si>
  <si>
    <t>Kitcha Charoenying</t>
  </si>
  <si>
    <t>02-055-5121</t>
  </si>
  <si>
    <t>Land and Houses Securities Public Company Limited</t>
  </si>
  <si>
    <t>บริษัท หลักทรัพย์ แลนด์ แอนด์ เฮ้าส์ จำกัด (มหาชน)</t>
  </si>
  <si>
    <t>02-055-5100</t>
  </si>
  <si>
    <t>ที่496,498,500,502 อาคารอัมรินทร์ ทาวเวอร์ ห้องเลขที่ 1 ชั้นที่ 12 ถนนเพลินจิต แขวงลุมพินี เขตปทุมวัน กรุงเทพมหานคร</t>
  </si>
  <si>
    <t>pisit.sot@webull-th.com</t>
  </si>
  <si>
    <t>พิสิฐ โสตถีวรกุล</t>
  </si>
  <si>
    <t>02-026-5222</t>
  </si>
  <si>
    <t>Webull Securities (Thailand) Co., Ltd.</t>
  </si>
  <si>
    <t>บริษัท หลักทรัพย์ วีบูลล์ (ประเทศไทย) จำกัด</t>
  </si>
  <si>
    <t>อาคาร ซีอาร์ซี ทาวเวอร์ ออลซีซั่น ชัน 18 ถ.วิทยุ ต.ลุมพินี อ.ปทุมวัน จ.กรุงเทพ 10330</t>
  </si>
  <si>
    <t xml:space="preserve">weerawat.u@daol.co.th  </t>
  </si>
  <si>
    <t>วีระวัฒน์ อุทโท</t>
  </si>
  <si>
    <t>02-351-1800</t>
  </si>
  <si>
    <t>DAOL SECURITIES (THAILAND) PUBLIC COMPANY LIMITED</t>
  </si>
  <si>
    <t>บริษัท หลักทรัพย์ดาโอ (ประเทศไทย) จำกัด(มหาชน)</t>
  </si>
  <si>
    <t>1 อาคารพาร์ค สีลม ชั้น 22 และห้อง 2301 ชั้น 23 ถนนคอนแวนต์ แขวงสีลม เขตบางรัก กรุงเทพมหานคร 10500</t>
  </si>
  <si>
    <t>Satit@trinitythai.com</t>
  </si>
  <si>
    <t>นายสาธิต ชูโชติ</t>
  </si>
  <si>
    <t>02-343-9570</t>
  </si>
  <si>
    <t>Trinity Securities Company Limited</t>
  </si>
  <si>
    <t xml:space="preserve">บริษัท หลักทรัพย์ ทรีนีตี้ จำกัด (สำนักงานใหญ่) </t>
  </si>
  <si>
    <t>0-2343-2500,0-2088-9100</t>
  </si>
  <si>
    <t>เลขที่ 98 อาคารสาทรสแควร์ ออฟฟิศ ทาวเวอร์ ชันที 8, 10 ถนนสาทรเหนือ แขวงสีลม เขตบางรัก กรุงเทพมหานคร 10500</t>
  </si>
  <si>
    <t>pichitchai.chotchaung@rhbgroup.com</t>
  </si>
  <si>
    <t>พิชิตชัย โชติช่วง</t>
  </si>
  <si>
    <t>02-088-9999</t>
  </si>
  <si>
    <t>RHB SECURITIES (THAILAND) PUBLIC COMPANY LIMITED</t>
  </si>
  <si>
    <t>บริษัท หลักทรัพย์ อาร์เอชบี (ประเทศไทย) จำกัด (มหาชน)</t>
  </si>
  <si>
    <t>14th Floor, Vorawat Bidg., 849 Silom Rd., Silom Bangrak, Bangkok 10500</t>
  </si>
  <si>
    <t>akaradecht@phillip.co.th</t>
  </si>
  <si>
    <t>Akaradech Thongkiatcharoen</t>
  </si>
  <si>
    <t>02 153 9290</t>
  </si>
  <si>
    <t>Phillip Securities (Thailand) Public Company Limited</t>
  </si>
  <si>
    <t>บริษัท หลักทรัพย์ ฟิลลิป (ประเทศไทย) จำกัด (มหาชน)</t>
  </si>
  <si>
    <t>เอสซีบี พาร์ค พลาซ่า เลขที่ 18 อาคาร 1 ชั้น 2 , เลขที่ 19 อาคาร 3 ชั้น 2 และ 20 , ถนนรัชดาภิเษก แขวงจตุจักร เขตจตุจักร กรุงเทพมหานคร 10900</t>
  </si>
  <si>
    <t>wuttichai.c@innovestx.co.th</t>
  </si>
  <si>
    <t>วุฒิชัย ชูเมือง</t>
  </si>
  <si>
    <t>084-124-6913</t>
  </si>
  <si>
    <t>InnovestX Securities Company Limited</t>
  </si>
  <si>
    <t>บริษัท หลักทรัพย์ อินโนเวสท์ เอกซ์ จำกัด</t>
  </si>
  <si>
    <t>02-949-1221</t>
  </si>
  <si>
    <t>191 อาคารสีลมคอมเพล็กซ์ ชัน 11, 12, 21</t>
  </si>
  <si>
    <t>vittaya.kl@kfsec.co.th</t>
  </si>
  <si>
    <t>วิทยา คล่องวาจา</t>
  </si>
  <si>
    <t>02-829-6999 ext.2001</t>
  </si>
  <si>
    <t>KINGSFORD SECURITIES PCL</t>
  </si>
  <si>
    <t>บริษัท หลักทรัพย์คิงส์ฟอร์ด จำกัด(มหาชน)</t>
  </si>
  <si>
    <t>02-829-6999</t>
  </si>
  <si>
    <t>898 เพลินจิต ทาวเวอร์ ชั้น3 ถนน เพลินจิต แขวงลุมพินี เขตปทุมวัน กรุงเทพมหานคร 10330</t>
  </si>
  <si>
    <t>pachara.tanakrerkkavin@krungsrisecurities.com</t>
  </si>
  <si>
    <t>พชร ธนเกริกกวิน</t>
  </si>
  <si>
    <t>02-081-2819</t>
  </si>
  <si>
    <t>Krungsri Securities</t>
  </si>
  <si>
    <t>บริษัท หลักทรัพย์ กรุงศรี จำกัด (มหาชน)</t>
  </si>
  <si>
    <t>444 อาคารเอ็มบีเค ทาวเวอร์ ชั้น 18 ถนนพญาไท  แขวงวังใหม่ เขตปทุมวัน กรุงเทพฯ 10330</t>
  </si>
  <si>
    <t>TNS_IT-SecuritiesAdmin@thanachartsec.co.th</t>
  </si>
  <si>
    <t>นายสถาพร นามวงศ์</t>
  </si>
  <si>
    <t>02-483-8453</t>
  </si>
  <si>
    <t>Thanachart Securities Public Company Limited</t>
  </si>
  <si>
    <t>บริษัท หลักทรัพย์ ธนชาต จำกัด (มหาชน)</t>
  </si>
  <si>
    <t>02-779-9000</t>
  </si>
  <si>
    <t>653/19 ซอยสวนพลู ถนนสวนพลู แขวงทุ่งมหาเมฆ เขตสาทร กรุงเทพฯ 10120</t>
  </si>
  <si>
    <t>saowanee.c@ylgfutures.co.th</t>
  </si>
  <si>
    <t>นางสาวเสาวณีย์ จันพอน</t>
  </si>
  <si>
    <t>02-687-9999</t>
  </si>
  <si>
    <t>YLG Bullion International Co., LTD.</t>
  </si>
  <si>
    <t>บริษัท วายแอลจี บูลเลี่ยน แอนด์ ฟิวเจอร์ส จำกัด</t>
  </si>
  <si>
    <t>ไม่เป็นสมาชิก ASCO</t>
  </si>
  <si>
    <t>fullNameEn</t>
  </si>
  <si>
    <t>fullNameTh</t>
  </si>
  <si>
    <t>email</t>
  </si>
  <si>
    <t>positionEn</t>
  </si>
  <si>
    <t>positionTh</t>
  </si>
  <si>
    <t>company</t>
  </si>
  <si>
    <t>นายธนพิศาล ดูหาเปรมกิจ</t>
  </si>
  <si>
    <t>นายเมคูมุ โมโดอิศร</t>
  </si>
  <si>
    <t>นางบุญพร บริบูรณ์ส่งศิลป์</t>
  </si>
  <si>
    <t>นาย คาซีนาริ โอกาวะ</t>
  </si>
  <si>
    <t>นายโยธิน วิริเยนะวัตร</t>
  </si>
  <si>
    <t>นายไพโรจน์ เหลืองเถลิงพงษ์</t>
  </si>
  <si>
    <t>Low See Kiong</t>
  </si>
  <si>
    <t>นายอนิรุตน์ โลหะวรรณรัตน์</t>
  </si>
  <si>
    <t>นายช่วงชัย นะวงศ์</t>
  </si>
  <si>
    <t>อำพล ลิ้มประภัสสร</t>
  </si>
  <si>
    <t>นางศรีพร สุทธิพงศ์</t>
  </si>
  <si>
    <t>นายฉัตรวัชร์ ฉัตรวุฒิสิริพล</t>
  </si>
  <si>
    <t>นายวีรทศ สิมะพิชัยเชษฐ</t>
  </si>
  <si>
    <t>Ms. Wanida Seenuannonsakul</t>
  </si>
  <si>
    <t>02 098 9804 / 02 098 9803</t>
  </si>
  <si>
    <t>นายอภิวิชญ์ ปยุตติณณ์สิริ</t>
  </si>
  <si>
    <t>นายอุดมการ อุดมทรัพย์</t>
  </si>
  <si>
    <t>Samir Kogar</t>
  </si>
  <si>
    <t>นาวสาว ภาวลิน ลิ้มธงชัย</t>
  </si>
  <si>
    <t>ม.ล.ทองมกุฎ ทองใหญ่</t>
  </si>
  <si>
    <t>สิทธิโชค เตชะศิรินกล</t>
  </si>
  <si>
    <t>0-2079-2200</t>
  </si>
  <si>
    <t>นายวิเชษฐ์ พรสินศิริรักษ์</t>
  </si>
  <si>
    <t>Mr. Angus Kent</t>
  </si>
  <si>
    <t>นายภานด์ อรรถธรรมสนทร</t>
  </si>
  <si>
    <t>นายชลเดชี เขมะรัตนา</t>
  </si>
  <si>
    <t>Weerawat Utho</t>
  </si>
  <si>
    <t>นายวีรพัฒน์ เพชรคุปต์</t>
  </si>
  <si>
    <t>Lee Yuan Tat</t>
  </si>
  <si>
    <t>สานพงศ์ สุทัศน์ธรรมกุล</t>
  </si>
  <si>
    <t>นางบุญทิพย์ กฤตชัยกุล</t>
  </si>
  <si>
    <t>ประจวบ ศิริรัตน์บุญขจร</t>
  </si>
  <si>
    <t>คุณประกอบ เพียรเจริญ</t>
  </si>
  <si>
    <t>นางอัศวินี ไตลังคะ</t>
  </si>
  <si>
    <t>นางสาวฐิภา นววัฒนทรัพย์</t>
  </si>
  <si>
    <t>lineId</t>
  </si>
  <si>
    <t>openChatName</t>
  </si>
  <si>
    <t>effectiveDate</t>
  </si>
  <si>
    <t>ต่อวงศ์ เสรีภาพ</t>
  </si>
  <si>
    <t>Chief Technology Officer</t>
  </si>
  <si>
    <t>2024-7-11</t>
  </si>
  <si>
    <t>Chief Operating Officer : COO</t>
  </si>
  <si>
    <t>2024-9-16</t>
  </si>
  <si>
    <t>Preeyawit Kanthajate</t>
  </si>
  <si>
    <t>ปรียวิศว์ กัณฑเจตน์</t>
  </si>
  <si>
    <t>preeyawit.k</t>
  </si>
  <si>
    <t>02-088-8231</t>
  </si>
  <si>
    <t>Senior Executive Vice President</t>
  </si>
  <si>
    <t>2024-9-10</t>
  </si>
  <si>
    <t>Wayu Wiriyanun</t>
  </si>
  <si>
    <t>2024-9-12</t>
  </si>
  <si>
    <t>Supoj Kamwong</t>
  </si>
  <si>
    <t>สุพจน์ คำวงค์</t>
  </si>
  <si>
    <t>supoj13</t>
  </si>
  <si>
    <t>IT Head Dept.</t>
  </si>
  <si>
    <t>Pasuwee Udomrati</t>
  </si>
  <si>
    <t>pasuwee</t>
  </si>
  <si>
    <t>ผู้อำนวยการ</t>
  </si>
  <si>
    <t>2024-9-11</t>
  </si>
  <si>
    <t>Nattapong Wanagamol</t>
  </si>
  <si>
    <t>ณัฐพงศ์ วนากมล</t>
  </si>
  <si>
    <t>ohnattapong1967</t>
  </si>
  <si>
    <t>ผู้ชวยกรรมการผู้อำนวยการ</t>
  </si>
  <si>
    <t>Chakhorn Tonghoon</t>
  </si>
  <si>
    <t>ชาคร ทองหุ่น</t>
  </si>
  <si>
    <t>081-308-2838</t>
  </si>
  <si>
    <t>093-220-6077</t>
  </si>
  <si>
    <t>กรรมการผู้จัดการ</t>
  </si>
  <si>
    <t>กุสล ปินมุข</t>
  </si>
  <si>
    <t>CGSI :กุสล</t>
  </si>
  <si>
    <t>081-620-4004</t>
  </si>
  <si>
    <t>กัญญภัทร รังกุพันธุ์</t>
  </si>
  <si>
    <t>Head of IT Infrastructure &amp; Security</t>
  </si>
  <si>
    <t>2024-9-13</t>
  </si>
  <si>
    <t>กรรมการผู้อำนวยการ</t>
  </si>
  <si>
    <t>Head.of.Cybersecurity</t>
  </si>
  <si>
    <t>Krit Kadnok</t>
  </si>
  <si>
    <t>krit.kadn_asco@kkpfg.com</t>
  </si>
  <si>
    <t>Head of IT Security</t>
  </si>
  <si>
    <t>2024-9-18</t>
  </si>
  <si>
    <t>ผู้อำนวยการอาวุโส</t>
  </si>
  <si>
    <t>2024-9-20</t>
  </si>
  <si>
    <t>Thanya Thonchangya</t>
  </si>
  <si>
    <t>Tisco : Thanya</t>
  </si>
  <si>
    <t xml:space="preserve">Head of Information Technology Govemnance </t>
  </si>
  <si>
    <t>IT Manager</t>
  </si>
  <si>
    <t>COO</t>
  </si>
  <si>
    <t>2024-9-24</t>
  </si>
  <si>
    <t>อภิวิชญ์ ปยุตติณณ์สิริ</t>
  </si>
  <si>
    <t>Suphakit Srikraisit</t>
  </si>
  <si>
    <t>TSFC : Supakit</t>
  </si>
  <si>
    <t>ผู้จัดการ</t>
  </si>
  <si>
    <t>Senior IT Support Analyst</t>
  </si>
  <si>
    <r>
      <rPr>
        <color rgb="FF1155CC"/>
        <u/>
      </rPr>
      <t>Siripong Sawat-ubol</t>
    </r>
  </si>
  <si>
    <t>Head of Infrastructure</t>
  </si>
  <si>
    <t>2024-9-25</t>
  </si>
  <si>
    <t>ผู้ช่วยกรรมการผู้จัดการ</t>
  </si>
  <si>
    <t>IS</t>
  </si>
  <si>
    <t>2025-9-5</t>
  </si>
  <si>
    <t>Head of IT</t>
  </si>
  <si>
    <t>2024-9-27</t>
  </si>
  <si>
    <t>CTO</t>
  </si>
  <si>
    <t>ผู้อำนวยการฝายเทคโนโลยีสารสนเทศ</t>
  </si>
  <si>
    <t>Pisit Sotheevorakul</t>
  </si>
  <si>
    <t>Senior IT Manager</t>
  </si>
  <si>
    <t xml:space="preserve">weerawat.u_asco@daol.co.th  </t>
  </si>
  <si>
    <t>Senior Vice President</t>
  </si>
  <si>
    <t>Satit Choochote</t>
  </si>
  <si>
    <t>Trinty : Satit</t>
  </si>
  <si>
    <t>2024-9-30</t>
  </si>
  <si>
    <t>Pichitchai Chotchaung</t>
  </si>
  <si>
    <t>Senior IT security Manager</t>
  </si>
  <si>
    <t>อัครเดช ธงเกียรติเจริญ</t>
  </si>
  <si>
    <t>PST-Akaradech</t>
  </si>
  <si>
    <t>Vice President-Head of Infrastructure</t>
  </si>
  <si>
    <t>2024-10-10</t>
  </si>
  <si>
    <t>Wuttichai Choomuang</t>
  </si>
  <si>
    <t>wuttichai.c_asco@innovestx.co.th</t>
  </si>
  <si>
    <t>Vittaya Klongwaja</t>
  </si>
  <si>
    <t>2024-11-18</t>
  </si>
  <si>
    <r>
      <rPr>
        <color rgb="FF1155CC"/>
        <u/>
      </rPr>
      <t>Pachara Tanakrerkkavin</t>
    </r>
  </si>
  <si>
    <r>
      <rPr>
        <color rgb="FF1155CC"/>
        <u/>
      </rPr>
      <t>Pachara Tanakrerkkavin</t>
    </r>
  </si>
  <si>
    <r>
      <rPr>
        <color rgb="FF1155CC"/>
        <u/>
      </rPr>
      <t>Pachara Tanakrerkkavin</t>
    </r>
  </si>
  <si>
    <t>AVP-IT Security Dept.</t>
  </si>
  <si>
    <t>2025-2-4</t>
  </si>
  <si>
    <t>ผู้ช่วยผู้จัดการอาวุโส</t>
  </si>
  <si>
    <t>2025-2-24</t>
  </si>
  <si>
    <t>saowanee.c_asco@ylgfutures.co.th</t>
  </si>
  <si>
    <t>Manager</t>
  </si>
  <si>
    <t>2025-1-15</t>
  </si>
  <si>
    <t>accessType</t>
  </si>
  <si>
    <t>role</t>
  </si>
  <si>
    <t>ชลันธร แสงทิพย์</t>
  </si>
  <si>
    <t>webmaster@ylgfutures.co.th</t>
  </si>
  <si>
    <t>IT Support</t>
  </si>
  <si>
    <t>BOTH</t>
  </si>
  <si>
    <t>YLG:</t>
  </si>
  <si>
    <t>User</t>
  </si>
  <si>
    <t>Komkorn Phongchakhon</t>
  </si>
  <si>
    <t>คมกร พงศ์ชาคร</t>
  </si>
  <si>
    <t>komkorn@tsfc.co.th</t>
  </si>
  <si>
    <t>085-992-6060</t>
  </si>
  <si>
    <t>TSFC : Komkorn</t>
  </si>
  <si>
    <t>Bandara Nantomornpong</t>
  </si>
  <si>
    <t>บัณฑรา นันทอมรพงศ์</t>
  </si>
  <si>
    <t>Banthara@tsfc.co.th</t>
  </si>
  <si>
    <t>081-979-3727</t>
  </si>
  <si>
    <t>OPENCHAT</t>
  </si>
  <si>
    <t>TSFC : Banthara</t>
  </si>
  <si>
    <t>Nakarin Nokkloy</t>
  </si>
  <si>
    <t>นครินทร์ นกลอย</t>
  </si>
  <si>
    <t>Nakarin@tsfc.co.th</t>
  </si>
  <si>
    <t>084-229-8959</t>
  </si>
  <si>
    <t>TSFC : Nakarin</t>
  </si>
  <si>
    <t>Kanokthorn Phakdipiyakul</t>
  </si>
  <si>
    <t>กนกธร ภักดีปิยกุล</t>
  </si>
  <si>
    <t>Kanoktorn@tsfc.co.th</t>
  </si>
  <si>
    <t>094-996-5551</t>
  </si>
  <si>
    <t>Vice President</t>
  </si>
  <si>
    <t>TSFC : Kanoktorn</t>
  </si>
  <si>
    <t>Panya Jaisuesomboon</t>
  </si>
  <si>
    <t>ปัญญา ใจซื่อสมบูรณ์</t>
  </si>
  <si>
    <t>panya@tsfc.co.th</t>
  </si>
  <si>
    <t>083-617-2832</t>
  </si>
  <si>
    <t>TSFC : Panya</t>
  </si>
  <si>
    <t>Publisher</t>
  </si>
  <si>
    <t>Punwadee Burasinsa-Nga</t>
  </si>
  <si>
    <t>พรรณวดี บุรสินสง่า</t>
  </si>
  <si>
    <t>punwadeeb@ivglobal.co.th</t>
  </si>
  <si>
    <t>02-658-5800 Ext.706</t>
  </si>
  <si>
    <t>Narut Roydamolephan</t>
  </si>
  <si>
    <t>นรุตม์ ร้อยดาพันธุ์</t>
  </si>
  <si>
    <t>narutr@ivglobal.co.th</t>
  </si>
  <si>
    <t>02-658-5800 Ext.308</t>
  </si>
  <si>
    <t>Siriporn Pichayakorn</t>
  </si>
  <si>
    <t>ศิริพร พิชญากร</t>
  </si>
  <si>
    <t>siripornp@ivglobal.co.th</t>
  </si>
  <si>
    <t>02-658-5800 Ext.703</t>
  </si>
  <si>
    <t>Pichit Vansungnoen</t>
  </si>
  <si>
    <t>พิชิต วันสูงเนิน</t>
  </si>
  <si>
    <t>pichitv@ivglobal.co.th</t>
  </si>
  <si>
    <t>02-658-5800 Ext.701</t>
  </si>
  <si>
    <t>Assistant Vice President</t>
  </si>
  <si>
    <t>ผู้ช่วยผู้อำนวยการ</t>
  </si>
  <si>
    <t>Sataporn Namwong</t>
  </si>
  <si>
    <t>สถาพร นามวงษ์</t>
  </si>
  <si>
    <t>sataporn.nam@thanachartsec.co.th</t>
  </si>
  <si>
    <t>Withaya Kaewratsameekul</t>
  </si>
  <si>
    <t>วิทยา แก้วรัศมีกุล</t>
  </si>
  <si>
    <t>Withaya.kae@thanachartsec.co.th</t>
  </si>
  <si>
    <t>02-779-9280</t>
  </si>
  <si>
    <t>Thanatorn Benjapttranon</t>
  </si>
  <si>
    <t>ธนาทร เบญจภัทรนนท์</t>
  </si>
  <si>
    <t>thanatorn.ben@thanachartsec.co.th</t>
  </si>
  <si>
    <t>02-483-8449</t>
  </si>
  <si>
    <t>Thawit Sae-Ow</t>
  </si>
  <si>
    <t>ธาวิต แซ่โอ้ว</t>
  </si>
  <si>
    <t>thawit.sae@thanachartsec.co.th</t>
  </si>
  <si>
    <t>02-779-9282</t>
  </si>
  <si>
    <t>Jakkrapong Attagara</t>
  </si>
  <si>
    <t>จักรพงษ์ อัตถากร</t>
  </si>
  <si>
    <t>jakrapong.att@thanachartsec.co.th</t>
  </si>
  <si>
    <t>SAM</t>
  </si>
  <si>
    <t>Natthapon Lohachipitak</t>
  </si>
  <si>
    <t>ณัฐพล โลหขิตพิทักษ์</t>
  </si>
  <si>
    <t>natthapon.lohachitpitak@krungsrisecurities.com</t>
  </si>
  <si>
    <t>081-802-4963</t>
  </si>
  <si>
    <t>Executive Vice President CIO</t>
  </si>
  <si>
    <t>Poonsanit Ongapibool</t>
  </si>
  <si>
    <t>ปุญศนิษฐ์ องค์อภิบูลย์</t>
  </si>
  <si>
    <t>Poonsanit.ongapibool@krungsrisecurities.com</t>
  </si>
  <si>
    <t>02-081-2878</t>
  </si>
  <si>
    <t>Manager Compliance</t>
  </si>
  <si>
    <t>Siriphan Kamonphattananun</t>
  </si>
  <si>
    <t>สิริพรรณ กมลพัฒนานันท์</t>
  </si>
  <si>
    <t>ks.compliance@kasikornsecurities.com</t>
  </si>
  <si>
    <t>02-796-0065</t>
  </si>
  <si>
    <t>Senior Deputy Vice President</t>
  </si>
  <si>
    <t>รองผู้บริหารฝ่ายอาวุโส</t>
  </si>
  <si>
    <t>nuujib</t>
  </si>
  <si>
    <t>Anirute Lohawannarat</t>
  </si>
  <si>
    <t>อนิรุตน์ โลหะวรรณรัตน์</t>
  </si>
  <si>
    <t>Anirute.l@kasikornsecurities.com</t>
  </si>
  <si>
    <t>02-796-0777</t>
  </si>
  <si>
    <t>Deputy Managing Director</t>
  </si>
  <si>
    <t>รองกรรมการผู้จัดการ</t>
  </si>
  <si>
    <t>rute_line</t>
  </si>
  <si>
    <t>Masan Suwanawong</t>
  </si>
  <si>
    <t>มาสันต์ สุวรรณวงศ์</t>
  </si>
  <si>
    <t>masan.s@kasikornsecurities.com</t>
  </si>
  <si>
    <t>02-796-0780</t>
  </si>
  <si>
    <t>Assistant Managing Director</t>
  </si>
  <si>
    <t>mai_mas</t>
  </si>
  <si>
    <t>Teera Phongputtarak</t>
  </si>
  <si>
    <t>ธีระ พงษ์พุทธรักษ์</t>
  </si>
  <si>
    <t>teera.p@kasikornsecurities.com</t>
  </si>
  <si>
    <t>02-796-0105</t>
  </si>
  <si>
    <t>ผู้บริหารฝ่าย</t>
  </si>
  <si>
    <t>0815539218</t>
  </si>
  <si>
    <t>Surasak Janwimaluang</t>
  </si>
  <si>
    <t>สุรศักดิ์ จันทร์วิเมลือง</t>
  </si>
  <si>
    <t>Surasak.j@kasikornsecurities.com</t>
  </si>
  <si>
    <t>02-796-0752</t>
  </si>
  <si>
    <t>surasak.asp</t>
  </si>
  <si>
    <t>Monchai Photchanasomsaman</t>
  </si>
  <si>
    <t>มนต์ชัย พจนาสมสมาน</t>
  </si>
  <si>
    <t>monchai.p@kasikornsecurities.com</t>
  </si>
  <si>
    <t>02-796-0113</t>
  </si>
  <si>
    <t>centually</t>
  </si>
  <si>
    <t>Kridakorn Hiranprue</t>
  </si>
  <si>
    <t>กฤดากร หิรัญพฤกษ์</t>
  </si>
  <si>
    <t>kridakorn.h@kasikornsecurities.com</t>
  </si>
  <si>
    <t>02-796-0768</t>
  </si>
  <si>
    <t>Deputy Vice President</t>
  </si>
  <si>
    <t>รองผู้บริหารฝ่าย</t>
  </si>
  <si>
    <t>romeonet</t>
  </si>
  <si>
    <t>Amornsak Ruangtang</t>
  </si>
  <si>
    <t>อมรศักดิ์ เรืองแตง</t>
  </si>
  <si>
    <t>amomsak.ruan@kkpfg.com</t>
  </si>
  <si>
    <t>081-513-0368</t>
  </si>
  <si>
    <t>Security Strategy</t>
  </si>
  <si>
    <t>Rachada Wathanawong</t>
  </si>
  <si>
    <t>รชตะ วัฒนวงศ์</t>
  </si>
  <si>
    <t>rachata.watt@kkpfg.com</t>
  </si>
  <si>
    <t>089-761-0662</t>
  </si>
  <si>
    <t>Boonyadit Techaroongruengkij</t>
  </si>
  <si>
    <t>บุญยดิษฐ์ เตชะรุ่งเรืองกิจ</t>
  </si>
  <si>
    <t>boonyadit.tech@kkpfg.com</t>
  </si>
  <si>
    <t>096-812-5659</t>
  </si>
  <si>
    <t>Team Head of Security Strategy</t>
  </si>
  <si>
    <t>Wasan Jaichum</t>
  </si>
  <si>
    <t>วสันต์ใจชุ่ม</t>
  </si>
  <si>
    <t>wasan.Jaic@kkpfg.com</t>
  </si>
  <si>
    <t>02-305-9279</t>
  </si>
  <si>
    <t>Vice President IT Governance</t>
  </si>
  <si>
    <t>Komkrib Ngamkam</t>
  </si>
  <si>
    <t>คมกริบ งามขำ</t>
  </si>
  <si>
    <t>komkrib.ngam@kkpfg.com</t>
  </si>
  <si>
    <t>086-089-9472</t>
  </si>
  <si>
    <t>Assistant Vice President IT IT Governance</t>
  </si>
  <si>
    <t>Tasanai Krimjai</t>
  </si>
  <si>
    <t>ทัศนัย กริมใจ</t>
  </si>
  <si>
    <t>tasanai.krim@kkpfg.com</t>
  </si>
  <si>
    <t>085-815-5999</t>
  </si>
  <si>
    <t>itgbx@globlex.co.th</t>
  </si>
  <si>
    <t>CIO</t>
  </si>
  <si>
    <t>Thanisorn Kanjanisakorn</t>
  </si>
  <si>
    <t>ธนิสร กาญจนิศากร</t>
  </si>
  <si>
    <t>thanisor@globlex.co.th</t>
  </si>
  <si>
    <t>02-672-5999 Ext.2430</t>
  </si>
  <si>
    <t>Aekkachai Trongkapong</t>
  </si>
  <si>
    <t>เอกชัย ตรงกะพงศ์</t>
  </si>
  <si>
    <t>aekkachai@globlex.co.th</t>
  </si>
  <si>
    <t>02-672-5999 Ext.2438</t>
  </si>
  <si>
    <t>Chaipat Chuchuay</t>
  </si>
  <si>
    <t>ชัยพัฒน์ ชูช่วย</t>
  </si>
  <si>
    <t>chaipat@globlex.co.th</t>
  </si>
  <si>
    <t>02-672-5999 Ext.2130</t>
  </si>
  <si>
    <t>Prathana Mekkriangkrai</t>
  </si>
  <si>
    <t xml:space="preserve">ปรารถนา เมฆเกรียงไกร </t>
  </si>
  <si>
    <t>prathana@globlex.co.th</t>
  </si>
  <si>
    <t>02-672-5999 Ext.2510</t>
  </si>
  <si>
    <t>Sakuntala Thongdee</t>
  </si>
  <si>
    <t>ศกุลตลา ทองดี</t>
  </si>
  <si>
    <t>Sakuntala@globlex.co.th</t>
  </si>
  <si>
    <t>02-672-5999 Ext.2132</t>
  </si>
  <si>
    <t>Sineenuch Tulawan</t>
  </si>
  <si>
    <t>สินีนุช ตุละวรรณ</t>
  </si>
  <si>
    <t>Sineenuch@globlex.co.th</t>
  </si>
  <si>
    <t>02-672-5999 Ext.2444</t>
  </si>
  <si>
    <t>Senior Officer</t>
  </si>
  <si>
    <t>Mr.Chit-Chh Huang</t>
  </si>
  <si>
    <t>ฉี-ซื้อ หวง</t>
  </si>
  <si>
    <t>david.huang@kgi.co.th</t>
  </si>
  <si>
    <t>02-958-8824</t>
  </si>
  <si>
    <t>083-073-3565</t>
  </si>
  <si>
    <t>Mr.Chen-Cheng Hung</t>
  </si>
  <si>
    <t>เจิ้น-เฉิน หง</t>
  </si>
  <si>
    <t>tom.hung@kgi.co.th</t>
  </si>
  <si>
    <t>02-958-8830</t>
  </si>
  <si>
    <t>tomhungthai</t>
  </si>
  <si>
    <t xml:space="preserve">Aimorn Chayutsahakij </t>
  </si>
  <si>
    <t>เอมอร ชยุตสาหกิจ</t>
  </si>
  <si>
    <t>aimorm.c@kgi.co.th</t>
  </si>
  <si>
    <t>02-658-8748</t>
  </si>
  <si>
    <t>aimorn.y</t>
  </si>
  <si>
    <t>Phumin Mokarat</t>
  </si>
  <si>
    <t>ภูมินทร์ โมคะรัตน์</t>
  </si>
  <si>
    <t>phuminm@kgi.co.th</t>
  </si>
  <si>
    <t>02-958-8860</t>
  </si>
  <si>
    <t>Assistant Manager</t>
  </si>
  <si>
    <t>matoom69</t>
  </si>
  <si>
    <t>Kessana Panya</t>
  </si>
  <si>
    <t>เกศนา ปัญญา</t>
  </si>
  <si>
    <t>Kessana.p@kgi.co.th</t>
  </si>
  <si>
    <t>02-658-8877</t>
  </si>
  <si>
    <t>Deputy Manager</t>
  </si>
  <si>
    <t>086-209-8030</t>
  </si>
  <si>
    <t>Surachet Amuuaywittayakul</t>
  </si>
  <si>
    <t>สุรเชษฐ์ อำนวยวิทยากุล</t>
  </si>
  <si>
    <t>suracheta@kgi.co.th</t>
  </si>
  <si>
    <t>02-658-8740</t>
  </si>
  <si>
    <t>Shangeos</t>
  </si>
  <si>
    <t>Patchanee Sinwattanacharoen</t>
  </si>
  <si>
    <t>พัชนี สินวัฒนาเจริญ</t>
  </si>
  <si>
    <t>patchanees@kgi.co.th</t>
  </si>
  <si>
    <t>02-658-8747</t>
  </si>
  <si>
    <t>Patchanee0712</t>
  </si>
  <si>
    <t>preeyawit.k@zcomsec.com</t>
  </si>
  <si>
    <t>หัวหน้าหน่วยงานสนับสนุนธุรกิจ</t>
  </si>
  <si>
    <t>Pattarakrit Srisakaew</t>
  </si>
  <si>
    <t>ภัทรกฤช ศรีมะแก้ว (ถอดถอน)</t>
  </si>
  <si>
    <t>pattarakrit.s@zcomsec.com</t>
  </si>
  <si>
    <t>02-088-8236</t>
  </si>
  <si>
    <t>Head IT</t>
  </si>
  <si>
    <t>หัวหน้าฝ่าย IT</t>
  </si>
  <si>
    <t>oni151</t>
  </si>
  <si>
    <t>Phuriwat Laoviruntada</t>
  </si>
  <si>
    <t>ภูริวัจน์ เหล่าวิรุฬธาตา (ถอดถอน)</t>
  </si>
  <si>
    <t>phuriwat.l@zcomsec.com</t>
  </si>
  <si>
    <t>02-088-8235</t>
  </si>
  <si>
    <t>หัวหน้าส่วนงาน Infrastructure</t>
  </si>
  <si>
    <t>tonykrub</t>
  </si>
  <si>
    <t>Warunthom Klaywong</t>
  </si>
  <si>
    <t>วรันธร คล้ายวงษ์ (ถอดถอน)</t>
  </si>
  <si>
    <t>warunthom.k@zcomsec.com</t>
  </si>
  <si>
    <t>02-088-8149</t>
  </si>
  <si>
    <t>หัวหน้ากำกับดูแบปฎิบัติการ</t>
  </si>
  <si>
    <t>aomeletwarun</t>
  </si>
  <si>
    <t>Jittikan Ruangprach</t>
  </si>
  <si>
    <t>จิตธิกานต์ เรืองปราชญ์</t>
  </si>
  <si>
    <t>jittikan.r@zcomsec.com</t>
  </si>
  <si>
    <t>02-088-8154</t>
  </si>
  <si>
    <t>หัวกลุ่มงานตรวจสอบภายใน</t>
  </si>
  <si>
    <t>zaleema</t>
  </si>
  <si>
    <t>Korakoch SingKam</t>
  </si>
  <si>
    <t xml:space="preserve">กรกช สิงห์คำ </t>
  </si>
  <si>
    <t>korakoch.s@zcomsec.com</t>
  </si>
  <si>
    <t>02-088-8242</t>
  </si>
  <si>
    <t>Section Head - IT Dev.</t>
  </si>
  <si>
    <t>sccman</t>
  </si>
  <si>
    <t>Tatsana Chanthasin</t>
  </si>
  <si>
    <t>ทัศนะ จันทะสิน</t>
  </si>
  <si>
    <t>tatsana.c@zcomsec.com</t>
  </si>
  <si>
    <t>02-088-8244</t>
  </si>
  <si>
    <t>IT Infra</t>
  </si>
  <si>
    <t>tatsatle</t>
  </si>
  <si>
    <t>Matchapon Ruthaijaroentham</t>
  </si>
  <si>
    <t>มัชพล ฤทัยเจริญธรรม</t>
  </si>
  <si>
    <t>matchapon.r@zcomsec.com</t>
  </si>
  <si>
    <t>02-088-8246</t>
  </si>
  <si>
    <t>babewzz</t>
  </si>
  <si>
    <t>noppasith.singmaneechai</t>
  </si>
  <si>
    <t>นพสิทธิ์ สิงหั่มณีชัย</t>
  </si>
  <si>
    <t>noppasith.singmaneechai@citi.com</t>
  </si>
  <si>
    <t>02-079-2123</t>
  </si>
  <si>
    <t>PORTAL</t>
  </si>
  <si>
    <t>Somsak Poolthaweechai</t>
  </si>
  <si>
    <t>สมศักดิ์ พูนทวี</t>
  </si>
  <si>
    <t>Somsak.poolthaweechai@citi.com</t>
  </si>
  <si>
    <t>02-079-3649</t>
  </si>
  <si>
    <t>IT</t>
  </si>
  <si>
    <t>Kaipich Pojanatanan</t>
  </si>
  <si>
    <t>ไกรพิชญ์ พจนธนันต์ชัย</t>
  </si>
  <si>
    <t>kaipich.pojanatanan@citi.com</t>
  </si>
  <si>
    <t>02-079-3648</t>
  </si>
  <si>
    <t>Nopparuj Cheetan</t>
  </si>
  <si>
    <t>นพรุจ ชีถนอม</t>
  </si>
  <si>
    <t>nopparuj.cheetan@citi.com</t>
  </si>
  <si>
    <t>Chaiaroon Plongkerd</t>
  </si>
  <si>
    <t>ชัยอรุณ ปล้องเกิด</t>
  </si>
  <si>
    <t>chaiaroon.plongkerd@clsa.com</t>
  </si>
  <si>
    <t>080-503-0503</t>
  </si>
  <si>
    <t>Senior IT Support</t>
  </si>
  <si>
    <t>weerawat.u@daol.co.th</t>
  </si>
  <si>
    <t>Kheangkrai Wongpinignan</t>
  </si>
  <si>
    <t xml:space="preserve">เกรียงไกร วงศ์พินิจนันท์ </t>
  </si>
  <si>
    <t>kheangkrai.w@daol.co.th</t>
  </si>
  <si>
    <t>Sirichai Chiamsiri</t>
  </si>
  <si>
    <t>ศิริชัย เจียมศิริ</t>
  </si>
  <si>
    <t>sirichai.c@daol.co.th</t>
  </si>
  <si>
    <t>Chatupon Suebintha</t>
  </si>
  <si>
    <t>จตุพล สืบอินต๊ะ</t>
  </si>
  <si>
    <t>chatuponsuetha@th.dbs.com</t>
  </si>
  <si>
    <t xml:space="preserve">Poochong Poowasanphet </t>
  </si>
  <si>
    <t>ภุชงค์ ภุวสรรเพ็ชญ์</t>
  </si>
  <si>
    <t>poochongp@th.dbs.com.com</t>
  </si>
  <si>
    <t>02-857-7732</t>
  </si>
  <si>
    <t>Analyze</t>
  </si>
  <si>
    <t>Sukitt Tachasuwan</t>
  </si>
  <si>
    <t>นายสุกิจ เตชะสุวรรณ์</t>
  </si>
  <si>
    <t>sukitt@trinitythai.com</t>
  </si>
  <si>
    <t>02--343-9577</t>
  </si>
  <si>
    <t>Trinty : Sukitt</t>
  </si>
  <si>
    <t>Tawil Sritong</t>
  </si>
  <si>
    <t>นายถวิล ศรีทอง</t>
  </si>
  <si>
    <t>tawil@trinitythai.com</t>
  </si>
  <si>
    <t>02--343-9580</t>
  </si>
  <si>
    <t>Trinty : Tawil</t>
  </si>
  <si>
    <t>Tawan Saengtongkam</t>
  </si>
  <si>
    <t>นายตะวัน แสงทองคำ</t>
  </si>
  <si>
    <t>tawan@trinitythai.com</t>
  </si>
  <si>
    <t>02--343-9575</t>
  </si>
  <si>
    <t>Trinty : Tawan</t>
  </si>
  <si>
    <t>Nattapun Pancheam</t>
  </si>
  <si>
    <t>นายนัฐพันธ์ ปานแจ่ม</t>
  </si>
  <si>
    <t>nattapun@trinitythai.com</t>
  </si>
  <si>
    <t>02--343-9582</t>
  </si>
  <si>
    <t>Trinty : Nattapun</t>
  </si>
  <si>
    <t>Chumpol kitipunrun</t>
  </si>
  <si>
    <t>นายชุมพล  อรุณกิตติพันธุ์</t>
  </si>
  <si>
    <t>Chumpol@trinitythai.com</t>
  </si>
  <si>
    <t>02--343-9576</t>
  </si>
  <si>
    <t>Trinty : Chumpol</t>
  </si>
  <si>
    <t>Tountam Saepang</t>
  </si>
  <si>
    <t>นายธวลธรรม แซ่พัง</t>
  </si>
  <si>
    <t>Tountam@trinitythai.com</t>
  </si>
  <si>
    <t>02--343-9579</t>
  </si>
  <si>
    <t>Trinty : Tountam</t>
  </si>
  <si>
    <t>Narabodee Watnakhonbancha</t>
  </si>
  <si>
    <t>นรบดี วัฒน์นครบัญชา</t>
  </si>
  <si>
    <t>narabodee@tisco.co.th</t>
  </si>
  <si>
    <t>097-153-539</t>
  </si>
  <si>
    <t>Cyber Security Special</t>
  </si>
  <si>
    <t>Tiscosec : Narabodee</t>
  </si>
  <si>
    <t>Phanuwat Wichachai</t>
  </si>
  <si>
    <t>ภาณุวัฒน์ วิชาชัย</t>
  </si>
  <si>
    <t>Phanuwat@tisco.co.th</t>
  </si>
  <si>
    <t>080-433-447</t>
  </si>
  <si>
    <t>IT Risk</t>
  </si>
  <si>
    <t>Tiscosec : phanuwat</t>
  </si>
  <si>
    <t>Poonsak Samittitada</t>
  </si>
  <si>
    <t>พูลศักดิ์ สมิตติธาดา</t>
  </si>
  <si>
    <t>Poonsak@tisco.co.th</t>
  </si>
  <si>
    <t>081-824-542</t>
  </si>
  <si>
    <t>Head of IT Infrastructure</t>
  </si>
  <si>
    <t>Tiscosec : Jakkrapong</t>
  </si>
  <si>
    <t>Supachoke Apinantasee</t>
  </si>
  <si>
    <t>ศุภโชค อภินันทสี</t>
  </si>
  <si>
    <t>Supachoke@tisco.co.th</t>
  </si>
  <si>
    <t>082-978-144</t>
  </si>
  <si>
    <t>Senior Technology Specialist</t>
  </si>
  <si>
    <t>Tiscosec : Supachoke</t>
  </si>
  <si>
    <t>Apinya Suwannawat</t>
  </si>
  <si>
    <t>อภิญญา สุวรรณวัฒน์</t>
  </si>
  <si>
    <t>Apinya@tisco.co.th</t>
  </si>
  <si>
    <t>081-373-123</t>
  </si>
  <si>
    <t>Tiscosec : Apinya</t>
  </si>
  <si>
    <t>Jakkrapong Sawaratthom</t>
  </si>
  <si>
    <t>จักรพงศ์ เศวตธรรม</t>
  </si>
  <si>
    <t>Jakkrapong@tisco.co.th</t>
  </si>
  <si>
    <t>089-106-603</t>
  </si>
  <si>
    <t>Senior Business Services Manager</t>
  </si>
  <si>
    <t>Weerayut Vichitapa</t>
  </si>
  <si>
    <t>วีรยุทธ วิชิตาภา</t>
  </si>
  <si>
    <t>weerayut.vi@scbjuliusbaer.com</t>
  </si>
  <si>
    <t>02-098-9968</t>
  </si>
  <si>
    <t>IT Officer</t>
  </si>
  <si>
    <t>Thirawat Thienprathan</t>
  </si>
  <si>
    <t>ธีระวัฒน์ เธียรประธาน</t>
  </si>
  <si>
    <t>thirawat.th@scbjuliusbaer.com</t>
  </si>
  <si>
    <t>02-098-9962</t>
  </si>
  <si>
    <t>Senior IT Officer</t>
  </si>
  <si>
    <t>Vipada Luppayaporn</t>
  </si>
  <si>
    <t>วิภาา ลัภยพร</t>
  </si>
  <si>
    <t>vipada.lu@scbjuliusbaer.com</t>
  </si>
  <si>
    <t>02-0989930</t>
  </si>
  <si>
    <t>Regulator Compliance</t>
  </si>
  <si>
    <t>Kalayanee Leksomboon</t>
  </si>
  <si>
    <t>กัลยาณี เล็กสมบูรณ์</t>
  </si>
  <si>
    <t>kalayanee@bualuang.co.th</t>
  </si>
  <si>
    <t>02-618-1150</t>
  </si>
  <si>
    <t>Managing Director</t>
  </si>
  <si>
    <t>kal.leksomboon</t>
  </si>
  <si>
    <t>Ruchirot Lertvorratham</t>
  </si>
  <si>
    <t>รุจีโรจน์ เลิศวรธรรม</t>
  </si>
  <si>
    <t>ruchirot@bualuang.co.th</t>
  </si>
  <si>
    <t>02-618-1475</t>
  </si>
  <si>
    <t>0818047455</t>
  </si>
  <si>
    <t>Somsak Kattupongwanich</t>
  </si>
  <si>
    <t>สมศักดิ์ ขัตตุพงศ์วณิช</t>
  </si>
  <si>
    <t>somsak@bualuang.co.th</t>
  </si>
  <si>
    <t>02-618-1165</t>
  </si>
  <si>
    <t>koryai</t>
  </si>
  <si>
    <t>Kanawat Naurnoom</t>
  </si>
  <si>
    <t>กณวรรธน์ เนื้อนุ่ม</t>
  </si>
  <si>
    <t>kanawat.nau@bualuang.co.th</t>
  </si>
  <si>
    <t>02-618-1571</t>
  </si>
  <si>
    <t>jack_Kanawat</t>
  </si>
  <si>
    <t>Apaporn Vorapun</t>
  </si>
  <si>
    <t>อาภาภรณ์ วรพันธ์</t>
  </si>
  <si>
    <t>apaporn.vor@bualuang.co.th</t>
  </si>
  <si>
    <t>02-618-1202</t>
  </si>
  <si>
    <t>nokbhee</t>
  </si>
  <si>
    <t>Sawalee Chainakul</t>
  </si>
  <si>
    <t>สวลี ชัยณกุล</t>
  </si>
  <si>
    <t>Sawalee@bualuang.co.th</t>
  </si>
  <si>
    <t>02-618-1207</t>
  </si>
  <si>
    <t>kwang_24</t>
  </si>
  <si>
    <t>Sirichai Kaokitpaisal</t>
  </si>
  <si>
    <t>ศิริชัย ขาวกิจไพศาล</t>
  </si>
  <si>
    <t>Sirichai.kao@bualuang.co.th</t>
  </si>
  <si>
    <t>02-618-1842</t>
  </si>
  <si>
    <t>เจ้าหน้าที่อาวุโส</t>
  </si>
  <si>
    <t>sn_nook</t>
  </si>
  <si>
    <t>Ruangsak Kamtrong</t>
  </si>
  <si>
    <t>เรืองศักดิ์ คำตรง</t>
  </si>
  <si>
    <t>ruangsak.k@beyondsecurities.co.th</t>
  </si>
  <si>
    <t>02-820-0374</t>
  </si>
  <si>
    <t>Kittipong Lehduwee</t>
  </si>
  <si>
    <t>กิตติพงษ์ เหละดุหวี</t>
  </si>
  <si>
    <t>kittipong.l@beyondsecurities.co.th</t>
  </si>
  <si>
    <t>02-820-0115</t>
  </si>
  <si>
    <t>Narin Saetia</t>
  </si>
  <si>
    <t>นรินทร์ แซ่เตีย</t>
  </si>
  <si>
    <t>narin.s@beyondsecurities.co.th</t>
  </si>
  <si>
    <t>02-820-0116</t>
  </si>
  <si>
    <t>Senior Manager</t>
  </si>
  <si>
    <t>Auten Tolum</t>
  </si>
  <si>
    <t>อุเทน โตลำ</t>
  </si>
  <si>
    <t>auten.t@beyondsecurities.co.th</t>
  </si>
  <si>
    <t>02-820-0117</t>
  </si>
  <si>
    <t>Watcharapong Sittisombat</t>
  </si>
  <si>
    <t>วัชรพงษ์ สิทธิสมบัติ</t>
  </si>
  <si>
    <t>Watcharapong.s@beyondsecurities.co.th</t>
  </si>
  <si>
    <t>02-820-0375</t>
  </si>
  <si>
    <t>Kosit Tthammatada</t>
  </si>
  <si>
    <t>โฆษิต ธรรมธาดา</t>
  </si>
  <si>
    <t>kosit.t@finansiax.com</t>
  </si>
  <si>
    <t>02-035-4100</t>
  </si>
  <si>
    <t>Awirut Jeimrattanyu</t>
  </si>
  <si>
    <t>อวิรุทธ์ เจียมรัตตัญญู</t>
  </si>
  <si>
    <t>awirut.j@finansiax.com</t>
  </si>
  <si>
    <t>02-035-4106</t>
  </si>
  <si>
    <t>Suphachan Phakahawirirotkul</t>
  </si>
  <si>
    <t>ศุภชาญ ภควิโรจน์กุล</t>
  </si>
  <si>
    <t>suphachan.p@finansiax.com</t>
  </si>
  <si>
    <t>02-035-4107</t>
  </si>
  <si>
    <t>IT Infrastructure</t>
  </si>
  <si>
    <t>Nikhom Kongwong</t>
  </si>
  <si>
    <t>นิคม ก๋องวงศ์</t>
  </si>
  <si>
    <t>Nikhom.K@maybank.com</t>
  </si>
  <si>
    <t>02-658-5170</t>
  </si>
  <si>
    <t>Jeerawan Pinturong</t>
  </si>
  <si>
    <t>จีรวรรณ ปิ่นตุรงค์</t>
  </si>
  <si>
    <t>Jeerawan.Pinturong@maybank.com</t>
  </si>
  <si>
    <t>02-658-5000 Ext.7173</t>
  </si>
  <si>
    <t>First President</t>
  </si>
  <si>
    <t>Jeerawan Pinturoung</t>
  </si>
  <si>
    <t>Kittitep Kowito</t>
  </si>
  <si>
    <t>กิติเทพ โกวิโท</t>
  </si>
  <si>
    <t>Kittitep.Kowito@maybank.com</t>
  </si>
  <si>
    <t>02-658-5000 Ext.7171</t>
  </si>
  <si>
    <t>IT Security Manager</t>
  </si>
  <si>
    <t>Thanisorn Thantisub</t>
  </si>
  <si>
    <t>ธนิสร ตัณฑิทรัพย์</t>
  </si>
  <si>
    <t>Thanisorn.t@maybank.com</t>
  </si>
  <si>
    <t>02-658-5000 Ext.7157</t>
  </si>
  <si>
    <t>Sunan Rukkha-anantakul</t>
  </si>
  <si>
    <t>sunan.rukkha-anantakul@macquarie.com</t>
  </si>
  <si>
    <t>02-694-7762</t>
  </si>
  <si>
    <t>aree boripon</t>
  </si>
  <si>
    <t>อารี บริพนธ์</t>
  </si>
  <si>
    <t>aree.boripon@ubs.com</t>
  </si>
  <si>
    <t>02-613-5788</t>
  </si>
  <si>
    <t>ubs :</t>
  </si>
  <si>
    <t>nattacha chumjai</t>
  </si>
  <si>
    <t>ณัฐตชา ซุ่มใจ</t>
  </si>
  <si>
    <t>nattacha.chumjai@ubs.com</t>
  </si>
  <si>
    <t>02-613-5789</t>
  </si>
  <si>
    <t>Compliance</t>
  </si>
  <si>
    <t>songpop puapermpoonsiri</t>
  </si>
  <si>
    <t>ทรงภพ พัวเพิ่มพูลศิริ</t>
  </si>
  <si>
    <t>songpop.puapermpoonsiri@ubs.com</t>
  </si>
  <si>
    <t>02-613-6224</t>
  </si>
  <si>
    <t>IT Staff</t>
  </si>
  <si>
    <t>warut sangrattanakul</t>
  </si>
  <si>
    <t>วรุตม์ แสงรัตนกูล</t>
  </si>
  <si>
    <t>warut.sangrattanakul@ubs.com</t>
  </si>
  <si>
    <t>Thanapan Ket-am</t>
  </si>
  <si>
    <t>ธนะพันธ์ เกตุอ่ำ</t>
  </si>
  <si>
    <t>thanapan@uobkayhian.co.th</t>
  </si>
  <si>
    <t>083-036-5028</t>
  </si>
  <si>
    <t>jaiko-dad</t>
  </si>
  <si>
    <t>Phaisan PholkO</t>
  </si>
  <si>
    <t>ไพศาล พลโก</t>
  </si>
  <si>
    <t>phaisan@uobkayhian.co.th</t>
  </si>
  <si>
    <t>083-036-5038</t>
  </si>
  <si>
    <t>lmommaml</t>
  </si>
  <si>
    <t>Thosaphong Jongwijitkul</t>
  </si>
  <si>
    <t>ทศพงศ์ จองวิจิตรกุล</t>
  </si>
  <si>
    <t xml:space="preserve">thosaphong.jo@lhsec.co.th </t>
  </si>
  <si>
    <t>02-055-5122</t>
  </si>
  <si>
    <t>Kriengkrai Vinaikhosol</t>
  </si>
  <si>
    <t>เกรียงไกร วินัยโกศล</t>
  </si>
  <si>
    <t>kriengkrai.vi@lhsec.co.th</t>
  </si>
  <si>
    <t>02-0555123</t>
  </si>
  <si>
    <t>Saharat Chiwaraparputh</t>
  </si>
  <si>
    <t>สหรัฐ จิวระประภัทร์</t>
  </si>
  <si>
    <t>saharat.ch@lhsec.co.th</t>
  </si>
  <si>
    <t>02-055-5126</t>
  </si>
  <si>
    <t>Officer</t>
  </si>
  <si>
    <t>Sakuna Rucktham</t>
  </si>
  <si>
    <t>นางสาวสกุณา รักธรรม</t>
  </si>
  <si>
    <t xml:space="preserve">Sakuna.ruc@webull-th.com </t>
  </si>
  <si>
    <t>02-566-0069</t>
  </si>
  <si>
    <t>Head of Complience</t>
  </si>
  <si>
    <t>Sasiphak Suwanpibul</t>
  </si>
  <si>
    <t>ศศิพักตร์ สุวรรณพิบูลย์</t>
  </si>
  <si>
    <t>Sasiphak.suw@webull-th.com</t>
  </si>
  <si>
    <t>02-026-0367</t>
  </si>
  <si>
    <t>Senior Compliance Manager</t>
  </si>
  <si>
    <t>Morakot Sooksai</t>
  </si>
  <si>
    <t>มรกต สุกใส</t>
  </si>
  <si>
    <t>Morakot.S@yuanta.co.th</t>
  </si>
  <si>
    <t>02-009-8120</t>
  </si>
  <si>
    <t>Peechaya Koonjawhaw</t>
  </si>
  <si>
    <t>พีชญา คุ้มจอหอ</t>
  </si>
  <si>
    <t>Peechaya.K@yuanta.co.th</t>
  </si>
  <si>
    <t>02-009-8103</t>
  </si>
  <si>
    <t>Noraratana Saisanan Na Aydthya</t>
  </si>
  <si>
    <t>นรรัตน์ สายสนัน ณ อยุธยา</t>
  </si>
  <si>
    <t>noraratana.sa@rhbgroup.com</t>
  </si>
  <si>
    <t>02-088-9631</t>
  </si>
  <si>
    <t>Head of Compliance</t>
  </si>
  <si>
    <t>Rujrekh Saetea</t>
  </si>
  <si>
    <t>รุจิเรข แซ่เตีย</t>
  </si>
  <si>
    <t>rujrekh.sa@rhbgroup.com</t>
  </si>
  <si>
    <t>02-088-9939</t>
  </si>
  <si>
    <t>Suraut Jamkom</t>
  </si>
  <si>
    <t>สุรอรรถ จามิกรณ์</t>
  </si>
  <si>
    <t>suraut.ja@rhbgroup.com</t>
  </si>
  <si>
    <t>02-088-9508</t>
  </si>
  <si>
    <t>Senior Manager Risk Management</t>
  </si>
  <si>
    <t>Chokchai Sittichaiyanun</t>
  </si>
  <si>
    <t>โชคชัย สิทธิชัยยานัน</t>
  </si>
  <si>
    <t>chokchai.si@rhbgroup.com</t>
  </si>
  <si>
    <t>02-088-9625</t>
  </si>
  <si>
    <t>Vice President IT</t>
  </si>
  <si>
    <t>02-088-9636</t>
  </si>
  <si>
    <t>Senior IT Security</t>
  </si>
  <si>
    <t>Verapat Chantaravannakul</t>
  </si>
  <si>
    <t>วีรภัทร จันทรวรรณกูล</t>
  </si>
  <si>
    <t>verapat.c@innovestx.co.th</t>
  </si>
  <si>
    <t>083-491-1755</t>
  </si>
  <si>
    <t>MD</t>
  </si>
  <si>
    <t>Chakrit Sangsakul</t>
  </si>
  <si>
    <t>ชาคริต แสงสกุล</t>
  </si>
  <si>
    <t>chakrit.s@innovestx.co.th</t>
  </si>
  <si>
    <t>Chatchai Thepkailas</t>
  </si>
  <si>
    <t>ชัชชัย เทพไกรลาศ</t>
  </si>
  <si>
    <t>chatchai.t@innovestx.co.th</t>
  </si>
  <si>
    <t>089-365-1415</t>
  </si>
  <si>
    <t>Sitthapon Pumpichet</t>
  </si>
  <si>
    <t>สิทธาพล พุ่มพิเชฎฐ์</t>
  </si>
  <si>
    <t>sitthapon.p@innovestx.co.th</t>
  </si>
  <si>
    <t>099-795-5159</t>
  </si>
  <si>
    <t>Ovard Tsui</t>
  </si>
  <si>
    <t>โอวาท ซุย</t>
  </si>
  <si>
    <t>ovard.t@innovestx.co.th</t>
  </si>
  <si>
    <t>087-568-6517</t>
  </si>
  <si>
    <t>Mogul Mingmuang</t>
  </si>
  <si>
    <t>โมกุล มิ่งเมือง</t>
  </si>
  <si>
    <t>mogul.m@innovestx.co.th</t>
  </si>
  <si>
    <t>093-149-9898</t>
  </si>
  <si>
    <t xml:space="preserve">Dusakorn Intanoo </t>
  </si>
  <si>
    <t>ดุษาร์กร อินทนู</t>
  </si>
  <si>
    <t>dusakorn@asiaplus.co.th</t>
  </si>
  <si>
    <t>02-680-1392</t>
  </si>
  <si>
    <t>1029384756a</t>
  </si>
  <si>
    <t>Wirachat Woongphattaratiti</t>
  </si>
  <si>
    <t>วีระชาติ วงศ์ภัทรฐิติ</t>
  </si>
  <si>
    <t>wirachat@asiaplus.co.th</t>
  </si>
  <si>
    <t>02-680-1153</t>
  </si>
  <si>
    <t>Executive Vice President</t>
  </si>
  <si>
    <t>limvee</t>
  </si>
  <si>
    <t>Manittaya Chiensuwikarn</t>
  </si>
  <si>
    <t>มานิตยา เจียรสุวิกานต์</t>
  </si>
  <si>
    <t>manittaya@asiaplus.co.th</t>
  </si>
  <si>
    <t>02-680-1155</t>
  </si>
  <si>
    <t>maow_meaw1</t>
  </si>
  <si>
    <t>Amnatnapon Tratuntithi</t>
  </si>
  <si>
    <t>อำนาจนภนต์ ธราธัญธิติ</t>
  </si>
  <si>
    <t>amnat@asiaplus.co.th</t>
  </si>
  <si>
    <t>02-680-1207</t>
  </si>
  <si>
    <t>sfinit</t>
  </si>
  <si>
    <t>Yuttachai Rachmuangfang</t>
  </si>
  <si>
    <t>ยุทธชัย ราชเมืองฝาง</t>
  </si>
  <si>
    <t>yuttachai@asiaplus.co.th</t>
  </si>
  <si>
    <t>02-680-1150</t>
  </si>
  <si>
    <t>moowan2087</t>
  </si>
  <si>
    <t>Kitti_Uvajitti</t>
  </si>
  <si>
    <t>กิตติ ยุวจิดติ</t>
  </si>
  <si>
    <t>Kitti_uva@sbito.co.th</t>
  </si>
  <si>
    <t>098-484-8934</t>
  </si>
  <si>
    <t>changnoi-narak</t>
  </si>
  <si>
    <t>Panupong_Kaemaneekul</t>
  </si>
  <si>
    <t>ภานุพงษ์ แก้วมณีกุล</t>
  </si>
  <si>
    <t>panupong_kae@sbito.co.th</t>
  </si>
  <si>
    <t>062-646-6491</t>
  </si>
  <si>
    <t>kook.panupong</t>
  </si>
  <si>
    <t xml:space="preserve">Pornthep_Langsanam </t>
  </si>
  <si>
    <t>พรเทพ แหล่งสนาม</t>
  </si>
  <si>
    <t xml:space="preserve">pornthep_lan@sbito.co.th </t>
  </si>
  <si>
    <t>097-063-0028</t>
  </si>
  <si>
    <t>teplan2000</t>
  </si>
  <si>
    <t>Siriporn Wongsapichan</t>
  </si>
  <si>
    <t>ศิริพร วงศาพิจารณ์</t>
  </si>
  <si>
    <t>siriporn.wo@kfsec.co.th</t>
  </si>
  <si>
    <t>02-829-6999 Ext.2034</t>
  </si>
  <si>
    <t>Nuttavee Phungphia</t>
  </si>
  <si>
    <t>ณัฐวี พึงเพีย</t>
  </si>
  <si>
    <t>nuttavee.ph@kfsec.co.th</t>
  </si>
  <si>
    <t>02-829-6999 Ext.2002</t>
  </si>
  <si>
    <t>nuttavee phungphia</t>
  </si>
  <si>
    <t>Chaiyapat Petchtang</t>
  </si>
  <si>
    <t>ชัยพัฒน์ เพ็ชรแต่ง</t>
  </si>
  <si>
    <t>chaiyapat.pe@kfsec.co.th</t>
  </si>
  <si>
    <t>02-829-6999 Ext.2031</t>
  </si>
  <si>
    <t>Akkrawat Watcharapaibun</t>
  </si>
  <si>
    <t>อัตรวัฒน์ วัชรไพบูลย์</t>
  </si>
  <si>
    <t>akkrawat.wa@kfsec.co.th</t>
  </si>
  <si>
    <t>02-829-6999 Ext.2033</t>
  </si>
  <si>
    <t>Norathep Siprasertchok</t>
  </si>
  <si>
    <t>นรเทพ สิริประเสริฐโชค</t>
  </si>
  <si>
    <t>norathep.si@cgsi.com</t>
  </si>
  <si>
    <t>097-101-0202</t>
  </si>
  <si>
    <t>First President IT</t>
  </si>
  <si>
    <t>Prasert Wisesphalitpol</t>
  </si>
  <si>
    <t xml:space="preserve">ประเสริฐ วิเศษผลิตผล </t>
  </si>
  <si>
    <t>prasert.wi@cgsi.com</t>
  </si>
  <si>
    <t>086-006-7520</t>
  </si>
  <si>
    <t>Assistant Vice President. IT</t>
  </si>
  <si>
    <t xml:space="preserve">Charkrabhan Saralamba </t>
  </si>
  <si>
    <t>จักรพันธ์ ศรลัมพ์</t>
  </si>
  <si>
    <t xml:space="preserve">charkrabhan.sa@cgsi.com </t>
  </si>
  <si>
    <t>088-994-4162</t>
  </si>
  <si>
    <t>Exec. IS&amp;DG</t>
  </si>
  <si>
    <t>Veena Prabhatanandana</t>
  </si>
  <si>
    <t>วีณา ประภาตะนันทน์</t>
  </si>
  <si>
    <t>veena.p@aira.co.th</t>
  </si>
  <si>
    <t>02-080-2930</t>
  </si>
  <si>
    <t>veenay</t>
  </si>
  <si>
    <t>Boonsong Chunklang</t>
  </si>
  <si>
    <t>บุญส่ง ชันกลาง</t>
  </si>
  <si>
    <t>compliance@aira.co.th</t>
  </si>
  <si>
    <t>02-080-2796</t>
  </si>
  <si>
    <t>081-666-5126</t>
  </si>
  <si>
    <t>Anuchat Taphayung</t>
  </si>
  <si>
    <t>อนุชาติ ตาพยุง</t>
  </si>
  <si>
    <t>it@aira.co.th</t>
  </si>
  <si>
    <t>02-080-2942</t>
  </si>
  <si>
    <t>ผู้ช่วยผู้จัดการ</t>
  </si>
  <si>
    <t>Kid_Fate</t>
  </si>
  <si>
    <t>Sompong Phukphad</t>
  </si>
  <si>
    <t>สมพงศ์ พุกพัด</t>
  </si>
  <si>
    <t>sompongp@krungthaixspring.com</t>
  </si>
  <si>
    <t>02-6955179</t>
  </si>
  <si>
    <t>Executive Director</t>
  </si>
  <si>
    <t>Smpong Phukphad</t>
  </si>
  <si>
    <t>Supat Sup-Adulchai</t>
  </si>
  <si>
    <t>สุภัทร ทรัพย์ดุลชัย</t>
  </si>
  <si>
    <t>supats@krungthaixspring.com</t>
  </si>
  <si>
    <t>02-6955090</t>
  </si>
  <si>
    <t>Phiraphol Suchowoarphan</t>
  </si>
  <si>
    <t>พีระพพล สุโชวรพัรธ์</t>
  </si>
  <si>
    <t>phiraphols@krungthaixspring.com</t>
  </si>
  <si>
    <t>02-6955952</t>
  </si>
  <si>
    <t>Director</t>
  </si>
  <si>
    <t>Terawat Snagkapitak</t>
  </si>
  <si>
    <t>ธีรวัต สังขะพิทักษ์</t>
  </si>
  <si>
    <t>terawats@krungthaixspring.com</t>
  </si>
  <si>
    <t>02-6955529</t>
  </si>
  <si>
    <t>Weradech Damee</t>
  </si>
  <si>
    <t>วีระเดช ดามี</t>
  </si>
  <si>
    <t>weradechd@krungthaixspring.com</t>
  </si>
  <si>
    <t>02-695-5951</t>
  </si>
  <si>
    <t>Supervisor</t>
  </si>
  <si>
    <t>Rachain Pothong</t>
  </si>
  <si>
    <t>ราเชนทร์ โพธิ์ทอง</t>
  </si>
  <si>
    <t>rachainp@phillip.co.th</t>
  </si>
  <si>
    <t>089-664-3555</t>
  </si>
  <si>
    <t>Vice President IT Infrastructure</t>
  </si>
  <si>
    <t>Jedjomnong Thawornkasemwong</t>
  </si>
  <si>
    <t>เจตน์จำนงค์ ถาวรเกษมวงศ์</t>
  </si>
  <si>
    <t>Jedjomnongt@phillip.co.th</t>
  </si>
  <si>
    <t>062-361-9891</t>
  </si>
  <si>
    <t>PST-Jedjomnong</t>
  </si>
  <si>
    <t>Jintana Thonglua</t>
  </si>
  <si>
    <t>จิตนา ทองเหลือ</t>
  </si>
  <si>
    <t>Jintanat@phillip.co.th</t>
  </si>
  <si>
    <t>098-642-2829</t>
  </si>
  <si>
    <t>PST-Jintana</t>
  </si>
  <si>
    <t>Jutamad Yodwong</t>
  </si>
  <si>
    <t>จุฑามาศ ยอดวงศ์</t>
  </si>
  <si>
    <t>Jutamady@phillip.co.th</t>
  </si>
  <si>
    <t>02-1539290:6219</t>
  </si>
  <si>
    <t>Vathanyoo Artkhomewongs</t>
  </si>
  <si>
    <t>วรัญญู อาจคุ้มวงษ์</t>
  </si>
  <si>
    <t>vathanyoo.a@liberator.co.th</t>
  </si>
  <si>
    <t>081-456-8633</t>
  </si>
  <si>
    <t>System Engineer</t>
  </si>
  <si>
    <t>Pisomchai Sangchairun</t>
  </si>
  <si>
    <t>พิศรชัย แสงชัยอรุณ</t>
  </si>
  <si>
    <t>Pisomchai.S@liberator.co.th</t>
  </si>
  <si>
    <t>081699-6930</t>
  </si>
  <si>
    <t>IT Front Office</t>
  </si>
  <si>
    <t>Ratchadabhorn Adulwutikornchai</t>
  </si>
  <si>
    <t>รัชดาภรณ์ อดุลวุฒิกรชัย</t>
  </si>
  <si>
    <t>Ratchadabhorn.A@liberator.co.th</t>
  </si>
  <si>
    <t>085-939-8810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</si>
</sst>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color theme="1"/>
      <name val="Arial"/>
    </font>
    <font>
      <b/>
      <sz val="14.0"/>
      <color rgb="FF000000"/>
      <name val="TH Sarabun PSK"/>
    </font>
    <font>
      <b/>
      <sz val="14.0"/>
      <color theme="1"/>
      <name val="TH Sarabun PSK"/>
    </font>
    <font>
      <sz val="14.0"/>
      <color rgb="FF000000"/>
      <name val="TH Sarabun PSK"/>
    </font>
    <font>
      <sz val="14.0"/>
      <color theme="1"/>
      <name val="TH Sarabun PSK"/>
    </font>
    <font>
      <u/>
      <sz val="14.0"/>
      <color rgb="FF0000FF"/>
      <name val="TH Sarabun PSK"/>
    </font>
    <font>
      <color theme="1"/>
      <name val="Arial"/>
      <scheme val="minor"/>
    </font>
    <font>
      <u/>
      <sz val="14.0"/>
      <color rgb="FF0000FF"/>
      <name val="TH Sarabun PSK"/>
    </font>
    <font>
      <u/>
      <sz val="14.0"/>
      <color rgb="FF0000FF"/>
      <name val="TH Sarabun PSK"/>
    </font>
    <font>
      <sz val="10.0"/>
      <color theme="1"/>
      <name val="Arial"/>
    </font>
    <font>
      <sz val="11.0"/>
      <color rgb="FF000000"/>
      <name val="Arial"/>
    </font>
    <font>
      <sz val="14.0"/>
      <color rgb="FFEEF0FF"/>
      <name val="Arial"/>
    </font>
    <font>
      <sz val="11.0"/>
      <color rgb="FF000000"/>
      <name val="Menlo"/>
    </font>
    <font>
      <u/>
      <color rgb="FF0000FF"/>
    </font>
    <font>
      <u/>
      <sz val="14.0"/>
      <color rgb="FF0000FF"/>
      <name val="TH Sarabun PSK"/>
    </font>
    <font>
      <u/>
      <color rgb="FF0000FF"/>
    </font>
    <font>
      <sz val="10.0"/>
      <color rgb="FF000000"/>
      <name val="Arial"/>
    </font>
    <font>
      <u/>
      <sz val="14.0"/>
      <color rgb="FF0000FF"/>
      <name val="TH Sarabun PSK"/>
    </font>
    <font>
      <u/>
      <sz val="14.0"/>
      <color rgb="FF0000FF"/>
      <name val="TH Sarabun PSK"/>
    </font>
    <font>
      <u/>
      <sz val="14.0"/>
      <color rgb="FF0000FF"/>
      <name val="TH Sarabun PSK"/>
    </font>
    <font>
      <u/>
      <sz val="14.0"/>
      <color rgb="FF0000FF"/>
      <name val="TH Sarabun PSK"/>
    </font>
    <font>
      <u/>
      <sz val="14.0"/>
      <color rgb="FF000000"/>
      <name val="TH Sarabun PSK"/>
    </font>
    <font>
      <b/>
      <u/>
      <sz val="14.0"/>
      <color rgb="FF0000FF"/>
      <name val="TH Sarabun PSK"/>
    </font>
    <font>
      <b/>
      <u/>
      <sz val="14.0"/>
      <color rgb="FF0000FF"/>
      <name val="TH Sarabun PSK"/>
    </font>
    <font>
      <b/>
      <u/>
      <sz val="14.0"/>
      <color rgb="FF0000FF"/>
      <name val="TH Sarabun PSK"/>
    </font>
    <font>
      <u/>
      <sz val="14.0"/>
      <color rgb="FF0000FF"/>
      <name val="TH Sarabun PSK"/>
    </font>
    <font>
      <u/>
      <sz val="14.0"/>
      <color rgb="FF0000FF"/>
      <name val="TH Sarabun PSK"/>
    </font>
    <font>
      <u/>
      <sz val="14.0"/>
      <color rgb="FF0000FF"/>
      <name val="TH Sarabun PSK"/>
    </font>
    <font>
      <u/>
      <sz val="14.0"/>
      <color theme="1"/>
      <name val="TH Sarabun PSK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5">
    <border/>
    <border>
      <left/>
      <right/>
      <top/>
      <bottom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Fill="1" applyFont="1"/>
    <xf borderId="0" fillId="0" fontId="2" numFmtId="0" xfId="0" applyFont="1"/>
    <xf borderId="1" fillId="7" fontId="3" numFmtId="0" xfId="0" applyAlignment="1" applyBorder="1" applyFill="1" applyFont="1">
      <alignment horizontal="left" shrinkToFit="0" vertical="center" wrapText="1"/>
    </xf>
    <xf borderId="1" fillId="7" fontId="3" numFmtId="49" xfId="0" applyAlignment="1" applyBorder="1" applyFont="1" applyNumberFormat="1">
      <alignment horizontal="left" shrinkToFit="0" vertical="center" wrapText="1"/>
    </xf>
    <xf borderId="1" fillId="7" fontId="3" numFmtId="0" xfId="0" applyAlignment="1" applyBorder="1" applyFont="1">
      <alignment horizontal="left" readingOrder="0" shrinkToFit="0" vertical="center" wrapText="1"/>
    </xf>
    <xf borderId="1" fillId="7" fontId="3" numFmtId="0" xfId="0" applyAlignment="1" applyBorder="1" applyFont="1">
      <alignment horizontal="left"/>
    </xf>
    <xf borderId="1" fillId="7" fontId="3" numFmtId="0" xfId="0" applyAlignment="1" applyBorder="1" applyFont="1">
      <alignment horizontal="left" vertical="center"/>
    </xf>
    <xf borderId="0" fillId="7" fontId="3" numFmtId="0" xfId="0" applyAlignment="1" applyFont="1">
      <alignment horizontal="left" readingOrder="0" vertical="center"/>
    </xf>
    <xf borderId="0" fillId="0" fontId="4" numFmtId="0" xfId="0" applyFont="1"/>
    <xf borderId="0" fillId="0" fontId="5" numFmtId="0" xfId="0" applyAlignment="1" applyFont="1">
      <alignment readingOrder="0" vertical="top"/>
    </xf>
    <xf borderId="0" fillId="0" fontId="5" numFmtId="0" xfId="0" applyAlignment="1" applyFont="1">
      <alignment horizontal="left" vertical="center"/>
    </xf>
    <xf borderId="0" fillId="0" fontId="6" numFmtId="49" xfId="0" applyAlignment="1" applyFont="1" applyNumberForma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vertical="top"/>
    </xf>
    <xf borderId="0" fillId="0" fontId="5" numFmtId="0" xfId="0" applyFont="1"/>
    <xf borderId="0" fillId="0" fontId="4" numFmtId="0" xfId="0" applyFont="1"/>
    <xf borderId="0" fillId="0" fontId="7" numFmtId="0" xfId="0" applyAlignment="1" applyFont="1">
      <alignment readingOrder="0"/>
    </xf>
    <xf borderId="0" fillId="0" fontId="5" numFmtId="49" xfId="0" applyAlignment="1" applyFont="1" applyNumberFormat="1">
      <alignment horizontal="left" vertical="center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shrinkToFit="0" vertical="center" wrapText="1"/>
    </xf>
    <xf borderId="1" fillId="8" fontId="5" numFmtId="0" xfId="0" applyBorder="1" applyFill="1" applyFont="1"/>
    <xf borderId="0" fillId="0" fontId="5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vertical="center" wrapText="1"/>
    </xf>
    <xf borderId="0" fillId="9" fontId="4" numFmtId="0" xfId="0" applyFill="1" applyFont="1"/>
    <xf borderId="0" fillId="9" fontId="5" numFmtId="0" xfId="0" applyAlignment="1" applyFont="1">
      <alignment horizontal="left" readingOrder="0" vertical="center"/>
    </xf>
    <xf borderId="0" fillId="9" fontId="9" numFmtId="49" xfId="0" applyAlignment="1" applyFont="1" applyNumberFormat="1">
      <alignment horizontal="left" vertical="center"/>
    </xf>
    <xf borderId="0" fillId="9" fontId="5" numFmtId="0" xfId="0" applyAlignment="1" applyFont="1">
      <alignment horizontal="left" vertical="center"/>
    </xf>
    <xf borderId="0" fillId="9" fontId="5" numFmtId="0" xfId="0" applyFont="1"/>
    <xf borderId="1" fillId="9" fontId="5" numFmtId="0" xfId="0" applyBorder="1" applyFont="1"/>
    <xf borderId="0" fillId="9" fontId="4" numFmtId="0" xfId="0" applyFont="1"/>
    <xf borderId="0" fillId="9" fontId="5" numFmtId="0" xfId="0" applyAlignment="1" applyFont="1">
      <alignment vertical="top"/>
    </xf>
    <xf borderId="0" fillId="9" fontId="5" numFmtId="0" xfId="0" applyAlignment="1" applyFont="1">
      <alignment horizontal="left"/>
    </xf>
    <xf borderId="0" fillId="9" fontId="5" numFmtId="49" xfId="0" applyAlignment="1" applyFont="1" applyNumberFormat="1">
      <alignment horizontal="left" vertical="center"/>
    </xf>
    <xf borderId="0" fillId="9" fontId="5" numFmtId="0" xfId="0" applyAlignment="1" applyFont="1">
      <alignment horizontal="left" shrinkToFit="0" vertical="center" wrapText="1"/>
    </xf>
    <xf borderId="0" fillId="0" fontId="4" numFmtId="49" xfId="0" applyFont="1" applyNumberFormat="1"/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horizontal="left" readingOrder="0" vertical="center"/>
    </xf>
    <xf borderId="0" fillId="0" fontId="2" numFmtId="49" xfId="0" applyAlignment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49" xfId="0" applyAlignment="1" applyFont="1" applyNumberFormat="1">
      <alignment horizontal="left" readingOrder="0" shrinkToFit="0" vertical="center" wrapText="1"/>
    </xf>
    <xf borderId="0" fillId="0" fontId="4" numFmtId="49" xfId="0" applyAlignment="1" applyFont="1" applyNumberFormat="1">
      <alignment horizontal="left" readingOrder="0" vertical="center"/>
    </xf>
    <xf borderId="0" fillId="0" fontId="5" numFmtId="0" xfId="0" applyAlignment="1" applyFont="1">
      <alignment vertical="top"/>
    </xf>
    <xf borderId="0" fillId="0" fontId="4" numFmtId="49" xfId="0" applyAlignment="1" applyFont="1" applyNumberFormat="1">
      <alignment horizontal="left" vertical="center"/>
    </xf>
    <xf borderId="0" fillId="0" fontId="5" numFmtId="49" xfId="0" applyAlignment="1" applyFont="1" applyNumberFormat="1">
      <alignment horizontal="left" readingOrder="0" vertical="center"/>
    </xf>
    <xf borderId="0" fillId="0" fontId="5" numFmtId="0" xfId="0" applyFont="1"/>
    <xf borderId="0" fillId="0" fontId="5" numFmtId="0" xfId="0" applyAlignment="1" applyFont="1">
      <alignment horizontal="left" vertical="top"/>
    </xf>
    <xf borderId="0" fillId="0" fontId="5" numFmtId="0" xfId="0" applyAlignment="1" applyFont="1">
      <alignment shrinkToFit="0" wrapText="1"/>
    </xf>
    <xf borderId="1" fillId="9" fontId="5" numFmtId="0" xfId="0" applyBorder="1" applyFont="1"/>
    <xf borderId="0" fillId="9" fontId="5" numFmtId="0" xfId="0" applyAlignment="1" applyFont="1">
      <alignment vertical="top"/>
    </xf>
    <xf borderId="0" fillId="9" fontId="5" numFmtId="0" xfId="0" applyFont="1"/>
    <xf borderId="0" fillId="9" fontId="5" numFmtId="0" xfId="0" applyAlignment="1" applyFont="1">
      <alignment horizontal="left"/>
    </xf>
    <xf borderId="0" fillId="7" fontId="3" numFmtId="0" xfId="0" applyAlignment="1" applyFont="1">
      <alignment horizontal="left" shrinkToFit="0" vertical="center" wrapText="1"/>
    </xf>
    <xf borderId="0" fillId="7" fontId="3" numFmtId="49" xfId="0" applyAlignment="1" applyFont="1" applyNumberFormat="1">
      <alignment horizontal="left" shrinkToFit="0" vertical="center" wrapText="1"/>
    </xf>
    <xf borderId="0" fillId="7" fontId="10" numFmtId="0" xfId="0" applyAlignment="1" applyFont="1">
      <alignment horizontal="left" vertical="center"/>
    </xf>
    <xf borderId="0" fillId="7" fontId="10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left" readingOrder="0" vertical="center"/>
    </xf>
    <xf borderId="0" fillId="0" fontId="2" numFmtId="0" xfId="0" applyAlignment="1" applyFont="1">
      <alignment horizontal="left" readingOrder="0" vertical="center"/>
    </xf>
    <xf borderId="0" fillId="9" fontId="5" numFmtId="49" xfId="0" applyAlignment="1" applyFont="1" applyNumberFormat="1">
      <alignment readingOrder="0"/>
    </xf>
    <xf borderId="0" fillId="9" fontId="5" numFmtId="0" xfId="0" applyAlignment="1" applyFont="1">
      <alignment readingOrder="0"/>
    </xf>
    <xf borderId="0" fillId="9" fontId="11" numFmtId="49" xfId="0" applyAlignment="1" applyFont="1" applyNumberFormat="1">
      <alignment readingOrder="0"/>
    </xf>
    <xf borderId="0" fillId="9" fontId="12" numFmtId="0" xfId="0" applyFont="1"/>
    <xf borderId="0" fillId="9" fontId="13" numFmtId="49" xfId="0" applyAlignment="1" applyFont="1" applyNumberFormat="1">
      <alignment readingOrder="0"/>
    </xf>
    <xf borderId="0" fillId="9" fontId="2" numFmtId="0" xfId="0" applyAlignment="1" applyFont="1">
      <alignment horizontal="left" shrinkToFit="0" vertical="bottom" wrapText="0"/>
    </xf>
    <xf borderId="0" fillId="9" fontId="2" numFmtId="49" xfId="0" applyAlignment="1" applyFont="1" applyNumberFormat="1">
      <alignment horizontal="left" shrinkToFit="0" vertical="bottom" wrapText="0"/>
    </xf>
    <xf borderId="0" fillId="9" fontId="5" numFmtId="0" xfId="0" applyAlignment="1" applyFont="1">
      <alignment horizontal="left" vertical="top"/>
    </xf>
    <xf borderId="0" fillId="9" fontId="2" numFmtId="0" xfId="0" applyAlignment="1" applyFont="1">
      <alignment horizontal="left" shrinkToFit="0" wrapText="0"/>
    </xf>
    <xf borderId="0" fillId="9" fontId="2" numFmtId="49" xfId="0" applyAlignment="1" applyFont="1" applyNumberFormat="1">
      <alignment horizontal="left" shrinkToFit="0" wrapText="0"/>
    </xf>
    <xf borderId="0" fillId="0" fontId="5" numFmtId="49" xfId="0" applyAlignment="1" applyFont="1" applyNumberFormat="1">
      <alignment readingOrder="0"/>
    </xf>
    <xf borderId="0" fillId="9" fontId="2" numFmtId="49" xfId="0" applyAlignment="1" applyFont="1" applyNumberFormat="1">
      <alignment horizontal="left" readingOrder="0" shrinkToFit="0" wrapText="0"/>
    </xf>
    <xf borderId="0" fillId="9" fontId="14" numFmtId="0" xfId="0" applyFont="1"/>
    <xf borderId="0" fillId="9" fontId="5" numFmtId="0" xfId="0" applyAlignment="1" applyFont="1">
      <alignment shrinkToFit="0" wrapText="1"/>
    </xf>
    <xf borderId="0" fillId="9" fontId="15" numFmtId="49" xfId="0" applyAlignment="1" applyFont="1" applyNumberFormat="1">
      <alignment horizontal="left" shrinkToFit="0" vertical="center" wrapText="1"/>
    </xf>
    <xf borderId="0" fillId="9" fontId="2" numFmtId="0" xfId="0" applyAlignment="1" applyFont="1">
      <alignment horizontal="left" shrinkToFit="0" vertical="top" wrapText="0"/>
    </xf>
    <xf borderId="0" fillId="9" fontId="2" numFmtId="49" xfId="0" applyAlignment="1" applyFont="1" applyNumberFormat="1">
      <alignment horizontal="left" shrinkToFit="0" vertical="top" wrapText="0"/>
    </xf>
    <xf borderId="0" fillId="9" fontId="4" numFmtId="0" xfId="0" applyAlignment="1" applyFont="1">
      <alignment horizontal="left" shrinkToFit="0" wrapText="0"/>
    </xf>
    <xf borderId="0" fillId="9" fontId="4" numFmtId="49" xfId="0" applyAlignment="1" applyFont="1" applyNumberFormat="1">
      <alignment horizontal="left" shrinkToFit="0" wrapText="0"/>
    </xf>
    <xf borderId="0" fillId="9" fontId="16" numFmtId="49" xfId="0" applyFont="1" applyNumberFormat="1"/>
    <xf borderId="0" fillId="9" fontId="5" numFmtId="49" xfId="0" applyFont="1" applyNumberFormat="1"/>
    <xf borderId="0" fillId="9" fontId="4" numFmtId="49" xfId="0" applyAlignment="1" applyFont="1" applyNumberFormat="1">
      <alignment horizontal="left" vertical="center"/>
    </xf>
    <xf borderId="0" fillId="9" fontId="3" numFmtId="0" xfId="0" applyFont="1"/>
    <xf borderId="0" fillId="9" fontId="3" numFmtId="49" xfId="0" applyFont="1" applyNumberFormat="1"/>
    <xf borderId="0" fillId="9" fontId="5" numFmtId="49" xfId="0" applyAlignment="1" applyFont="1" applyNumberFormat="1">
      <alignment vertical="top"/>
    </xf>
    <xf borderId="0" fillId="9" fontId="3" numFmtId="0" xfId="0" applyAlignment="1" applyFont="1">
      <alignment vertical="top"/>
    </xf>
    <xf borderId="0" fillId="9" fontId="3" numFmtId="49" xfId="0" applyAlignment="1" applyFont="1" applyNumberFormat="1">
      <alignment vertical="top"/>
    </xf>
    <xf borderId="0" fillId="9" fontId="5" numFmtId="0" xfId="0" applyAlignment="1" applyFont="1">
      <alignment horizontal="left" vertical="top"/>
    </xf>
    <xf borderId="0" fillId="9" fontId="5" numFmtId="49" xfId="0" applyAlignment="1" applyFont="1" applyNumberFormat="1">
      <alignment horizontal="left" vertical="top"/>
    </xf>
    <xf borderId="0" fillId="9" fontId="1" numFmtId="0" xfId="0" applyFont="1"/>
    <xf borderId="0" fillId="9" fontId="17" numFmtId="49" xfId="0" applyFont="1" applyNumberFormat="1"/>
    <xf borderId="0" fillId="0" fontId="5" numFmtId="49" xfId="0" applyFont="1" applyNumberFormat="1"/>
    <xf borderId="0" fillId="0" fontId="17" numFmtId="49" xfId="0" applyFont="1" applyNumberFormat="1"/>
    <xf borderId="2" fillId="7" fontId="10" numFmtId="0" xfId="0" applyAlignment="1" applyBorder="1" applyFont="1">
      <alignment horizontal="left" shrinkToFit="0" vertical="center" wrapText="1"/>
    </xf>
    <xf borderId="3" fillId="7" fontId="10" numFmtId="0" xfId="0" applyAlignment="1" applyBorder="1" applyFont="1">
      <alignment horizontal="left" shrinkToFit="0" vertical="center" wrapText="1"/>
    </xf>
    <xf borderId="3" fillId="7" fontId="10" numFmtId="0" xfId="0" applyAlignment="1" applyBorder="1" applyFont="1">
      <alignment horizontal="left" vertical="center"/>
    </xf>
    <xf borderId="3" fillId="7" fontId="10" numFmtId="49" xfId="0" applyAlignment="1" applyBorder="1" applyFont="1" applyNumberFormat="1">
      <alignment horizontal="left" vertical="center"/>
    </xf>
    <xf borderId="4" fillId="7" fontId="10" numFmtId="0" xfId="0" applyAlignment="1" applyBorder="1" applyFont="1">
      <alignment horizontal="left" vertical="center"/>
    </xf>
    <xf borderId="0" fillId="0" fontId="18" numFmtId="49" xfId="0" applyFont="1" applyNumberFormat="1"/>
    <xf borderId="0" fillId="0" fontId="5" numFmtId="49" xfId="0" applyFont="1" applyNumberFormat="1"/>
    <xf borderId="0" fillId="0" fontId="5" numFmtId="0" xfId="0" applyFont="1"/>
    <xf borderId="0" fillId="0" fontId="4" numFmtId="0" xfId="0" applyAlignment="1" applyFont="1">
      <alignment vertical="top"/>
    </xf>
    <xf borderId="1" fillId="8" fontId="19" numFmtId="49" xfId="0" applyBorder="1" applyFont="1" applyNumberFormat="1"/>
    <xf borderId="1" fillId="8" fontId="5" numFmtId="0" xfId="0" applyAlignment="1" applyBorder="1" applyFont="1">
      <alignment vertical="top"/>
    </xf>
    <xf borderId="1" fillId="8" fontId="5" numFmtId="0" xfId="0" applyAlignment="1" applyBorder="1" applyFont="1">
      <alignment readingOrder="0"/>
    </xf>
    <xf borderId="1" fillId="8" fontId="5" numFmtId="49" xfId="0" applyBorder="1" applyFont="1" applyNumberFormat="1"/>
    <xf borderId="0" fillId="0" fontId="20" numFmtId="49" xfId="0" applyAlignment="1" applyFont="1" applyNumberFormat="1">
      <alignment vertical="top"/>
    </xf>
    <xf borderId="0" fillId="0" fontId="21" numFmtId="0" xfId="0" applyFont="1"/>
    <xf borderId="0" fillId="0" fontId="22" numFmtId="0" xfId="0" applyFont="1"/>
    <xf borderId="0" fillId="0" fontId="5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4" numFmtId="49" xfId="0" applyAlignment="1" applyFont="1" applyNumberFormat="1">
      <alignment vertical="top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top"/>
    </xf>
    <xf borderId="0" fillId="0" fontId="3" numFmtId="49" xfId="0" applyAlignment="1" applyFont="1" applyNumberFormat="1">
      <alignment readingOrder="0" vertical="top"/>
    </xf>
    <xf borderId="0" fillId="0" fontId="25" numFmtId="49" xfId="0" applyFont="1" applyNumberFormat="1"/>
    <xf borderId="0" fillId="0" fontId="2" numFmtId="0" xfId="0" applyFont="1"/>
    <xf borderId="0" fillId="0" fontId="3" numFmtId="49" xfId="0" applyAlignment="1" applyFont="1" applyNumberFormat="1">
      <alignment readingOrder="0"/>
    </xf>
    <xf borderId="1" fillId="8" fontId="5" numFmtId="49" xfId="0" applyAlignment="1" applyBorder="1" applyFont="1" applyNumberFormat="1">
      <alignment readingOrder="0"/>
    </xf>
    <xf quotePrefix="1" borderId="0" fillId="0" fontId="5" numFmtId="49" xfId="0" applyFont="1" applyNumberFormat="1"/>
    <xf borderId="0" fillId="0" fontId="4" numFmtId="0" xfId="0" applyAlignment="1" applyFont="1">
      <alignment readingOrder="0" vertical="top"/>
    </xf>
    <xf borderId="0" fillId="0" fontId="3" numFmtId="49" xfId="0" applyAlignment="1" applyFont="1" applyNumberFormat="1">
      <alignment vertical="top"/>
    </xf>
    <xf borderId="0" fillId="0" fontId="3" numFmtId="0" xfId="0" applyAlignment="1" applyFont="1">
      <alignment readingOrder="0" vertical="top"/>
    </xf>
    <xf borderId="0" fillId="6" fontId="5" numFmtId="0" xfId="0" applyAlignment="1" applyFont="1">
      <alignment vertical="top"/>
    </xf>
    <xf borderId="1" fillId="8" fontId="26" numFmtId="49" xfId="0" applyAlignment="1" applyBorder="1" applyFont="1" applyNumberFormat="1">
      <alignment vertical="top"/>
    </xf>
    <xf borderId="1" fillId="8" fontId="5" numFmtId="0" xfId="0" applyAlignment="1" applyBorder="1" applyFont="1">
      <alignment readingOrder="0" vertical="top"/>
    </xf>
    <xf borderId="1" fillId="8" fontId="27" numFmtId="0" xfId="0" applyBorder="1" applyFont="1"/>
    <xf borderId="1" fillId="8" fontId="4" numFmtId="0" xfId="0" applyBorder="1" applyFont="1"/>
    <xf borderId="1" fillId="8" fontId="4" numFmtId="0" xfId="0" applyAlignment="1" applyBorder="1" applyFont="1">
      <alignment vertical="top"/>
    </xf>
    <xf borderId="1" fillId="8" fontId="5" numFmtId="49" xfId="0" applyAlignment="1" applyBorder="1" applyFont="1" applyNumberFormat="1">
      <alignment vertical="top"/>
    </xf>
    <xf borderId="0" fillId="0" fontId="28" numFmtId="0" xfId="0" applyAlignment="1" applyFont="1">
      <alignment vertical="top"/>
    </xf>
    <xf borderId="1" fillId="10" fontId="5" numFmtId="0" xfId="0" applyBorder="1" applyFill="1" applyFont="1"/>
    <xf borderId="0" fillId="9" fontId="3" numFmtId="49" xfId="0" applyAlignment="1" applyFont="1" applyNumberFormat="1">
      <alignment readingOrder="0" vertical="top"/>
    </xf>
    <xf borderId="0" fillId="9" fontId="5" numFmtId="49" xfId="0" applyAlignment="1" applyFont="1" applyNumberFormat="1">
      <alignment vertical="top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readingOrder="0" vertical="top"/>
    </xf>
    <xf borderId="0" fillId="0" fontId="5" numFmtId="49" xfId="0" applyAlignment="1" applyFont="1" applyNumberFormat="1">
      <alignment horizontal="left" vertical="top"/>
    </xf>
    <xf borderId="1" fillId="8" fontId="5" numFmtId="0" xfId="0" applyAlignment="1" applyBorder="1" applyFont="1">
      <alignment horizontal="left" vertical="top"/>
    </xf>
    <xf borderId="1" fillId="8" fontId="5" numFmtId="0" xfId="0" applyAlignment="1" applyBorder="1" applyFont="1">
      <alignment horizontal="left" vertical="center"/>
    </xf>
    <xf quotePrefix="1" borderId="0" fillId="0" fontId="5" numFmtId="0" xfId="0" applyFont="1"/>
    <xf borderId="0" fillId="0" fontId="29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Company-style">
      <tableStyleElement dxfId="1" type="headerRow"/>
      <tableStyleElement dxfId="2" type="firstRowStripe"/>
      <tableStyleElement dxfId="3" type="secondRowStripe"/>
    </tableStyle>
    <tableStyle count="3" pivot="0" name="Ceo-style">
      <tableStyleElement dxfId="1" type="headerRow"/>
      <tableStyleElement dxfId="2" type="firstRowStripe"/>
      <tableStyleElement dxfId="3" type="secondRowStripe"/>
    </tableStyle>
    <tableStyle count="3" pivot="0" name="OrgAdmin-style">
      <tableStyleElement dxfId="1" type="headerRow"/>
      <tableStyleElement dxfId="2" type="firstRowStripe"/>
      <tableStyleElement dxfId="3" type="secondRowStripe"/>
    </tableStyle>
    <tableStyle count="3" pivot="0" name="UserList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L38" displayName="Table_1" name="Table_1" id="1">
  <tableColumns count="11">
    <tableColumn name="addressEn" id="1"/>
    <tableColumn name="addressTh" id="2"/>
    <tableColumn name="contactPersonEmail" id="3"/>
    <tableColumn name="contactPersonNameEn" id="4"/>
    <tableColumn name="contactPersonNameTh" id="5"/>
    <tableColumn name="contactPersonPhone" id="6"/>
    <tableColumn name="nameEn" id="7"/>
    <tableColumn name="nameTh" id="8"/>
    <tableColumn name="phone" id="9"/>
    <tableColumn name="sector" id="10"/>
    <tableColumn name="key" id="11"/>
  </tableColumns>
  <tableStyleInfo name="Company-style" showColumnStripes="0" showFirstColumn="1" showLastColumn="1" showRowStripes="1"/>
</table>
</file>

<file path=xl/tables/table2.xml><?xml version="1.0" encoding="utf-8"?>
<table xmlns="http://schemas.openxmlformats.org/spreadsheetml/2006/main" ref="B1:G38" displayName="Table_2" name="Table_2" id="2">
  <tableColumns count="6">
    <tableColumn name="fullNameEn" id="1"/>
    <tableColumn name="fullNameTh" id="2"/>
    <tableColumn name="email" id="3"/>
    <tableColumn name="phone" id="4"/>
    <tableColumn name="positionEn" id="5"/>
    <tableColumn name="positionTh" id="6"/>
  </tableColumns>
  <tableStyleInfo name="Ceo-style" showColumnStripes="0" showFirstColumn="1" showLastColumn="1" showRowStripes="1"/>
</table>
</file>

<file path=xl/tables/table3.xml><?xml version="1.0" encoding="utf-8"?>
<table xmlns="http://schemas.openxmlformats.org/spreadsheetml/2006/main" ref="B1:L38" displayName="Table_3" name="Table_3" id="3">
  <tableColumns count="11">
    <tableColumn name="fullNameEn" id="1"/>
    <tableColumn name="fullNameTh" id="2"/>
    <tableColumn name="email" id="3"/>
    <tableColumn name="lineId" id="4"/>
    <tableColumn name="openChatName" id="5"/>
    <tableColumn name="phone" id="6"/>
    <tableColumn name="positionEn" id="7"/>
    <tableColumn name="positionTh" id="8"/>
    <tableColumn name="effectiveDate" id="9"/>
    <tableColumn name="company" id="10"/>
    <tableColumn name="key" id="11"/>
  </tableColumns>
  <tableStyleInfo name="OrgAdmin-style" showColumnStripes="0" showFirstColumn="1" showLastColumn="1" showRowStripes="1"/>
</table>
</file>

<file path=xl/tables/table4.xml><?xml version="1.0" encoding="utf-8"?>
<table xmlns="http://schemas.openxmlformats.org/spreadsheetml/2006/main" ref="B1:M152" displayName="Table_4" name="Table_4" id="4">
  <tableColumns count="12">
    <tableColumn name="fullNameEn" id="1"/>
    <tableColumn name="fullNameTh" id="2"/>
    <tableColumn name="email" id="3"/>
    <tableColumn name="phone" id="4"/>
    <tableColumn name="positionEn" id="5"/>
    <tableColumn name="positionTh" id="6"/>
    <tableColumn name="accessType" id="7"/>
    <tableColumn name="lineId" id="8"/>
    <tableColumn name="openChatName" id="9"/>
    <tableColumn name="role" id="10"/>
    <tableColumn name="company" id="11"/>
    <tableColumn name="key" id="12"/>
  </tableColumns>
  <tableStyleInfo name="User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mailto:nopparuj.cheetanom@citi.com" TargetMode="External"/><Relationship Id="rId22" Type="http://schemas.openxmlformats.org/officeDocument/2006/relationships/hyperlink" Target="mailto:Rashane.Boonyawairote@macquarie.com" TargetMode="External"/><Relationship Id="rId21" Type="http://schemas.openxmlformats.org/officeDocument/2006/relationships/hyperlink" Target="mailto:WeerayutC@th.dbs.com;ChatuponS@th.dbs.com" TargetMode="External"/><Relationship Id="rId24" Type="http://schemas.openxmlformats.org/officeDocument/2006/relationships/hyperlink" Target="mailto:weerawat.u@daol.co.th" TargetMode="External"/><Relationship Id="rId23" Type="http://schemas.openxmlformats.org/officeDocument/2006/relationships/hyperlink" Target="mailto:pisit.sot@webull-th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torwong@globlex.co.th" TargetMode="External"/><Relationship Id="rId3" Type="http://schemas.openxmlformats.org/officeDocument/2006/relationships/hyperlink" Target="mailto:sam.lin@kgi.co.th" TargetMode="External"/><Relationship Id="rId4" Type="http://schemas.openxmlformats.org/officeDocument/2006/relationships/hyperlink" Target="mailto:zcom-it-head@zcomsec.com" TargetMode="External"/><Relationship Id="rId9" Type="http://schemas.openxmlformats.org/officeDocument/2006/relationships/hyperlink" Target="mailto:kanyaphat.ru@kasikornsecurities.com" TargetMode="External"/><Relationship Id="rId26" Type="http://schemas.openxmlformats.org/officeDocument/2006/relationships/hyperlink" Target="mailto:pichitchai.chotchaung@rhbgroup.com" TargetMode="External"/><Relationship Id="rId25" Type="http://schemas.openxmlformats.org/officeDocument/2006/relationships/hyperlink" Target="mailto:Satit@trinitythai.com" TargetMode="External"/><Relationship Id="rId28" Type="http://schemas.openxmlformats.org/officeDocument/2006/relationships/hyperlink" Target="mailto:vittaya.kl@kfsec.co.th" TargetMode="External"/><Relationship Id="rId27" Type="http://schemas.openxmlformats.org/officeDocument/2006/relationships/hyperlink" Target="mailto:akaradecht@phillip.co.th" TargetMode="External"/><Relationship Id="rId5" Type="http://schemas.openxmlformats.org/officeDocument/2006/relationships/hyperlink" Target="mailto:Wayu.w@yuanta.co.th" TargetMode="External"/><Relationship Id="rId6" Type="http://schemas.openxmlformats.org/officeDocument/2006/relationships/hyperlink" Target="mailto:nattapong.w@asiaplus.co.th" TargetMode="External"/><Relationship Id="rId29" Type="http://schemas.openxmlformats.org/officeDocument/2006/relationships/hyperlink" Target="mailto:TNS_IT-SecuritiesAdmin@thanachartsec.co.th" TargetMode="External"/><Relationship Id="rId7" Type="http://schemas.openxmlformats.org/officeDocument/2006/relationships/hyperlink" Target="mailto:chakhorn@aira.co.th" TargetMode="External"/><Relationship Id="rId8" Type="http://schemas.openxmlformats.org/officeDocument/2006/relationships/hyperlink" Target="mailto:Kusol.Pi@cgsi.com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mailto:saowanee.c@ylgfutures.co.th" TargetMode="External"/><Relationship Id="rId11" Type="http://schemas.openxmlformats.org/officeDocument/2006/relationships/hyperlink" Target="mailto:krit.kadn@kkpfg.com" TargetMode="External"/><Relationship Id="rId10" Type="http://schemas.openxmlformats.org/officeDocument/2006/relationships/hyperlink" Target="mailto:pichet@bualuang.co.th" TargetMode="External"/><Relationship Id="rId32" Type="http://schemas.openxmlformats.org/officeDocument/2006/relationships/vmlDrawing" Target="../drawings/vmlDrawing1.vml"/><Relationship Id="rId13" Type="http://schemas.openxmlformats.org/officeDocument/2006/relationships/hyperlink" Target="mailto:pheera.chaihetphon@ubs.com" TargetMode="External"/><Relationship Id="rId12" Type="http://schemas.openxmlformats.org/officeDocument/2006/relationships/hyperlink" Target="mailto:it-siriporn@ivglobal.co.th" TargetMode="External"/><Relationship Id="rId34" Type="http://schemas.openxmlformats.org/officeDocument/2006/relationships/table" Target="../tables/table1.xml"/><Relationship Id="rId15" Type="http://schemas.openxmlformats.org/officeDocument/2006/relationships/hyperlink" Target="mailto:aphiwit.p@beyondsecurities.co.th" TargetMode="External"/><Relationship Id="rId14" Type="http://schemas.openxmlformats.org/officeDocument/2006/relationships/hyperlink" Target="mailto:wanida.se@scbjuliusbaer.com" TargetMode="External"/><Relationship Id="rId17" Type="http://schemas.openxmlformats.org/officeDocument/2006/relationships/hyperlink" Target="mailto:mohammed.irfan.memon@clsa.com" TargetMode="External"/><Relationship Id="rId16" Type="http://schemas.openxmlformats.org/officeDocument/2006/relationships/hyperlink" Target="mailto:supakit@tsfc.co.th" TargetMode="External"/><Relationship Id="rId19" Type="http://schemas.openxmlformats.org/officeDocument/2006/relationships/hyperlink" Target="mailto:kiatchaitato@krungthaixspring.com" TargetMode="External"/><Relationship Id="rId18" Type="http://schemas.openxmlformats.org/officeDocument/2006/relationships/hyperlink" Target="mailto:siripong.s@liberator.co.th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mailto:WeerayutC@th.dbs.com;ChatuponS@th.dbs.com" TargetMode="External"/><Relationship Id="rId22" Type="http://schemas.openxmlformats.org/officeDocument/2006/relationships/hyperlink" Target="mailto:pisit.sot@webull-th.com" TargetMode="External"/><Relationship Id="rId21" Type="http://schemas.openxmlformats.org/officeDocument/2006/relationships/hyperlink" Target="mailto:Rashane.Boonyawairote@macquarie.com" TargetMode="External"/><Relationship Id="rId24" Type="http://schemas.openxmlformats.org/officeDocument/2006/relationships/hyperlink" Target="mailto:Satit@trinitythai.com" TargetMode="External"/><Relationship Id="rId23" Type="http://schemas.openxmlformats.org/officeDocument/2006/relationships/hyperlink" Target="mailto:weerawat.u@daol.co.th" TargetMode="External"/><Relationship Id="rId1" Type="http://schemas.openxmlformats.org/officeDocument/2006/relationships/hyperlink" Target="mailto:torwong@globlex.co.th" TargetMode="External"/><Relationship Id="rId2" Type="http://schemas.openxmlformats.org/officeDocument/2006/relationships/hyperlink" Target="mailto:sam.lin@kgi.co.th" TargetMode="External"/><Relationship Id="rId3" Type="http://schemas.openxmlformats.org/officeDocument/2006/relationships/hyperlink" Target="mailto:zcom-it-head@zcomsec.com" TargetMode="External"/><Relationship Id="rId4" Type="http://schemas.openxmlformats.org/officeDocument/2006/relationships/hyperlink" Target="mailto:Wayu.w@yuanta.co.th" TargetMode="External"/><Relationship Id="rId9" Type="http://schemas.openxmlformats.org/officeDocument/2006/relationships/hyperlink" Target="mailto:krit.kadn@kkpfg.com" TargetMode="External"/><Relationship Id="rId26" Type="http://schemas.openxmlformats.org/officeDocument/2006/relationships/hyperlink" Target="mailto:akaradecht@phillip.co.th" TargetMode="External"/><Relationship Id="rId25" Type="http://schemas.openxmlformats.org/officeDocument/2006/relationships/hyperlink" Target="mailto:pichitchai.chotchaung@rhbgroup.com" TargetMode="External"/><Relationship Id="rId28" Type="http://schemas.openxmlformats.org/officeDocument/2006/relationships/hyperlink" Target="mailto:pachara.tanakrerkkavin@krungsrisecurities.com" TargetMode="External"/><Relationship Id="rId27" Type="http://schemas.openxmlformats.org/officeDocument/2006/relationships/hyperlink" Target="mailto:vittaya.kl@kfsec.co.th" TargetMode="External"/><Relationship Id="rId5" Type="http://schemas.openxmlformats.org/officeDocument/2006/relationships/hyperlink" Target="mailto:nattapong.w@asiaplus.co.th" TargetMode="External"/><Relationship Id="rId6" Type="http://schemas.openxmlformats.org/officeDocument/2006/relationships/hyperlink" Target="mailto:chakhorn@aira.co.th" TargetMode="External"/><Relationship Id="rId29" Type="http://schemas.openxmlformats.org/officeDocument/2006/relationships/hyperlink" Target="mailto:pachara.tanakrerkkavin@krungsrisecurities.com" TargetMode="External"/><Relationship Id="rId7" Type="http://schemas.openxmlformats.org/officeDocument/2006/relationships/hyperlink" Target="mailto:Kusol.Pi@cgsi.com" TargetMode="External"/><Relationship Id="rId8" Type="http://schemas.openxmlformats.org/officeDocument/2006/relationships/hyperlink" Target="mailto:pichet@bualuang.co.th" TargetMode="External"/><Relationship Id="rId31" Type="http://schemas.openxmlformats.org/officeDocument/2006/relationships/hyperlink" Target="mailto:TNS_IT-SecuritiesAdmin@thanachartsec.co.th" TargetMode="External"/><Relationship Id="rId30" Type="http://schemas.openxmlformats.org/officeDocument/2006/relationships/hyperlink" Target="mailto:pachara.tanakrerkkavin@krungsrisecurities.com" TargetMode="External"/><Relationship Id="rId11" Type="http://schemas.openxmlformats.org/officeDocument/2006/relationships/hyperlink" Target="mailto:pheera.chaihetphon@ubs.com" TargetMode="External"/><Relationship Id="rId33" Type="http://schemas.openxmlformats.org/officeDocument/2006/relationships/drawing" Target="../drawings/drawing4.xml"/><Relationship Id="rId10" Type="http://schemas.openxmlformats.org/officeDocument/2006/relationships/hyperlink" Target="mailto:it-siriporn@ivglobal.co.th" TargetMode="External"/><Relationship Id="rId32" Type="http://schemas.openxmlformats.org/officeDocument/2006/relationships/hyperlink" Target="mailto:saowanee.c@ylgfutures.co.th" TargetMode="External"/><Relationship Id="rId13" Type="http://schemas.openxmlformats.org/officeDocument/2006/relationships/hyperlink" Target="mailto:aphiwit.p@beyondsecurities.co.th" TargetMode="External"/><Relationship Id="rId35" Type="http://schemas.openxmlformats.org/officeDocument/2006/relationships/table" Target="../tables/table3.xml"/><Relationship Id="rId12" Type="http://schemas.openxmlformats.org/officeDocument/2006/relationships/hyperlink" Target="mailto:wanida.se@scbjuliusbaer.com" TargetMode="External"/><Relationship Id="rId15" Type="http://schemas.openxmlformats.org/officeDocument/2006/relationships/hyperlink" Target="mailto:mohammed.irfan.memon@clsa.com" TargetMode="External"/><Relationship Id="rId14" Type="http://schemas.openxmlformats.org/officeDocument/2006/relationships/hyperlink" Target="mailto:supakit@tsfc.co.th" TargetMode="External"/><Relationship Id="rId17" Type="http://schemas.openxmlformats.org/officeDocument/2006/relationships/hyperlink" Target="mailto:siripong.s@liberator.co.th" TargetMode="External"/><Relationship Id="rId16" Type="http://schemas.openxmlformats.org/officeDocument/2006/relationships/hyperlink" Target="mailto:preeyawit.k@zeomsec.com" TargetMode="External"/><Relationship Id="rId19" Type="http://schemas.openxmlformats.org/officeDocument/2006/relationships/hyperlink" Target="mailto:nopparuj.cheetanom@citi.com" TargetMode="External"/><Relationship Id="rId18" Type="http://schemas.openxmlformats.org/officeDocument/2006/relationships/hyperlink" Target="mailto:kiatchaitato@krungthaixspring.com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mailto:chaipat@globlex.co.th" TargetMode="External"/><Relationship Id="rId42" Type="http://schemas.openxmlformats.org/officeDocument/2006/relationships/hyperlink" Target="mailto:Sakuntala@globlex.co.th" TargetMode="External"/><Relationship Id="rId41" Type="http://schemas.openxmlformats.org/officeDocument/2006/relationships/hyperlink" Target="mailto:prathana@globlex.co.th" TargetMode="External"/><Relationship Id="rId44" Type="http://schemas.openxmlformats.org/officeDocument/2006/relationships/hyperlink" Target="mailto:aimorm.c@kgi.co.th" TargetMode="External"/><Relationship Id="rId43" Type="http://schemas.openxmlformats.org/officeDocument/2006/relationships/hyperlink" Target="mailto:Sineenuch@globlex.co.th" TargetMode="External"/><Relationship Id="rId46" Type="http://schemas.openxmlformats.org/officeDocument/2006/relationships/hyperlink" Target="mailto:preeyawit.k@zeomsec.com" TargetMode="External"/><Relationship Id="rId45" Type="http://schemas.openxmlformats.org/officeDocument/2006/relationships/hyperlink" Target="mailto:Kessana.p@kgi.co.th" TargetMode="External"/><Relationship Id="rId107" Type="http://schemas.openxmlformats.org/officeDocument/2006/relationships/hyperlink" Target="mailto:saharat.ch@lhsec.co.th" TargetMode="External"/><Relationship Id="rId106" Type="http://schemas.openxmlformats.org/officeDocument/2006/relationships/hyperlink" Target="mailto:saharat.ch@lhsec.co.th" TargetMode="External"/><Relationship Id="rId105" Type="http://schemas.openxmlformats.org/officeDocument/2006/relationships/hyperlink" Target="mailto:saharat.ch@lhsec.co.th" TargetMode="External"/><Relationship Id="rId104" Type="http://schemas.openxmlformats.org/officeDocument/2006/relationships/hyperlink" Target="mailto:saharat.ch@lhsec.co.th" TargetMode="External"/><Relationship Id="rId109" Type="http://schemas.openxmlformats.org/officeDocument/2006/relationships/hyperlink" Target="mailto:Sasiphak.suw@webull-th.com" TargetMode="External"/><Relationship Id="rId108" Type="http://schemas.openxmlformats.org/officeDocument/2006/relationships/hyperlink" Target="mailto:Sakuna.ruc@webull-th.com" TargetMode="External"/><Relationship Id="rId48" Type="http://schemas.openxmlformats.org/officeDocument/2006/relationships/hyperlink" Target="mailto:pattarakrit.s@zeomsec.com" TargetMode="External"/><Relationship Id="rId47" Type="http://schemas.openxmlformats.org/officeDocument/2006/relationships/hyperlink" Target="mailto:preeyawit.k@zcomsec.com" TargetMode="External"/><Relationship Id="rId49" Type="http://schemas.openxmlformats.org/officeDocument/2006/relationships/hyperlink" Target="mailto:pattarakrit.s@zcomsec.com" TargetMode="External"/><Relationship Id="rId103" Type="http://schemas.openxmlformats.org/officeDocument/2006/relationships/hyperlink" Target="mailto:phaisan@uobkayhian.co.th" TargetMode="External"/><Relationship Id="rId102" Type="http://schemas.openxmlformats.org/officeDocument/2006/relationships/hyperlink" Target="mailto:thanapan@uobkayhian.co.th" TargetMode="External"/><Relationship Id="rId101" Type="http://schemas.openxmlformats.org/officeDocument/2006/relationships/hyperlink" Target="mailto:warut.sangrattanakul@ubs.com" TargetMode="External"/><Relationship Id="rId100" Type="http://schemas.openxmlformats.org/officeDocument/2006/relationships/hyperlink" Target="mailto:warut.sangrattanakul@ubs.com" TargetMode="External"/><Relationship Id="rId31" Type="http://schemas.openxmlformats.org/officeDocument/2006/relationships/hyperlink" Target="mailto:monchai.p@kasikornsecurities.com" TargetMode="External"/><Relationship Id="rId30" Type="http://schemas.openxmlformats.org/officeDocument/2006/relationships/hyperlink" Target="mailto:Surasak.j@kasikornsecurities.com" TargetMode="External"/><Relationship Id="rId33" Type="http://schemas.openxmlformats.org/officeDocument/2006/relationships/hyperlink" Target="mailto:amomsak.ruan@kkpfg.com" TargetMode="External"/><Relationship Id="rId32" Type="http://schemas.openxmlformats.org/officeDocument/2006/relationships/hyperlink" Target="mailto:kridakorn.h@kasikornsecurities.com" TargetMode="External"/><Relationship Id="rId35" Type="http://schemas.openxmlformats.org/officeDocument/2006/relationships/hyperlink" Target="mailto:boonyadit.tech@kkpfg.com" TargetMode="External"/><Relationship Id="rId34" Type="http://schemas.openxmlformats.org/officeDocument/2006/relationships/hyperlink" Target="mailto:rachata.watt@kkpfg.com" TargetMode="External"/><Relationship Id="rId37" Type="http://schemas.openxmlformats.org/officeDocument/2006/relationships/hyperlink" Target="mailto:komkrib.ngam@kkpfg.com" TargetMode="External"/><Relationship Id="rId36" Type="http://schemas.openxmlformats.org/officeDocument/2006/relationships/hyperlink" Target="mailto:wasan.Jaic@kkpfg.com" TargetMode="External"/><Relationship Id="rId39" Type="http://schemas.openxmlformats.org/officeDocument/2006/relationships/hyperlink" Target="mailto:aekkachai@globlex.co.th" TargetMode="External"/><Relationship Id="rId38" Type="http://schemas.openxmlformats.org/officeDocument/2006/relationships/hyperlink" Target="mailto:tasanai.krim@kkpfg.com" TargetMode="External"/><Relationship Id="rId20" Type="http://schemas.openxmlformats.org/officeDocument/2006/relationships/hyperlink" Target="mailto:natthapon.lohachipitak@krungsrisecurities.com" TargetMode="External"/><Relationship Id="rId22" Type="http://schemas.openxmlformats.org/officeDocument/2006/relationships/hyperlink" Target="mailto:natthapon.lohachipitak@krungsrisecurities.com" TargetMode="External"/><Relationship Id="rId21" Type="http://schemas.openxmlformats.org/officeDocument/2006/relationships/hyperlink" Target="mailto:natthapon.lohachitpitak@krungsrisecurities.com" TargetMode="External"/><Relationship Id="rId24" Type="http://schemas.openxmlformats.org/officeDocument/2006/relationships/hyperlink" Target="mailto:Poonsanit.ongapibool@krungsrisecurities.com" TargetMode="External"/><Relationship Id="rId23" Type="http://schemas.openxmlformats.org/officeDocument/2006/relationships/hyperlink" Target="mailto:Poonsanit.ongapibool@krungsrisecurities.com" TargetMode="External"/><Relationship Id="rId129" Type="http://schemas.openxmlformats.org/officeDocument/2006/relationships/hyperlink" Target="mailto:siriporn.wo@kfsec.co.th" TargetMode="External"/><Relationship Id="rId128" Type="http://schemas.openxmlformats.org/officeDocument/2006/relationships/hyperlink" Target="mailto:siriporn.wo@kfsec.co.th" TargetMode="External"/><Relationship Id="rId127" Type="http://schemas.openxmlformats.org/officeDocument/2006/relationships/hyperlink" Target="mailto:pornthep_lan@sbito.co.th" TargetMode="External"/><Relationship Id="rId126" Type="http://schemas.openxmlformats.org/officeDocument/2006/relationships/hyperlink" Target="mailto:pornthep_lan@sbito.co.th" TargetMode="External"/><Relationship Id="rId26" Type="http://schemas.openxmlformats.org/officeDocument/2006/relationships/hyperlink" Target="mailto:ks.compliance@kasikornsecurities.com" TargetMode="External"/><Relationship Id="rId121" Type="http://schemas.openxmlformats.org/officeDocument/2006/relationships/hyperlink" Target="mailto:dusakorn@asiaplus.co.th" TargetMode="External"/><Relationship Id="rId25" Type="http://schemas.openxmlformats.org/officeDocument/2006/relationships/hyperlink" Target="mailto:Poonsanit.ongapibool@krungsrisecurities.com" TargetMode="External"/><Relationship Id="rId120" Type="http://schemas.openxmlformats.org/officeDocument/2006/relationships/hyperlink" Target="mailto:mogul.m@innovestx.co.th" TargetMode="External"/><Relationship Id="rId28" Type="http://schemas.openxmlformats.org/officeDocument/2006/relationships/hyperlink" Target="mailto:masan.s@kasikornsecurities.com" TargetMode="External"/><Relationship Id="rId27" Type="http://schemas.openxmlformats.org/officeDocument/2006/relationships/hyperlink" Target="mailto:Anirute.l@kasikornsecurities.com" TargetMode="External"/><Relationship Id="rId125" Type="http://schemas.openxmlformats.org/officeDocument/2006/relationships/hyperlink" Target="mailto:panupong_kae@sbito.co.th" TargetMode="External"/><Relationship Id="rId29" Type="http://schemas.openxmlformats.org/officeDocument/2006/relationships/hyperlink" Target="mailto:teera.p@kasikornsecurities.com" TargetMode="External"/><Relationship Id="rId124" Type="http://schemas.openxmlformats.org/officeDocument/2006/relationships/hyperlink" Target="mailto:panupong_kae@sbito.co.th" TargetMode="External"/><Relationship Id="rId123" Type="http://schemas.openxmlformats.org/officeDocument/2006/relationships/hyperlink" Target="mailto:yuttachai@asiaplus.co.th" TargetMode="External"/><Relationship Id="rId122" Type="http://schemas.openxmlformats.org/officeDocument/2006/relationships/hyperlink" Target="mailto:amnat@asiaplus.co.th" TargetMode="External"/><Relationship Id="rId95" Type="http://schemas.openxmlformats.org/officeDocument/2006/relationships/hyperlink" Target="mailto:aree.boripon@ubs.com" TargetMode="External"/><Relationship Id="rId94" Type="http://schemas.openxmlformats.org/officeDocument/2006/relationships/hyperlink" Target="mailto:aree.boripon@ubs.com" TargetMode="External"/><Relationship Id="rId97" Type="http://schemas.openxmlformats.org/officeDocument/2006/relationships/hyperlink" Target="mailto:nattacha.chumjai@ubs.com" TargetMode="External"/><Relationship Id="rId96" Type="http://schemas.openxmlformats.org/officeDocument/2006/relationships/hyperlink" Target="mailto:nattacha.chumjai@ubs.com" TargetMode="External"/><Relationship Id="rId11" Type="http://schemas.openxmlformats.org/officeDocument/2006/relationships/hyperlink" Target="mailto:siripornp@ivglobal.co.th" TargetMode="External"/><Relationship Id="rId99" Type="http://schemas.openxmlformats.org/officeDocument/2006/relationships/hyperlink" Target="mailto:songpop.puapermpoonsiri@ubs.com" TargetMode="External"/><Relationship Id="rId10" Type="http://schemas.openxmlformats.org/officeDocument/2006/relationships/hyperlink" Target="mailto:siripornp@ivglobal.co.th" TargetMode="External"/><Relationship Id="rId98" Type="http://schemas.openxmlformats.org/officeDocument/2006/relationships/hyperlink" Target="mailto:songpop.puapermpoonsiri@ubs.com" TargetMode="External"/><Relationship Id="rId13" Type="http://schemas.openxmlformats.org/officeDocument/2006/relationships/hyperlink" Target="mailto:sataporn.nam@thanachartsec.co.th" TargetMode="External"/><Relationship Id="rId12" Type="http://schemas.openxmlformats.org/officeDocument/2006/relationships/hyperlink" Target="mailto:siripornp@ivglobal.co.th" TargetMode="External"/><Relationship Id="rId91" Type="http://schemas.openxmlformats.org/officeDocument/2006/relationships/hyperlink" Target="mailto:Kittitep.Kowito@maybank.com" TargetMode="External"/><Relationship Id="rId90" Type="http://schemas.openxmlformats.org/officeDocument/2006/relationships/hyperlink" Target="mailto:Jeerawan.Pinturong@maybank.com" TargetMode="External"/><Relationship Id="rId93" Type="http://schemas.openxmlformats.org/officeDocument/2006/relationships/hyperlink" Target="mailto:sunan.rukkha-anantakul@macquarie.com" TargetMode="External"/><Relationship Id="rId92" Type="http://schemas.openxmlformats.org/officeDocument/2006/relationships/hyperlink" Target="mailto:Thanisorn.t@maybank.com" TargetMode="External"/><Relationship Id="rId118" Type="http://schemas.openxmlformats.org/officeDocument/2006/relationships/hyperlink" Target="mailto:sitthapon.p@innovestx.co.th" TargetMode="External"/><Relationship Id="rId117" Type="http://schemas.openxmlformats.org/officeDocument/2006/relationships/hyperlink" Target="mailto:chatchai.t@innovestx.co.th" TargetMode="External"/><Relationship Id="rId116" Type="http://schemas.openxmlformats.org/officeDocument/2006/relationships/hyperlink" Target="mailto:chakrit.s@innovestx.co.th" TargetMode="External"/><Relationship Id="rId115" Type="http://schemas.openxmlformats.org/officeDocument/2006/relationships/hyperlink" Target="mailto:verapat.c@innovestx.co.th" TargetMode="External"/><Relationship Id="rId119" Type="http://schemas.openxmlformats.org/officeDocument/2006/relationships/hyperlink" Target="mailto:ovard.t@innovestx.co.th" TargetMode="External"/><Relationship Id="rId15" Type="http://schemas.openxmlformats.org/officeDocument/2006/relationships/hyperlink" Target="mailto:Withaya.kae@thanachartsec.co.th" TargetMode="External"/><Relationship Id="rId110" Type="http://schemas.openxmlformats.org/officeDocument/2006/relationships/hyperlink" Target="mailto:Peechaya.K@yuanta.co.th" TargetMode="External"/><Relationship Id="rId14" Type="http://schemas.openxmlformats.org/officeDocument/2006/relationships/hyperlink" Target="mailto:Withaya.kae@thanachartsec.co.th" TargetMode="External"/><Relationship Id="rId17" Type="http://schemas.openxmlformats.org/officeDocument/2006/relationships/hyperlink" Target="mailto:thanatorn.ben@thanachartsec.co.th" TargetMode="External"/><Relationship Id="rId16" Type="http://schemas.openxmlformats.org/officeDocument/2006/relationships/hyperlink" Target="mailto:Withaya.kae@thanachartsec.co.th" TargetMode="External"/><Relationship Id="rId19" Type="http://schemas.openxmlformats.org/officeDocument/2006/relationships/hyperlink" Target="mailto:jakrapong.att@thanachartsec.co.th" TargetMode="External"/><Relationship Id="rId114" Type="http://schemas.openxmlformats.org/officeDocument/2006/relationships/hyperlink" Target="mailto:noraratana.sa@rhbgroup.com" TargetMode="External"/><Relationship Id="rId18" Type="http://schemas.openxmlformats.org/officeDocument/2006/relationships/hyperlink" Target="mailto:thawit.sae@thanachartsec.co.th" TargetMode="External"/><Relationship Id="rId113" Type="http://schemas.openxmlformats.org/officeDocument/2006/relationships/hyperlink" Target="mailto:noraratana.sa@rhbgroup.com" TargetMode="External"/><Relationship Id="rId112" Type="http://schemas.openxmlformats.org/officeDocument/2006/relationships/hyperlink" Target="mailto:noraratana.sa@rhbgroup.com" TargetMode="External"/><Relationship Id="rId111" Type="http://schemas.openxmlformats.org/officeDocument/2006/relationships/hyperlink" Target="mailto:noraratana.sa@rhbgroup.com" TargetMode="External"/><Relationship Id="rId84" Type="http://schemas.openxmlformats.org/officeDocument/2006/relationships/hyperlink" Target="mailto:Sirichai.kao@bualuang.co.th" TargetMode="External"/><Relationship Id="rId83" Type="http://schemas.openxmlformats.org/officeDocument/2006/relationships/hyperlink" Target="mailto:Sawalee@bualuang.co.th" TargetMode="External"/><Relationship Id="rId86" Type="http://schemas.openxmlformats.org/officeDocument/2006/relationships/hyperlink" Target="mailto:kittipong.l@beyondsecurities.co.th" TargetMode="External"/><Relationship Id="rId85" Type="http://schemas.openxmlformats.org/officeDocument/2006/relationships/hyperlink" Target="mailto:ruangsak.k@beyondsecurities.co.th" TargetMode="External"/><Relationship Id="rId88" Type="http://schemas.openxmlformats.org/officeDocument/2006/relationships/hyperlink" Target="mailto:Watcharapong.s@beyondsecurities.co.th" TargetMode="External"/><Relationship Id="rId150" Type="http://schemas.openxmlformats.org/officeDocument/2006/relationships/hyperlink" Target="mailto:Jintanat@phillip.co.th" TargetMode="External"/><Relationship Id="rId87" Type="http://schemas.openxmlformats.org/officeDocument/2006/relationships/hyperlink" Target="mailto:narin.s@beyondsecurities.co.th" TargetMode="External"/><Relationship Id="rId89" Type="http://schemas.openxmlformats.org/officeDocument/2006/relationships/hyperlink" Target="mailto:Nikhom.K@maybank.com" TargetMode="External"/><Relationship Id="rId80" Type="http://schemas.openxmlformats.org/officeDocument/2006/relationships/hyperlink" Target="mailto:somsak@bualuang.co.th" TargetMode="External"/><Relationship Id="rId82" Type="http://schemas.openxmlformats.org/officeDocument/2006/relationships/hyperlink" Target="mailto:apaporn.vor@bualuang.co.th" TargetMode="External"/><Relationship Id="rId81" Type="http://schemas.openxmlformats.org/officeDocument/2006/relationships/hyperlink" Target="mailto:apaporn.vor@bualuang.co.th" TargetMode="External"/><Relationship Id="rId1" Type="http://schemas.openxmlformats.org/officeDocument/2006/relationships/hyperlink" Target="mailto:webmaster@ylgfutures.co.th" TargetMode="External"/><Relationship Id="rId2" Type="http://schemas.openxmlformats.org/officeDocument/2006/relationships/hyperlink" Target="mailto:komkorn@tsfc.co.th" TargetMode="External"/><Relationship Id="rId3" Type="http://schemas.openxmlformats.org/officeDocument/2006/relationships/hyperlink" Target="mailto:Banthara@tsfc.co.th" TargetMode="External"/><Relationship Id="rId149" Type="http://schemas.openxmlformats.org/officeDocument/2006/relationships/hyperlink" Target="mailto:Jedjomnongt@phillip.co.th" TargetMode="External"/><Relationship Id="rId4" Type="http://schemas.openxmlformats.org/officeDocument/2006/relationships/hyperlink" Target="mailto:Nakarin@tsfc.co.th" TargetMode="External"/><Relationship Id="rId148" Type="http://schemas.openxmlformats.org/officeDocument/2006/relationships/hyperlink" Target="mailto:rachainp@phillip.co.th" TargetMode="External"/><Relationship Id="rId9" Type="http://schemas.openxmlformats.org/officeDocument/2006/relationships/hyperlink" Target="mailto:punwadeeb@ivglobal.colth" TargetMode="External"/><Relationship Id="rId143" Type="http://schemas.openxmlformats.org/officeDocument/2006/relationships/hyperlink" Target="mailto:it@aira.co.th" TargetMode="External"/><Relationship Id="rId142" Type="http://schemas.openxmlformats.org/officeDocument/2006/relationships/hyperlink" Target="mailto:it@aira.co.th" TargetMode="External"/><Relationship Id="rId141" Type="http://schemas.openxmlformats.org/officeDocument/2006/relationships/hyperlink" Target="mailto:compliance@aira.co.th" TargetMode="External"/><Relationship Id="rId140" Type="http://schemas.openxmlformats.org/officeDocument/2006/relationships/hyperlink" Target="mailto:compliance@aira.co.th" TargetMode="External"/><Relationship Id="rId5" Type="http://schemas.openxmlformats.org/officeDocument/2006/relationships/hyperlink" Target="mailto:Kanoktorn@tsfc.co.th" TargetMode="External"/><Relationship Id="rId147" Type="http://schemas.openxmlformats.org/officeDocument/2006/relationships/hyperlink" Target="mailto:terawats@krungthaixspring.com" TargetMode="External"/><Relationship Id="rId6" Type="http://schemas.openxmlformats.org/officeDocument/2006/relationships/hyperlink" Target="mailto:panya@tsfc.co.th" TargetMode="External"/><Relationship Id="rId146" Type="http://schemas.openxmlformats.org/officeDocument/2006/relationships/hyperlink" Target="mailto:phiraphols@krungthaixspring.com" TargetMode="External"/><Relationship Id="rId7" Type="http://schemas.openxmlformats.org/officeDocument/2006/relationships/hyperlink" Target="mailto:punwadeeb@ivglobal.colth" TargetMode="External"/><Relationship Id="rId145" Type="http://schemas.openxmlformats.org/officeDocument/2006/relationships/hyperlink" Target="mailto:supats@krungthaixspring.com" TargetMode="External"/><Relationship Id="rId8" Type="http://schemas.openxmlformats.org/officeDocument/2006/relationships/hyperlink" Target="mailto:punwadeeb@ivglobal.co.th" TargetMode="External"/><Relationship Id="rId144" Type="http://schemas.openxmlformats.org/officeDocument/2006/relationships/hyperlink" Target="mailto:sompongp@krungthaixspring.com" TargetMode="External"/><Relationship Id="rId73" Type="http://schemas.openxmlformats.org/officeDocument/2006/relationships/hyperlink" Target="mailto:Poonsak@tisco.co.th" TargetMode="External"/><Relationship Id="rId72" Type="http://schemas.openxmlformats.org/officeDocument/2006/relationships/hyperlink" Target="mailto:Phanuwat@tisco.co.th" TargetMode="External"/><Relationship Id="rId75" Type="http://schemas.openxmlformats.org/officeDocument/2006/relationships/hyperlink" Target="mailto:Apinya@tisco.co.th" TargetMode="External"/><Relationship Id="rId74" Type="http://schemas.openxmlformats.org/officeDocument/2006/relationships/hyperlink" Target="mailto:Supachoke@tisco.co.th" TargetMode="External"/><Relationship Id="rId77" Type="http://schemas.openxmlformats.org/officeDocument/2006/relationships/hyperlink" Target="mailto:vipada.lu@scbjuliusbaer.com" TargetMode="External"/><Relationship Id="rId76" Type="http://schemas.openxmlformats.org/officeDocument/2006/relationships/hyperlink" Target="mailto:Jakkrapong@tisco.co.th" TargetMode="External"/><Relationship Id="rId79" Type="http://schemas.openxmlformats.org/officeDocument/2006/relationships/hyperlink" Target="mailto:somsak@bualuang.co.th" TargetMode="External"/><Relationship Id="rId78" Type="http://schemas.openxmlformats.org/officeDocument/2006/relationships/hyperlink" Target="mailto:kalayanee@bualuang.co.th" TargetMode="External"/><Relationship Id="rId71" Type="http://schemas.openxmlformats.org/officeDocument/2006/relationships/hyperlink" Target="mailto:narabodee@tisco.co.th" TargetMode="External"/><Relationship Id="rId70" Type="http://schemas.openxmlformats.org/officeDocument/2006/relationships/hyperlink" Target="mailto:Tountam@trinitythai.com" TargetMode="External"/><Relationship Id="rId139" Type="http://schemas.openxmlformats.org/officeDocument/2006/relationships/hyperlink" Target="mailto:veena.p@aira.co.th" TargetMode="External"/><Relationship Id="rId138" Type="http://schemas.openxmlformats.org/officeDocument/2006/relationships/hyperlink" Target="mailto:veena.p@aira.co.th" TargetMode="External"/><Relationship Id="rId137" Type="http://schemas.openxmlformats.org/officeDocument/2006/relationships/hyperlink" Target="mailto:charkrabhan.sa@cgsi.com" TargetMode="External"/><Relationship Id="rId132" Type="http://schemas.openxmlformats.org/officeDocument/2006/relationships/hyperlink" Target="mailto:norathep.si@cgsi.com" TargetMode="External"/><Relationship Id="rId131" Type="http://schemas.openxmlformats.org/officeDocument/2006/relationships/hyperlink" Target="mailto:norathep.si@cgsi.com" TargetMode="External"/><Relationship Id="rId130" Type="http://schemas.openxmlformats.org/officeDocument/2006/relationships/hyperlink" Target="mailto:norathep.si@cgsi.com" TargetMode="External"/><Relationship Id="rId136" Type="http://schemas.openxmlformats.org/officeDocument/2006/relationships/hyperlink" Target="mailto:charkrabhan.sa@cgsi.com" TargetMode="External"/><Relationship Id="rId135" Type="http://schemas.openxmlformats.org/officeDocument/2006/relationships/hyperlink" Target="mailto:charkrabhan.sa@cgsi.com" TargetMode="External"/><Relationship Id="rId134" Type="http://schemas.openxmlformats.org/officeDocument/2006/relationships/hyperlink" Target="mailto:charkrabhan.sa@cgsi.com" TargetMode="External"/><Relationship Id="rId133" Type="http://schemas.openxmlformats.org/officeDocument/2006/relationships/hyperlink" Target="mailto:norathep.si@cgsi.com" TargetMode="External"/><Relationship Id="rId62" Type="http://schemas.openxmlformats.org/officeDocument/2006/relationships/hyperlink" Target="mailto:kaipich.pojanatanan@citi.com" TargetMode="External"/><Relationship Id="rId61" Type="http://schemas.openxmlformats.org/officeDocument/2006/relationships/hyperlink" Target="mailto:kaipich.pojanatanan@citi.com" TargetMode="External"/><Relationship Id="rId64" Type="http://schemas.openxmlformats.org/officeDocument/2006/relationships/hyperlink" Target="mailto:nopparuj.cheetan@citi.com" TargetMode="External"/><Relationship Id="rId63" Type="http://schemas.openxmlformats.org/officeDocument/2006/relationships/hyperlink" Target="mailto:nopparuj.cheetan@citi.com" TargetMode="External"/><Relationship Id="rId66" Type="http://schemas.openxmlformats.org/officeDocument/2006/relationships/hyperlink" Target="mailto:kheangkrai.w@daol.co.th" TargetMode="External"/><Relationship Id="rId65" Type="http://schemas.openxmlformats.org/officeDocument/2006/relationships/hyperlink" Target="mailto:kheangkrai.w@daol.co.th" TargetMode="External"/><Relationship Id="rId68" Type="http://schemas.openxmlformats.org/officeDocument/2006/relationships/hyperlink" Target="mailto:nattapun@trinitythai.com" TargetMode="External"/><Relationship Id="rId67" Type="http://schemas.openxmlformats.org/officeDocument/2006/relationships/hyperlink" Target="mailto:kheangkrai.w@daol.co.th" TargetMode="External"/><Relationship Id="rId60" Type="http://schemas.openxmlformats.org/officeDocument/2006/relationships/hyperlink" Target="mailto:Somsak.poolthaweechai@citi.com" TargetMode="External"/><Relationship Id="rId69" Type="http://schemas.openxmlformats.org/officeDocument/2006/relationships/hyperlink" Target="mailto:Chumpol@trinitythai.com" TargetMode="External"/><Relationship Id="rId51" Type="http://schemas.openxmlformats.org/officeDocument/2006/relationships/hyperlink" Target="mailto:phuriwat.l@zcomsec.com" TargetMode="External"/><Relationship Id="rId50" Type="http://schemas.openxmlformats.org/officeDocument/2006/relationships/hyperlink" Target="mailto:phuriwat.l@zeomsec.com" TargetMode="External"/><Relationship Id="rId53" Type="http://schemas.openxmlformats.org/officeDocument/2006/relationships/hyperlink" Target="mailto:jittikan.r@zcomsec.com" TargetMode="External"/><Relationship Id="rId52" Type="http://schemas.openxmlformats.org/officeDocument/2006/relationships/hyperlink" Target="mailto:jittikan.r@zcomsec.com" TargetMode="External"/><Relationship Id="rId55" Type="http://schemas.openxmlformats.org/officeDocument/2006/relationships/hyperlink" Target="mailto:tatsana.c@zcomsec.com" TargetMode="External"/><Relationship Id="rId54" Type="http://schemas.openxmlformats.org/officeDocument/2006/relationships/hyperlink" Target="mailto:korakoch.s@zcomsec.com" TargetMode="External"/><Relationship Id="rId57" Type="http://schemas.openxmlformats.org/officeDocument/2006/relationships/hyperlink" Target="mailto:noppasith.singmaneechai@citi.com" TargetMode="External"/><Relationship Id="rId56" Type="http://schemas.openxmlformats.org/officeDocument/2006/relationships/hyperlink" Target="mailto:matchapon.r@zcomsec.com" TargetMode="External"/><Relationship Id="rId59" Type="http://schemas.openxmlformats.org/officeDocument/2006/relationships/hyperlink" Target="mailto:Somsak.poolthaweechai@citi.com" TargetMode="External"/><Relationship Id="rId154" Type="http://schemas.openxmlformats.org/officeDocument/2006/relationships/hyperlink" Target="mailto:Ratchadabhorn.A@liberator.co.th" TargetMode="External"/><Relationship Id="rId58" Type="http://schemas.openxmlformats.org/officeDocument/2006/relationships/hyperlink" Target="mailto:noppasith.singmaneechai@citi.com" TargetMode="External"/><Relationship Id="rId153" Type="http://schemas.openxmlformats.org/officeDocument/2006/relationships/hyperlink" Target="mailto:Pisomchai.S@liberator.co.th" TargetMode="External"/><Relationship Id="rId152" Type="http://schemas.openxmlformats.org/officeDocument/2006/relationships/hyperlink" Target="mailto:vathanyoo.a@liberator.co.th" TargetMode="External"/><Relationship Id="rId151" Type="http://schemas.openxmlformats.org/officeDocument/2006/relationships/hyperlink" Target="mailto:Jutamady@phillip.co.th" TargetMode="External"/><Relationship Id="rId157" Type="http://schemas.openxmlformats.org/officeDocument/2006/relationships/table" Target="../tables/table4.xml"/><Relationship Id="rId15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0.1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</row>
    <row r="5">
      <c r="A5" s="5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0"/>
    <col customWidth="1" min="2" max="2" width="70.63"/>
    <col customWidth="1" min="3" max="3" width="119.13"/>
    <col customWidth="1" min="4" max="4" width="42.13"/>
    <col customWidth="1" min="5" max="6" width="26.13"/>
    <col customWidth="1" min="7" max="7" width="22.63"/>
    <col customWidth="1" min="8" max="8" width="53.63"/>
    <col customWidth="1" min="9" max="9" width="55.75"/>
    <col customWidth="1" min="10" max="10" width="24.88"/>
    <col customWidth="1" min="11" max="11" width="17.0"/>
    <col customWidth="1" min="12" max="12" width="51.63"/>
  </cols>
  <sheetData>
    <row r="1" ht="15.75" customHeight="1">
      <c r="A1" s="6"/>
      <c r="B1" s="7" t="s">
        <v>5</v>
      </c>
      <c r="C1" s="7" t="s">
        <v>6</v>
      </c>
      <c r="D1" s="8" t="s">
        <v>7</v>
      </c>
      <c r="E1" s="7" t="s">
        <v>8</v>
      </c>
      <c r="F1" s="9" t="s">
        <v>9</v>
      </c>
      <c r="G1" s="7" t="s">
        <v>10</v>
      </c>
      <c r="H1" s="7" t="s">
        <v>11</v>
      </c>
      <c r="I1" s="10" t="s">
        <v>12</v>
      </c>
      <c r="J1" s="11" t="s">
        <v>13</v>
      </c>
      <c r="K1" s="11" t="s">
        <v>14</v>
      </c>
      <c r="L1" s="12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13">
        <v>1.0</v>
      </c>
      <c r="B2" s="14" t="s">
        <v>16</v>
      </c>
      <c r="C2" s="15" t="s">
        <v>17</v>
      </c>
      <c r="D2" s="16" t="s">
        <v>18</v>
      </c>
      <c r="E2" s="15" t="s">
        <v>19</v>
      </c>
      <c r="F2" s="17" t="s">
        <v>16</v>
      </c>
      <c r="G2" s="18" t="s">
        <v>20</v>
      </c>
      <c r="H2" s="18" t="s">
        <v>21</v>
      </c>
      <c r="I2" s="19" t="s">
        <v>22</v>
      </c>
      <c r="J2" s="18" t="s">
        <v>23</v>
      </c>
      <c r="K2" s="20" t="s">
        <v>24</v>
      </c>
      <c r="L2" s="20" t="str">
        <f>IFERROR(__xludf.DUMMYFUNCTION("LOWER(REGEXREPLACE(H2,""[^a-zA-Z0-9]"",""""))"),"globlexsecuritiescoltd")</f>
        <v>globlexsecuritiescoltd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5.75" customHeight="1">
      <c r="A3" s="13">
        <v>2.0</v>
      </c>
      <c r="B3" s="14" t="s">
        <v>16</v>
      </c>
      <c r="C3" s="15" t="s">
        <v>25</v>
      </c>
      <c r="D3" s="16" t="s">
        <v>26</v>
      </c>
      <c r="E3" s="15" t="s">
        <v>27</v>
      </c>
      <c r="F3" s="17" t="s">
        <v>16</v>
      </c>
      <c r="G3" s="19" t="s">
        <v>28</v>
      </c>
      <c r="H3" s="19" t="s">
        <v>29</v>
      </c>
      <c r="I3" s="19" t="s">
        <v>30</v>
      </c>
      <c r="J3" s="19" t="s">
        <v>31</v>
      </c>
      <c r="K3" s="20" t="s">
        <v>24</v>
      </c>
      <c r="L3" s="20" t="str">
        <f>IFERROR(__xludf.DUMMYFUNCTION("LOWER(REGEXREPLACE(H3,""[^a-zA-Z0-9]"",""""))"),"kgisecuritiesthailandpubliccompanylimited")</f>
        <v>kgisecuritiesthailandpubliccompanylimited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5.75" customHeight="1">
      <c r="A4" s="13">
        <v>3.0</v>
      </c>
      <c r="B4" s="14" t="s">
        <v>16</v>
      </c>
      <c r="C4" s="15" t="s">
        <v>32</v>
      </c>
      <c r="D4" s="16" t="s">
        <v>33</v>
      </c>
      <c r="E4" s="15" t="s">
        <v>34</v>
      </c>
      <c r="F4" s="17" t="s">
        <v>16</v>
      </c>
      <c r="G4" s="19" t="s">
        <v>35</v>
      </c>
      <c r="H4" s="19" t="s">
        <v>36</v>
      </c>
      <c r="I4" s="19" t="s">
        <v>37</v>
      </c>
      <c r="J4" s="19" t="s">
        <v>35</v>
      </c>
      <c r="K4" s="20" t="s">
        <v>24</v>
      </c>
      <c r="L4" s="20" t="str">
        <f>IFERROR(__xludf.DUMMYFUNCTION("LOWER(REGEXREPLACE(H4,""[^a-zA-Z0-9]"",""""))"),"gmozcomsecuritiesthailandpubliccompanylimited")</f>
        <v>gmozcomsecuritiesthailandpubliccompanylimited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5.75" customHeight="1">
      <c r="A5" s="13">
        <v>4.0</v>
      </c>
      <c r="B5" s="14" t="s">
        <v>16</v>
      </c>
      <c r="C5" s="15" t="s">
        <v>38</v>
      </c>
      <c r="D5" s="16" t="s">
        <v>39</v>
      </c>
      <c r="E5" s="21" t="s">
        <v>16</v>
      </c>
      <c r="F5" s="15" t="s">
        <v>40</v>
      </c>
      <c r="G5" s="19" t="s">
        <v>41</v>
      </c>
      <c r="H5" s="19" t="s">
        <v>42</v>
      </c>
      <c r="I5" s="19" t="s">
        <v>43</v>
      </c>
      <c r="J5" s="19" t="s">
        <v>44</v>
      </c>
      <c r="K5" s="20" t="s">
        <v>24</v>
      </c>
      <c r="L5" s="20" t="str">
        <f>IFERROR(__xludf.DUMMYFUNCTION("LOWER(REGEXREPLACE(H5,""[^a-zA-Z0-9]"",""""))"),"yuantasecuritiesthailandcompanylimited")</f>
        <v>yuantasecuritiesthailandcompanylimited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5.75" customHeight="1">
      <c r="A6" s="13">
        <v>5.0</v>
      </c>
      <c r="B6" s="14" t="s">
        <v>16</v>
      </c>
      <c r="C6" s="15" t="s">
        <v>45</v>
      </c>
      <c r="D6" s="22" t="s">
        <v>46</v>
      </c>
      <c r="E6" s="21" t="s">
        <v>16</v>
      </c>
      <c r="F6" s="15" t="s">
        <v>47</v>
      </c>
      <c r="G6" s="19" t="s">
        <v>48</v>
      </c>
      <c r="H6" s="19" t="s">
        <v>49</v>
      </c>
      <c r="I6" s="19" t="s">
        <v>50</v>
      </c>
      <c r="J6" s="19" t="s">
        <v>51</v>
      </c>
      <c r="K6" s="20" t="s">
        <v>24</v>
      </c>
      <c r="L6" s="20" t="str">
        <f>IFERROR(__xludf.DUMMYFUNCTION("LOWER(REGEXREPLACE(H6,""[^a-zA-Z0-9]"",""""))"),"sbithaionlinesecuritiescoltd")</f>
        <v>sbithaionlinesecuritiescoltd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5.75" customHeight="1">
      <c r="A7" s="13">
        <v>6.0</v>
      </c>
      <c r="B7" s="14" t="s">
        <v>16</v>
      </c>
      <c r="C7" s="15" t="s">
        <v>52</v>
      </c>
      <c r="D7" s="22" t="s">
        <v>53</v>
      </c>
      <c r="E7" s="21" t="s">
        <v>16</v>
      </c>
      <c r="F7" s="15" t="s">
        <v>54</v>
      </c>
      <c r="G7" s="23" t="s">
        <v>55</v>
      </c>
      <c r="H7" s="23" t="s">
        <v>56</v>
      </c>
      <c r="I7" s="24" t="s">
        <v>57</v>
      </c>
      <c r="J7" s="23" t="s">
        <v>58</v>
      </c>
      <c r="K7" s="20" t="s">
        <v>24</v>
      </c>
      <c r="L7" s="20" t="str">
        <f>IFERROR(__xludf.DUMMYFUNCTION("LOWER(REGEXREPLACE(H7,""[^a-zA-Z0-9]"",""""))"),"uobkayhiapsecuritiesthailandpubliccompanylimited")</f>
        <v>uobkayhiapsecuritiesthailandpubliccompanylimited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5.75" customHeight="1">
      <c r="A8" s="13">
        <v>7.0</v>
      </c>
      <c r="B8" s="14" t="s">
        <v>16</v>
      </c>
      <c r="C8" s="15" t="s">
        <v>59</v>
      </c>
      <c r="D8" s="16" t="s">
        <v>60</v>
      </c>
      <c r="E8" s="21" t="s">
        <v>16</v>
      </c>
      <c r="F8" s="15" t="s">
        <v>61</v>
      </c>
      <c r="G8" s="19" t="s">
        <v>62</v>
      </c>
      <c r="H8" s="19" t="s">
        <v>63</v>
      </c>
      <c r="I8" s="19" t="s">
        <v>64</v>
      </c>
      <c r="J8" s="19" t="s">
        <v>65</v>
      </c>
      <c r="K8" s="20" t="s">
        <v>24</v>
      </c>
      <c r="L8" s="20" t="str">
        <f>IFERROR(__xludf.DUMMYFUNCTION("LOWER(REGEXREPLACE(H8,""[^a-zA-Z0-9]"",""""))"),"asiaplussecuritiescompanylimited")</f>
        <v>asiaplussecuritiescompanylimited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5.75" customHeight="1">
      <c r="A9" s="13">
        <v>8.0</v>
      </c>
      <c r="B9" s="14" t="s">
        <v>16</v>
      </c>
      <c r="C9" s="15" t="s">
        <v>66</v>
      </c>
      <c r="D9" s="16" t="s">
        <v>67</v>
      </c>
      <c r="E9" s="21" t="s">
        <v>16</v>
      </c>
      <c r="F9" s="15" t="s">
        <v>68</v>
      </c>
      <c r="G9" s="19" t="s">
        <v>69</v>
      </c>
      <c r="H9" s="19" t="s">
        <v>70</v>
      </c>
      <c r="I9" s="19" t="s">
        <v>71</v>
      </c>
      <c r="J9" s="19" t="s">
        <v>72</v>
      </c>
      <c r="K9" s="20" t="s">
        <v>24</v>
      </c>
      <c r="L9" s="20" t="str">
        <f>IFERROR(__xludf.DUMMYFUNCTION("LOWER(REGEXREPLACE(H9,""[^a-zA-Z0-9]"",""""))"),"airasecuritiespubliccompanylimited")</f>
        <v>airasecuritiespubliccompanylimited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5.75" customHeight="1">
      <c r="A10" s="13">
        <v>9.0</v>
      </c>
      <c r="B10" s="14" t="s">
        <v>16</v>
      </c>
      <c r="C10" s="15" t="s">
        <v>73</v>
      </c>
      <c r="D10" s="16" t="s">
        <v>74</v>
      </c>
      <c r="E10" s="15" t="s">
        <v>75</v>
      </c>
      <c r="F10" s="17" t="s">
        <v>16</v>
      </c>
      <c r="G10" s="19" t="s">
        <v>76</v>
      </c>
      <c r="H10" s="19" t="s">
        <v>77</v>
      </c>
      <c r="I10" s="19" t="s">
        <v>78</v>
      </c>
      <c r="J10" s="19" t="s">
        <v>79</v>
      </c>
      <c r="K10" s="20" t="s">
        <v>24</v>
      </c>
      <c r="L10" s="20" t="str">
        <f>IFERROR(__xludf.DUMMYFUNCTION("LOWER(REGEXREPLACE(H10,""[^a-zA-Z0-9]"",""""))"),"cgsinternationalsecuritiesthailandcoltd")</f>
        <v>cgsinternationalsecuritiesthailandcoltd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5.75" customHeight="1">
      <c r="A11" s="13">
        <v>10.0</v>
      </c>
      <c r="B11" s="14" t="s">
        <v>16</v>
      </c>
      <c r="C11" s="15" t="s">
        <v>80</v>
      </c>
      <c r="D11" s="16" t="s">
        <v>81</v>
      </c>
      <c r="E11" s="21" t="s">
        <v>16</v>
      </c>
      <c r="F11" s="15" t="s">
        <v>82</v>
      </c>
      <c r="G11" s="25" t="s">
        <v>16</v>
      </c>
      <c r="H11" s="19" t="s">
        <v>83</v>
      </c>
      <c r="I11" s="19" t="s">
        <v>84</v>
      </c>
      <c r="J11" s="19" t="s">
        <v>85</v>
      </c>
      <c r="K11" s="20" t="s">
        <v>24</v>
      </c>
      <c r="L11" s="20" t="str">
        <f>IFERROR(__xludf.DUMMYFUNCTION("LOWER(REGEXREPLACE(H11,""[^a-zA-Z0-9]"",""""))"),"kasikornsecurities")</f>
        <v>kasikornsecurities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5.75" customHeight="1">
      <c r="A12" s="13">
        <v>11.0</v>
      </c>
      <c r="B12" s="14" t="s">
        <v>16</v>
      </c>
      <c r="C12" s="15" t="s">
        <v>86</v>
      </c>
      <c r="D12" s="16" t="s">
        <v>87</v>
      </c>
      <c r="E12" s="21" t="s">
        <v>16</v>
      </c>
      <c r="F12" s="15" t="s">
        <v>88</v>
      </c>
      <c r="G12" s="19" t="s">
        <v>89</v>
      </c>
      <c r="H12" s="19" t="s">
        <v>90</v>
      </c>
      <c r="I12" s="19" t="s">
        <v>91</v>
      </c>
      <c r="J12" s="19" t="s">
        <v>92</v>
      </c>
      <c r="K12" s="20" t="s">
        <v>24</v>
      </c>
      <c r="L12" s="20" t="str">
        <f>IFERROR(__xludf.DUMMYFUNCTION("LOWER(REGEXREPLACE(H12,""[^a-zA-Z0-9]"",""""))"),"bualuangsecuritiesplc")</f>
        <v>bualuangsecuritiesplc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5.75" customHeight="1">
      <c r="A13" s="13">
        <v>12.0</v>
      </c>
      <c r="B13" s="14" t="s">
        <v>16</v>
      </c>
      <c r="C13" s="15" t="s">
        <v>93</v>
      </c>
      <c r="D13" s="22" t="s">
        <v>94</v>
      </c>
      <c r="E13" s="15" t="s">
        <v>95</v>
      </c>
      <c r="F13" s="17" t="s">
        <v>16</v>
      </c>
      <c r="G13" s="19" t="s">
        <v>96</v>
      </c>
      <c r="H13" s="19" t="s">
        <v>97</v>
      </c>
      <c r="I13" s="19" t="s">
        <v>98</v>
      </c>
      <c r="J13" s="19" t="s">
        <v>99</v>
      </c>
      <c r="K13" s="20" t="s">
        <v>24</v>
      </c>
      <c r="L13" s="20" t="str">
        <f>IFERROR(__xludf.DUMMYFUNCTION("LOWER(REGEXREPLACE(H13,""[^a-zA-Z0-9]"",""""))"),"finansiasyrussecuritiespubliccompanylimited")</f>
        <v>finansiasyrussecuritiespubliccompanylimited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5.75" customHeight="1">
      <c r="A14" s="13">
        <v>13.0</v>
      </c>
      <c r="B14" s="14" t="s">
        <v>16</v>
      </c>
      <c r="C14" s="15" t="s">
        <v>100</v>
      </c>
      <c r="D14" s="16" t="s">
        <v>101</v>
      </c>
      <c r="E14" s="21" t="s">
        <v>16</v>
      </c>
      <c r="F14" s="15" t="s">
        <v>102</v>
      </c>
      <c r="G14" s="19" t="s">
        <v>103</v>
      </c>
      <c r="H14" s="19" t="s">
        <v>104</v>
      </c>
      <c r="I14" s="19" t="s">
        <v>105</v>
      </c>
      <c r="J14" s="19" t="s">
        <v>106</v>
      </c>
      <c r="K14" s="20" t="s">
        <v>24</v>
      </c>
      <c r="L14" s="20" t="str">
        <f>IFERROR(__xludf.DUMMYFUNCTION("LOWER(REGEXREPLACE(H14,""[^a-zA-Z0-9]"",""""))"),"kiatnakinphatrasecuritiespubliccompanylimited")</f>
        <v>kiatnakinphatrasecuritiespubliccompanylimited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5.75" customHeight="1">
      <c r="A15" s="13">
        <v>14.0</v>
      </c>
      <c r="B15" s="14" t="s">
        <v>16</v>
      </c>
      <c r="C15" s="15" t="s">
        <v>107</v>
      </c>
      <c r="D15" s="16" t="s">
        <v>108</v>
      </c>
      <c r="E15" s="21" t="s">
        <v>16</v>
      </c>
      <c r="F15" s="15" t="s">
        <v>109</v>
      </c>
      <c r="G15" s="19" t="s">
        <v>110</v>
      </c>
      <c r="H15" s="19" t="s">
        <v>111</v>
      </c>
      <c r="I15" s="19" t="s">
        <v>112</v>
      </c>
      <c r="J15" s="19" t="s">
        <v>113</v>
      </c>
      <c r="K15" s="20" t="s">
        <v>24</v>
      </c>
      <c r="L15" s="20" t="str">
        <f>IFERROR(__xludf.DUMMYFUNCTION("LOWER(REGEXREPLACE(H15,""[^a-zA-Z0-9]"",""""))"),"ivglobalsecuritiesplc")</f>
        <v>ivglobalsecuritiesplc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5.75" customHeight="1">
      <c r="A16" s="13">
        <v>15.0</v>
      </c>
      <c r="B16" s="14" t="s">
        <v>16</v>
      </c>
      <c r="C16" s="15" t="s">
        <v>114</v>
      </c>
      <c r="D16" s="22" t="s">
        <v>115</v>
      </c>
      <c r="E16" s="21" t="s">
        <v>16</v>
      </c>
      <c r="F16" s="15" t="s">
        <v>116</v>
      </c>
      <c r="G16" s="18" t="s">
        <v>117</v>
      </c>
      <c r="H16" s="18" t="s">
        <v>118</v>
      </c>
      <c r="I16" s="19" t="s">
        <v>119</v>
      </c>
      <c r="J16" s="18" t="s">
        <v>120</v>
      </c>
      <c r="K16" s="20" t="s">
        <v>24</v>
      </c>
      <c r="L16" s="20" t="str">
        <f>IFERROR(__xludf.DUMMYFUNCTION("LOWER(REGEXREPLACE(H16,""[^a-zA-Z0-9]"",""""))"),"tiscosecuritiescompanylimited")</f>
        <v>tiscosecuritiescompanylimited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5.75" customHeight="1">
      <c r="A17" s="13">
        <v>16.0</v>
      </c>
      <c r="B17" s="14" t="s">
        <v>16</v>
      </c>
      <c r="C17" s="15" t="s">
        <v>121</v>
      </c>
      <c r="D17" s="16" t="s">
        <v>122</v>
      </c>
      <c r="E17" s="21" t="s">
        <v>16</v>
      </c>
      <c r="F17" s="15" t="s">
        <v>123</v>
      </c>
      <c r="G17" s="19" t="s">
        <v>124</v>
      </c>
      <c r="H17" s="19" t="s">
        <v>125</v>
      </c>
      <c r="I17" s="19" t="s">
        <v>126</v>
      </c>
      <c r="J17" s="19" t="s">
        <v>127</v>
      </c>
      <c r="K17" s="20" t="s">
        <v>24</v>
      </c>
      <c r="L17" s="20" t="str">
        <f>IFERROR(__xludf.DUMMYFUNCTION("LOWER(REGEXREPLACE(H17,""[^a-zA-Z0-9]"",""""))"),"ubssecuritiesthailandltd")</f>
        <v>ubssecuritiesthailandltd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5.75" customHeight="1">
      <c r="A18" s="13">
        <v>17.0</v>
      </c>
      <c r="B18" s="14" t="s">
        <v>16</v>
      </c>
      <c r="C18" s="15" t="s">
        <v>128</v>
      </c>
      <c r="D18" s="16" t="s">
        <v>129</v>
      </c>
      <c r="E18" s="21" t="s">
        <v>16</v>
      </c>
      <c r="F18" s="15" t="s">
        <v>130</v>
      </c>
      <c r="G18" s="19" t="s">
        <v>131</v>
      </c>
      <c r="H18" s="19" t="s">
        <v>132</v>
      </c>
      <c r="I18" s="19" t="s">
        <v>133</v>
      </c>
      <c r="J18" s="19" t="s">
        <v>134</v>
      </c>
      <c r="K18" s="20" t="s">
        <v>24</v>
      </c>
      <c r="L18" s="20" t="str">
        <f>IFERROR(__xludf.DUMMYFUNCTION("LOWER(REGEXREPLACE(H18,""[^a-zA-Z0-9]"",""""))"),"scbjuliusbaersecuritiescoltd")</f>
        <v>scbjuliusbaersecuritiescoltd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5.75" customHeight="1">
      <c r="A19" s="13">
        <v>18.0</v>
      </c>
      <c r="B19" s="14" t="s">
        <v>16</v>
      </c>
      <c r="C19" s="15" t="s">
        <v>135</v>
      </c>
      <c r="D19" s="16" t="s">
        <v>136</v>
      </c>
      <c r="E19" s="15" t="s">
        <v>137</v>
      </c>
      <c r="F19" s="17" t="s">
        <v>16</v>
      </c>
      <c r="G19" s="19" t="s">
        <v>138</v>
      </c>
      <c r="H19" s="19" t="s">
        <v>139</v>
      </c>
      <c r="I19" s="19" t="s">
        <v>140</v>
      </c>
      <c r="J19" s="19" t="s">
        <v>138</v>
      </c>
      <c r="K19" s="20" t="s">
        <v>24</v>
      </c>
      <c r="L19" s="20" t="str">
        <f>IFERROR(__xludf.DUMMYFUNCTION("LOWER(REGEXREPLACE(H19,""[^a-zA-Z0-9]"",""""))"),"beyondsecuritiespubliccompanylimited")</f>
        <v>beyondsecuritiespubliccompanylimited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5.75" customHeight="1">
      <c r="A20" s="13">
        <v>19.0</v>
      </c>
      <c r="B20" s="14" t="s">
        <v>16</v>
      </c>
      <c r="C20" s="15" t="s">
        <v>141</v>
      </c>
      <c r="D20" s="16" t="s">
        <v>142</v>
      </c>
      <c r="E20" s="21" t="s">
        <v>16</v>
      </c>
      <c r="F20" s="15" t="s">
        <v>143</v>
      </c>
      <c r="G20" s="19" t="s">
        <v>144</v>
      </c>
      <c r="H20" s="19" t="s">
        <v>145</v>
      </c>
      <c r="I20" s="19" t="s">
        <v>146</v>
      </c>
      <c r="J20" s="19" t="s">
        <v>147</v>
      </c>
      <c r="K20" s="20" t="s">
        <v>24</v>
      </c>
      <c r="L20" s="20" t="str">
        <f>IFERROR(__xludf.DUMMYFUNCTION("LOWER(REGEXREPLACE(H20,""[^a-zA-Z0-9]"",""""))"),"tsfcsecuritiespubliccompanylimited")</f>
        <v>tsfcsecuritiespubliccompanylimited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5.75" customHeight="1">
      <c r="A21" s="13">
        <v>20.0</v>
      </c>
      <c r="B21" s="14" t="s">
        <v>16</v>
      </c>
      <c r="C21" s="15" t="s">
        <v>148</v>
      </c>
      <c r="D21" s="16" t="s">
        <v>149</v>
      </c>
      <c r="E21" s="15" t="s">
        <v>150</v>
      </c>
      <c r="F21" s="17" t="s">
        <v>16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20" t="s">
        <v>24</v>
      </c>
      <c r="L21" s="20" t="str">
        <f>IFERROR(__xludf.DUMMYFUNCTION("LOWER(REGEXREPLACE(H21,""[^a-zA-Z0-9]"",""""))"),"clsasecuritiesthailandlimited")</f>
        <v>clsasecuritiesthailandlimited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5.75" customHeight="1">
      <c r="A22" s="13">
        <v>21.0</v>
      </c>
      <c r="B22" s="14" t="s">
        <v>16</v>
      </c>
      <c r="C22" s="26" t="s">
        <v>155</v>
      </c>
      <c r="D22" s="16" t="s">
        <v>156</v>
      </c>
      <c r="E22" s="21" t="s">
        <v>16</v>
      </c>
      <c r="F22" s="15" t="s">
        <v>157</v>
      </c>
      <c r="G22" s="27" t="s">
        <v>158</v>
      </c>
      <c r="H22" s="28" t="s">
        <v>159</v>
      </c>
      <c r="I22" s="19" t="s">
        <v>160</v>
      </c>
      <c r="J22" s="19" t="s">
        <v>161</v>
      </c>
      <c r="K22" s="20" t="s">
        <v>24</v>
      </c>
      <c r="L22" s="20" t="str">
        <f>IFERROR(__xludf.DUMMYFUNCTION("LOWER(REGEXREPLACE(H22,""[^a-zA-Z0-9]"",""""))"),"liberatorsecuritiescoltd")</f>
        <v>liberatorsecuritiescoltd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5.75" customHeight="1">
      <c r="A23" s="13">
        <v>22.0</v>
      </c>
      <c r="B23" s="14" t="s">
        <v>16</v>
      </c>
      <c r="C23" s="15" t="s">
        <v>162</v>
      </c>
      <c r="D23" s="16" t="s">
        <v>163</v>
      </c>
      <c r="E23" s="21" t="s">
        <v>16</v>
      </c>
      <c r="F23" s="15" t="s">
        <v>164</v>
      </c>
      <c r="G23" s="19" t="s">
        <v>165</v>
      </c>
      <c r="H23" s="19" t="s">
        <v>166</v>
      </c>
      <c r="I23" s="19" t="s">
        <v>167</v>
      </c>
      <c r="J23" s="19" t="s">
        <v>165</v>
      </c>
      <c r="K23" s="20" t="s">
        <v>24</v>
      </c>
      <c r="L23" s="20" t="str">
        <f>IFERROR(__xludf.DUMMYFUNCTION("LOWER(REGEXREPLACE(H23,""[^a-zA-Z0-9]"",""""))"),"krungthaixspringsecuritiescoltd")</f>
        <v>krungthaixspringsecuritiescoltd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5.75" customHeight="1">
      <c r="A24" s="13">
        <v>23.0</v>
      </c>
      <c r="B24" s="14" t="s">
        <v>16</v>
      </c>
      <c r="C24" s="17" t="s">
        <v>168</v>
      </c>
      <c r="D24" s="16" t="s">
        <v>169</v>
      </c>
      <c r="E24" s="21" t="s">
        <v>16</v>
      </c>
      <c r="F24" s="15" t="s">
        <v>170</v>
      </c>
      <c r="G24" s="19" t="s">
        <v>171</v>
      </c>
      <c r="H24" s="19" t="s">
        <v>172</v>
      </c>
      <c r="I24" s="19" t="s">
        <v>173</v>
      </c>
      <c r="J24" s="19" t="s">
        <v>171</v>
      </c>
      <c r="K24" s="20" t="s">
        <v>24</v>
      </c>
      <c r="L24" s="20" t="str">
        <f>IFERROR(__xludf.DUMMYFUNCTION("LOWER(REGEXREPLACE(H24,""[^a-zA-Z0-9]"",""""))"),"citicorpsecuritiesthailandlimited")</f>
        <v>citicorpsecuritiesthailandlimited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5.75" customHeight="1">
      <c r="A25" s="13">
        <v>24.0</v>
      </c>
      <c r="B25" s="14" t="s">
        <v>16</v>
      </c>
      <c r="C25" s="15" t="s">
        <v>174</v>
      </c>
      <c r="D25" s="29" t="s">
        <v>175</v>
      </c>
      <c r="E25" s="15" t="s">
        <v>176</v>
      </c>
      <c r="F25" s="17" t="s">
        <v>16</v>
      </c>
      <c r="G25" s="18" t="s">
        <v>177</v>
      </c>
      <c r="H25" s="18" t="s">
        <v>178</v>
      </c>
      <c r="I25" s="19" t="s">
        <v>179</v>
      </c>
      <c r="J25" s="18" t="s">
        <v>180</v>
      </c>
      <c r="K25" s="20" t="s">
        <v>24</v>
      </c>
      <c r="L25" s="20" t="str">
        <f>IFERROR(__xludf.DUMMYFUNCTION("LOWER(REGEXREPLACE(H25,""[^a-zA-Z0-9]"",""""))"),"dbsvickerssecuritiesthcoltd")</f>
        <v>dbsvickerssecuritiesthcoltd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5.75" customHeight="1">
      <c r="A26" s="13">
        <v>25.0</v>
      </c>
      <c r="B26" s="14" t="s">
        <v>16</v>
      </c>
      <c r="C26" s="15" t="s">
        <v>181</v>
      </c>
      <c r="D26" s="22" t="s">
        <v>182</v>
      </c>
      <c r="E26" s="15" t="s">
        <v>183</v>
      </c>
      <c r="F26" s="17" t="s">
        <v>16</v>
      </c>
      <c r="G26" s="19" t="s">
        <v>184</v>
      </c>
      <c r="H26" s="19" t="s">
        <v>185</v>
      </c>
      <c r="I26" s="19" t="s">
        <v>186</v>
      </c>
      <c r="J26" s="19" t="s">
        <v>187</v>
      </c>
      <c r="K26" s="20" t="s">
        <v>24</v>
      </c>
      <c r="L26" s="20" t="str">
        <f>IFERROR(__xludf.DUMMYFUNCTION("LOWER(REGEXREPLACE(H26,""[^a-zA-Z0-9]"",""""))"),"maybanksecuritiesthailandpcl")</f>
        <v>maybanksecuritiesthailandpcl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5.75" customHeight="1">
      <c r="A27" s="13">
        <v>26.0</v>
      </c>
      <c r="B27" s="15" t="s">
        <v>188</v>
      </c>
      <c r="C27" s="17" t="s">
        <v>16</v>
      </c>
      <c r="D27" s="16" t="s">
        <v>189</v>
      </c>
      <c r="E27" s="15" t="s">
        <v>190</v>
      </c>
      <c r="F27" s="17" t="s">
        <v>16</v>
      </c>
      <c r="G27" s="19" t="s">
        <v>191</v>
      </c>
      <c r="H27" s="19" t="s">
        <v>192</v>
      </c>
      <c r="I27" s="19" t="s">
        <v>193</v>
      </c>
      <c r="J27" s="19" t="s">
        <v>194</v>
      </c>
      <c r="K27" s="20" t="s">
        <v>24</v>
      </c>
      <c r="L27" s="20" t="str">
        <f>IFERROR(__xludf.DUMMYFUNCTION("LOWER(REGEXREPLACE(H27,""[^a-zA-Z0-9]"",""""))"),"macquariesecuritiesthailandlimited")</f>
        <v>macquariesecuritiesthailandlimited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5.75" customHeight="1">
      <c r="A28" s="13">
        <v>27.0</v>
      </c>
      <c r="B28" s="14" t="s">
        <v>16</v>
      </c>
      <c r="C28" s="26" t="s">
        <v>195</v>
      </c>
      <c r="D28" s="22" t="s">
        <v>196</v>
      </c>
      <c r="E28" s="15" t="s">
        <v>197</v>
      </c>
      <c r="F28" s="17" t="s">
        <v>16</v>
      </c>
      <c r="G28" s="19" t="s">
        <v>198</v>
      </c>
      <c r="H28" s="19" t="s">
        <v>199</v>
      </c>
      <c r="I28" s="19" t="s">
        <v>200</v>
      </c>
      <c r="J28" s="19" t="s">
        <v>201</v>
      </c>
      <c r="K28" s="20" t="s">
        <v>24</v>
      </c>
      <c r="L28" s="20" t="str">
        <f>IFERROR(__xludf.DUMMYFUNCTION("LOWER(REGEXREPLACE(H28,""[^a-zA-Z0-9]"",""""))"),"landandhousessecuritiespubliccompanylimited")</f>
        <v>landandhousessecuritiespubliccompanylimited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5.75" customHeight="1">
      <c r="A29" s="13">
        <v>28.0</v>
      </c>
      <c r="B29" s="14" t="s">
        <v>16</v>
      </c>
      <c r="C29" s="15" t="s">
        <v>202</v>
      </c>
      <c r="D29" s="16" t="s">
        <v>203</v>
      </c>
      <c r="E29" s="21" t="s">
        <v>16</v>
      </c>
      <c r="F29" s="15" t="s">
        <v>204</v>
      </c>
      <c r="G29" s="19" t="s">
        <v>205</v>
      </c>
      <c r="H29" s="19" t="s">
        <v>206</v>
      </c>
      <c r="I29" s="19" t="s">
        <v>207</v>
      </c>
      <c r="J29" s="19" t="s">
        <v>205</v>
      </c>
      <c r="K29" s="20" t="s">
        <v>24</v>
      </c>
      <c r="L29" s="20" t="str">
        <f>IFERROR(__xludf.DUMMYFUNCTION("LOWER(REGEXREPLACE(H29,""[^a-zA-Z0-9]"",""""))"),"webullsecuritiesthailandcoltd")</f>
        <v>webullsecuritiesthailandcoltd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5.75" customHeight="1">
      <c r="A30" s="30">
        <v>29.0</v>
      </c>
      <c r="B30" s="14" t="s">
        <v>16</v>
      </c>
      <c r="C30" s="31" t="s">
        <v>208</v>
      </c>
      <c r="D30" s="32" t="s">
        <v>209</v>
      </c>
      <c r="E30" s="21" t="s">
        <v>16</v>
      </c>
      <c r="F30" s="33" t="s">
        <v>210</v>
      </c>
      <c r="G30" s="34" t="s">
        <v>211</v>
      </c>
      <c r="H30" s="35" t="s">
        <v>212</v>
      </c>
      <c r="I30" s="35" t="s">
        <v>213</v>
      </c>
      <c r="J30" s="34" t="s">
        <v>211</v>
      </c>
      <c r="K30" s="36" t="s">
        <v>24</v>
      </c>
      <c r="L30" s="20" t="str">
        <f>IFERROR(__xludf.DUMMYFUNCTION("LOWER(REGEXREPLACE(H30,""[^a-zA-Z0-9]"",""""))"),"daolsecuritiesthailandpubliccompanylimited")</f>
        <v>daolsecuritiesthailandpubliccompanylimited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ht="15.75" customHeight="1">
      <c r="A31" s="30">
        <v>30.0</v>
      </c>
      <c r="B31" s="14" t="s">
        <v>16</v>
      </c>
      <c r="C31" s="33" t="s">
        <v>214</v>
      </c>
      <c r="D31" s="32" t="s">
        <v>215</v>
      </c>
      <c r="E31" s="21" t="s">
        <v>16</v>
      </c>
      <c r="F31" s="33" t="s">
        <v>216</v>
      </c>
      <c r="G31" s="37" t="s">
        <v>217</v>
      </c>
      <c r="H31" s="37" t="s">
        <v>218</v>
      </c>
      <c r="I31" s="34" t="s">
        <v>219</v>
      </c>
      <c r="J31" s="37" t="s">
        <v>220</v>
      </c>
      <c r="K31" s="36" t="s">
        <v>24</v>
      </c>
      <c r="L31" s="20" t="str">
        <f>IFERROR(__xludf.DUMMYFUNCTION("LOWER(REGEXREPLACE(H31,""[^a-zA-Z0-9]"",""""))"),"trinitysecuritiescompanylimited")</f>
        <v>trinitysecuritiescompanylimited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ht="15.75" customHeight="1">
      <c r="A32" s="30">
        <v>31.0</v>
      </c>
      <c r="B32" s="14" t="s">
        <v>16</v>
      </c>
      <c r="C32" s="33" t="s">
        <v>221</v>
      </c>
      <c r="D32" s="32" t="s">
        <v>222</v>
      </c>
      <c r="E32" s="21" t="s">
        <v>16</v>
      </c>
      <c r="F32" s="33" t="s">
        <v>223</v>
      </c>
      <c r="G32" s="34" t="s">
        <v>224</v>
      </c>
      <c r="H32" s="34" t="s">
        <v>225</v>
      </c>
      <c r="I32" s="34" t="s">
        <v>226</v>
      </c>
      <c r="J32" s="34" t="s">
        <v>224</v>
      </c>
      <c r="K32" s="36" t="s">
        <v>24</v>
      </c>
      <c r="L32" s="20" t="str">
        <f>IFERROR(__xludf.DUMMYFUNCTION("LOWER(REGEXREPLACE(H32,""[^a-zA-Z0-9]"",""""))"),"rhbsecuritiesthailandpubliccompanylimited")</f>
        <v>rhbsecuritiesthailandpubliccompanylimited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ht="15.75" customHeight="1">
      <c r="A33" s="30">
        <v>32.0</v>
      </c>
      <c r="B33" s="33" t="s">
        <v>227</v>
      </c>
      <c r="C33" s="31" t="s">
        <v>16</v>
      </c>
      <c r="D33" s="32" t="s">
        <v>228</v>
      </c>
      <c r="E33" s="33" t="s">
        <v>229</v>
      </c>
      <c r="F33" s="31" t="s">
        <v>16</v>
      </c>
      <c r="G33" s="34" t="s">
        <v>230</v>
      </c>
      <c r="H33" s="38" t="s">
        <v>231</v>
      </c>
      <c r="I33" s="34" t="s">
        <v>232</v>
      </c>
      <c r="J33" s="34" t="s">
        <v>230</v>
      </c>
      <c r="K33" s="36" t="s">
        <v>24</v>
      </c>
      <c r="L33" s="20" t="str">
        <f>IFERROR(__xludf.DUMMYFUNCTION("LOWER(REGEXREPLACE(H33,""[^a-zA-Z0-9]"",""""))"),"phillipsecuritiesthailandpubliccompanylimited")</f>
        <v>phillipsecuritiesthailandpubliccompanylimited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ht="15.75" customHeight="1">
      <c r="A34" s="30">
        <v>33.0</v>
      </c>
      <c r="B34" s="14" t="s">
        <v>16</v>
      </c>
      <c r="C34" s="31" t="s">
        <v>233</v>
      </c>
      <c r="D34" s="39" t="s">
        <v>234</v>
      </c>
      <c r="E34" s="21" t="s">
        <v>16</v>
      </c>
      <c r="F34" s="33" t="s">
        <v>235</v>
      </c>
      <c r="G34" s="34" t="s">
        <v>236</v>
      </c>
      <c r="H34" s="35" t="s">
        <v>237</v>
      </c>
      <c r="I34" s="35" t="s">
        <v>238</v>
      </c>
      <c r="J34" s="34" t="s">
        <v>239</v>
      </c>
      <c r="K34" s="36" t="s">
        <v>24</v>
      </c>
      <c r="L34" s="20" t="str">
        <f>IFERROR(__xludf.DUMMYFUNCTION("LOWER(REGEXREPLACE(H34,""[^a-zA-Z0-9]"",""""))"),"innovestxsecuritiescompanylimited")</f>
        <v>innovestxsecuritiescompanylimited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ht="15.75" customHeight="1">
      <c r="A35" s="30">
        <v>34.0</v>
      </c>
      <c r="B35" s="14" t="s">
        <v>16</v>
      </c>
      <c r="C35" s="33" t="s">
        <v>240</v>
      </c>
      <c r="D35" s="32" t="s">
        <v>241</v>
      </c>
      <c r="E35" s="21" t="s">
        <v>16</v>
      </c>
      <c r="F35" s="33" t="s">
        <v>242</v>
      </c>
      <c r="G35" s="34" t="s">
        <v>243</v>
      </c>
      <c r="H35" s="34" t="s">
        <v>244</v>
      </c>
      <c r="I35" s="34" t="s">
        <v>245</v>
      </c>
      <c r="J35" s="34" t="s">
        <v>246</v>
      </c>
      <c r="K35" s="36" t="s">
        <v>24</v>
      </c>
      <c r="L35" s="20" t="str">
        <f>IFERROR(__xludf.DUMMYFUNCTION("LOWER(REGEXREPLACE(H35,""[^a-zA-Z0-9]"",""""))"),"kingsfordsecuritiespcl")</f>
        <v>kingsfordsecuritiespcl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ht="15.75" customHeight="1">
      <c r="A36" s="30">
        <v>35.0</v>
      </c>
      <c r="B36" s="14" t="s">
        <v>16</v>
      </c>
      <c r="C36" s="33" t="s">
        <v>247</v>
      </c>
      <c r="D36" s="39" t="s">
        <v>248</v>
      </c>
      <c r="E36" s="21" t="s">
        <v>16</v>
      </c>
      <c r="F36" s="33" t="s">
        <v>249</v>
      </c>
      <c r="G36" s="34" t="s">
        <v>250</v>
      </c>
      <c r="H36" s="34" t="s">
        <v>251</v>
      </c>
      <c r="I36" s="34" t="s">
        <v>252</v>
      </c>
      <c r="J36" s="34" t="s">
        <v>250</v>
      </c>
      <c r="K36" s="36" t="s">
        <v>24</v>
      </c>
      <c r="L36" s="20" t="str">
        <f>IFERROR(__xludf.DUMMYFUNCTION("LOWER(REGEXREPLACE(H36,""[^a-zA-Z0-9]"",""""))"),"krungsrisecurities")</f>
        <v>krungsrisecurities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ht="15.75" customHeight="1">
      <c r="A37" s="30">
        <v>36.0</v>
      </c>
      <c r="B37" s="14" t="s">
        <v>16</v>
      </c>
      <c r="C37" s="40" t="s">
        <v>253</v>
      </c>
      <c r="D37" s="32" t="s">
        <v>254</v>
      </c>
      <c r="E37" s="21" t="s">
        <v>16</v>
      </c>
      <c r="F37" s="33" t="s">
        <v>255</v>
      </c>
      <c r="G37" s="34" t="s">
        <v>256</v>
      </c>
      <c r="H37" s="34" t="s">
        <v>257</v>
      </c>
      <c r="I37" s="34" t="s">
        <v>258</v>
      </c>
      <c r="J37" s="34" t="s">
        <v>259</v>
      </c>
      <c r="K37" s="36" t="s">
        <v>24</v>
      </c>
      <c r="L37" s="20" t="str">
        <f>IFERROR(__xludf.DUMMYFUNCTION("LOWER(REGEXREPLACE(H37,""[^a-zA-Z0-9]"",""""))"),"thanachartsecuritiespubliccompanylimited")</f>
        <v>thanachartsecuritiespubliccompanylimited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ht="15.75" customHeight="1">
      <c r="A38" s="30">
        <v>37.0</v>
      </c>
      <c r="B38" s="14" t="s">
        <v>16</v>
      </c>
      <c r="C38" s="33" t="s">
        <v>260</v>
      </c>
      <c r="D38" s="32" t="s">
        <v>261</v>
      </c>
      <c r="E38" s="21" t="s">
        <v>16</v>
      </c>
      <c r="F38" s="33" t="s">
        <v>262</v>
      </c>
      <c r="G38" s="34" t="s">
        <v>263</v>
      </c>
      <c r="H38" s="34" t="s">
        <v>264</v>
      </c>
      <c r="I38" s="34" t="s">
        <v>265</v>
      </c>
      <c r="J38" s="34" t="s">
        <v>263</v>
      </c>
      <c r="K38" s="36" t="s">
        <v>266</v>
      </c>
      <c r="L38" s="20" t="str">
        <f>IFERROR(__xludf.DUMMYFUNCTION("LOWER(REGEXREPLACE(H38,""[^a-zA-Z0-9]"",""""))"),"ylgbullioninternationalcoltd")</f>
        <v>ylgbullioninternationalcoltd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ht="15.75" customHeight="1">
      <c r="A39" s="13"/>
      <c r="B39" s="13"/>
      <c r="C39" s="13"/>
      <c r="D39" s="4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ht="15.75" customHeight="1">
      <c r="A40" s="13"/>
      <c r="B40" s="13"/>
      <c r="C40" s="13"/>
      <c r="D40" s="4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5.75" customHeight="1">
      <c r="A41" s="13"/>
      <c r="B41" s="13"/>
      <c r="C41" s="13"/>
      <c r="D41" s="4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5.75" customHeight="1">
      <c r="A42" s="13"/>
      <c r="B42" s="13"/>
      <c r="C42" s="13"/>
      <c r="D42" s="4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5.75" customHeight="1">
      <c r="A43" s="13"/>
      <c r="B43" s="13"/>
      <c r="C43" s="13"/>
      <c r="D43" s="4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5.75" customHeight="1">
      <c r="A44" s="13"/>
      <c r="B44" s="13"/>
      <c r="C44" s="13"/>
      <c r="D44" s="4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5.75" customHeight="1">
      <c r="A45" s="13"/>
      <c r="B45" s="13"/>
      <c r="C45" s="13"/>
      <c r="D45" s="4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5.75" customHeight="1">
      <c r="A46" s="13"/>
      <c r="B46" s="13"/>
      <c r="C46" s="13"/>
      <c r="D46" s="4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5.75" customHeight="1">
      <c r="A47" s="13"/>
      <c r="B47" s="13"/>
      <c r="C47" s="13"/>
      <c r="D47" s="4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5.75" customHeight="1">
      <c r="A48" s="13"/>
      <c r="B48" s="13"/>
      <c r="C48" s="13"/>
      <c r="D48" s="4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5.75" customHeight="1">
      <c r="A49" s="13"/>
      <c r="B49" s="13"/>
      <c r="C49" s="13"/>
      <c r="D49" s="4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5.75" customHeight="1">
      <c r="A50" s="13"/>
      <c r="B50" s="13"/>
      <c r="C50" s="13"/>
      <c r="D50" s="4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5.75" customHeight="1">
      <c r="A51" s="13"/>
      <c r="B51" s="13"/>
      <c r="C51" s="13"/>
      <c r="D51" s="4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5.75" customHeight="1">
      <c r="A52" s="13"/>
      <c r="B52" s="13"/>
      <c r="C52" s="13"/>
      <c r="D52" s="4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5.75" customHeight="1">
      <c r="A53" s="13"/>
      <c r="B53" s="13"/>
      <c r="C53" s="13"/>
      <c r="D53" s="4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5.75" customHeight="1">
      <c r="A54" s="13"/>
      <c r="B54" s="13"/>
      <c r="C54" s="13"/>
      <c r="D54" s="4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5.75" customHeight="1">
      <c r="A55" s="13"/>
      <c r="B55" s="13"/>
      <c r="C55" s="13"/>
      <c r="D55" s="4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5.75" customHeight="1">
      <c r="A56" s="13"/>
      <c r="B56" s="13"/>
      <c r="C56" s="13"/>
      <c r="D56" s="4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5.75" customHeight="1">
      <c r="A57" s="13"/>
      <c r="B57" s="13"/>
      <c r="C57" s="13"/>
      <c r="D57" s="4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5.75" customHeight="1">
      <c r="A58" s="13"/>
      <c r="B58" s="13"/>
      <c r="C58" s="13"/>
      <c r="D58" s="4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5.75" customHeight="1">
      <c r="A59" s="13"/>
      <c r="B59" s="13"/>
      <c r="C59" s="13"/>
      <c r="D59" s="4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5.75" customHeight="1">
      <c r="A60" s="13"/>
      <c r="B60" s="13"/>
      <c r="C60" s="13"/>
      <c r="D60" s="4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5.75" customHeight="1">
      <c r="A61" s="13"/>
      <c r="B61" s="13"/>
      <c r="C61" s="13"/>
      <c r="D61" s="4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5.75" customHeight="1">
      <c r="A62" s="13"/>
      <c r="B62" s="13"/>
      <c r="C62" s="13"/>
      <c r="D62" s="4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5.75" customHeight="1">
      <c r="A63" s="13"/>
      <c r="B63" s="13"/>
      <c r="C63" s="13"/>
      <c r="D63" s="4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5.75" customHeight="1">
      <c r="A64" s="13"/>
      <c r="B64" s="13"/>
      <c r="C64" s="13"/>
      <c r="D64" s="4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5.75" customHeight="1">
      <c r="A65" s="13"/>
      <c r="B65" s="13"/>
      <c r="C65" s="13"/>
      <c r="D65" s="4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5.75" customHeight="1">
      <c r="A66" s="13"/>
      <c r="B66" s="13"/>
      <c r="C66" s="13"/>
      <c r="D66" s="4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5.75" customHeight="1">
      <c r="A67" s="13"/>
      <c r="B67" s="13"/>
      <c r="C67" s="13"/>
      <c r="D67" s="4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5.75" customHeight="1">
      <c r="A68" s="13"/>
      <c r="B68" s="13"/>
      <c r="C68" s="13"/>
      <c r="D68" s="4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5.75" customHeight="1">
      <c r="A69" s="13"/>
      <c r="B69" s="13"/>
      <c r="C69" s="13"/>
      <c r="D69" s="4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5.75" customHeight="1">
      <c r="A70" s="13"/>
      <c r="B70" s="13"/>
      <c r="C70" s="13"/>
      <c r="D70" s="4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5.75" customHeight="1">
      <c r="A71" s="13"/>
      <c r="B71" s="13"/>
      <c r="C71" s="13"/>
      <c r="D71" s="4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5.75" customHeight="1">
      <c r="A72" s="13"/>
      <c r="B72" s="13"/>
      <c r="C72" s="13"/>
      <c r="D72" s="4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5.75" customHeight="1">
      <c r="A73" s="13"/>
      <c r="B73" s="13"/>
      <c r="C73" s="13"/>
      <c r="D73" s="4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5.75" customHeight="1">
      <c r="A74" s="13"/>
      <c r="B74" s="13"/>
      <c r="C74" s="13"/>
      <c r="D74" s="4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5.75" customHeight="1">
      <c r="A75" s="13"/>
      <c r="B75" s="13"/>
      <c r="C75" s="13"/>
      <c r="D75" s="4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5.75" customHeight="1">
      <c r="A76" s="13"/>
      <c r="B76" s="13"/>
      <c r="C76" s="13"/>
      <c r="D76" s="4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5.75" customHeight="1">
      <c r="A77" s="13"/>
      <c r="B77" s="13"/>
      <c r="C77" s="13"/>
      <c r="D77" s="4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5.75" customHeight="1">
      <c r="A78" s="13"/>
      <c r="B78" s="13"/>
      <c r="C78" s="13"/>
      <c r="D78" s="4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5.75" customHeight="1">
      <c r="A79" s="13"/>
      <c r="B79" s="13"/>
      <c r="C79" s="13"/>
      <c r="D79" s="4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5.75" customHeight="1">
      <c r="A80" s="13"/>
      <c r="B80" s="13"/>
      <c r="C80" s="13"/>
      <c r="D80" s="4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5.75" customHeight="1">
      <c r="A81" s="13"/>
      <c r="B81" s="13"/>
      <c r="C81" s="13"/>
      <c r="D81" s="4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5.75" customHeight="1">
      <c r="A82" s="13"/>
      <c r="B82" s="13"/>
      <c r="C82" s="13"/>
      <c r="D82" s="4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5.75" customHeight="1">
      <c r="A83" s="13"/>
      <c r="B83" s="13"/>
      <c r="C83" s="13"/>
      <c r="D83" s="4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5.75" customHeight="1">
      <c r="A84" s="13"/>
      <c r="B84" s="13"/>
      <c r="C84" s="13"/>
      <c r="D84" s="4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5.75" customHeight="1">
      <c r="A85" s="13"/>
      <c r="B85" s="13"/>
      <c r="C85" s="13"/>
      <c r="D85" s="4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5.75" customHeight="1">
      <c r="A86" s="13"/>
      <c r="B86" s="13"/>
      <c r="C86" s="13"/>
      <c r="D86" s="4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5.75" customHeight="1">
      <c r="A87" s="13"/>
      <c r="B87" s="13"/>
      <c r="C87" s="13"/>
      <c r="D87" s="4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5.75" customHeight="1">
      <c r="A88" s="13"/>
      <c r="B88" s="13"/>
      <c r="C88" s="13"/>
      <c r="D88" s="4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5.75" customHeight="1">
      <c r="A89" s="13"/>
      <c r="B89" s="13"/>
      <c r="C89" s="13"/>
      <c r="D89" s="4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5.75" customHeight="1">
      <c r="A90" s="13"/>
      <c r="B90" s="13"/>
      <c r="C90" s="13"/>
      <c r="D90" s="4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5.75" customHeight="1">
      <c r="A91" s="13"/>
      <c r="B91" s="13"/>
      <c r="C91" s="13"/>
      <c r="D91" s="4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5.75" customHeight="1">
      <c r="A92" s="13"/>
      <c r="B92" s="13"/>
      <c r="C92" s="13"/>
      <c r="D92" s="4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5.75" customHeight="1">
      <c r="A93" s="13"/>
      <c r="B93" s="13"/>
      <c r="C93" s="13"/>
      <c r="D93" s="4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5.75" customHeight="1">
      <c r="A94" s="13"/>
      <c r="B94" s="13"/>
      <c r="C94" s="13"/>
      <c r="D94" s="4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5.75" customHeight="1">
      <c r="A95" s="13"/>
      <c r="B95" s="13"/>
      <c r="C95" s="13"/>
      <c r="D95" s="4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5.75" customHeight="1">
      <c r="A96" s="13"/>
      <c r="B96" s="13"/>
      <c r="C96" s="13"/>
      <c r="D96" s="4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5.75" customHeight="1">
      <c r="A97" s="13"/>
      <c r="B97" s="13"/>
      <c r="C97" s="13"/>
      <c r="D97" s="4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5.75" customHeight="1">
      <c r="A98" s="13"/>
      <c r="B98" s="13"/>
      <c r="C98" s="13"/>
      <c r="D98" s="4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5.75" customHeight="1">
      <c r="A99" s="13"/>
      <c r="B99" s="13"/>
      <c r="C99" s="13"/>
      <c r="D99" s="4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5.75" customHeight="1">
      <c r="A100" s="13"/>
      <c r="B100" s="13"/>
      <c r="C100" s="13"/>
      <c r="D100" s="4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5.75" customHeight="1">
      <c r="A101" s="13"/>
      <c r="B101" s="13"/>
      <c r="C101" s="13"/>
      <c r="D101" s="4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5.75" customHeight="1">
      <c r="A102" s="13"/>
      <c r="B102" s="13"/>
      <c r="C102" s="13"/>
      <c r="D102" s="4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5.75" customHeight="1">
      <c r="A103" s="13"/>
      <c r="B103" s="13"/>
      <c r="C103" s="13"/>
      <c r="D103" s="4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5.75" customHeight="1">
      <c r="A104" s="13"/>
      <c r="B104" s="13"/>
      <c r="C104" s="13"/>
      <c r="D104" s="4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5.75" customHeight="1">
      <c r="A105" s="13"/>
      <c r="B105" s="13"/>
      <c r="C105" s="13"/>
      <c r="D105" s="4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5.75" customHeight="1">
      <c r="A106" s="13"/>
      <c r="B106" s="13"/>
      <c r="C106" s="13"/>
      <c r="D106" s="4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5.75" customHeight="1">
      <c r="A107" s="13"/>
      <c r="B107" s="13"/>
      <c r="C107" s="13"/>
      <c r="D107" s="4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5.75" customHeight="1">
      <c r="A108" s="13"/>
      <c r="B108" s="13"/>
      <c r="C108" s="13"/>
      <c r="D108" s="4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5.75" customHeight="1">
      <c r="A109" s="13"/>
      <c r="B109" s="13"/>
      <c r="C109" s="13"/>
      <c r="D109" s="4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5.75" customHeight="1">
      <c r="A110" s="13"/>
      <c r="B110" s="13"/>
      <c r="C110" s="13"/>
      <c r="D110" s="4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5.75" customHeight="1">
      <c r="A111" s="13"/>
      <c r="B111" s="13"/>
      <c r="C111" s="13"/>
      <c r="D111" s="4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5.75" customHeight="1">
      <c r="A112" s="13"/>
      <c r="B112" s="13"/>
      <c r="C112" s="13"/>
      <c r="D112" s="4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5.75" customHeight="1">
      <c r="A113" s="13"/>
      <c r="B113" s="13"/>
      <c r="C113" s="13"/>
      <c r="D113" s="4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5.75" customHeight="1">
      <c r="A114" s="13"/>
      <c r="B114" s="13"/>
      <c r="C114" s="13"/>
      <c r="D114" s="4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5.75" customHeight="1">
      <c r="A115" s="13"/>
      <c r="B115" s="13"/>
      <c r="C115" s="13"/>
      <c r="D115" s="4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5.75" customHeight="1">
      <c r="A116" s="13"/>
      <c r="B116" s="13"/>
      <c r="C116" s="13"/>
      <c r="D116" s="4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5.75" customHeight="1">
      <c r="A117" s="13"/>
      <c r="B117" s="13"/>
      <c r="C117" s="13"/>
      <c r="D117" s="4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5.75" customHeight="1">
      <c r="A118" s="13"/>
      <c r="B118" s="13"/>
      <c r="C118" s="13"/>
      <c r="D118" s="4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5.75" customHeight="1">
      <c r="A119" s="13"/>
      <c r="B119" s="13"/>
      <c r="C119" s="13"/>
      <c r="D119" s="4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5.75" customHeight="1">
      <c r="A120" s="13"/>
      <c r="B120" s="13"/>
      <c r="C120" s="13"/>
      <c r="D120" s="4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5.75" customHeight="1">
      <c r="A121" s="13"/>
      <c r="B121" s="13"/>
      <c r="C121" s="13"/>
      <c r="D121" s="4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5.75" customHeight="1">
      <c r="A122" s="13"/>
      <c r="B122" s="13"/>
      <c r="C122" s="13"/>
      <c r="D122" s="4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5.75" customHeight="1">
      <c r="A123" s="13"/>
      <c r="B123" s="13"/>
      <c r="C123" s="13"/>
      <c r="D123" s="4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5.75" customHeight="1">
      <c r="A124" s="13"/>
      <c r="B124" s="13"/>
      <c r="C124" s="13"/>
      <c r="D124" s="4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5.75" customHeight="1">
      <c r="A125" s="13"/>
      <c r="B125" s="13"/>
      <c r="C125" s="13"/>
      <c r="D125" s="4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5.75" customHeight="1">
      <c r="A126" s="13"/>
      <c r="B126" s="13"/>
      <c r="C126" s="13"/>
      <c r="D126" s="4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5.75" customHeight="1">
      <c r="A127" s="13"/>
      <c r="B127" s="13"/>
      <c r="C127" s="13"/>
      <c r="D127" s="4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5.75" customHeight="1">
      <c r="A128" s="13"/>
      <c r="B128" s="13"/>
      <c r="C128" s="13"/>
      <c r="D128" s="4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5.75" customHeight="1">
      <c r="A129" s="13"/>
      <c r="B129" s="13"/>
      <c r="C129" s="13"/>
      <c r="D129" s="4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5.75" customHeight="1">
      <c r="A130" s="13"/>
      <c r="B130" s="13"/>
      <c r="C130" s="13"/>
      <c r="D130" s="4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5.75" customHeight="1">
      <c r="A131" s="13"/>
      <c r="B131" s="13"/>
      <c r="C131" s="13"/>
      <c r="D131" s="4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5.75" customHeight="1">
      <c r="A132" s="13"/>
      <c r="B132" s="13"/>
      <c r="C132" s="13"/>
      <c r="D132" s="4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5.75" customHeight="1">
      <c r="A133" s="13"/>
      <c r="B133" s="13"/>
      <c r="C133" s="13"/>
      <c r="D133" s="4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5.75" customHeight="1">
      <c r="A134" s="13"/>
      <c r="B134" s="13"/>
      <c r="C134" s="13"/>
      <c r="D134" s="4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5.75" customHeight="1">
      <c r="A135" s="13"/>
      <c r="B135" s="13"/>
      <c r="C135" s="13"/>
      <c r="D135" s="4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5.75" customHeight="1">
      <c r="A136" s="13"/>
      <c r="B136" s="13"/>
      <c r="C136" s="13"/>
      <c r="D136" s="4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5.75" customHeight="1">
      <c r="A137" s="13"/>
      <c r="B137" s="13"/>
      <c r="C137" s="13"/>
      <c r="D137" s="4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5.75" customHeight="1">
      <c r="A138" s="13"/>
      <c r="B138" s="13"/>
      <c r="C138" s="13"/>
      <c r="D138" s="4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5.75" customHeight="1">
      <c r="A139" s="13"/>
      <c r="B139" s="13"/>
      <c r="C139" s="13"/>
      <c r="D139" s="4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5.75" customHeight="1">
      <c r="A140" s="13"/>
      <c r="B140" s="13"/>
      <c r="C140" s="13"/>
      <c r="D140" s="4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5.75" customHeight="1">
      <c r="A141" s="13"/>
      <c r="B141" s="13"/>
      <c r="C141" s="13"/>
      <c r="D141" s="4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5.75" customHeight="1">
      <c r="A142" s="13"/>
      <c r="B142" s="13"/>
      <c r="C142" s="13"/>
      <c r="D142" s="4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5.75" customHeight="1">
      <c r="A143" s="13"/>
      <c r="B143" s="13"/>
      <c r="C143" s="13"/>
      <c r="D143" s="4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5.75" customHeight="1">
      <c r="A144" s="13"/>
      <c r="B144" s="13"/>
      <c r="C144" s="13"/>
      <c r="D144" s="4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5.75" customHeight="1">
      <c r="A145" s="13"/>
      <c r="B145" s="13"/>
      <c r="C145" s="13"/>
      <c r="D145" s="4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5.75" customHeight="1">
      <c r="A146" s="13"/>
      <c r="B146" s="13"/>
      <c r="C146" s="13"/>
      <c r="D146" s="4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5.75" customHeight="1">
      <c r="A147" s="13"/>
      <c r="B147" s="13"/>
      <c r="C147" s="13"/>
      <c r="D147" s="4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5.75" customHeight="1">
      <c r="A148" s="13"/>
      <c r="B148" s="13"/>
      <c r="C148" s="13"/>
      <c r="D148" s="4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5.75" customHeight="1">
      <c r="A149" s="13"/>
      <c r="B149" s="13"/>
      <c r="C149" s="13"/>
      <c r="D149" s="4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5.75" customHeight="1">
      <c r="A150" s="13"/>
      <c r="B150" s="13"/>
      <c r="C150" s="13"/>
      <c r="D150" s="4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5.75" customHeight="1">
      <c r="A151" s="13"/>
      <c r="B151" s="13"/>
      <c r="C151" s="13"/>
      <c r="D151" s="4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5.75" customHeight="1">
      <c r="A152" s="13"/>
      <c r="B152" s="13"/>
      <c r="C152" s="13"/>
      <c r="D152" s="4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5.75" customHeight="1">
      <c r="A153" s="13"/>
      <c r="B153" s="13"/>
      <c r="C153" s="13"/>
      <c r="D153" s="4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5.75" customHeight="1">
      <c r="A154" s="13"/>
      <c r="B154" s="13"/>
      <c r="C154" s="13"/>
      <c r="D154" s="4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5.75" customHeight="1">
      <c r="A155" s="13"/>
      <c r="B155" s="13"/>
      <c r="C155" s="13"/>
      <c r="D155" s="4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5.75" customHeight="1">
      <c r="A156" s="13"/>
      <c r="B156" s="13"/>
      <c r="C156" s="13"/>
      <c r="D156" s="4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5.75" customHeight="1">
      <c r="A157" s="13"/>
      <c r="B157" s="13"/>
      <c r="C157" s="13"/>
      <c r="D157" s="4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5.75" customHeight="1">
      <c r="A158" s="13"/>
      <c r="B158" s="13"/>
      <c r="C158" s="13"/>
      <c r="D158" s="4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5.75" customHeight="1">
      <c r="A159" s="13"/>
      <c r="B159" s="13"/>
      <c r="C159" s="13"/>
      <c r="D159" s="4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5.75" customHeight="1">
      <c r="A160" s="13"/>
      <c r="B160" s="13"/>
      <c r="C160" s="13"/>
      <c r="D160" s="4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5.75" customHeight="1">
      <c r="A161" s="13"/>
      <c r="B161" s="13"/>
      <c r="C161" s="13"/>
      <c r="D161" s="4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5.75" customHeight="1">
      <c r="A162" s="13"/>
      <c r="B162" s="13"/>
      <c r="C162" s="13"/>
      <c r="D162" s="4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5.75" customHeight="1">
      <c r="A163" s="13"/>
      <c r="B163" s="13"/>
      <c r="C163" s="13"/>
      <c r="D163" s="4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5.75" customHeight="1">
      <c r="A164" s="13"/>
      <c r="B164" s="13"/>
      <c r="C164" s="13"/>
      <c r="D164" s="4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5.75" customHeight="1">
      <c r="A165" s="13"/>
      <c r="B165" s="13"/>
      <c r="C165" s="13"/>
      <c r="D165" s="4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5.75" customHeight="1">
      <c r="A166" s="13"/>
      <c r="B166" s="13"/>
      <c r="C166" s="13"/>
      <c r="D166" s="4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5.75" customHeight="1">
      <c r="A167" s="13"/>
      <c r="B167" s="13"/>
      <c r="C167" s="13"/>
      <c r="D167" s="4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5.75" customHeight="1">
      <c r="A168" s="13"/>
      <c r="B168" s="13"/>
      <c r="C168" s="13"/>
      <c r="D168" s="4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5.75" customHeight="1">
      <c r="A169" s="13"/>
      <c r="B169" s="13"/>
      <c r="C169" s="13"/>
      <c r="D169" s="4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5.75" customHeight="1">
      <c r="A170" s="13"/>
      <c r="B170" s="13"/>
      <c r="C170" s="13"/>
      <c r="D170" s="4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5.75" customHeight="1">
      <c r="A171" s="13"/>
      <c r="B171" s="13"/>
      <c r="C171" s="13"/>
      <c r="D171" s="4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5.75" customHeight="1">
      <c r="A172" s="13"/>
      <c r="B172" s="13"/>
      <c r="C172" s="13"/>
      <c r="D172" s="4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5.75" customHeight="1">
      <c r="A173" s="13"/>
      <c r="B173" s="13"/>
      <c r="C173" s="13"/>
      <c r="D173" s="4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5.75" customHeight="1">
      <c r="A174" s="13"/>
      <c r="B174" s="13"/>
      <c r="C174" s="13"/>
      <c r="D174" s="4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5.75" customHeight="1">
      <c r="A175" s="13"/>
      <c r="B175" s="13"/>
      <c r="C175" s="13"/>
      <c r="D175" s="4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5.75" customHeight="1">
      <c r="A176" s="13"/>
      <c r="B176" s="13"/>
      <c r="C176" s="13"/>
      <c r="D176" s="4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5.75" customHeight="1">
      <c r="A177" s="13"/>
      <c r="B177" s="13"/>
      <c r="C177" s="13"/>
      <c r="D177" s="4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5.75" customHeight="1">
      <c r="A178" s="13"/>
      <c r="B178" s="13"/>
      <c r="C178" s="13"/>
      <c r="D178" s="4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5.75" customHeight="1">
      <c r="A179" s="13"/>
      <c r="B179" s="13"/>
      <c r="C179" s="13"/>
      <c r="D179" s="4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5.75" customHeight="1">
      <c r="A180" s="13"/>
      <c r="B180" s="13"/>
      <c r="C180" s="13"/>
      <c r="D180" s="4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5.75" customHeight="1">
      <c r="A181" s="13"/>
      <c r="B181" s="13"/>
      <c r="C181" s="13"/>
      <c r="D181" s="4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5.75" customHeight="1">
      <c r="A182" s="13"/>
      <c r="B182" s="13"/>
      <c r="C182" s="13"/>
      <c r="D182" s="4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5.75" customHeight="1">
      <c r="A183" s="13"/>
      <c r="B183" s="13"/>
      <c r="C183" s="13"/>
      <c r="D183" s="4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5.75" customHeight="1">
      <c r="A184" s="13"/>
      <c r="B184" s="13"/>
      <c r="C184" s="13"/>
      <c r="D184" s="4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5.75" customHeight="1">
      <c r="A185" s="13"/>
      <c r="B185" s="13"/>
      <c r="C185" s="13"/>
      <c r="D185" s="4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5.75" customHeight="1">
      <c r="A186" s="13"/>
      <c r="B186" s="13"/>
      <c r="C186" s="13"/>
      <c r="D186" s="4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5.75" customHeight="1">
      <c r="A187" s="13"/>
      <c r="B187" s="13"/>
      <c r="C187" s="13"/>
      <c r="D187" s="4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5.75" customHeight="1">
      <c r="A188" s="13"/>
      <c r="B188" s="13"/>
      <c r="C188" s="13"/>
      <c r="D188" s="4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5.75" customHeight="1">
      <c r="A189" s="13"/>
      <c r="B189" s="13"/>
      <c r="C189" s="13"/>
      <c r="D189" s="4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5.75" customHeight="1">
      <c r="A190" s="13"/>
      <c r="B190" s="13"/>
      <c r="C190" s="13"/>
      <c r="D190" s="4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5.75" customHeight="1">
      <c r="A191" s="13"/>
      <c r="B191" s="13"/>
      <c r="C191" s="13"/>
      <c r="D191" s="4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5.75" customHeight="1">
      <c r="A192" s="13"/>
      <c r="B192" s="13"/>
      <c r="C192" s="13"/>
      <c r="D192" s="4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5.75" customHeight="1">
      <c r="A193" s="13"/>
      <c r="B193" s="13"/>
      <c r="C193" s="13"/>
      <c r="D193" s="4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5.75" customHeight="1">
      <c r="A194" s="13"/>
      <c r="B194" s="13"/>
      <c r="C194" s="13"/>
      <c r="D194" s="4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5.75" customHeight="1">
      <c r="A195" s="13"/>
      <c r="B195" s="13"/>
      <c r="C195" s="13"/>
      <c r="D195" s="4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5.75" customHeight="1">
      <c r="A196" s="13"/>
      <c r="B196" s="13"/>
      <c r="C196" s="13"/>
      <c r="D196" s="4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5.75" customHeight="1">
      <c r="A197" s="13"/>
      <c r="B197" s="13"/>
      <c r="C197" s="13"/>
      <c r="D197" s="4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5.75" customHeight="1">
      <c r="A198" s="13"/>
      <c r="B198" s="13"/>
      <c r="C198" s="13"/>
      <c r="D198" s="4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5.75" customHeight="1">
      <c r="A199" s="13"/>
      <c r="B199" s="13"/>
      <c r="C199" s="13"/>
      <c r="D199" s="4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5.75" customHeight="1">
      <c r="A200" s="13"/>
      <c r="B200" s="13"/>
      <c r="C200" s="13"/>
      <c r="D200" s="4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5.75" customHeight="1">
      <c r="A201" s="13"/>
      <c r="B201" s="13"/>
      <c r="C201" s="13"/>
      <c r="D201" s="4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5.75" customHeight="1">
      <c r="A202" s="13"/>
      <c r="B202" s="13"/>
      <c r="C202" s="13"/>
      <c r="D202" s="4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5.75" customHeight="1">
      <c r="A203" s="13"/>
      <c r="B203" s="13"/>
      <c r="C203" s="13"/>
      <c r="D203" s="4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5.75" customHeight="1">
      <c r="A204" s="13"/>
      <c r="B204" s="13"/>
      <c r="C204" s="13"/>
      <c r="D204" s="4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5.75" customHeight="1">
      <c r="A205" s="13"/>
      <c r="B205" s="13"/>
      <c r="C205" s="13"/>
      <c r="D205" s="4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5.75" customHeight="1">
      <c r="A206" s="13"/>
      <c r="B206" s="13"/>
      <c r="C206" s="13"/>
      <c r="D206" s="4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5.75" customHeight="1">
      <c r="A207" s="13"/>
      <c r="B207" s="13"/>
      <c r="C207" s="13"/>
      <c r="D207" s="4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5.75" customHeight="1">
      <c r="A208" s="13"/>
      <c r="B208" s="13"/>
      <c r="C208" s="13"/>
      <c r="D208" s="4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5.75" customHeight="1">
      <c r="A209" s="13"/>
      <c r="B209" s="13"/>
      <c r="C209" s="13"/>
      <c r="D209" s="4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5.75" customHeight="1">
      <c r="A210" s="13"/>
      <c r="B210" s="13"/>
      <c r="C210" s="13"/>
      <c r="D210" s="4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5.75" customHeight="1">
      <c r="A211" s="13"/>
      <c r="B211" s="13"/>
      <c r="C211" s="13"/>
      <c r="D211" s="4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5.75" customHeight="1">
      <c r="A212" s="13"/>
      <c r="B212" s="13"/>
      <c r="C212" s="13"/>
      <c r="D212" s="4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5.75" customHeight="1">
      <c r="A213" s="13"/>
      <c r="B213" s="13"/>
      <c r="C213" s="13"/>
      <c r="D213" s="4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5.75" customHeight="1">
      <c r="A214" s="13"/>
      <c r="B214" s="13"/>
      <c r="C214" s="13"/>
      <c r="D214" s="4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5.75" customHeight="1">
      <c r="A215" s="13"/>
      <c r="B215" s="13"/>
      <c r="C215" s="13"/>
      <c r="D215" s="4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5.75" customHeight="1">
      <c r="A216" s="13"/>
      <c r="B216" s="13"/>
      <c r="C216" s="13"/>
      <c r="D216" s="4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5.75" customHeight="1">
      <c r="A217" s="13"/>
      <c r="B217" s="13"/>
      <c r="C217" s="13"/>
      <c r="D217" s="4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5.75" customHeight="1">
      <c r="A218" s="13"/>
      <c r="B218" s="13"/>
      <c r="C218" s="13"/>
      <c r="D218" s="4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5.75" customHeight="1">
      <c r="A219" s="13"/>
      <c r="B219" s="13"/>
      <c r="C219" s="13"/>
      <c r="D219" s="4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5.75" customHeight="1">
      <c r="A220" s="13"/>
      <c r="B220" s="13"/>
      <c r="C220" s="13"/>
      <c r="D220" s="4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5.75" customHeight="1">
      <c r="A221" s="13"/>
      <c r="B221" s="13"/>
      <c r="C221" s="13"/>
      <c r="D221" s="4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5.75" customHeight="1">
      <c r="A222" s="13"/>
      <c r="B222" s="13"/>
      <c r="C222" s="13"/>
      <c r="D222" s="4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5.75" customHeight="1">
      <c r="A223" s="13"/>
      <c r="B223" s="13"/>
      <c r="C223" s="13"/>
      <c r="D223" s="4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5.75" customHeight="1">
      <c r="A224" s="13"/>
      <c r="B224" s="13"/>
      <c r="C224" s="13"/>
      <c r="D224" s="4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5.75" customHeight="1">
      <c r="A225" s="13"/>
      <c r="B225" s="13"/>
      <c r="C225" s="13"/>
      <c r="D225" s="4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5.75" customHeight="1">
      <c r="A226" s="13"/>
      <c r="B226" s="13"/>
      <c r="C226" s="13"/>
      <c r="D226" s="4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5.75" customHeight="1">
      <c r="A227" s="13"/>
      <c r="B227" s="13"/>
      <c r="C227" s="13"/>
      <c r="D227" s="4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5.75" customHeight="1">
      <c r="A228" s="13"/>
      <c r="B228" s="13"/>
      <c r="C228" s="13"/>
      <c r="D228" s="4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5.75" customHeight="1">
      <c r="A229" s="13"/>
      <c r="B229" s="13"/>
      <c r="C229" s="13"/>
      <c r="D229" s="4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5.75" customHeight="1">
      <c r="A230" s="13"/>
      <c r="B230" s="13"/>
      <c r="C230" s="13"/>
      <c r="D230" s="4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5.75" customHeight="1">
      <c r="A231" s="13"/>
      <c r="B231" s="13"/>
      <c r="C231" s="13"/>
      <c r="D231" s="4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5.75" customHeight="1">
      <c r="A232" s="13"/>
      <c r="B232" s="13"/>
      <c r="C232" s="13"/>
      <c r="D232" s="4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5.75" customHeight="1">
      <c r="A233" s="13"/>
      <c r="B233" s="13"/>
      <c r="C233" s="13"/>
      <c r="D233" s="4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5.75" customHeight="1">
      <c r="A234" s="13"/>
      <c r="B234" s="13"/>
      <c r="C234" s="13"/>
      <c r="D234" s="4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5.75" customHeight="1">
      <c r="A235" s="13"/>
      <c r="B235" s="13"/>
      <c r="C235" s="13"/>
      <c r="D235" s="4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5.75" customHeight="1">
      <c r="A236" s="13"/>
      <c r="B236" s="13"/>
      <c r="C236" s="13"/>
      <c r="D236" s="4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5.75" customHeight="1">
      <c r="A237" s="13"/>
      <c r="B237" s="13"/>
      <c r="C237" s="13"/>
      <c r="D237" s="4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5.75" customHeight="1">
      <c r="A238" s="13"/>
      <c r="B238" s="13"/>
      <c r="C238" s="13"/>
      <c r="D238" s="4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5.75" customHeight="1">
      <c r="A239" s="13"/>
      <c r="B239" s="13"/>
      <c r="C239" s="13"/>
      <c r="D239" s="4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5.75" customHeight="1">
      <c r="A240" s="13"/>
      <c r="B240" s="13"/>
      <c r="C240" s="13"/>
      <c r="D240" s="4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5.75" customHeight="1">
      <c r="A241" s="13"/>
      <c r="B241" s="13"/>
      <c r="C241" s="13"/>
      <c r="D241" s="4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5.75" customHeight="1">
      <c r="A242" s="13"/>
      <c r="B242" s="13"/>
      <c r="C242" s="13"/>
      <c r="D242" s="4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5.75" customHeight="1">
      <c r="A243" s="13"/>
      <c r="B243" s="13"/>
      <c r="C243" s="13"/>
      <c r="D243" s="4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5.75" customHeight="1">
      <c r="A244" s="13"/>
      <c r="B244" s="13"/>
      <c r="C244" s="13"/>
      <c r="D244" s="4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5.75" customHeight="1">
      <c r="A245" s="13"/>
      <c r="B245" s="13"/>
      <c r="C245" s="13"/>
      <c r="D245" s="4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5.75" customHeight="1">
      <c r="A246" s="13"/>
      <c r="B246" s="13"/>
      <c r="C246" s="13"/>
      <c r="D246" s="4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5.75" customHeight="1">
      <c r="A247" s="13"/>
      <c r="B247" s="13"/>
      <c r="C247" s="13"/>
      <c r="D247" s="4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5.75" customHeight="1">
      <c r="A248" s="13"/>
      <c r="B248" s="13"/>
      <c r="C248" s="13"/>
      <c r="D248" s="4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5.75" customHeight="1">
      <c r="A249" s="13"/>
      <c r="B249" s="13"/>
      <c r="C249" s="13"/>
      <c r="D249" s="4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5.75" customHeight="1">
      <c r="A250" s="13"/>
      <c r="B250" s="13"/>
      <c r="C250" s="13"/>
      <c r="D250" s="4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5.75" customHeight="1">
      <c r="A251" s="13"/>
      <c r="B251" s="13"/>
      <c r="C251" s="13"/>
      <c r="D251" s="4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5.75" customHeight="1">
      <c r="A252" s="13"/>
      <c r="B252" s="13"/>
      <c r="C252" s="13"/>
      <c r="D252" s="4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5.75" customHeight="1">
      <c r="A253" s="13"/>
      <c r="B253" s="13"/>
      <c r="C253" s="13"/>
      <c r="D253" s="4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5.75" customHeight="1">
      <c r="A254" s="13"/>
      <c r="B254" s="13"/>
      <c r="C254" s="13"/>
      <c r="D254" s="4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5.75" customHeight="1">
      <c r="A255" s="13"/>
      <c r="B255" s="13"/>
      <c r="C255" s="13"/>
      <c r="D255" s="4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5.75" customHeight="1">
      <c r="A256" s="13"/>
      <c r="B256" s="13"/>
      <c r="C256" s="13"/>
      <c r="D256" s="4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5.75" customHeight="1">
      <c r="A257" s="13"/>
      <c r="B257" s="13"/>
      <c r="C257" s="13"/>
      <c r="D257" s="4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5.75" customHeight="1">
      <c r="A258" s="13"/>
      <c r="B258" s="13"/>
      <c r="C258" s="13"/>
      <c r="D258" s="4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5.75" customHeight="1">
      <c r="A259" s="13"/>
      <c r="B259" s="13"/>
      <c r="C259" s="13"/>
      <c r="D259" s="4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5.75" customHeight="1">
      <c r="A260" s="13"/>
      <c r="B260" s="13"/>
      <c r="C260" s="13"/>
      <c r="D260" s="4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5.75" customHeight="1">
      <c r="A261" s="13"/>
      <c r="B261" s="13"/>
      <c r="C261" s="13"/>
      <c r="D261" s="4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5.75" customHeight="1">
      <c r="A262" s="13"/>
      <c r="B262" s="13"/>
      <c r="C262" s="13"/>
      <c r="D262" s="4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5.75" customHeight="1">
      <c r="A263" s="13"/>
      <c r="B263" s="13"/>
      <c r="C263" s="13"/>
      <c r="D263" s="4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5.75" customHeight="1">
      <c r="A264" s="13"/>
      <c r="B264" s="13"/>
      <c r="C264" s="13"/>
      <c r="D264" s="4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5.75" customHeight="1">
      <c r="A265" s="13"/>
      <c r="B265" s="13"/>
      <c r="C265" s="13"/>
      <c r="D265" s="4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5.75" customHeight="1">
      <c r="A266" s="13"/>
      <c r="B266" s="13"/>
      <c r="C266" s="13"/>
      <c r="D266" s="4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5.75" customHeight="1">
      <c r="A267" s="13"/>
      <c r="B267" s="13"/>
      <c r="C267" s="13"/>
      <c r="D267" s="4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5.75" customHeight="1">
      <c r="A268" s="13"/>
      <c r="B268" s="13"/>
      <c r="C268" s="13"/>
      <c r="D268" s="4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5.75" customHeight="1">
      <c r="A269" s="13"/>
      <c r="B269" s="13"/>
      <c r="C269" s="13"/>
      <c r="D269" s="4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5.75" customHeight="1">
      <c r="A270" s="13"/>
      <c r="B270" s="13"/>
      <c r="C270" s="13"/>
      <c r="D270" s="4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5.75" customHeight="1">
      <c r="A271" s="13"/>
      <c r="B271" s="13"/>
      <c r="C271" s="13"/>
      <c r="D271" s="4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5.75" customHeight="1">
      <c r="A272" s="13"/>
      <c r="B272" s="13"/>
      <c r="C272" s="13"/>
      <c r="D272" s="4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5.75" customHeight="1">
      <c r="A273" s="13"/>
      <c r="B273" s="13"/>
      <c r="C273" s="13"/>
      <c r="D273" s="4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5.75" customHeight="1">
      <c r="A274" s="13"/>
      <c r="B274" s="13"/>
      <c r="C274" s="13"/>
      <c r="D274" s="4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5.75" customHeight="1">
      <c r="A275" s="13"/>
      <c r="B275" s="13"/>
      <c r="C275" s="13"/>
      <c r="D275" s="4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5.75" customHeight="1">
      <c r="A276" s="13"/>
      <c r="B276" s="13"/>
      <c r="C276" s="13"/>
      <c r="D276" s="4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5.75" customHeight="1">
      <c r="A277" s="13"/>
      <c r="B277" s="13"/>
      <c r="C277" s="13"/>
      <c r="D277" s="4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5.75" customHeight="1">
      <c r="A278" s="13"/>
      <c r="B278" s="13"/>
      <c r="C278" s="13"/>
      <c r="D278" s="4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5.75" customHeight="1">
      <c r="A279" s="13"/>
      <c r="B279" s="13"/>
      <c r="C279" s="13"/>
      <c r="D279" s="4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5.75" customHeight="1">
      <c r="A280" s="13"/>
      <c r="B280" s="13"/>
      <c r="C280" s="13"/>
      <c r="D280" s="4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5.75" customHeight="1">
      <c r="A281" s="13"/>
      <c r="B281" s="13"/>
      <c r="C281" s="13"/>
      <c r="D281" s="4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5.75" customHeight="1">
      <c r="A282" s="13"/>
      <c r="B282" s="13"/>
      <c r="C282" s="13"/>
      <c r="D282" s="4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5.75" customHeight="1">
      <c r="A283" s="13"/>
      <c r="B283" s="13"/>
      <c r="C283" s="13"/>
      <c r="D283" s="4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5.75" customHeight="1">
      <c r="A284" s="13"/>
      <c r="B284" s="13"/>
      <c r="C284" s="13"/>
      <c r="D284" s="4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5.75" customHeight="1">
      <c r="A285" s="13"/>
      <c r="B285" s="13"/>
      <c r="C285" s="13"/>
      <c r="D285" s="4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5.75" customHeight="1">
      <c r="A286" s="13"/>
      <c r="B286" s="13"/>
      <c r="C286" s="13"/>
      <c r="D286" s="4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5.75" customHeight="1">
      <c r="A287" s="13"/>
      <c r="B287" s="13"/>
      <c r="C287" s="13"/>
      <c r="D287" s="4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5.75" customHeight="1">
      <c r="A288" s="13"/>
      <c r="B288" s="13"/>
      <c r="C288" s="13"/>
      <c r="D288" s="4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5.75" customHeight="1">
      <c r="A289" s="13"/>
      <c r="B289" s="13"/>
      <c r="C289" s="13"/>
      <c r="D289" s="4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5.75" customHeight="1">
      <c r="A290" s="13"/>
      <c r="B290" s="13"/>
      <c r="C290" s="13"/>
      <c r="D290" s="4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5.75" customHeight="1">
      <c r="A291" s="13"/>
      <c r="B291" s="13"/>
      <c r="C291" s="13"/>
      <c r="D291" s="4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5.75" customHeight="1">
      <c r="A292" s="13"/>
      <c r="B292" s="13"/>
      <c r="C292" s="13"/>
      <c r="D292" s="4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5.75" customHeight="1">
      <c r="A293" s="13"/>
      <c r="B293" s="13"/>
      <c r="C293" s="13"/>
      <c r="D293" s="4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5.75" customHeight="1">
      <c r="A294" s="13"/>
      <c r="B294" s="13"/>
      <c r="C294" s="13"/>
      <c r="D294" s="4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5.75" customHeight="1">
      <c r="A295" s="13"/>
      <c r="B295" s="13"/>
      <c r="C295" s="13"/>
      <c r="D295" s="4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5.75" customHeight="1">
      <c r="A296" s="13"/>
      <c r="B296" s="13"/>
      <c r="C296" s="13"/>
      <c r="D296" s="4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5.75" customHeight="1">
      <c r="A297" s="13"/>
      <c r="B297" s="13"/>
      <c r="C297" s="13"/>
      <c r="D297" s="4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5.75" customHeight="1">
      <c r="A298" s="13"/>
      <c r="B298" s="13"/>
      <c r="C298" s="13"/>
      <c r="D298" s="4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5.75" customHeight="1">
      <c r="A299" s="13"/>
      <c r="B299" s="13"/>
      <c r="C299" s="13"/>
      <c r="D299" s="4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5.75" customHeight="1">
      <c r="A300" s="13"/>
      <c r="B300" s="13"/>
      <c r="C300" s="13"/>
      <c r="D300" s="4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5.75" customHeight="1">
      <c r="A301" s="13"/>
      <c r="B301" s="13"/>
      <c r="C301" s="13"/>
      <c r="D301" s="4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5.75" customHeight="1">
      <c r="A302" s="13"/>
      <c r="B302" s="13"/>
      <c r="C302" s="13"/>
      <c r="D302" s="4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5.75" customHeight="1">
      <c r="A303" s="13"/>
      <c r="B303" s="13"/>
      <c r="C303" s="13"/>
      <c r="D303" s="4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5.75" customHeight="1">
      <c r="A304" s="13"/>
      <c r="B304" s="13"/>
      <c r="C304" s="13"/>
      <c r="D304" s="4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5.75" customHeight="1">
      <c r="A305" s="13"/>
      <c r="B305" s="13"/>
      <c r="C305" s="13"/>
      <c r="D305" s="4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5.75" customHeight="1">
      <c r="A306" s="13"/>
      <c r="B306" s="13"/>
      <c r="C306" s="13"/>
      <c r="D306" s="4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5.75" customHeight="1">
      <c r="A307" s="13"/>
      <c r="B307" s="13"/>
      <c r="C307" s="13"/>
      <c r="D307" s="4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5.75" customHeight="1">
      <c r="A308" s="13"/>
      <c r="B308" s="13"/>
      <c r="C308" s="13"/>
      <c r="D308" s="4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5.75" customHeight="1">
      <c r="A309" s="13"/>
      <c r="B309" s="13"/>
      <c r="C309" s="13"/>
      <c r="D309" s="4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5.75" customHeight="1">
      <c r="A310" s="13"/>
      <c r="B310" s="13"/>
      <c r="C310" s="13"/>
      <c r="D310" s="4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5.75" customHeight="1">
      <c r="A311" s="13"/>
      <c r="B311" s="13"/>
      <c r="C311" s="13"/>
      <c r="D311" s="4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5.75" customHeight="1">
      <c r="A312" s="13"/>
      <c r="B312" s="13"/>
      <c r="C312" s="13"/>
      <c r="D312" s="4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5.75" customHeight="1">
      <c r="A313" s="13"/>
      <c r="B313" s="13"/>
      <c r="C313" s="13"/>
      <c r="D313" s="4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5.75" customHeight="1">
      <c r="A314" s="13"/>
      <c r="B314" s="13"/>
      <c r="C314" s="13"/>
      <c r="D314" s="4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5.75" customHeight="1">
      <c r="A315" s="13"/>
      <c r="B315" s="13"/>
      <c r="C315" s="13"/>
      <c r="D315" s="4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5.75" customHeight="1">
      <c r="A316" s="13"/>
      <c r="B316" s="13"/>
      <c r="C316" s="13"/>
      <c r="D316" s="4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5.75" customHeight="1">
      <c r="A317" s="13"/>
      <c r="B317" s="13"/>
      <c r="C317" s="13"/>
      <c r="D317" s="4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5.75" customHeight="1">
      <c r="A318" s="13"/>
      <c r="B318" s="13"/>
      <c r="C318" s="13"/>
      <c r="D318" s="4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5.75" customHeight="1">
      <c r="A319" s="13"/>
      <c r="B319" s="13"/>
      <c r="C319" s="13"/>
      <c r="D319" s="4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5.75" customHeight="1">
      <c r="A320" s="13"/>
      <c r="B320" s="13"/>
      <c r="C320" s="13"/>
      <c r="D320" s="4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5.75" customHeight="1">
      <c r="A321" s="13"/>
      <c r="B321" s="13"/>
      <c r="C321" s="13"/>
      <c r="D321" s="4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5.75" customHeight="1">
      <c r="A322" s="13"/>
      <c r="B322" s="13"/>
      <c r="C322" s="13"/>
      <c r="D322" s="4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5.75" customHeight="1">
      <c r="A323" s="13"/>
      <c r="B323" s="13"/>
      <c r="C323" s="13"/>
      <c r="D323" s="4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5.75" customHeight="1">
      <c r="A324" s="13"/>
      <c r="B324" s="13"/>
      <c r="C324" s="13"/>
      <c r="D324" s="4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5.75" customHeight="1">
      <c r="A325" s="13"/>
      <c r="B325" s="13"/>
      <c r="C325" s="13"/>
      <c r="D325" s="4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5.75" customHeight="1">
      <c r="A326" s="13"/>
      <c r="B326" s="13"/>
      <c r="C326" s="13"/>
      <c r="D326" s="4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5.75" customHeight="1">
      <c r="A327" s="13"/>
      <c r="B327" s="13"/>
      <c r="C327" s="13"/>
      <c r="D327" s="4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5.75" customHeight="1">
      <c r="A328" s="13"/>
      <c r="B328" s="13"/>
      <c r="C328" s="13"/>
      <c r="D328" s="4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5.75" customHeight="1">
      <c r="A329" s="13"/>
      <c r="B329" s="13"/>
      <c r="C329" s="13"/>
      <c r="D329" s="4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5.75" customHeight="1">
      <c r="A330" s="13"/>
      <c r="B330" s="13"/>
      <c r="C330" s="13"/>
      <c r="D330" s="4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5.75" customHeight="1">
      <c r="A331" s="13"/>
      <c r="B331" s="13"/>
      <c r="C331" s="13"/>
      <c r="D331" s="4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5.75" customHeight="1">
      <c r="A332" s="13"/>
      <c r="B332" s="13"/>
      <c r="C332" s="13"/>
      <c r="D332" s="4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5.75" customHeight="1">
      <c r="A333" s="13"/>
      <c r="B333" s="13"/>
      <c r="C333" s="13"/>
      <c r="D333" s="4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5.75" customHeight="1">
      <c r="A334" s="13"/>
      <c r="B334" s="13"/>
      <c r="C334" s="13"/>
      <c r="D334" s="4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5.75" customHeight="1">
      <c r="A335" s="13"/>
      <c r="B335" s="13"/>
      <c r="C335" s="13"/>
      <c r="D335" s="4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5.75" customHeight="1">
      <c r="A336" s="13"/>
      <c r="B336" s="13"/>
      <c r="C336" s="13"/>
      <c r="D336" s="4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5.75" customHeight="1">
      <c r="A337" s="13"/>
      <c r="B337" s="13"/>
      <c r="C337" s="13"/>
      <c r="D337" s="4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5.75" customHeight="1">
      <c r="A338" s="13"/>
      <c r="B338" s="13"/>
      <c r="C338" s="13"/>
      <c r="D338" s="4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5.75" customHeight="1">
      <c r="A339" s="13"/>
      <c r="B339" s="13"/>
      <c r="C339" s="13"/>
      <c r="D339" s="4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5.75" customHeight="1">
      <c r="A340" s="13"/>
      <c r="B340" s="13"/>
      <c r="C340" s="13"/>
      <c r="D340" s="4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5.75" customHeight="1">
      <c r="A341" s="13"/>
      <c r="B341" s="13"/>
      <c r="C341" s="13"/>
      <c r="D341" s="4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5.75" customHeight="1">
      <c r="A342" s="13"/>
      <c r="B342" s="13"/>
      <c r="C342" s="13"/>
      <c r="D342" s="4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5.75" customHeight="1">
      <c r="A343" s="13"/>
      <c r="B343" s="13"/>
      <c r="C343" s="13"/>
      <c r="D343" s="4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5.75" customHeight="1">
      <c r="A344" s="13"/>
      <c r="B344" s="13"/>
      <c r="C344" s="13"/>
      <c r="D344" s="4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5.75" customHeight="1">
      <c r="A345" s="13"/>
      <c r="B345" s="13"/>
      <c r="C345" s="13"/>
      <c r="D345" s="4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5.75" customHeight="1">
      <c r="A346" s="13"/>
      <c r="B346" s="13"/>
      <c r="C346" s="13"/>
      <c r="D346" s="4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5.75" customHeight="1">
      <c r="A347" s="13"/>
      <c r="B347" s="13"/>
      <c r="C347" s="13"/>
      <c r="D347" s="4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5.75" customHeight="1">
      <c r="A348" s="13"/>
      <c r="B348" s="13"/>
      <c r="C348" s="13"/>
      <c r="D348" s="4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5.75" customHeight="1">
      <c r="A349" s="13"/>
      <c r="B349" s="13"/>
      <c r="C349" s="13"/>
      <c r="D349" s="4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5.75" customHeight="1">
      <c r="A350" s="13"/>
      <c r="B350" s="13"/>
      <c r="C350" s="13"/>
      <c r="D350" s="4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5.75" customHeight="1">
      <c r="A351" s="13"/>
      <c r="B351" s="13"/>
      <c r="C351" s="13"/>
      <c r="D351" s="4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5.75" customHeight="1">
      <c r="A352" s="13"/>
      <c r="B352" s="13"/>
      <c r="C352" s="13"/>
      <c r="D352" s="4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5.75" customHeight="1">
      <c r="A353" s="13"/>
      <c r="B353" s="13"/>
      <c r="C353" s="13"/>
      <c r="D353" s="4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5.75" customHeight="1">
      <c r="A354" s="13"/>
      <c r="B354" s="13"/>
      <c r="C354" s="13"/>
      <c r="D354" s="4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5.75" customHeight="1">
      <c r="A355" s="13"/>
      <c r="B355" s="13"/>
      <c r="C355" s="13"/>
      <c r="D355" s="4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5.75" customHeight="1">
      <c r="A356" s="13"/>
      <c r="B356" s="13"/>
      <c r="C356" s="13"/>
      <c r="D356" s="4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5.75" customHeight="1">
      <c r="A357" s="13"/>
      <c r="B357" s="13"/>
      <c r="C357" s="13"/>
      <c r="D357" s="4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5.75" customHeight="1">
      <c r="A358" s="13"/>
      <c r="B358" s="13"/>
      <c r="C358" s="13"/>
      <c r="D358" s="4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5.75" customHeight="1">
      <c r="A359" s="13"/>
      <c r="B359" s="13"/>
      <c r="C359" s="13"/>
      <c r="D359" s="4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5.75" customHeight="1">
      <c r="A360" s="13"/>
      <c r="B360" s="13"/>
      <c r="C360" s="13"/>
      <c r="D360" s="4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5.75" customHeight="1">
      <c r="A361" s="13"/>
      <c r="B361" s="13"/>
      <c r="C361" s="13"/>
      <c r="D361" s="4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5.75" customHeight="1">
      <c r="A362" s="13"/>
      <c r="B362" s="13"/>
      <c r="C362" s="13"/>
      <c r="D362" s="4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5.75" customHeight="1">
      <c r="A363" s="13"/>
      <c r="B363" s="13"/>
      <c r="C363" s="13"/>
      <c r="D363" s="4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5.75" customHeight="1">
      <c r="A364" s="13"/>
      <c r="B364" s="13"/>
      <c r="C364" s="13"/>
      <c r="D364" s="4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5.75" customHeight="1">
      <c r="A365" s="13"/>
      <c r="B365" s="13"/>
      <c r="C365" s="13"/>
      <c r="D365" s="4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5.75" customHeight="1">
      <c r="A366" s="13"/>
      <c r="B366" s="13"/>
      <c r="C366" s="13"/>
      <c r="D366" s="4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5.75" customHeight="1">
      <c r="A367" s="13"/>
      <c r="B367" s="13"/>
      <c r="C367" s="13"/>
      <c r="D367" s="4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5.75" customHeight="1">
      <c r="A368" s="13"/>
      <c r="B368" s="13"/>
      <c r="C368" s="13"/>
      <c r="D368" s="4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5.75" customHeight="1">
      <c r="A369" s="13"/>
      <c r="B369" s="13"/>
      <c r="C369" s="13"/>
      <c r="D369" s="4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5.75" customHeight="1">
      <c r="A370" s="13"/>
      <c r="B370" s="13"/>
      <c r="C370" s="13"/>
      <c r="D370" s="4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5.75" customHeight="1">
      <c r="A371" s="13"/>
      <c r="B371" s="13"/>
      <c r="C371" s="13"/>
      <c r="D371" s="4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5.75" customHeight="1">
      <c r="A372" s="13"/>
      <c r="B372" s="13"/>
      <c r="C372" s="13"/>
      <c r="D372" s="4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5.75" customHeight="1">
      <c r="A373" s="13"/>
      <c r="B373" s="13"/>
      <c r="C373" s="13"/>
      <c r="D373" s="4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5.75" customHeight="1">
      <c r="A374" s="13"/>
      <c r="B374" s="13"/>
      <c r="C374" s="13"/>
      <c r="D374" s="4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5.75" customHeight="1">
      <c r="A375" s="13"/>
      <c r="B375" s="13"/>
      <c r="C375" s="13"/>
      <c r="D375" s="4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5.75" customHeight="1">
      <c r="A376" s="13"/>
      <c r="B376" s="13"/>
      <c r="C376" s="13"/>
      <c r="D376" s="4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5.75" customHeight="1">
      <c r="A377" s="13"/>
      <c r="B377" s="13"/>
      <c r="C377" s="13"/>
      <c r="D377" s="4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5.75" customHeight="1">
      <c r="A378" s="13"/>
      <c r="B378" s="13"/>
      <c r="C378" s="13"/>
      <c r="D378" s="4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5.75" customHeight="1">
      <c r="A379" s="13"/>
      <c r="B379" s="13"/>
      <c r="C379" s="13"/>
      <c r="D379" s="4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5.75" customHeight="1">
      <c r="A380" s="13"/>
      <c r="B380" s="13"/>
      <c r="C380" s="13"/>
      <c r="D380" s="4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5.75" customHeight="1">
      <c r="A381" s="13"/>
      <c r="B381" s="13"/>
      <c r="C381" s="13"/>
      <c r="D381" s="4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5.75" customHeight="1">
      <c r="A382" s="13"/>
      <c r="B382" s="13"/>
      <c r="C382" s="13"/>
      <c r="D382" s="4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5.75" customHeight="1">
      <c r="A383" s="13"/>
      <c r="B383" s="13"/>
      <c r="C383" s="13"/>
      <c r="D383" s="4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5.75" customHeight="1">
      <c r="A384" s="13"/>
      <c r="B384" s="13"/>
      <c r="C384" s="13"/>
      <c r="D384" s="4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5.75" customHeight="1">
      <c r="A385" s="13"/>
      <c r="B385" s="13"/>
      <c r="C385" s="13"/>
      <c r="D385" s="4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5.75" customHeight="1">
      <c r="A386" s="13"/>
      <c r="B386" s="13"/>
      <c r="C386" s="13"/>
      <c r="D386" s="4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5.75" customHeight="1">
      <c r="A387" s="13"/>
      <c r="B387" s="13"/>
      <c r="C387" s="13"/>
      <c r="D387" s="4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5.75" customHeight="1">
      <c r="A388" s="13"/>
      <c r="B388" s="13"/>
      <c r="C388" s="13"/>
      <c r="D388" s="4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5.75" customHeight="1">
      <c r="A389" s="13"/>
      <c r="B389" s="13"/>
      <c r="C389" s="13"/>
      <c r="D389" s="4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5.75" customHeight="1">
      <c r="A390" s="13"/>
      <c r="B390" s="13"/>
      <c r="C390" s="13"/>
      <c r="D390" s="4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5.75" customHeight="1">
      <c r="A391" s="13"/>
      <c r="B391" s="13"/>
      <c r="C391" s="13"/>
      <c r="D391" s="4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5.75" customHeight="1">
      <c r="A392" s="13"/>
      <c r="B392" s="13"/>
      <c r="C392" s="13"/>
      <c r="D392" s="4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5.75" customHeight="1">
      <c r="A393" s="13"/>
      <c r="B393" s="13"/>
      <c r="C393" s="13"/>
      <c r="D393" s="4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5.75" customHeight="1">
      <c r="A394" s="13"/>
      <c r="B394" s="13"/>
      <c r="C394" s="13"/>
      <c r="D394" s="4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5.75" customHeight="1">
      <c r="A395" s="13"/>
      <c r="B395" s="13"/>
      <c r="C395" s="13"/>
      <c r="D395" s="4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5.75" customHeight="1">
      <c r="A396" s="13"/>
      <c r="B396" s="13"/>
      <c r="C396" s="13"/>
      <c r="D396" s="4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5.75" customHeight="1">
      <c r="A397" s="13"/>
      <c r="B397" s="13"/>
      <c r="C397" s="13"/>
      <c r="D397" s="4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5.75" customHeight="1">
      <c r="A398" s="13"/>
      <c r="B398" s="13"/>
      <c r="C398" s="13"/>
      <c r="D398" s="4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5.75" customHeight="1">
      <c r="A399" s="13"/>
      <c r="B399" s="13"/>
      <c r="C399" s="13"/>
      <c r="D399" s="4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5.75" customHeight="1">
      <c r="A400" s="13"/>
      <c r="B400" s="13"/>
      <c r="C400" s="13"/>
      <c r="D400" s="4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5.75" customHeight="1">
      <c r="A401" s="13"/>
      <c r="B401" s="13"/>
      <c r="C401" s="13"/>
      <c r="D401" s="4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5.75" customHeight="1">
      <c r="A402" s="13"/>
      <c r="B402" s="13"/>
      <c r="C402" s="13"/>
      <c r="D402" s="4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5.75" customHeight="1">
      <c r="A403" s="13"/>
      <c r="B403" s="13"/>
      <c r="C403" s="13"/>
      <c r="D403" s="4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5.75" customHeight="1">
      <c r="A404" s="13"/>
      <c r="B404" s="13"/>
      <c r="C404" s="13"/>
      <c r="D404" s="4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5.75" customHeight="1">
      <c r="A405" s="13"/>
      <c r="B405" s="13"/>
      <c r="C405" s="13"/>
      <c r="D405" s="4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5.75" customHeight="1">
      <c r="A406" s="13"/>
      <c r="B406" s="13"/>
      <c r="C406" s="13"/>
      <c r="D406" s="4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5.75" customHeight="1">
      <c r="A407" s="13"/>
      <c r="B407" s="13"/>
      <c r="C407" s="13"/>
      <c r="D407" s="4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5.75" customHeight="1">
      <c r="A408" s="13"/>
      <c r="B408" s="13"/>
      <c r="C408" s="13"/>
      <c r="D408" s="4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5.75" customHeight="1">
      <c r="A409" s="13"/>
      <c r="B409" s="13"/>
      <c r="C409" s="13"/>
      <c r="D409" s="4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5.75" customHeight="1">
      <c r="A410" s="13"/>
      <c r="B410" s="13"/>
      <c r="C410" s="13"/>
      <c r="D410" s="4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5.75" customHeight="1">
      <c r="A411" s="13"/>
      <c r="B411" s="13"/>
      <c r="C411" s="13"/>
      <c r="D411" s="4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5.75" customHeight="1">
      <c r="A412" s="13"/>
      <c r="B412" s="13"/>
      <c r="C412" s="13"/>
      <c r="D412" s="4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5.75" customHeight="1">
      <c r="A413" s="13"/>
      <c r="B413" s="13"/>
      <c r="C413" s="13"/>
      <c r="D413" s="4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5.75" customHeight="1">
      <c r="A414" s="13"/>
      <c r="B414" s="13"/>
      <c r="C414" s="13"/>
      <c r="D414" s="4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5.75" customHeight="1">
      <c r="A415" s="13"/>
      <c r="B415" s="13"/>
      <c r="C415" s="13"/>
      <c r="D415" s="4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5.75" customHeight="1">
      <c r="A416" s="13"/>
      <c r="B416" s="13"/>
      <c r="C416" s="13"/>
      <c r="D416" s="4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5.75" customHeight="1">
      <c r="A417" s="13"/>
      <c r="B417" s="13"/>
      <c r="C417" s="13"/>
      <c r="D417" s="4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5.75" customHeight="1">
      <c r="A418" s="13"/>
      <c r="B418" s="13"/>
      <c r="C418" s="13"/>
      <c r="D418" s="4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5.75" customHeight="1">
      <c r="A419" s="13"/>
      <c r="B419" s="13"/>
      <c r="C419" s="13"/>
      <c r="D419" s="4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5.75" customHeight="1">
      <c r="A420" s="13"/>
      <c r="B420" s="13"/>
      <c r="C420" s="13"/>
      <c r="D420" s="4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5.75" customHeight="1">
      <c r="A421" s="13"/>
      <c r="B421" s="13"/>
      <c r="C421" s="13"/>
      <c r="D421" s="4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5.75" customHeight="1">
      <c r="A422" s="13"/>
      <c r="B422" s="13"/>
      <c r="C422" s="13"/>
      <c r="D422" s="4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5.75" customHeight="1">
      <c r="A423" s="13"/>
      <c r="B423" s="13"/>
      <c r="C423" s="13"/>
      <c r="D423" s="4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5.75" customHeight="1">
      <c r="A424" s="13"/>
      <c r="B424" s="13"/>
      <c r="C424" s="13"/>
      <c r="D424" s="4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5.75" customHeight="1">
      <c r="A425" s="13"/>
      <c r="B425" s="13"/>
      <c r="C425" s="13"/>
      <c r="D425" s="4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5.75" customHeight="1">
      <c r="A426" s="13"/>
      <c r="B426" s="13"/>
      <c r="C426" s="13"/>
      <c r="D426" s="4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5.75" customHeight="1">
      <c r="A427" s="13"/>
      <c r="B427" s="13"/>
      <c r="C427" s="13"/>
      <c r="D427" s="4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5.75" customHeight="1">
      <c r="A428" s="13"/>
      <c r="B428" s="13"/>
      <c r="C428" s="13"/>
      <c r="D428" s="4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5.75" customHeight="1">
      <c r="A429" s="13"/>
      <c r="B429" s="13"/>
      <c r="C429" s="13"/>
      <c r="D429" s="4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5.75" customHeight="1">
      <c r="A430" s="13"/>
      <c r="B430" s="13"/>
      <c r="C430" s="13"/>
      <c r="D430" s="4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5.75" customHeight="1">
      <c r="A431" s="13"/>
      <c r="B431" s="13"/>
      <c r="C431" s="13"/>
      <c r="D431" s="4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5.75" customHeight="1">
      <c r="A432" s="13"/>
      <c r="B432" s="13"/>
      <c r="C432" s="13"/>
      <c r="D432" s="4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5.75" customHeight="1">
      <c r="A433" s="13"/>
      <c r="B433" s="13"/>
      <c r="C433" s="13"/>
      <c r="D433" s="4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5.75" customHeight="1">
      <c r="A434" s="13"/>
      <c r="B434" s="13"/>
      <c r="C434" s="13"/>
      <c r="D434" s="4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5.75" customHeight="1">
      <c r="A435" s="13"/>
      <c r="B435" s="13"/>
      <c r="C435" s="13"/>
      <c r="D435" s="4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5.75" customHeight="1">
      <c r="A436" s="13"/>
      <c r="B436" s="13"/>
      <c r="C436" s="13"/>
      <c r="D436" s="4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5.75" customHeight="1">
      <c r="A437" s="13"/>
      <c r="B437" s="13"/>
      <c r="C437" s="13"/>
      <c r="D437" s="4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5.75" customHeight="1">
      <c r="A438" s="13"/>
      <c r="B438" s="13"/>
      <c r="C438" s="13"/>
      <c r="D438" s="4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5.75" customHeight="1">
      <c r="A439" s="13"/>
      <c r="B439" s="13"/>
      <c r="C439" s="13"/>
      <c r="D439" s="4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5.75" customHeight="1">
      <c r="A440" s="13"/>
      <c r="B440" s="13"/>
      <c r="C440" s="13"/>
      <c r="D440" s="4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5.75" customHeight="1">
      <c r="A441" s="13"/>
      <c r="B441" s="13"/>
      <c r="C441" s="13"/>
      <c r="D441" s="4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5.75" customHeight="1">
      <c r="A442" s="13"/>
      <c r="B442" s="13"/>
      <c r="C442" s="13"/>
      <c r="D442" s="4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5.75" customHeight="1">
      <c r="A443" s="13"/>
      <c r="B443" s="13"/>
      <c r="C443" s="13"/>
      <c r="D443" s="4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5.75" customHeight="1">
      <c r="A444" s="13"/>
      <c r="B444" s="13"/>
      <c r="C444" s="13"/>
      <c r="D444" s="4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5.75" customHeight="1">
      <c r="A445" s="13"/>
      <c r="B445" s="13"/>
      <c r="C445" s="13"/>
      <c r="D445" s="4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5.75" customHeight="1">
      <c r="A446" s="13"/>
      <c r="B446" s="13"/>
      <c r="C446" s="13"/>
      <c r="D446" s="4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5.75" customHeight="1">
      <c r="A447" s="13"/>
      <c r="B447" s="13"/>
      <c r="C447" s="13"/>
      <c r="D447" s="4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5.75" customHeight="1">
      <c r="A448" s="13"/>
      <c r="B448" s="13"/>
      <c r="C448" s="13"/>
      <c r="D448" s="4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5.75" customHeight="1">
      <c r="A449" s="13"/>
      <c r="B449" s="13"/>
      <c r="C449" s="13"/>
      <c r="D449" s="4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5.75" customHeight="1">
      <c r="A450" s="13"/>
      <c r="B450" s="13"/>
      <c r="C450" s="13"/>
      <c r="D450" s="4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5.75" customHeight="1">
      <c r="A451" s="13"/>
      <c r="B451" s="13"/>
      <c r="C451" s="13"/>
      <c r="D451" s="4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5.75" customHeight="1">
      <c r="A452" s="13"/>
      <c r="B452" s="13"/>
      <c r="C452" s="13"/>
      <c r="D452" s="4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5.75" customHeight="1">
      <c r="A453" s="13"/>
      <c r="B453" s="13"/>
      <c r="C453" s="13"/>
      <c r="D453" s="4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5.75" customHeight="1">
      <c r="A454" s="13"/>
      <c r="B454" s="13"/>
      <c r="C454" s="13"/>
      <c r="D454" s="4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5.75" customHeight="1">
      <c r="A455" s="13"/>
      <c r="B455" s="13"/>
      <c r="C455" s="13"/>
      <c r="D455" s="4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5.75" customHeight="1">
      <c r="A456" s="13"/>
      <c r="B456" s="13"/>
      <c r="C456" s="13"/>
      <c r="D456" s="4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5.75" customHeight="1">
      <c r="A457" s="13"/>
      <c r="B457" s="13"/>
      <c r="C457" s="13"/>
      <c r="D457" s="4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5.75" customHeight="1">
      <c r="A458" s="13"/>
      <c r="B458" s="13"/>
      <c r="C458" s="13"/>
      <c r="D458" s="4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5.75" customHeight="1">
      <c r="A459" s="13"/>
      <c r="B459" s="13"/>
      <c r="C459" s="13"/>
      <c r="D459" s="4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5.75" customHeight="1">
      <c r="A460" s="13"/>
      <c r="B460" s="13"/>
      <c r="C460" s="13"/>
      <c r="D460" s="4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5.75" customHeight="1">
      <c r="A461" s="13"/>
      <c r="B461" s="13"/>
      <c r="C461" s="13"/>
      <c r="D461" s="4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5.75" customHeight="1">
      <c r="A462" s="13"/>
      <c r="B462" s="13"/>
      <c r="C462" s="13"/>
      <c r="D462" s="4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5.75" customHeight="1">
      <c r="A463" s="13"/>
      <c r="B463" s="13"/>
      <c r="C463" s="13"/>
      <c r="D463" s="4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5.75" customHeight="1">
      <c r="A464" s="13"/>
      <c r="B464" s="13"/>
      <c r="C464" s="13"/>
      <c r="D464" s="4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5.75" customHeight="1">
      <c r="A465" s="13"/>
      <c r="B465" s="13"/>
      <c r="C465" s="13"/>
      <c r="D465" s="4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5.75" customHeight="1">
      <c r="A466" s="13"/>
      <c r="B466" s="13"/>
      <c r="C466" s="13"/>
      <c r="D466" s="4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5.75" customHeight="1">
      <c r="A467" s="13"/>
      <c r="B467" s="13"/>
      <c r="C467" s="13"/>
      <c r="D467" s="4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5.75" customHeight="1">
      <c r="A468" s="13"/>
      <c r="B468" s="13"/>
      <c r="C468" s="13"/>
      <c r="D468" s="4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5.75" customHeight="1">
      <c r="A469" s="13"/>
      <c r="B469" s="13"/>
      <c r="C469" s="13"/>
      <c r="D469" s="4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5.75" customHeight="1">
      <c r="A470" s="13"/>
      <c r="B470" s="13"/>
      <c r="C470" s="13"/>
      <c r="D470" s="4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5.75" customHeight="1">
      <c r="A471" s="13"/>
      <c r="B471" s="13"/>
      <c r="C471" s="13"/>
      <c r="D471" s="4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5.75" customHeight="1">
      <c r="A472" s="13"/>
      <c r="B472" s="13"/>
      <c r="C472" s="13"/>
      <c r="D472" s="4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5.75" customHeight="1">
      <c r="A473" s="13"/>
      <c r="B473" s="13"/>
      <c r="C473" s="13"/>
      <c r="D473" s="4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5.75" customHeight="1">
      <c r="A474" s="13"/>
      <c r="B474" s="13"/>
      <c r="C474" s="13"/>
      <c r="D474" s="4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5.75" customHeight="1">
      <c r="A475" s="13"/>
      <c r="B475" s="13"/>
      <c r="C475" s="13"/>
      <c r="D475" s="4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5.75" customHeight="1">
      <c r="A476" s="13"/>
      <c r="B476" s="13"/>
      <c r="C476" s="13"/>
      <c r="D476" s="4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5.75" customHeight="1">
      <c r="A477" s="13"/>
      <c r="B477" s="13"/>
      <c r="C477" s="13"/>
      <c r="D477" s="4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5.75" customHeight="1">
      <c r="A478" s="13"/>
      <c r="B478" s="13"/>
      <c r="C478" s="13"/>
      <c r="D478" s="4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5.75" customHeight="1">
      <c r="A479" s="13"/>
      <c r="B479" s="13"/>
      <c r="C479" s="13"/>
      <c r="D479" s="4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5.75" customHeight="1">
      <c r="A480" s="13"/>
      <c r="B480" s="13"/>
      <c r="C480" s="13"/>
      <c r="D480" s="4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5.75" customHeight="1">
      <c r="A481" s="13"/>
      <c r="B481" s="13"/>
      <c r="C481" s="13"/>
      <c r="D481" s="4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5.75" customHeight="1">
      <c r="A482" s="13"/>
      <c r="B482" s="13"/>
      <c r="C482" s="13"/>
      <c r="D482" s="4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5.75" customHeight="1">
      <c r="A483" s="13"/>
      <c r="B483" s="13"/>
      <c r="C483" s="13"/>
      <c r="D483" s="4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5.75" customHeight="1">
      <c r="A484" s="13"/>
      <c r="B484" s="13"/>
      <c r="C484" s="13"/>
      <c r="D484" s="4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5.75" customHeight="1">
      <c r="A485" s="13"/>
      <c r="B485" s="13"/>
      <c r="C485" s="13"/>
      <c r="D485" s="4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5.75" customHeight="1">
      <c r="A486" s="13"/>
      <c r="B486" s="13"/>
      <c r="C486" s="13"/>
      <c r="D486" s="4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5.75" customHeight="1">
      <c r="A487" s="13"/>
      <c r="B487" s="13"/>
      <c r="C487" s="13"/>
      <c r="D487" s="4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5.75" customHeight="1">
      <c r="A488" s="13"/>
      <c r="B488" s="13"/>
      <c r="C488" s="13"/>
      <c r="D488" s="4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5.75" customHeight="1">
      <c r="A489" s="13"/>
      <c r="B489" s="13"/>
      <c r="C489" s="13"/>
      <c r="D489" s="4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5.75" customHeight="1">
      <c r="A490" s="13"/>
      <c r="B490" s="13"/>
      <c r="C490" s="13"/>
      <c r="D490" s="4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5.75" customHeight="1">
      <c r="A491" s="13"/>
      <c r="B491" s="13"/>
      <c r="C491" s="13"/>
      <c r="D491" s="4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5.75" customHeight="1">
      <c r="A492" s="13"/>
      <c r="B492" s="13"/>
      <c r="C492" s="13"/>
      <c r="D492" s="4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5.75" customHeight="1">
      <c r="A493" s="13"/>
      <c r="B493" s="13"/>
      <c r="C493" s="13"/>
      <c r="D493" s="4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5.75" customHeight="1">
      <c r="A494" s="13"/>
      <c r="B494" s="13"/>
      <c r="C494" s="13"/>
      <c r="D494" s="4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5.75" customHeight="1">
      <c r="A495" s="13"/>
      <c r="B495" s="13"/>
      <c r="C495" s="13"/>
      <c r="D495" s="4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5.75" customHeight="1">
      <c r="A496" s="13"/>
      <c r="B496" s="13"/>
      <c r="C496" s="13"/>
      <c r="D496" s="4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5.75" customHeight="1">
      <c r="A497" s="13"/>
      <c r="B497" s="13"/>
      <c r="C497" s="13"/>
      <c r="D497" s="4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5.75" customHeight="1">
      <c r="A498" s="13"/>
      <c r="B498" s="13"/>
      <c r="C498" s="13"/>
      <c r="D498" s="4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5.75" customHeight="1">
      <c r="A499" s="13"/>
      <c r="B499" s="13"/>
      <c r="C499" s="13"/>
      <c r="D499" s="4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5.75" customHeight="1">
      <c r="A500" s="13"/>
      <c r="B500" s="13"/>
      <c r="C500" s="13"/>
      <c r="D500" s="4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5.75" customHeight="1">
      <c r="A501" s="13"/>
      <c r="B501" s="13"/>
      <c r="C501" s="13"/>
      <c r="D501" s="4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5.75" customHeight="1">
      <c r="A502" s="13"/>
      <c r="B502" s="13"/>
      <c r="C502" s="13"/>
      <c r="D502" s="4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5.75" customHeight="1">
      <c r="A503" s="13"/>
      <c r="B503" s="13"/>
      <c r="C503" s="13"/>
      <c r="D503" s="4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5.75" customHeight="1">
      <c r="A504" s="13"/>
      <c r="B504" s="13"/>
      <c r="C504" s="13"/>
      <c r="D504" s="4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5.75" customHeight="1">
      <c r="A505" s="13"/>
      <c r="B505" s="13"/>
      <c r="C505" s="13"/>
      <c r="D505" s="4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5.75" customHeight="1">
      <c r="A506" s="13"/>
      <c r="B506" s="13"/>
      <c r="C506" s="13"/>
      <c r="D506" s="4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5.75" customHeight="1">
      <c r="A507" s="13"/>
      <c r="B507" s="13"/>
      <c r="C507" s="13"/>
      <c r="D507" s="4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5.75" customHeight="1">
      <c r="A508" s="13"/>
      <c r="B508" s="13"/>
      <c r="C508" s="13"/>
      <c r="D508" s="4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5.75" customHeight="1">
      <c r="A509" s="13"/>
      <c r="B509" s="13"/>
      <c r="C509" s="13"/>
      <c r="D509" s="4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5.75" customHeight="1">
      <c r="A510" s="13"/>
      <c r="B510" s="13"/>
      <c r="C510" s="13"/>
      <c r="D510" s="4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5.75" customHeight="1">
      <c r="A511" s="13"/>
      <c r="B511" s="13"/>
      <c r="C511" s="13"/>
      <c r="D511" s="4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5.75" customHeight="1">
      <c r="A512" s="13"/>
      <c r="B512" s="13"/>
      <c r="C512" s="13"/>
      <c r="D512" s="4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5.75" customHeight="1">
      <c r="A513" s="13"/>
      <c r="B513" s="13"/>
      <c r="C513" s="13"/>
      <c r="D513" s="4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5.75" customHeight="1">
      <c r="A514" s="13"/>
      <c r="B514" s="13"/>
      <c r="C514" s="13"/>
      <c r="D514" s="4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5.75" customHeight="1">
      <c r="A515" s="13"/>
      <c r="B515" s="13"/>
      <c r="C515" s="13"/>
      <c r="D515" s="4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5.75" customHeight="1">
      <c r="A516" s="13"/>
      <c r="B516" s="13"/>
      <c r="C516" s="13"/>
      <c r="D516" s="4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5.75" customHeight="1">
      <c r="A517" s="13"/>
      <c r="B517" s="13"/>
      <c r="C517" s="13"/>
      <c r="D517" s="4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5.75" customHeight="1">
      <c r="A518" s="13"/>
      <c r="B518" s="13"/>
      <c r="C518" s="13"/>
      <c r="D518" s="4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5.75" customHeight="1">
      <c r="A519" s="13"/>
      <c r="B519" s="13"/>
      <c r="C519" s="13"/>
      <c r="D519" s="4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5.75" customHeight="1">
      <c r="A520" s="13"/>
      <c r="B520" s="13"/>
      <c r="C520" s="13"/>
      <c r="D520" s="4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5.75" customHeight="1">
      <c r="A521" s="13"/>
      <c r="B521" s="13"/>
      <c r="C521" s="13"/>
      <c r="D521" s="4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5.75" customHeight="1">
      <c r="A522" s="13"/>
      <c r="B522" s="13"/>
      <c r="C522" s="13"/>
      <c r="D522" s="4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5.75" customHeight="1">
      <c r="A523" s="13"/>
      <c r="B523" s="13"/>
      <c r="C523" s="13"/>
      <c r="D523" s="4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5.75" customHeight="1">
      <c r="A524" s="13"/>
      <c r="B524" s="13"/>
      <c r="C524" s="13"/>
      <c r="D524" s="4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5.75" customHeight="1">
      <c r="A525" s="13"/>
      <c r="B525" s="13"/>
      <c r="C525" s="13"/>
      <c r="D525" s="4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5.75" customHeight="1">
      <c r="A526" s="13"/>
      <c r="B526" s="13"/>
      <c r="C526" s="13"/>
      <c r="D526" s="4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5.75" customHeight="1">
      <c r="A527" s="13"/>
      <c r="B527" s="13"/>
      <c r="C527" s="13"/>
      <c r="D527" s="4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5.75" customHeight="1">
      <c r="A528" s="13"/>
      <c r="B528" s="13"/>
      <c r="C528" s="13"/>
      <c r="D528" s="4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5.75" customHeight="1">
      <c r="A529" s="13"/>
      <c r="B529" s="13"/>
      <c r="C529" s="13"/>
      <c r="D529" s="4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5.75" customHeight="1">
      <c r="A530" s="13"/>
      <c r="B530" s="13"/>
      <c r="C530" s="13"/>
      <c r="D530" s="4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5.75" customHeight="1">
      <c r="A531" s="13"/>
      <c r="B531" s="13"/>
      <c r="C531" s="13"/>
      <c r="D531" s="4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5.75" customHeight="1">
      <c r="A532" s="13"/>
      <c r="B532" s="13"/>
      <c r="C532" s="13"/>
      <c r="D532" s="4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5.75" customHeight="1">
      <c r="A533" s="13"/>
      <c r="B533" s="13"/>
      <c r="C533" s="13"/>
      <c r="D533" s="4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5.75" customHeight="1">
      <c r="A534" s="13"/>
      <c r="B534" s="13"/>
      <c r="C534" s="13"/>
      <c r="D534" s="4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5.75" customHeight="1">
      <c r="A535" s="13"/>
      <c r="B535" s="13"/>
      <c r="C535" s="13"/>
      <c r="D535" s="4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5.75" customHeight="1">
      <c r="A536" s="13"/>
      <c r="B536" s="13"/>
      <c r="C536" s="13"/>
      <c r="D536" s="4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5.75" customHeight="1">
      <c r="A537" s="13"/>
      <c r="B537" s="13"/>
      <c r="C537" s="13"/>
      <c r="D537" s="4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5.75" customHeight="1">
      <c r="A538" s="13"/>
      <c r="B538" s="13"/>
      <c r="C538" s="13"/>
      <c r="D538" s="4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5.75" customHeight="1">
      <c r="A539" s="13"/>
      <c r="B539" s="13"/>
      <c r="C539" s="13"/>
      <c r="D539" s="4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5.75" customHeight="1">
      <c r="A540" s="13"/>
      <c r="B540" s="13"/>
      <c r="C540" s="13"/>
      <c r="D540" s="4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5.75" customHeight="1">
      <c r="A541" s="13"/>
      <c r="B541" s="13"/>
      <c r="C541" s="13"/>
      <c r="D541" s="4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5.75" customHeight="1">
      <c r="A542" s="13"/>
      <c r="B542" s="13"/>
      <c r="C542" s="13"/>
      <c r="D542" s="4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5.75" customHeight="1">
      <c r="A543" s="13"/>
      <c r="B543" s="13"/>
      <c r="C543" s="13"/>
      <c r="D543" s="4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5.75" customHeight="1">
      <c r="A544" s="13"/>
      <c r="B544" s="13"/>
      <c r="C544" s="13"/>
      <c r="D544" s="4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5.75" customHeight="1">
      <c r="A545" s="13"/>
      <c r="B545" s="13"/>
      <c r="C545" s="13"/>
      <c r="D545" s="4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5.75" customHeight="1">
      <c r="A546" s="13"/>
      <c r="B546" s="13"/>
      <c r="C546" s="13"/>
      <c r="D546" s="4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5.75" customHeight="1">
      <c r="A547" s="13"/>
      <c r="B547" s="13"/>
      <c r="C547" s="13"/>
      <c r="D547" s="4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5.75" customHeight="1">
      <c r="A548" s="13"/>
      <c r="B548" s="13"/>
      <c r="C548" s="13"/>
      <c r="D548" s="4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5.75" customHeight="1">
      <c r="A549" s="13"/>
      <c r="B549" s="13"/>
      <c r="C549" s="13"/>
      <c r="D549" s="4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5.75" customHeight="1">
      <c r="A550" s="13"/>
      <c r="B550" s="13"/>
      <c r="C550" s="13"/>
      <c r="D550" s="4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5.75" customHeight="1">
      <c r="A551" s="13"/>
      <c r="B551" s="13"/>
      <c r="C551" s="13"/>
      <c r="D551" s="4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5.75" customHeight="1">
      <c r="A552" s="13"/>
      <c r="B552" s="13"/>
      <c r="C552" s="13"/>
      <c r="D552" s="4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5.75" customHeight="1">
      <c r="A553" s="13"/>
      <c r="B553" s="13"/>
      <c r="C553" s="13"/>
      <c r="D553" s="4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5.75" customHeight="1">
      <c r="A554" s="13"/>
      <c r="B554" s="13"/>
      <c r="C554" s="13"/>
      <c r="D554" s="4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5.75" customHeight="1">
      <c r="A555" s="13"/>
      <c r="B555" s="13"/>
      <c r="C555" s="13"/>
      <c r="D555" s="4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5.75" customHeight="1">
      <c r="A556" s="13"/>
      <c r="B556" s="13"/>
      <c r="C556" s="13"/>
      <c r="D556" s="4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5.75" customHeight="1">
      <c r="A557" s="13"/>
      <c r="B557" s="13"/>
      <c r="C557" s="13"/>
      <c r="D557" s="4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5.75" customHeight="1">
      <c r="A558" s="13"/>
      <c r="B558" s="13"/>
      <c r="C558" s="13"/>
      <c r="D558" s="4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5.75" customHeight="1">
      <c r="A559" s="13"/>
      <c r="B559" s="13"/>
      <c r="C559" s="13"/>
      <c r="D559" s="4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5.75" customHeight="1">
      <c r="A560" s="13"/>
      <c r="B560" s="13"/>
      <c r="C560" s="13"/>
      <c r="D560" s="4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5.75" customHeight="1">
      <c r="A561" s="13"/>
      <c r="B561" s="13"/>
      <c r="C561" s="13"/>
      <c r="D561" s="4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5.75" customHeight="1">
      <c r="A562" s="13"/>
      <c r="B562" s="13"/>
      <c r="C562" s="13"/>
      <c r="D562" s="4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5.75" customHeight="1">
      <c r="A563" s="13"/>
      <c r="B563" s="13"/>
      <c r="C563" s="13"/>
      <c r="D563" s="4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5.75" customHeight="1">
      <c r="A564" s="13"/>
      <c r="B564" s="13"/>
      <c r="C564" s="13"/>
      <c r="D564" s="4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5.75" customHeight="1">
      <c r="A565" s="13"/>
      <c r="B565" s="13"/>
      <c r="C565" s="13"/>
      <c r="D565" s="4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5.75" customHeight="1">
      <c r="A566" s="13"/>
      <c r="B566" s="13"/>
      <c r="C566" s="13"/>
      <c r="D566" s="4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5.75" customHeight="1">
      <c r="A567" s="13"/>
      <c r="B567" s="13"/>
      <c r="C567" s="13"/>
      <c r="D567" s="4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5.75" customHeight="1">
      <c r="A568" s="13"/>
      <c r="B568" s="13"/>
      <c r="C568" s="13"/>
      <c r="D568" s="4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5.75" customHeight="1">
      <c r="A569" s="13"/>
      <c r="B569" s="13"/>
      <c r="C569" s="13"/>
      <c r="D569" s="4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5.75" customHeight="1">
      <c r="A570" s="13"/>
      <c r="B570" s="13"/>
      <c r="C570" s="13"/>
      <c r="D570" s="4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5.75" customHeight="1">
      <c r="A571" s="13"/>
      <c r="B571" s="13"/>
      <c r="C571" s="13"/>
      <c r="D571" s="4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5.75" customHeight="1">
      <c r="A572" s="13"/>
      <c r="B572" s="13"/>
      <c r="C572" s="13"/>
      <c r="D572" s="4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5.75" customHeight="1">
      <c r="A573" s="13"/>
      <c r="B573" s="13"/>
      <c r="C573" s="13"/>
      <c r="D573" s="4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5.75" customHeight="1">
      <c r="A574" s="13"/>
      <c r="B574" s="13"/>
      <c r="C574" s="13"/>
      <c r="D574" s="4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5.75" customHeight="1">
      <c r="A575" s="13"/>
      <c r="B575" s="13"/>
      <c r="C575" s="13"/>
      <c r="D575" s="4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5.75" customHeight="1">
      <c r="A576" s="13"/>
      <c r="B576" s="13"/>
      <c r="C576" s="13"/>
      <c r="D576" s="4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5.75" customHeight="1">
      <c r="A577" s="13"/>
      <c r="B577" s="13"/>
      <c r="C577" s="13"/>
      <c r="D577" s="4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5.75" customHeight="1">
      <c r="A578" s="13"/>
      <c r="B578" s="13"/>
      <c r="C578" s="13"/>
      <c r="D578" s="4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5.75" customHeight="1">
      <c r="A579" s="13"/>
      <c r="B579" s="13"/>
      <c r="C579" s="13"/>
      <c r="D579" s="4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5.75" customHeight="1">
      <c r="A580" s="13"/>
      <c r="B580" s="13"/>
      <c r="C580" s="13"/>
      <c r="D580" s="4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5.75" customHeight="1">
      <c r="A581" s="13"/>
      <c r="B581" s="13"/>
      <c r="C581" s="13"/>
      <c r="D581" s="4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5.75" customHeight="1">
      <c r="A582" s="13"/>
      <c r="B582" s="13"/>
      <c r="C582" s="13"/>
      <c r="D582" s="4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5.75" customHeight="1">
      <c r="A583" s="13"/>
      <c r="B583" s="13"/>
      <c r="C583" s="13"/>
      <c r="D583" s="4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5.75" customHeight="1">
      <c r="A584" s="13"/>
      <c r="B584" s="13"/>
      <c r="C584" s="13"/>
      <c r="D584" s="4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5.75" customHeight="1">
      <c r="A585" s="13"/>
      <c r="B585" s="13"/>
      <c r="C585" s="13"/>
      <c r="D585" s="4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5.75" customHeight="1">
      <c r="A586" s="13"/>
      <c r="B586" s="13"/>
      <c r="C586" s="13"/>
      <c r="D586" s="4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5.75" customHeight="1">
      <c r="A587" s="13"/>
      <c r="B587" s="13"/>
      <c r="C587" s="13"/>
      <c r="D587" s="4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5.75" customHeight="1">
      <c r="A588" s="13"/>
      <c r="B588" s="13"/>
      <c r="C588" s="13"/>
      <c r="D588" s="4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5.75" customHeight="1">
      <c r="A589" s="13"/>
      <c r="B589" s="13"/>
      <c r="C589" s="13"/>
      <c r="D589" s="4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5.75" customHeight="1">
      <c r="A590" s="13"/>
      <c r="B590" s="13"/>
      <c r="C590" s="13"/>
      <c r="D590" s="4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5.75" customHeight="1">
      <c r="A591" s="13"/>
      <c r="B591" s="13"/>
      <c r="C591" s="13"/>
      <c r="D591" s="4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5.75" customHeight="1">
      <c r="A592" s="13"/>
      <c r="B592" s="13"/>
      <c r="C592" s="13"/>
      <c r="D592" s="4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5.75" customHeight="1">
      <c r="A593" s="13"/>
      <c r="B593" s="13"/>
      <c r="C593" s="13"/>
      <c r="D593" s="4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5.75" customHeight="1">
      <c r="A594" s="13"/>
      <c r="B594" s="13"/>
      <c r="C594" s="13"/>
      <c r="D594" s="4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5.75" customHeight="1">
      <c r="A595" s="13"/>
      <c r="B595" s="13"/>
      <c r="C595" s="13"/>
      <c r="D595" s="4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5.75" customHeight="1">
      <c r="A596" s="13"/>
      <c r="B596" s="13"/>
      <c r="C596" s="13"/>
      <c r="D596" s="4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5.75" customHeight="1">
      <c r="A597" s="13"/>
      <c r="B597" s="13"/>
      <c r="C597" s="13"/>
      <c r="D597" s="4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5.75" customHeight="1">
      <c r="A598" s="13"/>
      <c r="B598" s="13"/>
      <c r="C598" s="13"/>
      <c r="D598" s="4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5.75" customHeight="1">
      <c r="A599" s="13"/>
      <c r="B599" s="13"/>
      <c r="C599" s="13"/>
      <c r="D599" s="4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5.75" customHeight="1">
      <c r="A600" s="13"/>
      <c r="B600" s="13"/>
      <c r="C600" s="13"/>
      <c r="D600" s="4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5.75" customHeight="1">
      <c r="A601" s="13"/>
      <c r="B601" s="13"/>
      <c r="C601" s="13"/>
      <c r="D601" s="4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5.75" customHeight="1">
      <c r="A602" s="13"/>
      <c r="B602" s="13"/>
      <c r="C602" s="13"/>
      <c r="D602" s="4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5.75" customHeight="1">
      <c r="A603" s="13"/>
      <c r="B603" s="13"/>
      <c r="C603" s="13"/>
      <c r="D603" s="4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5.75" customHeight="1">
      <c r="A604" s="13"/>
      <c r="B604" s="13"/>
      <c r="C604" s="13"/>
      <c r="D604" s="4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5.75" customHeight="1">
      <c r="A605" s="13"/>
      <c r="B605" s="13"/>
      <c r="C605" s="13"/>
      <c r="D605" s="4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5.75" customHeight="1">
      <c r="A606" s="13"/>
      <c r="B606" s="13"/>
      <c r="C606" s="13"/>
      <c r="D606" s="4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5.75" customHeight="1">
      <c r="A607" s="13"/>
      <c r="B607" s="13"/>
      <c r="C607" s="13"/>
      <c r="D607" s="4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5.75" customHeight="1">
      <c r="A608" s="13"/>
      <c r="B608" s="13"/>
      <c r="C608" s="13"/>
      <c r="D608" s="4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5.75" customHeight="1">
      <c r="A609" s="13"/>
      <c r="B609" s="13"/>
      <c r="C609" s="13"/>
      <c r="D609" s="4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5.75" customHeight="1">
      <c r="A610" s="13"/>
      <c r="B610" s="13"/>
      <c r="C610" s="13"/>
      <c r="D610" s="4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5.75" customHeight="1">
      <c r="A611" s="13"/>
      <c r="B611" s="13"/>
      <c r="C611" s="13"/>
      <c r="D611" s="4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5.75" customHeight="1">
      <c r="A612" s="13"/>
      <c r="B612" s="13"/>
      <c r="C612" s="13"/>
      <c r="D612" s="4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5.75" customHeight="1">
      <c r="A613" s="13"/>
      <c r="B613" s="13"/>
      <c r="C613" s="13"/>
      <c r="D613" s="4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5.75" customHeight="1">
      <c r="A614" s="13"/>
      <c r="B614" s="13"/>
      <c r="C614" s="13"/>
      <c r="D614" s="4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5.75" customHeight="1">
      <c r="A615" s="13"/>
      <c r="B615" s="13"/>
      <c r="C615" s="13"/>
      <c r="D615" s="4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5.75" customHeight="1">
      <c r="A616" s="13"/>
      <c r="B616" s="13"/>
      <c r="C616" s="13"/>
      <c r="D616" s="4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5.75" customHeight="1">
      <c r="A617" s="13"/>
      <c r="B617" s="13"/>
      <c r="C617" s="13"/>
      <c r="D617" s="4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5.75" customHeight="1">
      <c r="A618" s="13"/>
      <c r="B618" s="13"/>
      <c r="C618" s="13"/>
      <c r="D618" s="4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5.75" customHeight="1">
      <c r="A619" s="13"/>
      <c r="B619" s="13"/>
      <c r="C619" s="13"/>
      <c r="D619" s="4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5.75" customHeight="1">
      <c r="A620" s="13"/>
      <c r="B620" s="13"/>
      <c r="C620" s="13"/>
      <c r="D620" s="4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5.75" customHeight="1">
      <c r="A621" s="13"/>
      <c r="B621" s="13"/>
      <c r="C621" s="13"/>
      <c r="D621" s="4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5.75" customHeight="1">
      <c r="A622" s="13"/>
      <c r="B622" s="13"/>
      <c r="C622" s="13"/>
      <c r="D622" s="4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5.75" customHeight="1">
      <c r="A623" s="13"/>
      <c r="B623" s="13"/>
      <c r="C623" s="13"/>
      <c r="D623" s="4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5.75" customHeight="1">
      <c r="A624" s="13"/>
      <c r="B624" s="13"/>
      <c r="C624" s="13"/>
      <c r="D624" s="4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5.75" customHeight="1">
      <c r="A625" s="13"/>
      <c r="B625" s="13"/>
      <c r="C625" s="13"/>
      <c r="D625" s="4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5.75" customHeight="1">
      <c r="A626" s="13"/>
      <c r="B626" s="13"/>
      <c r="C626" s="13"/>
      <c r="D626" s="4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5.75" customHeight="1">
      <c r="A627" s="13"/>
      <c r="B627" s="13"/>
      <c r="C627" s="13"/>
      <c r="D627" s="4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5.75" customHeight="1">
      <c r="A628" s="13"/>
      <c r="B628" s="13"/>
      <c r="C628" s="13"/>
      <c r="D628" s="4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5.75" customHeight="1">
      <c r="A629" s="13"/>
      <c r="B629" s="13"/>
      <c r="C629" s="13"/>
      <c r="D629" s="4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5.75" customHeight="1">
      <c r="A630" s="13"/>
      <c r="B630" s="13"/>
      <c r="C630" s="13"/>
      <c r="D630" s="4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5.75" customHeight="1">
      <c r="A631" s="13"/>
      <c r="B631" s="13"/>
      <c r="C631" s="13"/>
      <c r="D631" s="4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5.75" customHeight="1">
      <c r="A632" s="13"/>
      <c r="B632" s="13"/>
      <c r="C632" s="13"/>
      <c r="D632" s="4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5.75" customHeight="1">
      <c r="A633" s="13"/>
      <c r="B633" s="13"/>
      <c r="C633" s="13"/>
      <c r="D633" s="4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5.75" customHeight="1">
      <c r="A634" s="13"/>
      <c r="B634" s="13"/>
      <c r="C634" s="13"/>
      <c r="D634" s="4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5.75" customHeight="1">
      <c r="A635" s="13"/>
      <c r="B635" s="13"/>
      <c r="C635" s="13"/>
      <c r="D635" s="4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5.75" customHeight="1">
      <c r="A636" s="13"/>
      <c r="B636" s="13"/>
      <c r="C636" s="13"/>
      <c r="D636" s="4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5.75" customHeight="1">
      <c r="A637" s="13"/>
      <c r="B637" s="13"/>
      <c r="C637" s="13"/>
      <c r="D637" s="4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5.75" customHeight="1">
      <c r="A638" s="13"/>
      <c r="B638" s="13"/>
      <c r="C638" s="13"/>
      <c r="D638" s="4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5.75" customHeight="1">
      <c r="A639" s="13"/>
      <c r="B639" s="13"/>
      <c r="C639" s="13"/>
      <c r="D639" s="4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5.75" customHeight="1">
      <c r="A640" s="13"/>
      <c r="B640" s="13"/>
      <c r="C640" s="13"/>
      <c r="D640" s="4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5.75" customHeight="1">
      <c r="A641" s="13"/>
      <c r="B641" s="13"/>
      <c r="C641" s="13"/>
      <c r="D641" s="4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5.75" customHeight="1">
      <c r="A642" s="13"/>
      <c r="B642" s="13"/>
      <c r="C642" s="13"/>
      <c r="D642" s="4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5.75" customHeight="1">
      <c r="A643" s="13"/>
      <c r="B643" s="13"/>
      <c r="C643" s="13"/>
      <c r="D643" s="4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5.75" customHeight="1">
      <c r="A644" s="13"/>
      <c r="B644" s="13"/>
      <c r="C644" s="13"/>
      <c r="D644" s="4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5.75" customHeight="1">
      <c r="A645" s="13"/>
      <c r="B645" s="13"/>
      <c r="C645" s="13"/>
      <c r="D645" s="4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5.75" customHeight="1">
      <c r="A646" s="13"/>
      <c r="B646" s="13"/>
      <c r="C646" s="13"/>
      <c r="D646" s="4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5.75" customHeight="1">
      <c r="A647" s="13"/>
      <c r="B647" s="13"/>
      <c r="C647" s="13"/>
      <c r="D647" s="4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5.75" customHeight="1">
      <c r="A648" s="13"/>
      <c r="B648" s="13"/>
      <c r="C648" s="13"/>
      <c r="D648" s="4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5.75" customHeight="1">
      <c r="A649" s="13"/>
      <c r="B649" s="13"/>
      <c r="C649" s="13"/>
      <c r="D649" s="4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5.75" customHeight="1">
      <c r="A650" s="13"/>
      <c r="B650" s="13"/>
      <c r="C650" s="13"/>
      <c r="D650" s="4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5.75" customHeight="1">
      <c r="A651" s="13"/>
      <c r="B651" s="13"/>
      <c r="C651" s="13"/>
      <c r="D651" s="4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5.75" customHeight="1">
      <c r="A652" s="13"/>
      <c r="B652" s="13"/>
      <c r="C652" s="13"/>
      <c r="D652" s="4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5.75" customHeight="1">
      <c r="A653" s="13"/>
      <c r="B653" s="13"/>
      <c r="C653" s="13"/>
      <c r="D653" s="4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5.75" customHeight="1">
      <c r="A654" s="13"/>
      <c r="B654" s="13"/>
      <c r="C654" s="13"/>
      <c r="D654" s="4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5.75" customHeight="1">
      <c r="A655" s="13"/>
      <c r="B655" s="13"/>
      <c r="C655" s="13"/>
      <c r="D655" s="4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5.75" customHeight="1">
      <c r="A656" s="13"/>
      <c r="B656" s="13"/>
      <c r="C656" s="13"/>
      <c r="D656" s="4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5.75" customHeight="1">
      <c r="A657" s="13"/>
      <c r="B657" s="13"/>
      <c r="C657" s="13"/>
      <c r="D657" s="4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5.75" customHeight="1">
      <c r="A658" s="13"/>
      <c r="B658" s="13"/>
      <c r="C658" s="13"/>
      <c r="D658" s="4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5.75" customHeight="1">
      <c r="A659" s="13"/>
      <c r="B659" s="13"/>
      <c r="C659" s="13"/>
      <c r="D659" s="4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5.75" customHeight="1">
      <c r="A660" s="13"/>
      <c r="B660" s="13"/>
      <c r="C660" s="13"/>
      <c r="D660" s="4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5.75" customHeight="1">
      <c r="A661" s="13"/>
      <c r="B661" s="13"/>
      <c r="C661" s="13"/>
      <c r="D661" s="4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5.75" customHeight="1">
      <c r="A662" s="13"/>
      <c r="B662" s="13"/>
      <c r="C662" s="13"/>
      <c r="D662" s="4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5.75" customHeight="1">
      <c r="A663" s="13"/>
      <c r="B663" s="13"/>
      <c r="C663" s="13"/>
      <c r="D663" s="4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5.75" customHeight="1">
      <c r="A664" s="13"/>
      <c r="B664" s="13"/>
      <c r="C664" s="13"/>
      <c r="D664" s="4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5.75" customHeight="1">
      <c r="A665" s="13"/>
      <c r="B665" s="13"/>
      <c r="C665" s="13"/>
      <c r="D665" s="4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5.75" customHeight="1">
      <c r="A666" s="13"/>
      <c r="B666" s="13"/>
      <c r="C666" s="13"/>
      <c r="D666" s="4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5.75" customHeight="1">
      <c r="A667" s="13"/>
      <c r="B667" s="13"/>
      <c r="C667" s="13"/>
      <c r="D667" s="4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5.75" customHeight="1">
      <c r="A668" s="13"/>
      <c r="B668" s="13"/>
      <c r="C668" s="13"/>
      <c r="D668" s="4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5.75" customHeight="1">
      <c r="A669" s="13"/>
      <c r="B669" s="13"/>
      <c r="C669" s="13"/>
      <c r="D669" s="4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5.75" customHeight="1">
      <c r="A670" s="13"/>
      <c r="B670" s="13"/>
      <c r="C670" s="13"/>
      <c r="D670" s="4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5.75" customHeight="1">
      <c r="A671" s="13"/>
      <c r="B671" s="13"/>
      <c r="C671" s="13"/>
      <c r="D671" s="4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5.75" customHeight="1">
      <c r="A672" s="13"/>
      <c r="B672" s="13"/>
      <c r="C672" s="13"/>
      <c r="D672" s="4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5.75" customHeight="1">
      <c r="A673" s="13"/>
      <c r="B673" s="13"/>
      <c r="C673" s="13"/>
      <c r="D673" s="4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5.75" customHeight="1">
      <c r="A674" s="13"/>
      <c r="B674" s="13"/>
      <c r="C674" s="13"/>
      <c r="D674" s="4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5.75" customHeight="1">
      <c r="A675" s="13"/>
      <c r="B675" s="13"/>
      <c r="C675" s="13"/>
      <c r="D675" s="4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5.75" customHeight="1">
      <c r="A676" s="13"/>
      <c r="B676" s="13"/>
      <c r="C676" s="13"/>
      <c r="D676" s="4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5.75" customHeight="1">
      <c r="A677" s="13"/>
      <c r="B677" s="13"/>
      <c r="C677" s="13"/>
      <c r="D677" s="4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5.75" customHeight="1">
      <c r="A678" s="13"/>
      <c r="B678" s="13"/>
      <c r="C678" s="13"/>
      <c r="D678" s="4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5.75" customHeight="1">
      <c r="A679" s="13"/>
      <c r="B679" s="13"/>
      <c r="C679" s="13"/>
      <c r="D679" s="4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5.75" customHeight="1">
      <c r="A680" s="13"/>
      <c r="B680" s="13"/>
      <c r="C680" s="13"/>
      <c r="D680" s="4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5.75" customHeight="1">
      <c r="A681" s="13"/>
      <c r="B681" s="13"/>
      <c r="C681" s="13"/>
      <c r="D681" s="4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5.75" customHeight="1">
      <c r="A682" s="13"/>
      <c r="B682" s="13"/>
      <c r="C682" s="13"/>
      <c r="D682" s="4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5.75" customHeight="1">
      <c r="A683" s="13"/>
      <c r="B683" s="13"/>
      <c r="C683" s="13"/>
      <c r="D683" s="4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5.75" customHeight="1">
      <c r="A684" s="13"/>
      <c r="B684" s="13"/>
      <c r="C684" s="13"/>
      <c r="D684" s="4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5.75" customHeight="1">
      <c r="A685" s="13"/>
      <c r="B685" s="13"/>
      <c r="C685" s="13"/>
      <c r="D685" s="4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5.75" customHeight="1">
      <c r="A686" s="13"/>
      <c r="B686" s="13"/>
      <c r="C686" s="13"/>
      <c r="D686" s="4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5.75" customHeight="1">
      <c r="A687" s="13"/>
      <c r="B687" s="13"/>
      <c r="C687" s="13"/>
      <c r="D687" s="4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5.75" customHeight="1">
      <c r="A688" s="13"/>
      <c r="B688" s="13"/>
      <c r="C688" s="13"/>
      <c r="D688" s="4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5.75" customHeight="1">
      <c r="A689" s="13"/>
      <c r="B689" s="13"/>
      <c r="C689" s="13"/>
      <c r="D689" s="4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5.75" customHeight="1">
      <c r="A690" s="13"/>
      <c r="B690" s="13"/>
      <c r="C690" s="13"/>
      <c r="D690" s="4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5.75" customHeight="1">
      <c r="A691" s="13"/>
      <c r="B691" s="13"/>
      <c r="C691" s="13"/>
      <c r="D691" s="4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5.75" customHeight="1">
      <c r="A692" s="13"/>
      <c r="B692" s="13"/>
      <c r="C692" s="13"/>
      <c r="D692" s="4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5.75" customHeight="1">
      <c r="A693" s="13"/>
      <c r="B693" s="13"/>
      <c r="C693" s="13"/>
      <c r="D693" s="4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5.75" customHeight="1">
      <c r="A694" s="13"/>
      <c r="B694" s="13"/>
      <c r="C694" s="13"/>
      <c r="D694" s="4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5.75" customHeight="1">
      <c r="A695" s="13"/>
      <c r="B695" s="13"/>
      <c r="C695" s="13"/>
      <c r="D695" s="4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5.75" customHeight="1">
      <c r="A696" s="13"/>
      <c r="B696" s="13"/>
      <c r="C696" s="13"/>
      <c r="D696" s="4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5.75" customHeight="1">
      <c r="A697" s="13"/>
      <c r="B697" s="13"/>
      <c r="C697" s="13"/>
      <c r="D697" s="4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5.75" customHeight="1">
      <c r="A698" s="13"/>
      <c r="B698" s="13"/>
      <c r="C698" s="13"/>
      <c r="D698" s="4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5.75" customHeight="1">
      <c r="A699" s="13"/>
      <c r="B699" s="13"/>
      <c r="C699" s="13"/>
      <c r="D699" s="4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5.75" customHeight="1">
      <c r="A700" s="13"/>
      <c r="B700" s="13"/>
      <c r="C700" s="13"/>
      <c r="D700" s="4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5.75" customHeight="1">
      <c r="A701" s="13"/>
      <c r="B701" s="13"/>
      <c r="C701" s="13"/>
      <c r="D701" s="4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5.75" customHeight="1">
      <c r="A702" s="13"/>
      <c r="B702" s="13"/>
      <c r="C702" s="13"/>
      <c r="D702" s="4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5.75" customHeight="1">
      <c r="A703" s="13"/>
      <c r="B703" s="13"/>
      <c r="C703" s="13"/>
      <c r="D703" s="4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5.75" customHeight="1">
      <c r="A704" s="13"/>
      <c r="B704" s="13"/>
      <c r="C704" s="13"/>
      <c r="D704" s="4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5.75" customHeight="1">
      <c r="A705" s="13"/>
      <c r="B705" s="13"/>
      <c r="C705" s="13"/>
      <c r="D705" s="4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5.75" customHeight="1">
      <c r="A706" s="13"/>
      <c r="B706" s="13"/>
      <c r="C706" s="13"/>
      <c r="D706" s="4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5.75" customHeight="1">
      <c r="A707" s="13"/>
      <c r="B707" s="13"/>
      <c r="C707" s="13"/>
      <c r="D707" s="4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5.75" customHeight="1">
      <c r="A708" s="13"/>
      <c r="B708" s="13"/>
      <c r="C708" s="13"/>
      <c r="D708" s="4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5.75" customHeight="1">
      <c r="A709" s="13"/>
      <c r="B709" s="13"/>
      <c r="C709" s="13"/>
      <c r="D709" s="4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5.75" customHeight="1">
      <c r="A710" s="13"/>
      <c r="B710" s="13"/>
      <c r="C710" s="13"/>
      <c r="D710" s="4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5.75" customHeight="1">
      <c r="A711" s="13"/>
      <c r="B711" s="13"/>
      <c r="C711" s="13"/>
      <c r="D711" s="4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5.75" customHeight="1">
      <c r="A712" s="13"/>
      <c r="B712" s="13"/>
      <c r="C712" s="13"/>
      <c r="D712" s="4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5.75" customHeight="1">
      <c r="A713" s="13"/>
      <c r="B713" s="13"/>
      <c r="C713" s="13"/>
      <c r="D713" s="4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5.75" customHeight="1">
      <c r="A714" s="13"/>
      <c r="B714" s="13"/>
      <c r="C714" s="13"/>
      <c r="D714" s="4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5.75" customHeight="1">
      <c r="A715" s="13"/>
      <c r="B715" s="13"/>
      <c r="C715" s="13"/>
      <c r="D715" s="4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5.75" customHeight="1">
      <c r="A716" s="13"/>
      <c r="B716" s="13"/>
      <c r="C716" s="13"/>
      <c r="D716" s="4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5.75" customHeight="1">
      <c r="A717" s="13"/>
      <c r="B717" s="13"/>
      <c r="C717" s="13"/>
      <c r="D717" s="4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5.75" customHeight="1">
      <c r="A718" s="13"/>
      <c r="B718" s="13"/>
      <c r="C718" s="13"/>
      <c r="D718" s="4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5.75" customHeight="1">
      <c r="A719" s="13"/>
      <c r="B719" s="13"/>
      <c r="C719" s="13"/>
      <c r="D719" s="4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5.75" customHeight="1">
      <c r="A720" s="13"/>
      <c r="B720" s="13"/>
      <c r="C720" s="13"/>
      <c r="D720" s="4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5.75" customHeight="1">
      <c r="A721" s="13"/>
      <c r="B721" s="13"/>
      <c r="C721" s="13"/>
      <c r="D721" s="4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5.75" customHeight="1">
      <c r="A722" s="13"/>
      <c r="B722" s="13"/>
      <c r="C722" s="13"/>
      <c r="D722" s="4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5.75" customHeight="1">
      <c r="A723" s="13"/>
      <c r="B723" s="13"/>
      <c r="C723" s="13"/>
      <c r="D723" s="4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5.75" customHeight="1">
      <c r="A724" s="13"/>
      <c r="B724" s="13"/>
      <c r="C724" s="13"/>
      <c r="D724" s="4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5.75" customHeight="1">
      <c r="A725" s="13"/>
      <c r="B725" s="13"/>
      <c r="C725" s="13"/>
      <c r="D725" s="4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5.75" customHeight="1">
      <c r="A726" s="13"/>
      <c r="B726" s="13"/>
      <c r="C726" s="13"/>
      <c r="D726" s="4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5.75" customHeight="1">
      <c r="A727" s="13"/>
      <c r="B727" s="13"/>
      <c r="C727" s="13"/>
      <c r="D727" s="4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5.75" customHeight="1">
      <c r="A728" s="13"/>
      <c r="B728" s="13"/>
      <c r="C728" s="13"/>
      <c r="D728" s="4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5.75" customHeight="1">
      <c r="A729" s="13"/>
      <c r="B729" s="13"/>
      <c r="C729" s="13"/>
      <c r="D729" s="4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5.75" customHeight="1">
      <c r="A730" s="13"/>
      <c r="B730" s="13"/>
      <c r="C730" s="13"/>
      <c r="D730" s="4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5.75" customHeight="1">
      <c r="A731" s="13"/>
      <c r="B731" s="13"/>
      <c r="C731" s="13"/>
      <c r="D731" s="4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5.75" customHeight="1">
      <c r="A732" s="13"/>
      <c r="B732" s="13"/>
      <c r="C732" s="13"/>
      <c r="D732" s="4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5.75" customHeight="1">
      <c r="A733" s="13"/>
      <c r="B733" s="13"/>
      <c r="C733" s="13"/>
      <c r="D733" s="4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5.75" customHeight="1">
      <c r="A734" s="13"/>
      <c r="B734" s="13"/>
      <c r="C734" s="13"/>
      <c r="D734" s="4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5.75" customHeight="1">
      <c r="A735" s="13"/>
      <c r="B735" s="13"/>
      <c r="C735" s="13"/>
      <c r="D735" s="4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5.75" customHeight="1">
      <c r="A736" s="13"/>
      <c r="B736" s="13"/>
      <c r="C736" s="13"/>
      <c r="D736" s="4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5.75" customHeight="1">
      <c r="A737" s="13"/>
      <c r="B737" s="13"/>
      <c r="C737" s="13"/>
      <c r="D737" s="4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5.75" customHeight="1">
      <c r="A738" s="13"/>
      <c r="B738" s="13"/>
      <c r="C738" s="13"/>
      <c r="D738" s="4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5.75" customHeight="1">
      <c r="A739" s="13"/>
      <c r="B739" s="13"/>
      <c r="C739" s="13"/>
      <c r="D739" s="4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5.75" customHeight="1">
      <c r="A740" s="13"/>
      <c r="B740" s="13"/>
      <c r="C740" s="13"/>
      <c r="D740" s="4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5.75" customHeight="1">
      <c r="A741" s="13"/>
      <c r="B741" s="13"/>
      <c r="C741" s="13"/>
      <c r="D741" s="4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5.75" customHeight="1">
      <c r="A742" s="13"/>
      <c r="B742" s="13"/>
      <c r="C742" s="13"/>
      <c r="D742" s="4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5.75" customHeight="1">
      <c r="A743" s="13"/>
      <c r="B743" s="13"/>
      <c r="C743" s="13"/>
      <c r="D743" s="4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5.75" customHeight="1">
      <c r="A744" s="13"/>
      <c r="B744" s="13"/>
      <c r="C744" s="13"/>
      <c r="D744" s="4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5.75" customHeight="1">
      <c r="A745" s="13"/>
      <c r="B745" s="13"/>
      <c r="C745" s="13"/>
      <c r="D745" s="4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5.75" customHeight="1">
      <c r="A746" s="13"/>
      <c r="B746" s="13"/>
      <c r="C746" s="13"/>
      <c r="D746" s="4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5.75" customHeight="1">
      <c r="A747" s="13"/>
      <c r="B747" s="13"/>
      <c r="C747" s="13"/>
      <c r="D747" s="4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5.75" customHeight="1">
      <c r="A748" s="13"/>
      <c r="B748" s="13"/>
      <c r="C748" s="13"/>
      <c r="D748" s="4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5.75" customHeight="1">
      <c r="A749" s="13"/>
      <c r="B749" s="13"/>
      <c r="C749" s="13"/>
      <c r="D749" s="4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5.75" customHeight="1">
      <c r="A750" s="13"/>
      <c r="B750" s="13"/>
      <c r="C750" s="13"/>
      <c r="D750" s="4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5.75" customHeight="1">
      <c r="A751" s="13"/>
      <c r="B751" s="13"/>
      <c r="C751" s="13"/>
      <c r="D751" s="4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5.75" customHeight="1">
      <c r="A752" s="13"/>
      <c r="B752" s="13"/>
      <c r="C752" s="13"/>
      <c r="D752" s="4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5.75" customHeight="1">
      <c r="A753" s="13"/>
      <c r="B753" s="13"/>
      <c r="C753" s="13"/>
      <c r="D753" s="4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5.75" customHeight="1">
      <c r="A754" s="13"/>
      <c r="B754" s="13"/>
      <c r="C754" s="13"/>
      <c r="D754" s="4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5.75" customHeight="1">
      <c r="A755" s="13"/>
      <c r="B755" s="13"/>
      <c r="C755" s="13"/>
      <c r="D755" s="4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5.75" customHeight="1">
      <c r="A756" s="13"/>
      <c r="B756" s="13"/>
      <c r="C756" s="13"/>
      <c r="D756" s="4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5.75" customHeight="1">
      <c r="A757" s="13"/>
      <c r="B757" s="13"/>
      <c r="C757" s="13"/>
      <c r="D757" s="4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5.75" customHeight="1">
      <c r="A758" s="13"/>
      <c r="B758" s="13"/>
      <c r="C758" s="13"/>
      <c r="D758" s="4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5.75" customHeight="1">
      <c r="A759" s="13"/>
      <c r="B759" s="13"/>
      <c r="C759" s="13"/>
      <c r="D759" s="4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5.75" customHeight="1">
      <c r="A760" s="13"/>
      <c r="B760" s="13"/>
      <c r="C760" s="13"/>
      <c r="D760" s="4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5.75" customHeight="1">
      <c r="A761" s="13"/>
      <c r="B761" s="13"/>
      <c r="C761" s="13"/>
      <c r="D761" s="4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5.75" customHeight="1">
      <c r="A762" s="13"/>
      <c r="B762" s="13"/>
      <c r="C762" s="13"/>
      <c r="D762" s="4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5.75" customHeight="1">
      <c r="A763" s="13"/>
      <c r="B763" s="13"/>
      <c r="C763" s="13"/>
      <c r="D763" s="4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5.75" customHeight="1">
      <c r="A764" s="13"/>
      <c r="B764" s="13"/>
      <c r="C764" s="13"/>
      <c r="D764" s="4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5.75" customHeight="1">
      <c r="A765" s="13"/>
      <c r="B765" s="13"/>
      <c r="C765" s="13"/>
      <c r="D765" s="4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5.75" customHeight="1">
      <c r="A766" s="13"/>
      <c r="B766" s="13"/>
      <c r="C766" s="13"/>
      <c r="D766" s="4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5.75" customHeight="1">
      <c r="A767" s="13"/>
      <c r="B767" s="13"/>
      <c r="C767" s="13"/>
      <c r="D767" s="4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5.75" customHeight="1">
      <c r="A768" s="13"/>
      <c r="B768" s="13"/>
      <c r="C768" s="13"/>
      <c r="D768" s="4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5.75" customHeight="1">
      <c r="A769" s="13"/>
      <c r="B769" s="13"/>
      <c r="C769" s="13"/>
      <c r="D769" s="4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5.75" customHeight="1">
      <c r="A770" s="13"/>
      <c r="B770" s="13"/>
      <c r="C770" s="13"/>
      <c r="D770" s="4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5.75" customHeight="1">
      <c r="A771" s="13"/>
      <c r="B771" s="13"/>
      <c r="C771" s="13"/>
      <c r="D771" s="4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5.75" customHeight="1">
      <c r="A772" s="13"/>
      <c r="B772" s="13"/>
      <c r="C772" s="13"/>
      <c r="D772" s="4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5.75" customHeight="1">
      <c r="A773" s="13"/>
      <c r="B773" s="13"/>
      <c r="C773" s="13"/>
      <c r="D773" s="4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5.75" customHeight="1">
      <c r="A774" s="13"/>
      <c r="B774" s="13"/>
      <c r="C774" s="13"/>
      <c r="D774" s="4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5.75" customHeight="1">
      <c r="A775" s="13"/>
      <c r="B775" s="13"/>
      <c r="C775" s="13"/>
      <c r="D775" s="4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5.75" customHeight="1">
      <c r="A776" s="13"/>
      <c r="B776" s="13"/>
      <c r="C776" s="13"/>
      <c r="D776" s="4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5.75" customHeight="1">
      <c r="A777" s="13"/>
      <c r="B777" s="13"/>
      <c r="C777" s="13"/>
      <c r="D777" s="4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5.75" customHeight="1">
      <c r="A778" s="13"/>
      <c r="B778" s="13"/>
      <c r="C778" s="13"/>
      <c r="D778" s="4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5.75" customHeight="1">
      <c r="A779" s="13"/>
      <c r="B779" s="13"/>
      <c r="C779" s="13"/>
      <c r="D779" s="4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5.75" customHeight="1">
      <c r="A780" s="13"/>
      <c r="B780" s="13"/>
      <c r="C780" s="13"/>
      <c r="D780" s="4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5.75" customHeight="1">
      <c r="A781" s="13"/>
      <c r="B781" s="13"/>
      <c r="C781" s="13"/>
      <c r="D781" s="4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5.75" customHeight="1">
      <c r="A782" s="13"/>
      <c r="B782" s="13"/>
      <c r="C782" s="13"/>
      <c r="D782" s="4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5.75" customHeight="1">
      <c r="A783" s="13"/>
      <c r="B783" s="13"/>
      <c r="C783" s="13"/>
      <c r="D783" s="4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5.75" customHeight="1">
      <c r="A784" s="13"/>
      <c r="B784" s="13"/>
      <c r="C784" s="13"/>
      <c r="D784" s="4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5.75" customHeight="1">
      <c r="A785" s="13"/>
      <c r="B785" s="13"/>
      <c r="C785" s="13"/>
      <c r="D785" s="4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5.75" customHeight="1">
      <c r="A786" s="13"/>
      <c r="B786" s="13"/>
      <c r="C786" s="13"/>
      <c r="D786" s="4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5.75" customHeight="1">
      <c r="A787" s="13"/>
      <c r="B787" s="13"/>
      <c r="C787" s="13"/>
      <c r="D787" s="4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5.75" customHeight="1">
      <c r="A788" s="13"/>
      <c r="B788" s="13"/>
      <c r="C788" s="13"/>
      <c r="D788" s="4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5.75" customHeight="1">
      <c r="A789" s="13"/>
      <c r="B789" s="13"/>
      <c r="C789" s="13"/>
      <c r="D789" s="4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5.75" customHeight="1">
      <c r="A790" s="13"/>
      <c r="B790" s="13"/>
      <c r="C790" s="13"/>
      <c r="D790" s="4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5.75" customHeight="1">
      <c r="A791" s="13"/>
      <c r="B791" s="13"/>
      <c r="C791" s="13"/>
      <c r="D791" s="4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5.75" customHeight="1">
      <c r="A792" s="13"/>
      <c r="B792" s="13"/>
      <c r="C792" s="13"/>
      <c r="D792" s="4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5.75" customHeight="1">
      <c r="A793" s="13"/>
      <c r="B793" s="13"/>
      <c r="C793" s="13"/>
      <c r="D793" s="4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5.75" customHeight="1">
      <c r="A794" s="13"/>
      <c r="B794" s="13"/>
      <c r="C794" s="13"/>
      <c r="D794" s="4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5.75" customHeight="1">
      <c r="A795" s="13"/>
      <c r="B795" s="13"/>
      <c r="C795" s="13"/>
      <c r="D795" s="4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5.75" customHeight="1">
      <c r="A796" s="13"/>
      <c r="B796" s="13"/>
      <c r="C796" s="13"/>
      <c r="D796" s="4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5.75" customHeight="1">
      <c r="A797" s="13"/>
      <c r="B797" s="13"/>
      <c r="C797" s="13"/>
      <c r="D797" s="4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5.75" customHeight="1">
      <c r="A798" s="13"/>
      <c r="B798" s="13"/>
      <c r="C798" s="13"/>
      <c r="D798" s="4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5.75" customHeight="1">
      <c r="A799" s="13"/>
      <c r="B799" s="13"/>
      <c r="C799" s="13"/>
      <c r="D799" s="4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5.75" customHeight="1">
      <c r="A800" s="13"/>
      <c r="B800" s="13"/>
      <c r="C800" s="13"/>
      <c r="D800" s="4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5.75" customHeight="1">
      <c r="A801" s="13"/>
      <c r="B801" s="13"/>
      <c r="C801" s="13"/>
      <c r="D801" s="4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5.75" customHeight="1">
      <c r="A802" s="13"/>
      <c r="B802" s="13"/>
      <c r="C802" s="13"/>
      <c r="D802" s="4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5.75" customHeight="1">
      <c r="A803" s="13"/>
      <c r="B803" s="13"/>
      <c r="C803" s="13"/>
      <c r="D803" s="4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5.75" customHeight="1">
      <c r="A804" s="13"/>
      <c r="B804" s="13"/>
      <c r="C804" s="13"/>
      <c r="D804" s="4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5.75" customHeight="1">
      <c r="A805" s="13"/>
      <c r="B805" s="13"/>
      <c r="C805" s="13"/>
      <c r="D805" s="4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5.75" customHeight="1">
      <c r="A806" s="13"/>
      <c r="B806" s="13"/>
      <c r="C806" s="13"/>
      <c r="D806" s="4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5.75" customHeight="1">
      <c r="A807" s="13"/>
      <c r="B807" s="13"/>
      <c r="C807" s="13"/>
      <c r="D807" s="4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5.75" customHeight="1">
      <c r="A808" s="13"/>
      <c r="B808" s="13"/>
      <c r="C808" s="13"/>
      <c r="D808" s="4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5.75" customHeight="1">
      <c r="A809" s="13"/>
      <c r="B809" s="13"/>
      <c r="C809" s="13"/>
      <c r="D809" s="4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5.75" customHeight="1">
      <c r="A810" s="13"/>
      <c r="B810" s="13"/>
      <c r="C810" s="13"/>
      <c r="D810" s="4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5.75" customHeight="1">
      <c r="A811" s="13"/>
      <c r="B811" s="13"/>
      <c r="C811" s="13"/>
      <c r="D811" s="4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5.75" customHeight="1">
      <c r="A812" s="13"/>
      <c r="B812" s="13"/>
      <c r="C812" s="13"/>
      <c r="D812" s="4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5.75" customHeight="1">
      <c r="A813" s="13"/>
      <c r="B813" s="13"/>
      <c r="C813" s="13"/>
      <c r="D813" s="4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5.75" customHeight="1">
      <c r="A814" s="13"/>
      <c r="B814" s="13"/>
      <c r="C814" s="13"/>
      <c r="D814" s="4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5.75" customHeight="1">
      <c r="A815" s="13"/>
      <c r="B815" s="13"/>
      <c r="C815" s="13"/>
      <c r="D815" s="4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5.75" customHeight="1">
      <c r="A816" s="13"/>
      <c r="B816" s="13"/>
      <c r="C816" s="13"/>
      <c r="D816" s="4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5.75" customHeight="1">
      <c r="A817" s="13"/>
      <c r="B817" s="13"/>
      <c r="C817" s="13"/>
      <c r="D817" s="4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5.75" customHeight="1">
      <c r="A818" s="13"/>
      <c r="B818" s="13"/>
      <c r="C818" s="13"/>
      <c r="D818" s="4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5.75" customHeight="1">
      <c r="A819" s="13"/>
      <c r="B819" s="13"/>
      <c r="C819" s="13"/>
      <c r="D819" s="4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5.75" customHeight="1">
      <c r="A820" s="13"/>
      <c r="B820" s="13"/>
      <c r="C820" s="13"/>
      <c r="D820" s="4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5.75" customHeight="1">
      <c r="A821" s="13"/>
      <c r="B821" s="13"/>
      <c r="C821" s="13"/>
      <c r="D821" s="4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5.75" customHeight="1">
      <c r="A822" s="13"/>
      <c r="B822" s="13"/>
      <c r="C822" s="13"/>
      <c r="D822" s="4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5.75" customHeight="1">
      <c r="A823" s="13"/>
      <c r="B823" s="13"/>
      <c r="C823" s="13"/>
      <c r="D823" s="4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5.75" customHeight="1">
      <c r="A824" s="13"/>
      <c r="B824" s="13"/>
      <c r="C824" s="13"/>
      <c r="D824" s="4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5.75" customHeight="1">
      <c r="A825" s="13"/>
      <c r="B825" s="13"/>
      <c r="C825" s="13"/>
      <c r="D825" s="4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5.75" customHeight="1">
      <c r="A826" s="13"/>
      <c r="B826" s="13"/>
      <c r="C826" s="13"/>
      <c r="D826" s="4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5.75" customHeight="1">
      <c r="A827" s="13"/>
      <c r="B827" s="13"/>
      <c r="C827" s="13"/>
      <c r="D827" s="4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5.75" customHeight="1">
      <c r="A828" s="13"/>
      <c r="B828" s="13"/>
      <c r="C828" s="13"/>
      <c r="D828" s="4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5.75" customHeight="1">
      <c r="A829" s="13"/>
      <c r="B829" s="13"/>
      <c r="C829" s="13"/>
      <c r="D829" s="4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5.75" customHeight="1">
      <c r="A830" s="13"/>
      <c r="B830" s="13"/>
      <c r="C830" s="13"/>
      <c r="D830" s="4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5.75" customHeight="1">
      <c r="A831" s="13"/>
      <c r="B831" s="13"/>
      <c r="C831" s="13"/>
      <c r="D831" s="4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5.75" customHeight="1">
      <c r="A832" s="13"/>
      <c r="B832" s="13"/>
      <c r="C832" s="13"/>
      <c r="D832" s="4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5.75" customHeight="1">
      <c r="A833" s="13"/>
      <c r="B833" s="13"/>
      <c r="C833" s="13"/>
      <c r="D833" s="4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5.75" customHeight="1">
      <c r="A834" s="13"/>
      <c r="B834" s="13"/>
      <c r="C834" s="13"/>
      <c r="D834" s="4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15.75" customHeight="1">
      <c r="A835" s="13"/>
      <c r="B835" s="13"/>
      <c r="C835" s="13"/>
      <c r="D835" s="4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15.75" customHeight="1">
      <c r="A836" s="13"/>
      <c r="B836" s="13"/>
      <c r="C836" s="13"/>
      <c r="D836" s="4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15.75" customHeight="1">
      <c r="A837" s="13"/>
      <c r="B837" s="13"/>
      <c r="C837" s="13"/>
      <c r="D837" s="4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15.75" customHeight="1">
      <c r="A838" s="13"/>
      <c r="B838" s="13"/>
      <c r="C838" s="13"/>
      <c r="D838" s="4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15.75" customHeight="1">
      <c r="A839" s="13"/>
      <c r="B839" s="13"/>
      <c r="C839" s="13"/>
      <c r="D839" s="4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15.75" customHeight="1">
      <c r="A840" s="13"/>
      <c r="B840" s="13"/>
      <c r="C840" s="13"/>
      <c r="D840" s="4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15.75" customHeight="1">
      <c r="A841" s="13"/>
      <c r="B841" s="13"/>
      <c r="C841" s="13"/>
      <c r="D841" s="4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15.75" customHeight="1">
      <c r="A842" s="13"/>
      <c r="B842" s="13"/>
      <c r="C842" s="13"/>
      <c r="D842" s="4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15.75" customHeight="1">
      <c r="A843" s="13"/>
      <c r="B843" s="13"/>
      <c r="C843" s="13"/>
      <c r="D843" s="4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15.75" customHeight="1">
      <c r="A844" s="13"/>
      <c r="B844" s="13"/>
      <c r="C844" s="13"/>
      <c r="D844" s="4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15.75" customHeight="1">
      <c r="A845" s="13"/>
      <c r="B845" s="13"/>
      <c r="C845" s="13"/>
      <c r="D845" s="4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15.75" customHeight="1">
      <c r="A846" s="13"/>
      <c r="B846" s="13"/>
      <c r="C846" s="13"/>
      <c r="D846" s="4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15.75" customHeight="1">
      <c r="A847" s="13"/>
      <c r="B847" s="13"/>
      <c r="C847" s="13"/>
      <c r="D847" s="4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15.75" customHeight="1">
      <c r="A848" s="13"/>
      <c r="B848" s="13"/>
      <c r="C848" s="13"/>
      <c r="D848" s="4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15.75" customHeight="1">
      <c r="A849" s="13"/>
      <c r="B849" s="13"/>
      <c r="C849" s="13"/>
      <c r="D849" s="4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15.75" customHeight="1">
      <c r="A850" s="13"/>
      <c r="B850" s="13"/>
      <c r="C850" s="13"/>
      <c r="D850" s="4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15.75" customHeight="1">
      <c r="A851" s="13"/>
      <c r="B851" s="13"/>
      <c r="C851" s="13"/>
      <c r="D851" s="4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15.75" customHeight="1">
      <c r="A852" s="13"/>
      <c r="B852" s="13"/>
      <c r="C852" s="13"/>
      <c r="D852" s="4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15.75" customHeight="1">
      <c r="A853" s="13"/>
      <c r="B853" s="13"/>
      <c r="C853" s="13"/>
      <c r="D853" s="4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15.75" customHeight="1">
      <c r="A854" s="13"/>
      <c r="B854" s="13"/>
      <c r="C854" s="13"/>
      <c r="D854" s="4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15.75" customHeight="1">
      <c r="A855" s="13"/>
      <c r="B855" s="13"/>
      <c r="C855" s="13"/>
      <c r="D855" s="4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15.75" customHeight="1">
      <c r="A856" s="13"/>
      <c r="B856" s="13"/>
      <c r="C856" s="13"/>
      <c r="D856" s="4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15.75" customHeight="1">
      <c r="A857" s="13"/>
      <c r="B857" s="13"/>
      <c r="C857" s="13"/>
      <c r="D857" s="4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15.75" customHeight="1">
      <c r="A858" s="13"/>
      <c r="B858" s="13"/>
      <c r="C858" s="13"/>
      <c r="D858" s="4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15.75" customHeight="1">
      <c r="A859" s="13"/>
      <c r="B859" s="13"/>
      <c r="C859" s="13"/>
      <c r="D859" s="4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15.75" customHeight="1">
      <c r="A860" s="13"/>
      <c r="B860" s="13"/>
      <c r="C860" s="13"/>
      <c r="D860" s="4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15.75" customHeight="1">
      <c r="A861" s="13"/>
      <c r="B861" s="13"/>
      <c r="C861" s="13"/>
      <c r="D861" s="4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15.75" customHeight="1">
      <c r="A862" s="13"/>
      <c r="B862" s="13"/>
      <c r="C862" s="13"/>
      <c r="D862" s="4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15.75" customHeight="1">
      <c r="A863" s="13"/>
      <c r="B863" s="13"/>
      <c r="C863" s="13"/>
      <c r="D863" s="4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15.75" customHeight="1">
      <c r="A864" s="13"/>
      <c r="B864" s="13"/>
      <c r="C864" s="13"/>
      <c r="D864" s="4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15.75" customHeight="1">
      <c r="A865" s="13"/>
      <c r="B865" s="13"/>
      <c r="C865" s="13"/>
      <c r="D865" s="4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15.75" customHeight="1">
      <c r="A866" s="13"/>
      <c r="B866" s="13"/>
      <c r="C866" s="13"/>
      <c r="D866" s="4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15.75" customHeight="1">
      <c r="A867" s="13"/>
      <c r="B867" s="13"/>
      <c r="C867" s="13"/>
      <c r="D867" s="4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15.75" customHeight="1">
      <c r="A868" s="13"/>
      <c r="B868" s="13"/>
      <c r="C868" s="13"/>
      <c r="D868" s="4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15.75" customHeight="1">
      <c r="A869" s="13"/>
      <c r="B869" s="13"/>
      <c r="C869" s="13"/>
      <c r="D869" s="4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15.75" customHeight="1">
      <c r="A870" s="13"/>
      <c r="B870" s="13"/>
      <c r="C870" s="13"/>
      <c r="D870" s="4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15.75" customHeight="1">
      <c r="A871" s="13"/>
      <c r="B871" s="13"/>
      <c r="C871" s="13"/>
      <c r="D871" s="4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15.75" customHeight="1">
      <c r="A872" s="13"/>
      <c r="B872" s="13"/>
      <c r="C872" s="13"/>
      <c r="D872" s="4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15.75" customHeight="1">
      <c r="A873" s="13"/>
      <c r="B873" s="13"/>
      <c r="C873" s="13"/>
      <c r="D873" s="4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15.75" customHeight="1">
      <c r="A874" s="13"/>
      <c r="B874" s="13"/>
      <c r="C874" s="13"/>
      <c r="D874" s="4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15.75" customHeight="1">
      <c r="A875" s="13"/>
      <c r="B875" s="13"/>
      <c r="C875" s="13"/>
      <c r="D875" s="4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15.75" customHeight="1">
      <c r="A876" s="13"/>
      <c r="B876" s="13"/>
      <c r="C876" s="13"/>
      <c r="D876" s="4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15.75" customHeight="1">
      <c r="A877" s="13"/>
      <c r="B877" s="13"/>
      <c r="C877" s="13"/>
      <c r="D877" s="4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15.75" customHeight="1">
      <c r="A878" s="13"/>
      <c r="B878" s="13"/>
      <c r="C878" s="13"/>
      <c r="D878" s="4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15.75" customHeight="1">
      <c r="A879" s="13"/>
      <c r="B879" s="13"/>
      <c r="C879" s="13"/>
      <c r="D879" s="4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15.75" customHeight="1">
      <c r="A880" s="13"/>
      <c r="B880" s="13"/>
      <c r="C880" s="13"/>
      <c r="D880" s="4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15.75" customHeight="1">
      <c r="A881" s="13"/>
      <c r="B881" s="13"/>
      <c r="C881" s="13"/>
      <c r="D881" s="4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15.75" customHeight="1">
      <c r="A882" s="13"/>
      <c r="B882" s="13"/>
      <c r="C882" s="13"/>
      <c r="D882" s="4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15.75" customHeight="1">
      <c r="A883" s="13"/>
      <c r="B883" s="13"/>
      <c r="C883" s="13"/>
      <c r="D883" s="4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15.75" customHeight="1">
      <c r="A884" s="13"/>
      <c r="B884" s="13"/>
      <c r="C884" s="13"/>
      <c r="D884" s="4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15.75" customHeight="1">
      <c r="A885" s="13"/>
      <c r="B885" s="13"/>
      <c r="C885" s="13"/>
      <c r="D885" s="4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15.75" customHeight="1">
      <c r="A886" s="13"/>
      <c r="B886" s="13"/>
      <c r="C886" s="13"/>
      <c r="D886" s="4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15.75" customHeight="1">
      <c r="A887" s="13"/>
      <c r="B887" s="13"/>
      <c r="C887" s="13"/>
      <c r="D887" s="4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15.75" customHeight="1">
      <c r="A888" s="13"/>
      <c r="B888" s="13"/>
      <c r="C888" s="13"/>
      <c r="D888" s="4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15.75" customHeight="1">
      <c r="A889" s="13"/>
      <c r="B889" s="13"/>
      <c r="C889" s="13"/>
      <c r="D889" s="4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15.75" customHeight="1">
      <c r="A890" s="13"/>
      <c r="B890" s="13"/>
      <c r="C890" s="13"/>
      <c r="D890" s="4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15.75" customHeight="1">
      <c r="A891" s="13"/>
      <c r="B891" s="13"/>
      <c r="C891" s="13"/>
      <c r="D891" s="4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15.75" customHeight="1">
      <c r="A892" s="13"/>
      <c r="B892" s="13"/>
      <c r="C892" s="13"/>
      <c r="D892" s="4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15.75" customHeight="1">
      <c r="A893" s="13"/>
      <c r="B893" s="13"/>
      <c r="C893" s="13"/>
      <c r="D893" s="4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15.75" customHeight="1">
      <c r="A894" s="13"/>
      <c r="B894" s="13"/>
      <c r="C894" s="13"/>
      <c r="D894" s="4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15.75" customHeight="1">
      <c r="A895" s="13"/>
      <c r="B895" s="13"/>
      <c r="C895" s="13"/>
      <c r="D895" s="4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15.75" customHeight="1">
      <c r="A896" s="13"/>
      <c r="B896" s="13"/>
      <c r="C896" s="13"/>
      <c r="D896" s="4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15.75" customHeight="1">
      <c r="A897" s="13"/>
      <c r="B897" s="13"/>
      <c r="C897" s="13"/>
      <c r="D897" s="4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15.75" customHeight="1">
      <c r="A898" s="13"/>
      <c r="B898" s="13"/>
      <c r="C898" s="13"/>
      <c r="D898" s="4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15.75" customHeight="1">
      <c r="A899" s="13"/>
      <c r="B899" s="13"/>
      <c r="C899" s="13"/>
      <c r="D899" s="4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15.75" customHeight="1">
      <c r="A900" s="13"/>
      <c r="B900" s="13"/>
      <c r="C900" s="13"/>
      <c r="D900" s="4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15.75" customHeight="1">
      <c r="A901" s="13"/>
      <c r="B901" s="13"/>
      <c r="C901" s="13"/>
      <c r="D901" s="4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15.75" customHeight="1">
      <c r="A902" s="13"/>
      <c r="B902" s="13"/>
      <c r="C902" s="13"/>
      <c r="D902" s="4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15.75" customHeight="1">
      <c r="A903" s="13"/>
      <c r="B903" s="13"/>
      <c r="C903" s="13"/>
      <c r="D903" s="4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15.75" customHeight="1">
      <c r="A904" s="13"/>
      <c r="B904" s="13"/>
      <c r="C904" s="13"/>
      <c r="D904" s="4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15.75" customHeight="1">
      <c r="A905" s="13"/>
      <c r="B905" s="13"/>
      <c r="C905" s="13"/>
      <c r="D905" s="4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15.75" customHeight="1">
      <c r="A906" s="13"/>
      <c r="B906" s="13"/>
      <c r="C906" s="13"/>
      <c r="D906" s="4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15.75" customHeight="1">
      <c r="A907" s="13"/>
      <c r="B907" s="13"/>
      <c r="C907" s="13"/>
      <c r="D907" s="4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15.75" customHeight="1">
      <c r="A908" s="13"/>
      <c r="B908" s="13"/>
      <c r="C908" s="13"/>
      <c r="D908" s="4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15.75" customHeight="1">
      <c r="A909" s="13"/>
      <c r="B909" s="13"/>
      <c r="C909" s="13"/>
      <c r="D909" s="4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15.75" customHeight="1">
      <c r="A910" s="13"/>
      <c r="B910" s="13"/>
      <c r="C910" s="13"/>
      <c r="D910" s="4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15.75" customHeight="1">
      <c r="A911" s="13"/>
      <c r="B911" s="13"/>
      <c r="C911" s="13"/>
      <c r="D911" s="4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15.75" customHeight="1">
      <c r="A912" s="13"/>
      <c r="B912" s="13"/>
      <c r="C912" s="13"/>
      <c r="D912" s="4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15.75" customHeight="1">
      <c r="A913" s="13"/>
      <c r="B913" s="13"/>
      <c r="C913" s="13"/>
      <c r="D913" s="4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15.75" customHeight="1">
      <c r="A914" s="13"/>
      <c r="B914" s="13"/>
      <c r="C914" s="13"/>
      <c r="D914" s="4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15.75" customHeight="1">
      <c r="A915" s="13"/>
      <c r="B915" s="13"/>
      <c r="C915" s="13"/>
      <c r="D915" s="4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15.75" customHeight="1">
      <c r="A916" s="13"/>
      <c r="B916" s="13"/>
      <c r="C916" s="13"/>
      <c r="D916" s="4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15.75" customHeight="1">
      <c r="A917" s="13"/>
      <c r="B917" s="13"/>
      <c r="C917" s="13"/>
      <c r="D917" s="4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15.75" customHeight="1">
      <c r="A918" s="13"/>
      <c r="B918" s="13"/>
      <c r="C918" s="13"/>
      <c r="D918" s="4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15.75" customHeight="1">
      <c r="A919" s="13"/>
      <c r="B919" s="13"/>
      <c r="C919" s="13"/>
      <c r="D919" s="4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15.75" customHeight="1">
      <c r="A920" s="13"/>
      <c r="B920" s="13"/>
      <c r="C920" s="13"/>
      <c r="D920" s="4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15.75" customHeight="1">
      <c r="A921" s="13"/>
      <c r="B921" s="13"/>
      <c r="C921" s="13"/>
      <c r="D921" s="4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15.75" customHeight="1">
      <c r="A922" s="13"/>
      <c r="B922" s="13"/>
      <c r="C922" s="13"/>
      <c r="D922" s="4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15.75" customHeight="1">
      <c r="A923" s="13"/>
      <c r="B923" s="13"/>
      <c r="C923" s="13"/>
      <c r="D923" s="4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15.75" customHeight="1">
      <c r="A924" s="13"/>
      <c r="B924" s="13"/>
      <c r="C924" s="13"/>
      <c r="D924" s="4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15.75" customHeight="1">
      <c r="A925" s="13"/>
      <c r="B925" s="13"/>
      <c r="C925" s="13"/>
      <c r="D925" s="4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15.75" customHeight="1">
      <c r="A926" s="13"/>
      <c r="B926" s="13"/>
      <c r="C926" s="13"/>
      <c r="D926" s="4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15.75" customHeight="1">
      <c r="A927" s="13"/>
      <c r="B927" s="13"/>
      <c r="C927" s="13"/>
      <c r="D927" s="4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15.75" customHeight="1">
      <c r="A928" s="13"/>
      <c r="B928" s="13"/>
      <c r="C928" s="13"/>
      <c r="D928" s="4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15.75" customHeight="1">
      <c r="A929" s="13"/>
      <c r="B929" s="13"/>
      <c r="C929" s="13"/>
      <c r="D929" s="4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15.75" customHeight="1">
      <c r="A930" s="13"/>
      <c r="B930" s="13"/>
      <c r="C930" s="13"/>
      <c r="D930" s="4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15.75" customHeight="1">
      <c r="A931" s="13"/>
      <c r="B931" s="13"/>
      <c r="C931" s="13"/>
      <c r="D931" s="4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15.75" customHeight="1">
      <c r="A932" s="13"/>
      <c r="B932" s="13"/>
      <c r="C932" s="13"/>
      <c r="D932" s="4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15.75" customHeight="1">
      <c r="A933" s="13"/>
      <c r="B933" s="13"/>
      <c r="C933" s="13"/>
      <c r="D933" s="4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15.75" customHeight="1">
      <c r="A934" s="13"/>
      <c r="B934" s="13"/>
      <c r="C934" s="13"/>
      <c r="D934" s="4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15.75" customHeight="1">
      <c r="A935" s="13"/>
      <c r="B935" s="13"/>
      <c r="C935" s="13"/>
      <c r="D935" s="4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15.75" customHeight="1">
      <c r="A936" s="13"/>
      <c r="B936" s="13"/>
      <c r="C936" s="13"/>
      <c r="D936" s="4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15.75" customHeight="1">
      <c r="A937" s="13"/>
      <c r="B937" s="13"/>
      <c r="C937" s="13"/>
      <c r="D937" s="4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15.75" customHeight="1">
      <c r="A938" s="13"/>
      <c r="B938" s="13"/>
      <c r="C938" s="13"/>
      <c r="D938" s="4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15.75" customHeight="1">
      <c r="A939" s="13"/>
      <c r="B939" s="13"/>
      <c r="C939" s="13"/>
      <c r="D939" s="4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15.75" customHeight="1">
      <c r="A940" s="13"/>
      <c r="B940" s="13"/>
      <c r="C940" s="13"/>
      <c r="D940" s="4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15.75" customHeight="1">
      <c r="A941" s="13"/>
      <c r="B941" s="13"/>
      <c r="C941" s="13"/>
      <c r="D941" s="4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15.75" customHeight="1">
      <c r="A942" s="13"/>
      <c r="B942" s="13"/>
      <c r="C942" s="13"/>
      <c r="D942" s="4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15.75" customHeight="1">
      <c r="A943" s="13"/>
      <c r="B943" s="13"/>
      <c r="C943" s="13"/>
      <c r="D943" s="4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15.75" customHeight="1">
      <c r="A944" s="13"/>
      <c r="B944" s="13"/>
      <c r="C944" s="13"/>
      <c r="D944" s="4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15.75" customHeight="1">
      <c r="A945" s="13"/>
      <c r="B945" s="13"/>
      <c r="C945" s="13"/>
      <c r="D945" s="4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15.75" customHeight="1">
      <c r="A946" s="13"/>
      <c r="B946" s="13"/>
      <c r="C946" s="13"/>
      <c r="D946" s="4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15.75" customHeight="1">
      <c r="A947" s="13"/>
      <c r="B947" s="13"/>
      <c r="C947" s="13"/>
      <c r="D947" s="4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15.75" customHeight="1">
      <c r="A948" s="13"/>
      <c r="B948" s="13"/>
      <c r="C948" s="13"/>
      <c r="D948" s="4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15.75" customHeight="1">
      <c r="A949" s="13"/>
      <c r="B949" s="13"/>
      <c r="C949" s="13"/>
      <c r="D949" s="4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15.75" customHeight="1">
      <c r="A950" s="13"/>
      <c r="B950" s="13"/>
      <c r="C950" s="13"/>
      <c r="D950" s="4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15.75" customHeight="1">
      <c r="A951" s="13"/>
      <c r="B951" s="13"/>
      <c r="C951" s="13"/>
      <c r="D951" s="4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15.75" customHeight="1">
      <c r="A952" s="13"/>
      <c r="B952" s="13"/>
      <c r="C952" s="13"/>
      <c r="D952" s="4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15.75" customHeight="1">
      <c r="A953" s="13"/>
      <c r="B953" s="13"/>
      <c r="C953" s="13"/>
      <c r="D953" s="4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15.75" customHeight="1">
      <c r="A954" s="13"/>
      <c r="B954" s="13"/>
      <c r="C954" s="13"/>
      <c r="D954" s="4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15.75" customHeight="1">
      <c r="A955" s="13"/>
      <c r="B955" s="13"/>
      <c r="C955" s="13"/>
      <c r="D955" s="4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15.75" customHeight="1">
      <c r="A956" s="13"/>
      <c r="B956" s="13"/>
      <c r="C956" s="13"/>
      <c r="D956" s="4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15.75" customHeight="1">
      <c r="A957" s="13"/>
      <c r="B957" s="13"/>
      <c r="C957" s="13"/>
      <c r="D957" s="4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15.75" customHeight="1">
      <c r="A958" s="13"/>
      <c r="B958" s="13"/>
      <c r="C958" s="13"/>
      <c r="D958" s="4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15.75" customHeight="1">
      <c r="A959" s="13"/>
      <c r="B959" s="13"/>
      <c r="C959" s="13"/>
      <c r="D959" s="4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15.75" customHeight="1">
      <c r="A960" s="13"/>
      <c r="B960" s="13"/>
      <c r="C960" s="13"/>
      <c r="D960" s="4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15.75" customHeight="1">
      <c r="A961" s="13"/>
      <c r="B961" s="13"/>
      <c r="C961" s="13"/>
      <c r="D961" s="4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15.75" customHeight="1">
      <c r="A962" s="13"/>
      <c r="B962" s="13"/>
      <c r="C962" s="13"/>
      <c r="D962" s="4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15.75" customHeight="1">
      <c r="A963" s="13"/>
      <c r="B963" s="13"/>
      <c r="C963" s="13"/>
      <c r="D963" s="4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15.75" customHeight="1">
      <c r="A964" s="13"/>
      <c r="B964" s="13"/>
      <c r="C964" s="13"/>
      <c r="D964" s="4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15.75" customHeight="1">
      <c r="A965" s="13"/>
      <c r="B965" s="13"/>
      <c r="C965" s="13"/>
      <c r="D965" s="4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15.75" customHeight="1">
      <c r="A966" s="13"/>
      <c r="B966" s="13"/>
      <c r="C966" s="13"/>
      <c r="D966" s="4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15.75" customHeight="1">
      <c r="A967" s="13"/>
      <c r="B967" s="13"/>
      <c r="C967" s="13"/>
      <c r="D967" s="4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15.75" customHeight="1">
      <c r="A968" s="13"/>
      <c r="B968" s="13"/>
      <c r="C968" s="13"/>
      <c r="D968" s="4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15.75" customHeight="1">
      <c r="A969" s="13"/>
      <c r="B969" s="13"/>
      <c r="C969" s="13"/>
      <c r="D969" s="4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15.75" customHeight="1">
      <c r="A970" s="13"/>
      <c r="B970" s="13"/>
      <c r="C970" s="13"/>
      <c r="D970" s="4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15.75" customHeight="1">
      <c r="A971" s="13"/>
      <c r="B971" s="13"/>
      <c r="C971" s="13"/>
      <c r="D971" s="4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15.75" customHeight="1">
      <c r="A972" s="13"/>
      <c r="B972" s="13"/>
      <c r="C972" s="13"/>
      <c r="D972" s="4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15.75" customHeight="1">
      <c r="A973" s="13"/>
      <c r="B973" s="13"/>
      <c r="C973" s="13"/>
      <c r="D973" s="4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15.75" customHeight="1">
      <c r="A974" s="13"/>
      <c r="B974" s="13"/>
      <c r="C974" s="13"/>
      <c r="D974" s="4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15.75" customHeight="1">
      <c r="A975" s="13"/>
      <c r="B975" s="13"/>
      <c r="C975" s="13"/>
      <c r="D975" s="4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15.75" customHeight="1">
      <c r="A976" s="13"/>
      <c r="B976" s="13"/>
      <c r="C976" s="13"/>
      <c r="D976" s="4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15.75" customHeight="1">
      <c r="A977" s="13"/>
      <c r="B977" s="13"/>
      <c r="C977" s="13"/>
      <c r="D977" s="4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15.75" customHeight="1">
      <c r="A978" s="13"/>
      <c r="B978" s="13"/>
      <c r="C978" s="13"/>
      <c r="D978" s="4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15.75" customHeight="1">
      <c r="A979" s="13"/>
      <c r="B979" s="13"/>
      <c r="C979" s="13"/>
      <c r="D979" s="4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15.75" customHeight="1">
      <c r="A980" s="13"/>
      <c r="B980" s="13"/>
      <c r="C980" s="13"/>
      <c r="D980" s="4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15.75" customHeight="1">
      <c r="A981" s="13"/>
      <c r="B981" s="13"/>
      <c r="C981" s="13"/>
      <c r="D981" s="4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15.75" customHeight="1">
      <c r="A982" s="13"/>
      <c r="B982" s="13"/>
      <c r="C982" s="13"/>
      <c r="D982" s="4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15.75" customHeight="1">
      <c r="A983" s="13"/>
      <c r="B983" s="13"/>
      <c r="C983" s="13"/>
      <c r="D983" s="4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15.75" customHeight="1">
      <c r="A984" s="13"/>
      <c r="B984" s="13"/>
      <c r="C984" s="13"/>
      <c r="D984" s="4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15.75" customHeight="1">
      <c r="A985" s="13"/>
      <c r="B985" s="13"/>
      <c r="C985" s="13"/>
      <c r="D985" s="4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15.75" customHeight="1">
      <c r="A986" s="13"/>
      <c r="B986" s="13"/>
      <c r="C986" s="13"/>
      <c r="D986" s="4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15.75" customHeight="1">
      <c r="A987" s="13"/>
      <c r="B987" s="13"/>
      <c r="C987" s="13"/>
      <c r="D987" s="4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15.75" customHeight="1">
      <c r="A988" s="13"/>
      <c r="B988" s="13"/>
      <c r="C988" s="13"/>
      <c r="D988" s="4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15.75" customHeight="1">
      <c r="A989" s="13"/>
      <c r="B989" s="13"/>
      <c r="C989" s="13"/>
      <c r="D989" s="4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15.75" customHeight="1">
      <c r="A990" s="13"/>
      <c r="B990" s="13"/>
      <c r="C990" s="13"/>
      <c r="D990" s="4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15.75" customHeight="1">
      <c r="A991" s="13"/>
      <c r="B991" s="13"/>
      <c r="C991" s="13"/>
      <c r="D991" s="4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15.75" customHeight="1">
      <c r="A992" s="13"/>
      <c r="B992" s="13"/>
      <c r="C992" s="13"/>
      <c r="D992" s="4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15.75" customHeight="1">
      <c r="A993" s="13"/>
      <c r="B993" s="13"/>
      <c r="C993" s="13"/>
      <c r="D993" s="4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15.75" customHeight="1">
      <c r="A994" s="13"/>
      <c r="B994" s="13"/>
      <c r="C994" s="13"/>
      <c r="D994" s="4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15.75" customHeight="1">
      <c r="A995" s="13"/>
      <c r="B995" s="13"/>
      <c r="C995" s="13"/>
      <c r="D995" s="4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15.75" customHeight="1">
      <c r="A996" s="13"/>
      <c r="B996" s="13"/>
      <c r="C996" s="13"/>
      <c r="D996" s="4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15.75" customHeight="1">
      <c r="A997" s="13"/>
      <c r="B997" s="13"/>
      <c r="C997" s="13"/>
      <c r="D997" s="4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15.75" customHeight="1">
      <c r="A998" s="13"/>
      <c r="B998" s="13"/>
      <c r="C998" s="13"/>
      <c r="D998" s="4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</sheetData>
  <hyperlinks>
    <hyperlink r:id="rId2" ref="D2"/>
    <hyperlink r:id="rId3" ref="D3"/>
    <hyperlink r:id="rId4" ref="D4"/>
    <hyperlink r:id="rId5" ref="D5"/>
    <hyperlink r:id="rId6" ref="D8"/>
    <hyperlink r:id="rId7" ref="D9"/>
    <hyperlink r:id="rId8" ref="D10"/>
    <hyperlink r:id="rId9" ref="D11"/>
    <hyperlink r:id="rId10" ref="D12"/>
    <hyperlink r:id="rId11" ref="D14"/>
    <hyperlink r:id="rId12" ref="D15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25"/>
    <hyperlink r:id="rId22" ref="D27"/>
    <hyperlink r:id="rId23" ref="D29"/>
    <hyperlink r:id="rId24" ref="D30"/>
    <hyperlink r:id="rId25" ref="D31"/>
    <hyperlink r:id="rId26" ref="D32"/>
    <hyperlink r:id="rId27" ref="D33"/>
    <hyperlink r:id="rId28" ref="D35"/>
    <hyperlink r:id="rId29" ref="D37"/>
    <hyperlink r:id="rId30" ref="D38"/>
  </hyperlinks>
  <printOptions/>
  <pageMargins bottom="0.75" footer="0.0" header="0.0" left="0.7" right="0.7" top="0.75"/>
  <pageSetup orientation="landscape"/>
  <drawing r:id="rId31"/>
  <legacyDrawing r:id="rId32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25"/>
    <col customWidth="1" min="2" max="2" width="32.38"/>
    <col customWidth="1" min="3" max="3" width="52.38"/>
    <col customWidth="1" min="4" max="4" width="25.38"/>
    <col customWidth="1" min="5" max="5" width="24.13"/>
    <col customWidth="1" min="6" max="6" width="13.38"/>
    <col customWidth="1" min="7" max="7" width="18.75"/>
    <col customWidth="1" min="8" max="8" width="51.13"/>
  </cols>
  <sheetData>
    <row r="1" ht="15.75" customHeight="1">
      <c r="A1" s="42"/>
      <c r="B1" s="8" t="s">
        <v>267</v>
      </c>
      <c r="C1" s="8" t="s">
        <v>268</v>
      </c>
      <c r="D1" s="8" t="s">
        <v>269</v>
      </c>
      <c r="E1" s="8" t="s">
        <v>13</v>
      </c>
      <c r="F1" s="8" t="s">
        <v>270</v>
      </c>
      <c r="G1" s="8" t="s">
        <v>271</v>
      </c>
      <c r="H1" s="43" t="s">
        <v>272</v>
      </c>
      <c r="I1" s="43" t="s">
        <v>15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5">
        <v>1.0</v>
      </c>
      <c r="B2" s="46" t="s">
        <v>16</v>
      </c>
      <c r="C2" s="46" t="s">
        <v>273</v>
      </c>
      <c r="D2" s="47" t="s">
        <v>16</v>
      </c>
      <c r="E2" s="22" t="s">
        <v>23</v>
      </c>
      <c r="F2" s="47" t="s">
        <v>16</v>
      </c>
      <c r="G2" s="47" t="s">
        <v>16</v>
      </c>
      <c r="H2" s="48" t="s">
        <v>21</v>
      </c>
      <c r="I2" s="49" t="str">
        <f>IFERROR(__xludf.DUMMYFUNCTION("LOWER(REGEXREPLACE(H2,""[^a-zA-Z0-9]"",""""))"),"globlexsecuritiescoltd")</f>
        <v>globlexsecuritiescoltd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5">
        <v>2.0</v>
      </c>
      <c r="B3" s="50" t="s">
        <v>27</v>
      </c>
      <c r="C3" s="50" t="s">
        <v>16</v>
      </c>
      <c r="D3" s="47" t="s">
        <v>16</v>
      </c>
      <c r="E3" s="22" t="s">
        <v>31</v>
      </c>
      <c r="F3" s="47" t="s">
        <v>16</v>
      </c>
      <c r="G3" s="47" t="s">
        <v>16</v>
      </c>
      <c r="H3" s="51" t="s">
        <v>29</v>
      </c>
      <c r="I3" s="49" t="str">
        <f>IFERROR(__xludf.DUMMYFUNCTION("LOWER(REGEXREPLACE(H3,""[^a-zA-Z0-9]"",""""))"),"kgisecuritiesthailandpubliccompanylimited")</f>
        <v>kgisecuritiesthailandpubliccompanylimited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5">
        <v>3.0</v>
      </c>
      <c r="B4" s="46" t="s">
        <v>16</v>
      </c>
      <c r="C4" s="46" t="s">
        <v>274</v>
      </c>
      <c r="D4" s="47" t="s">
        <v>16</v>
      </c>
      <c r="E4" s="22" t="s">
        <v>35</v>
      </c>
      <c r="F4" s="47" t="s">
        <v>16</v>
      </c>
      <c r="G4" s="47" t="s">
        <v>16</v>
      </c>
      <c r="H4" s="51" t="s">
        <v>36</v>
      </c>
      <c r="I4" s="49" t="str">
        <f>IFERROR(__xludf.DUMMYFUNCTION("LOWER(REGEXREPLACE(H4,""[^a-zA-Z0-9]"",""""))"),"gmozcomsecuritiesthailandpubliccompanylimited")</f>
        <v>gmozcomsecuritiesthailandpubliccompanylimited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5">
        <v>4.0</v>
      </c>
      <c r="B5" s="46" t="s">
        <v>16</v>
      </c>
      <c r="C5" s="50" t="s">
        <v>275</v>
      </c>
      <c r="D5" s="47" t="s">
        <v>16</v>
      </c>
      <c r="E5" s="22" t="s">
        <v>44</v>
      </c>
      <c r="F5" s="47" t="s">
        <v>16</v>
      </c>
      <c r="G5" s="47" t="s">
        <v>16</v>
      </c>
      <c r="H5" s="51" t="s">
        <v>42</v>
      </c>
      <c r="I5" s="49" t="str">
        <f>IFERROR(__xludf.DUMMYFUNCTION("LOWER(REGEXREPLACE(H5,""[^a-zA-Z0-9]"",""""))"),"yuantasecuritiesthailandcompanylimited")</f>
        <v>yuantasecuritiesthailandcompanylimited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5">
        <v>5.0</v>
      </c>
      <c r="B6" s="46" t="s">
        <v>16</v>
      </c>
      <c r="C6" s="22" t="s">
        <v>276</v>
      </c>
      <c r="D6" s="47" t="s">
        <v>16</v>
      </c>
      <c r="E6" s="22" t="s">
        <v>51</v>
      </c>
      <c r="F6" s="47" t="s">
        <v>16</v>
      </c>
      <c r="G6" s="47" t="s">
        <v>16</v>
      </c>
      <c r="H6" s="51" t="s">
        <v>49</v>
      </c>
      <c r="I6" s="49" t="str">
        <f>IFERROR(__xludf.DUMMYFUNCTION("LOWER(REGEXREPLACE(H6,""[^a-zA-Z0-9]"",""""))"),"sbithaionlinesecuritiescoltd")</f>
        <v>sbithaionlinesecuritiescoltd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5">
        <v>6.0</v>
      </c>
      <c r="B7" s="46" t="s">
        <v>16</v>
      </c>
      <c r="C7" s="46" t="s">
        <v>277</v>
      </c>
      <c r="D7" s="47" t="s">
        <v>16</v>
      </c>
      <c r="E7" s="22" t="s">
        <v>58</v>
      </c>
      <c r="F7" s="47" t="s">
        <v>16</v>
      </c>
      <c r="G7" s="47" t="s">
        <v>16</v>
      </c>
      <c r="H7" s="52" t="s">
        <v>56</v>
      </c>
      <c r="I7" s="49" t="str">
        <f>IFERROR(__xludf.DUMMYFUNCTION("LOWER(REGEXREPLACE(H7,""[^a-zA-Z0-9]"",""""))"),"uobkayhiapsecuritiesthailandpubliccompanylimited")</f>
        <v>uobkayhiapsecuritiesthailandpubliccompanylimited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5">
        <v>7.0</v>
      </c>
      <c r="B8" s="46" t="s">
        <v>16</v>
      </c>
      <c r="C8" s="22" t="s">
        <v>61</v>
      </c>
      <c r="D8" s="47" t="s">
        <v>16</v>
      </c>
      <c r="E8" s="22" t="s">
        <v>65</v>
      </c>
      <c r="F8" s="47" t="s">
        <v>16</v>
      </c>
      <c r="G8" s="47" t="s">
        <v>16</v>
      </c>
      <c r="H8" s="51" t="s">
        <v>63</v>
      </c>
      <c r="I8" s="49" t="str">
        <f>IFERROR(__xludf.DUMMYFUNCTION("LOWER(REGEXREPLACE(H8,""[^a-zA-Z0-9]"",""""))"),"asiaplussecuritiescompanylimited")</f>
        <v>asiaplussecuritiescompanylimited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5">
        <v>8.0</v>
      </c>
      <c r="B9" s="46" t="s">
        <v>16</v>
      </c>
      <c r="C9" s="46" t="s">
        <v>278</v>
      </c>
      <c r="D9" s="47" t="s">
        <v>16</v>
      </c>
      <c r="E9" s="22" t="s">
        <v>72</v>
      </c>
      <c r="F9" s="47" t="s">
        <v>16</v>
      </c>
      <c r="G9" s="47" t="s">
        <v>16</v>
      </c>
      <c r="H9" s="51" t="s">
        <v>70</v>
      </c>
      <c r="I9" s="49" t="str">
        <f>IFERROR(__xludf.DUMMYFUNCTION("LOWER(REGEXREPLACE(H9,""[^a-zA-Z0-9]"",""""))"),"airasecuritiespubliccompanylimited")</f>
        <v>airasecuritiespubliccompanylimited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5">
        <v>9.0</v>
      </c>
      <c r="B10" s="22" t="s">
        <v>279</v>
      </c>
      <c r="C10" s="50" t="s">
        <v>16</v>
      </c>
      <c r="D10" s="47" t="s">
        <v>16</v>
      </c>
      <c r="E10" s="22" t="s">
        <v>79</v>
      </c>
      <c r="F10" s="47" t="s">
        <v>16</v>
      </c>
      <c r="G10" s="47" t="s">
        <v>16</v>
      </c>
      <c r="H10" s="51" t="s">
        <v>77</v>
      </c>
      <c r="I10" s="49" t="str">
        <f>IFERROR(__xludf.DUMMYFUNCTION("LOWER(REGEXREPLACE(H10,""[^a-zA-Z0-9]"",""""))"),"cgsinternationalsecuritiesthailandcoltd")</f>
        <v>cgsinternationalsecuritiesthailandcoltd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5">
        <v>10.0</v>
      </c>
      <c r="B11" s="50" t="s">
        <v>16</v>
      </c>
      <c r="C11" s="22" t="s">
        <v>280</v>
      </c>
      <c r="D11" s="47" t="s">
        <v>16</v>
      </c>
      <c r="E11" s="22" t="s">
        <v>85</v>
      </c>
      <c r="F11" s="47" t="s">
        <v>16</v>
      </c>
      <c r="G11" s="47" t="s">
        <v>16</v>
      </c>
      <c r="H11" s="51" t="s">
        <v>83</v>
      </c>
      <c r="I11" s="49" t="str">
        <f>IFERROR(__xludf.DUMMYFUNCTION("LOWER(REGEXREPLACE(H11,""[^a-zA-Z0-9]"",""""))"),"kasikornsecurities")</f>
        <v>kasikornsecurities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5">
        <v>11.0</v>
      </c>
      <c r="B12" s="50" t="s">
        <v>16</v>
      </c>
      <c r="C12" s="22" t="s">
        <v>88</v>
      </c>
      <c r="D12" s="47" t="s">
        <v>16</v>
      </c>
      <c r="E12" s="22" t="s">
        <v>92</v>
      </c>
      <c r="F12" s="47" t="s">
        <v>16</v>
      </c>
      <c r="G12" s="47" t="s">
        <v>16</v>
      </c>
      <c r="H12" s="51" t="s">
        <v>90</v>
      </c>
      <c r="I12" s="49" t="str">
        <f>IFERROR(__xludf.DUMMYFUNCTION("LOWER(REGEXREPLACE(H12,""[^a-zA-Z0-9]"",""""))"),"bualuangsecuritiesplc")</f>
        <v>bualuangsecuritiesplc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5">
        <v>12.0</v>
      </c>
      <c r="B13" s="50" t="s">
        <v>16</v>
      </c>
      <c r="C13" s="22" t="s">
        <v>281</v>
      </c>
      <c r="D13" s="47" t="s">
        <v>16</v>
      </c>
      <c r="E13" s="22" t="s">
        <v>99</v>
      </c>
      <c r="F13" s="47" t="s">
        <v>16</v>
      </c>
      <c r="G13" s="47" t="s">
        <v>16</v>
      </c>
      <c r="H13" s="51" t="s">
        <v>97</v>
      </c>
      <c r="I13" s="49" t="str">
        <f>IFERROR(__xludf.DUMMYFUNCTION("LOWER(REGEXREPLACE(H13,""[^a-zA-Z0-9]"",""""))"),"finansiasyrussecuritiespubliccompanylimited")</f>
        <v>finansiasyrussecuritiespubliccompanylimited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5">
        <v>13.0</v>
      </c>
      <c r="B14" s="50" t="s">
        <v>16</v>
      </c>
      <c r="C14" s="46" t="s">
        <v>282</v>
      </c>
      <c r="D14" s="47" t="s">
        <v>16</v>
      </c>
      <c r="E14" s="22" t="s">
        <v>106</v>
      </c>
      <c r="F14" s="47" t="s">
        <v>16</v>
      </c>
      <c r="G14" s="47" t="s">
        <v>16</v>
      </c>
      <c r="H14" s="51" t="s">
        <v>104</v>
      </c>
      <c r="I14" s="49" t="str">
        <f>IFERROR(__xludf.DUMMYFUNCTION("LOWER(REGEXREPLACE(H14,""[^a-zA-Z0-9]"",""""))"),"kiatnakinphatrasecuritiespubliccompanylimited")</f>
        <v>kiatnakinphatrasecuritiespubliccompanylimited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5">
        <v>14.0</v>
      </c>
      <c r="B15" s="50" t="s">
        <v>16</v>
      </c>
      <c r="C15" s="22" t="s">
        <v>283</v>
      </c>
      <c r="D15" s="47" t="s">
        <v>16</v>
      </c>
      <c r="E15" s="22" t="s">
        <v>113</v>
      </c>
      <c r="F15" s="47" t="s">
        <v>16</v>
      </c>
      <c r="G15" s="47" t="s">
        <v>16</v>
      </c>
      <c r="H15" s="51" t="s">
        <v>111</v>
      </c>
      <c r="I15" s="49" t="str">
        <f>IFERROR(__xludf.DUMMYFUNCTION("LOWER(REGEXREPLACE(H15,""[^a-zA-Z0-9]"",""""))"),"ivglobalsecuritiesplc")</f>
        <v>ivglobalsecuritiesplc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5">
        <v>15.0</v>
      </c>
      <c r="B16" s="50" t="s">
        <v>16</v>
      </c>
      <c r="C16" s="46" t="s">
        <v>284</v>
      </c>
      <c r="D16" s="47" t="s">
        <v>16</v>
      </c>
      <c r="E16" s="22" t="s">
        <v>120</v>
      </c>
      <c r="F16" s="47" t="s">
        <v>16</v>
      </c>
      <c r="G16" s="47" t="s">
        <v>16</v>
      </c>
      <c r="H16" s="48" t="s">
        <v>118</v>
      </c>
      <c r="I16" s="49" t="str">
        <f>IFERROR(__xludf.DUMMYFUNCTION("LOWER(REGEXREPLACE(H16,""[^a-zA-Z0-9]"",""""))"),"tiscosecuritiescompanylimited")</f>
        <v>tiscosecuritiescompanylimited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5">
        <v>16.0</v>
      </c>
      <c r="B17" s="50" t="s">
        <v>16</v>
      </c>
      <c r="C17" s="46" t="s">
        <v>285</v>
      </c>
      <c r="D17" s="47" t="s">
        <v>16</v>
      </c>
      <c r="E17" s="22" t="s">
        <v>127</v>
      </c>
      <c r="F17" s="47" t="s">
        <v>16</v>
      </c>
      <c r="G17" s="47" t="s">
        <v>16</v>
      </c>
      <c r="H17" s="51" t="s">
        <v>125</v>
      </c>
      <c r="I17" s="49" t="str">
        <f>IFERROR(__xludf.DUMMYFUNCTION("LOWER(REGEXREPLACE(H17,""[^a-zA-Z0-9]"",""""))"),"ubssecuritiesthailandltd")</f>
        <v>ubssecuritiesthailandltd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5">
        <v>17.0</v>
      </c>
      <c r="B18" s="50" t="s">
        <v>286</v>
      </c>
      <c r="C18" s="50" t="s">
        <v>16</v>
      </c>
      <c r="D18" s="47" t="s">
        <v>16</v>
      </c>
      <c r="E18" s="22" t="s">
        <v>287</v>
      </c>
      <c r="F18" s="47" t="s">
        <v>16</v>
      </c>
      <c r="G18" s="47" t="s">
        <v>16</v>
      </c>
      <c r="H18" s="51" t="s">
        <v>132</v>
      </c>
      <c r="I18" s="49" t="str">
        <f>IFERROR(__xludf.DUMMYFUNCTION("LOWER(REGEXREPLACE(H18,""[^a-zA-Z0-9]"",""""))"),"scbjuliusbaersecuritiescoltd")</f>
        <v>scbjuliusbaersecuritiescoltd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5">
        <v>18.0</v>
      </c>
      <c r="B19" s="50" t="s">
        <v>16</v>
      </c>
      <c r="C19" s="22" t="s">
        <v>288</v>
      </c>
      <c r="D19" s="47" t="s">
        <v>16</v>
      </c>
      <c r="E19" s="22" t="s">
        <v>138</v>
      </c>
      <c r="F19" s="47" t="s">
        <v>16</v>
      </c>
      <c r="G19" s="47" t="s">
        <v>16</v>
      </c>
      <c r="H19" s="51" t="s">
        <v>139</v>
      </c>
      <c r="I19" s="49" t="str">
        <f>IFERROR(__xludf.DUMMYFUNCTION("LOWER(REGEXREPLACE(H19,""[^a-zA-Z0-9]"",""""))"),"beyondsecuritiespubliccompanylimited")</f>
        <v>beyondsecuritiespubliccompanylimited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5">
        <v>19.0</v>
      </c>
      <c r="B20" s="50" t="s">
        <v>16</v>
      </c>
      <c r="C20" s="22" t="s">
        <v>289</v>
      </c>
      <c r="D20" s="47" t="s">
        <v>16</v>
      </c>
      <c r="E20" s="22" t="s">
        <v>147</v>
      </c>
      <c r="F20" s="47" t="s">
        <v>16</v>
      </c>
      <c r="G20" s="47" t="s">
        <v>16</v>
      </c>
      <c r="H20" s="51" t="s">
        <v>145</v>
      </c>
      <c r="I20" s="49" t="str">
        <f>IFERROR(__xludf.DUMMYFUNCTION("LOWER(REGEXREPLACE(H20,""[^a-zA-Z0-9]"",""""))"),"tsfcsecuritiespubliccompanylimited")</f>
        <v>tsfcsecuritiespubliccompanylimited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5">
        <v>20.0</v>
      </c>
      <c r="B21" s="22" t="s">
        <v>290</v>
      </c>
      <c r="C21" s="50" t="s">
        <v>16</v>
      </c>
      <c r="D21" s="47" t="s">
        <v>16</v>
      </c>
      <c r="E21" s="22" t="s">
        <v>154</v>
      </c>
      <c r="F21" s="47" t="s">
        <v>16</v>
      </c>
      <c r="G21" s="47" t="s">
        <v>16</v>
      </c>
      <c r="H21" s="51" t="s">
        <v>152</v>
      </c>
      <c r="I21" s="49" t="str">
        <f>IFERROR(__xludf.DUMMYFUNCTION("LOWER(REGEXREPLACE(H21,""[^a-zA-Z0-9]"",""""))"),"clsasecuritiesthailandlimited")</f>
        <v>clsasecuritiesthailandlimited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5">
        <v>21.0</v>
      </c>
      <c r="B22" s="50" t="s">
        <v>16</v>
      </c>
      <c r="C22" s="22" t="s">
        <v>291</v>
      </c>
      <c r="D22" s="47" t="s">
        <v>16</v>
      </c>
      <c r="E22" s="22" t="s">
        <v>161</v>
      </c>
      <c r="F22" s="47" t="s">
        <v>16</v>
      </c>
      <c r="G22" s="47" t="s">
        <v>16</v>
      </c>
      <c r="H22" s="53" t="s">
        <v>159</v>
      </c>
      <c r="I22" s="49" t="str">
        <f>IFERROR(__xludf.DUMMYFUNCTION("LOWER(REGEXREPLACE(H22,""[^a-zA-Z0-9]"",""""))"),"liberatorsecuritiescoltd")</f>
        <v>liberatorsecuritiescoltd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5">
        <v>22.0</v>
      </c>
      <c r="B23" s="50" t="s">
        <v>16</v>
      </c>
      <c r="C23" s="22" t="s">
        <v>292</v>
      </c>
      <c r="D23" s="47" t="s">
        <v>16</v>
      </c>
      <c r="E23" s="22" t="s">
        <v>165</v>
      </c>
      <c r="F23" s="47" t="s">
        <v>16</v>
      </c>
      <c r="G23" s="47" t="s">
        <v>16</v>
      </c>
      <c r="H23" s="51" t="s">
        <v>166</v>
      </c>
      <c r="I23" s="49" t="str">
        <f>IFERROR(__xludf.DUMMYFUNCTION("LOWER(REGEXREPLACE(H23,""[^a-zA-Z0-9]"",""""))"),"krungthaixspringsecuritiescoltd")</f>
        <v>krungthaixspringsecuritiescoltd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5">
        <v>23.0</v>
      </c>
      <c r="B24" s="50" t="s">
        <v>16</v>
      </c>
      <c r="C24" s="22" t="s">
        <v>293</v>
      </c>
      <c r="D24" s="47" t="s">
        <v>16</v>
      </c>
      <c r="E24" s="22" t="s">
        <v>294</v>
      </c>
      <c r="F24" s="47" t="s">
        <v>16</v>
      </c>
      <c r="G24" s="47" t="s">
        <v>16</v>
      </c>
      <c r="H24" s="51" t="s">
        <v>172</v>
      </c>
      <c r="I24" s="49" t="str">
        <f>IFERROR(__xludf.DUMMYFUNCTION("LOWER(REGEXREPLACE(H24,""[^a-zA-Z0-9]"",""""))"),"citicorpsecuritiesthailandlimited")</f>
        <v>citicorpsecuritiesthailandlimited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5">
        <v>24.0</v>
      </c>
      <c r="B25" s="22" t="s">
        <v>176</v>
      </c>
      <c r="C25" s="50" t="s">
        <v>16</v>
      </c>
      <c r="D25" s="47" t="s">
        <v>16</v>
      </c>
      <c r="E25" s="22" t="s">
        <v>180</v>
      </c>
      <c r="F25" s="47" t="s">
        <v>16</v>
      </c>
      <c r="G25" s="47" t="s">
        <v>16</v>
      </c>
      <c r="H25" s="48" t="s">
        <v>178</v>
      </c>
      <c r="I25" s="49" t="str">
        <f>IFERROR(__xludf.DUMMYFUNCTION("LOWER(REGEXREPLACE(H25,""[^a-zA-Z0-9]"",""""))"),"dbsvickerssecuritiesthcoltd")</f>
        <v>dbsvickerssecuritiesthcoltd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5">
        <v>25.0</v>
      </c>
      <c r="B26" s="50" t="s">
        <v>16</v>
      </c>
      <c r="C26" s="22" t="s">
        <v>295</v>
      </c>
      <c r="D26" s="47" t="s">
        <v>16</v>
      </c>
      <c r="E26" s="22" t="s">
        <v>187</v>
      </c>
      <c r="F26" s="47" t="s">
        <v>16</v>
      </c>
      <c r="G26" s="47" t="s">
        <v>16</v>
      </c>
      <c r="H26" s="51" t="s">
        <v>185</v>
      </c>
      <c r="I26" s="49" t="str">
        <f>IFERROR(__xludf.DUMMYFUNCTION("LOWER(REGEXREPLACE(H26,""[^a-zA-Z0-9]"",""""))"),"maybanksecuritiesthailandpcl")</f>
        <v>maybanksecuritiesthailandpcl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5">
        <v>26.0</v>
      </c>
      <c r="B27" s="22" t="s">
        <v>296</v>
      </c>
      <c r="C27" s="50" t="s">
        <v>16</v>
      </c>
      <c r="D27" s="47" t="s">
        <v>16</v>
      </c>
      <c r="E27" s="22" t="s">
        <v>194</v>
      </c>
      <c r="F27" s="47" t="s">
        <v>16</v>
      </c>
      <c r="G27" s="47" t="s">
        <v>16</v>
      </c>
      <c r="H27" s="51" t="s">
        <v>192</v>
      </c>
      <c r="I27" s="49" t="str">
        <f>IFERROR(__xludf.DUMMYFUNCTION("LOWER(REGEXREPLACE(H27,""[^a-zA-Z0-9]"",""""))"),"macquariesecuritiesthailandlimited")</f>
        <v>macquariesecuritiesthailandlimited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5">
        <v>27.0</v>
      </c>
      <c r="B28" s="50" t="s">
        <v>16</v>
      </c>
      <c r="C28" s="22" t="s">
        <v>297</v>
      </c>
      <c r="D28" s="47" t="s">
        <v>16</v>
      </c>
      <c r="E28" s="22" t="s">
        <v>201</v>
      </c>
      <c r="F28" s="47" t="s">
        <v>16</v>
      </c>
      <c r="G28" s="47" t="s">
        <v>16</v>
      </c>
      <c r="H28" s="51" t="s">
        <v>199</v>
      </c>
      <c r="I28" s="49" t="str">
        <f>IFERROR(__xludf.DUMMYFUNCTION("LOWER(REGEXREPLACE(H28,""[^a-zA-Z0-9]"",""""))"),"landandhousessecuritiespubliccompanylimited")</f>
        <v>landandhousessecuritiespubliccompanylimited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5">
        <v>28.0</v>
      </c>
      <c r="B29" s="50" t="s">
        <v>16</v>
      </c>
      <c r="C29" s="22" t="s">
        <v>298</v>
      </c>
      <c r="D29" s="47" t="s">
        <v>16</v>
      </c>
      <c r="E29" s="22" t="s">
        <v>205</v>
      </c>
      <c r="F29" s="47" t="s">
        <v>16</v>
      </c>
      <c r="G29" s="47" t="s">
        <v>16</v>
      </c>
      <c r="H29" s="51" t="s">
        <v>206</v>
      </c>
      <c r="I29" s="49" t="str">
        <f>IFERROR(__xludf.DUMMYFUNCTION("LOWER(REGEXREPLACE(H29,""[^a-zA-Z0-9]"",""""))"),"webullsecuritiesthailandcoltd")</f>
        <v>webullsecuritiesthailandcoltd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5">
        <v>29.0</v>
      </c>
      <c r="B30" s="22" t="s">
        <v>299</v>
      </c>
      <c r="C30" s="50" t="s">
        <v>16</v>
      </c>
      <c r="D30" s="47" t="s">
        <v>16</v>
      </c>
      <c r="E30" s="22" t="s">
        <v>211</v>
      </c>
      <c r="F30" s="47" t="s">
        <v>16</v>
      </c>
      <c r="G30" s="47" t="s">
        <v>16</v>
      </c>
      <c r="H30" s="54" t="s">
        <v>212</v>
      </c>
      <c r="I30" s="49" t="str">
        <f>IFERROR(__xludf.DUMMYFUNCTION("LOWER(REGEXREPLACE(H30,""[^a-zA-Z0-9]"",""""))"),"daolsecuritiesthailandpubliccompanylimited")</f>
        <v>daolsecuritiesthailandpubliccompanylimited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5">
        <v>30.0</v>
      </c>
      <c r="B31" s="50" t="s">
        <v>16</v>
      </c>
      <c r="C31" s="22" t="s">
        <v>300</v>
      </c>
      <c r="D31" s="47" t="s">
        <v>16</v>
      </c>
      <c r="E31" s="22" t="s">
        <v>220</v>
      </c>
      <c r="F31" s="47" t="s">
        <v>16</v>
      </c>
      <c r="G31" s="47" t="s">
        <v>16</v>
      </c>
      <c r="H31" s="55" t="s">
        <v>218</v>
      </c>
      <c r="I31" s="49" t="str">
        <f>IFERROR(__xludf.DUMMYFUNCTION("LOWER(REGEXREPLACE(H31,""[^a-zA-Z0-9]"",""""))"),"trinitysecuritiescompanylimited")</f>
        <v>trinitysecuritiescompanylimited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5">
        <v>31.0</v>
      </c>
      <c r="B32" s="50" t="s">
        <v>301</v>
      </c>
      <c r="C32" s="50" t="s">
        <v>16</v>
      </c>
      <c r="D32" s="47" t="s">
        <v>16</v>
      </c>
      <c r="E32" s="22" t="s">
        <v>224</v>
      </c>
      <c r="F32" s="47" t="s">
        <v>16</v>
      </c>
      <c r="G32" s="47" t="s">
        <v>16</v>
      </c>
      <c r="H32" s="56" t="s">
        <v>225</v>
      </c>
      <c r="I32" s="49" t="str">
        <f>IFERROR(__xludf.DUMMYFUNCTION("LOWER(REGEXREPLACE(H32,""[^a-zA-Z0-9]"",""""))"),"rhbsecuritiesthailandpubliccompanylimited")</f>
        <v>rhbsecuritiesthailandpubliccompanylimited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5">
        <v>32.0</v>
      </c>
      <c r="B33" s="50" t="s">
        <v>16</v>
      </c>
      <c r="C33" s="22" t="s">
        <v>302</v>
      </c>
      <c r="D33" s="47" t="s">
        <v>16</v>
      </c>
      <c r="E33" s="22" t="s">
        <v>230</v>
      </c>
      <c r="F33" s="47" t="s">
        <v>16</v>
      </c>
      <c r="G33" s="47" t="s">
        <v>16</v>
      </c>
      <c r="H33" s="57" t="s">
        <v>231</v>
      </c>
      <c r="I33" s="49" t="str">
        <f>IFERROR(__xludf.DUMMYFUNCTION("LOWER(REGEXREPLACE(H33,""[^a-zA-Z0-9]"",""""))"),"phillipsecuritiesthailandpubliccompanylimited")</f>
        <v>phillipsecuritiesthailandpubliccompanylimited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5">
        <v>33.0</v>
      </c>
      <c r="B34" s="50" t="s">
        <v>16</v>
      </c>
      <c r="C34" s="22" t="s">
        <v>303</v>
      </c>
      <c r="D34" s="47" t="s">
        <v>16</v>
      </c>
      <c r="E34" s="22" t="s">
        <v>239</v>
      </c>
      <c r="F34" s="47" t="s">
        <v>16</v>
      </c>
      <c r="G34" s="47" t="s">
        <v>16</v>
      </c>
      <c r="H34" s="54" t="s">
        <v>237</v>
      </c>
      <c r="I34" s="49" t="str">
        <f>IFERROR(__xludf.DUMMYFUNCTION("LOWER(REGEXREPLACE(H34,""[^a-zA-Z0-9]"",""""))"),"innovestxsecuritiescompanylimited")</f>
        <v>innovestxsecuritiescompanylimited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5">
        <v>34.0</v>
      </c>
      <c r="B35" s="50" t="s">
        <v>16</v>
      </c>
      <c r="C35" s="22" t="s">
        <v>304</v>
      </c>
      <c r="D35" s="47" t="s">
        <v>16</v>
      </c>
      <c r="E35" s="22" t="s">
        <v>246</v>
      </c>
      <c r="F35" s="47" t="s">
        <v>16</v>
      </c>
      <c r="G35" s="47" t="s">
        <v>16</v>
      </c>
      <c r="H35" s="51" t="s">
        <v>244</v>
      </c>
      <c r="I35" s="49" t="str">
        <f>IFERROR(__xludf.DUMMYFUNCTION("LOWER(REGEXREPLACE(H35,""[^a-zA-Z0-9]"",""""))"),"kingsfordsecuritiespcl")</f>
        <v>kingsfordsecuritiespcl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5">
        <v>35.0</v>
      </c>
      <c r="B36" s="50" t="s">
        <v>16</v>
      </c>
      <c r="C36" s="50" t="s">
        <v>305</v>
      </c>
      <c r="D36" s="47" t="s">
        <v>16</v>
      </c>
      <c r="E36" s="22" t="s">
        <v>250</v>
      </c>
      <c r="F36" s="47" t="s">
        <v>16</v>
      </c>
      <c r="G36" s="47" t="s">
        <v>16</v>
      </c>
      <c r="H36" s="51" t="s">
        <v>251</v>
      </c>
      <c r="I36" s="49" t="str">
        <f>IFERROR(__xludf.DUMMYFUNCTION("LOWER(REGEXREPLACE(H36,""[^a-zA-Z0-9]"",""""))"),"krungsrisecurities")</f>
        <v>krungsrisecurities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5">
        <v>36.0</v>
      </c>
      <c r="B37" s="50" t="s">
        <v>16</v>
      </c>
      <c r="C37" s="50" t="s">
        <v>306</v>
      </c>
      <c r="D37" s="47" t="s">
        <v>16</v>
      </c>
      <c r="E37" s="22" t="s">
        <v>259</v>
      </c>
      <c r="F37" s="47" t="s">
        <v>16</v>
      </c>
      <c r="G37" s="47" t="s">
        <v>16</v>
      </c>
      <c r="H37" s="51" t="s">
        <v>257</v>
      </c>
      <c r="I37" s="49" t="str">
        <f>IFERROR(__xludf.DUMMYFUNCTION("LOWER(REGEXREPLACE(H37,""[^a-zA-Z0-9]"",""""))"),"thanachartsecuritiespubliccompanylimited")</f>
        <v>thanachartsecuritiespubliccompanylimited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5">
        <v>37.0</v>
      </c>
      <c r="B38" s="50" t="s">
        <v>16</v>
      </c>
      <c r="C38" s="22" t="s">
        <v>307</v>
      </c>
      <c r="D38" s="47" t="s">
        <v>16</v>
      </c>
      <c r="E38" s="22" t="s">
        <v>263</v>
      </c>
      <c r="F38" s="47" t="s">
        <v>16</v>
      </c>
      <c r="G38" s="47" t="s">
        <v>16</v>
      </c>
      <c r="H38" s="51" t="s">
        <v>264</v>
      </c>
      <c r="I38" s="49" t="str">
        <f>IFERROR(__xludf.DUMMYFUNCTION("LOWER(REGEXREPLACE(H38,""[^a-zA-Z0-9]"",""""))"),"ylgbullioninternationalcoltd")</f>
        <v>ylgbullioninternationalcoltd</v>
      </c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5"/>
      <c r="B39" s="49"/>
      <c r="C39" s="49"/>
      <c r="D39" s="49"/>
      <c r="E39" s="49"/>
      <c r="F39" s="49"/>
      <c r="G39" s="49"/>
      <c r="H39" s="13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5"/>
      <c r="B40" s="49"/>
      <c r="C40" s="49"/>
      <c r="D40" s="49"/>
      <c r="E40" s="49"/>
      <c r="F40" s="49"/>
      <c r="G40" s="49"/>
      <c r="H40" s="13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5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5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5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5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5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5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5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5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5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5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5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5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5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5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5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5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5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5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5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5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5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5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5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5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5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5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5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5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5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5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5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5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5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5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5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5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5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5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5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5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5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5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5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5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5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5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5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5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5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5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5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5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5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5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5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5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5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5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5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5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5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5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5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5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5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5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5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5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5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5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5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5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5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5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5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5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5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5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5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5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5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5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5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5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5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5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5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5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5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5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5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5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5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5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5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5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5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5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5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5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5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5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5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5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5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5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5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5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5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5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5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5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5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5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5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5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5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5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5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5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5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5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5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5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5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5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5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5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5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5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5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5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5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5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5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5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5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5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5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5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5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5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5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5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5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5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5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5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5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5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5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5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5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5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5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5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5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5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5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5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5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5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5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5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5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5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5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5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5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5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5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5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5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5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5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5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5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5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5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5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5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5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5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5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5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5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5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5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5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5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5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5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5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5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5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5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5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5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5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5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5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5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5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5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5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5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5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5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5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5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5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5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5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5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5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5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5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5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5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5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5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5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5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5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5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5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5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5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5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5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5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5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5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5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5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5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5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5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5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5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5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5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5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5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5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5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5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5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5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5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5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5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5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5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5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5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5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5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5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5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5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5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5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5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5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5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5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5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5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5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5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5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5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5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5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5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5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5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5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5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5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5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5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5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5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5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5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5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5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5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5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5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5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5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5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5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5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5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5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5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5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5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5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5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5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5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5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5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5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5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5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5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5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5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5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5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5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5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5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5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5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5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5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5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5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5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5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5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5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5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5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5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5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5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5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5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5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5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5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5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5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5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5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5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5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5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5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5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5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5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5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5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5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5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5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5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5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5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5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5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5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5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5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5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5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5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5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5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5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5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5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5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5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5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5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5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5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5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5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5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5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5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5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5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5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5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5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5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5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5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5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5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5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5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5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5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5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5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5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5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5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5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5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5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5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5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5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5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5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5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5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5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5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5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5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5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5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5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5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5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5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5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5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5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5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5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5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5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5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5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5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5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5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5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5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5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5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5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5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5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5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5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5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5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5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5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5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5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5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5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5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5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5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5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5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5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5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5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5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5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5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5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5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5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5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5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5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5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5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5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5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5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5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5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5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5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5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5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5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5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5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5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5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5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5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5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5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5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5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5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5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5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5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5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5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5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5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5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5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5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5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5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5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5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5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5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5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5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5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5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5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5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5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5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5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5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5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5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5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5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5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5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5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5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5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5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5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5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5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5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5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5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5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5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5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5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5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5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5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5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5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5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5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5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5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5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5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5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5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5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5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5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5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5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5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5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5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5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5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5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5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5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5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5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5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5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5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5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5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5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5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5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5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5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5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5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5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5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5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5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5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5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5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5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5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5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5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5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5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5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5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5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5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5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5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5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5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5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5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5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5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5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5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5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5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5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5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5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5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5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5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5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5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5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5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5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5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5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5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5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5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5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5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5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5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5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5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5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5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5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5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5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5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5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5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5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5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5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5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5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5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5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5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5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5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5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5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5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5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5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5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5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5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5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5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5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5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5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5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5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5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5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5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5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5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5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5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5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5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5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5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5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5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5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5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5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5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5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5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5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5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5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5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5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5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5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5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5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5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5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5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5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5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5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5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5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5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5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5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5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5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5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5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5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5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5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5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5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5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5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5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5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5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5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5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5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5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5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5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5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5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5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5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5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5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5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5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5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5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5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5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5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5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5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5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5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5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5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5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5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5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5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5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5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5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5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5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5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5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5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5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5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5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5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5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5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5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5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5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5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5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5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5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5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5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5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5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5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5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5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5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5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5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5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5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5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5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5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5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5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5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5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5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5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5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5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5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5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5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5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5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5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5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5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5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5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5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5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5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5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5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5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5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5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5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5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5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5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5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5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5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5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5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5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5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5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5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5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5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5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5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5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5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5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5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5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5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5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5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5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5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5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5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5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5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5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5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5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5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5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5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5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5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5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5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5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5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5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5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5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5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5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5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5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5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5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5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5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5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5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5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5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5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5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5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5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5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5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5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5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5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5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5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5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5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5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5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5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5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5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5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5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5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5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5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5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5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5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5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5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5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5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5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5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5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5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5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5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5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5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5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5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5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5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5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5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5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5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5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5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5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5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5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5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5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5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5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5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5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5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5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5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5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5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5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5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5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5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5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5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5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5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3" width="26.13"/>
    <col customWidth="1" min="4" max="4" width="56.88"/>
    <col customWidth="1" min="5" max="5" width="23.75"/>
    <col customWidth="1" min="6" max="6" width="20.88"/>
    <col customWidth="1" min="7" max="7" width="22.63"/>
    <col customWidth="1" min="8" max="8" width="34.63"/>
    <col customWidth="1" min="9" max="9" width="22.63"/>
    <col customWidth="1" min="10" max="10" width="22.0"/>
    <col customWidth="1" min="11" max="11" width="72.0"/>
  </cols>
  <sheetData>
    <row r="1" ht="24.0" customHeight="1">
      <c r="A1" s="6"/>
      <c r="B1" s="58" t="s">
        <v>267</v>
      </c>
      <c r="C1" s="58" t="s">
        <v>268</v>
      </c>
      <c r="D1" s="59" t="s">
        <v>269</v>
      </c>
      <c r="E1" s="60" t="s">
        <v>308</v>
      </c>
      <c r="F1" s="61" t="s">
        <v>309</v>
      </c>
      <c r="G1" s="58" t="s">
        <v>13</v>
      </c>
      <c r="H1" s="58" t="s">
        <v>270</v>
      </c>
      <c r="I1" s="58" t="s">
        <v>271</v>
      </c>
      <c r="J1" s="12" t="s">
        <v>310</v>
      </c>
      <c r="K1" s="62" t="s">
        <v>272</v>
      </c>
      <c r="L1" s="63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30">
        <v>1.0</v>
      </c>
      <c r="B2" s="33" t="s">
        <v>19</v>
      </c>
      <c r="C2" s="33" t="s">
        <v>311</v>
      </c>
      <c r="D2" s="32" t="s">
        <v>18</v>
      </c>
      <c r="E2" s="33" t="s">
        <v>19</v>
      </c>
      <c r="F2" s="64" t="s">
        <v>16</v>
      </c>
      <c r="G2" s="37" t="s">
        <v>20</v>
      </c>
      <c r="H2" s="34" t="s">
        <v>312</v>
      </c>
      <c r="I2" s="65" t="s">
        <v>16</v>
      </c>
      <c r="J2" s="66" t="s">
        <v>313</v>
      </c>
      <c r="K2" s="37" t="s">
        <v>21</v>
      </c>
      <c r="L2" s="37" t="str">
        <f>IFERROR(__xludf.DUMMYFUNCTION("LOWER(REGEXREPLACE(K2,""[^a-zA-Z0-9]"",""""))"),"globlexsecuritiescoltd")</f>
        <v>globlexsecuritiescoltd</v>
      </c>
      <c r="M2" s="30"/>
      <c r="N2" s="30"/>
      <c r="O2" s="30"/>
      <c r="P2" s="30"/>
      <c r="Q2" s="67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30">
        <v>2.0</v>
      </c>
      <c r="B3" s="33" t="s">
        <v>27</v>
      </c>
      <c r="C3" s="33" t="s">
        <v>27</v>
      </c>
      <c r="D3" s="32" t="s">
        <v>26</v>
      </c>
      <c r="E3" s="65" t="s">
        <v>16</v>
      </c>
      <c r="F3" s="64" t="s">
        <v>16</v>
      </c>
      <c r="G3" s="34" t="s">
        <v>28</v>
      </c>
      <c r="H3" s="34" t="s">
        <v>314</v>
      </c>
      <c r="I3" s="65" t="s">
        <v>16</v>
      </c>
      <c r="J3" s="68" t="s">
        <v>315</v>
      </c>
      <c r="K3" s="34" t="s">
        <v>29</v>
      </c>
      <c r="L3" s="37" t="str">
        <f>IFERROR(__xludf.DUMMYFUNCTION("LOWER(REGEXREPLACE(K3,""[^a-zA-Z0-9]"",""""))"),"kgisecuritiesthailandpubliccompanylimited")</f>
        <v>kgisecuritiesthailandpubliccompanylimited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75" customHeight="1">
      <c r="A4" s="30">
        <v>3.0</v>
      </c>
      <c r="B4" s="33" t="s">
        <v>316</v>
      </c>
      <c r="C4" s="33" t="s">
        <v>317</v>
      </c>
      <c r="D4" s="32" t="s">
        <v>33</v>
      </c>
      <c r="E4" s="69" t="s">
        <v>318</v>
      </c>
      <c r="F4" s="64" t="s">
        <v>16</v>
      </c>
      <c r="G4" s="34" t="s">
        <v>319</v>
      </c>
      <c r="H4" s="34" t="s">
        <v>320</v>
      </c>
      <c r="I4" s="65" t="s">
        <v>16</v>
      </c>
      <c r="J4" s="68" t="s">
        <v>321</v>
      </c>
      <c r="K4" s="34" t="s">
        <v>36</v>
      </c>
      <c r="L4" s="37" t="str">
        <f>IFERROR(__xludf.DUMMYFUNCTION("LOWER(REGEXREPLACE(K4,""[^a-zA-Z0-9]"",""""))"),"gmozcomsecuritiesthailandpubliccompanylimited")</f>
        <v>gmozcomsecuritiesthailandpubliccompanylimited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30">
        <v>4.0</v>
      </c>
      <c r="B5" s="33" t="s">
        <v>322</v>
      </c>
      <c r="C5" s="33" t="s">
        <v>40</v>
      </c>
      <c r="D5" s="32" t="s">
        <v>39</v>
      </c>
      <c r="E5" s="65" t="s">
        <v>16</v>
      </c>
      <c r="F5" s="64" t="s">
        <v>16</v>
      </c>
      <c r="G5" s="34" t="s">
        <v>41</v>
      </c>
      <c r="H5" s="34" t="s">
        <v>312</v>
      </c>
      <c r="I5" s="65" t="s">
        <v>16</v>
      </c>
      <c r="J5" s="68" t="s">
        <v>323</v>
      </c>
      <c r="K5" s="34" t="s">
        <v>42</v>
      </c>
      <c r="L5" s="37" t="str">
        <f>IFERROR(__xludf.DUMMYFUNCTION("LOWER(REGEXREPLACE(K5,""[^a-zA-Z0-9]"",""""))"),"yuantasecuritiesthailandcompanylimited")</f>
        <v>yuantasecuritiesthailandcompanylimited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30">
        <v>5.0</v>
      </c>
      <c r="B6" s="33" t="s">
        <v>324</v>
      </c>
      <c r="C6" s="33" t="s">
        <v>325</v>
      </c>
      <c r="D6" s="39" t="s">
        <v>46</v>
      </c>
      <c r="E6" s="69" t="s">
        <v>326</v>
      </c>
      <c r="F6" s="70" t="s">
        <v>326</v>
      </c>
      <c r="G6" s="34" t="s">
        <v>48</v>
      </c>
      <c r="H6" s="34" t="s">
        <v>327</v>
      </c>
      <c r="I6" s="65" t="s">
        <v>16</v>
      </c>
      <c r="J6" s="68" t="s">
        <v>321</v>
      </c>
      <c r="K6" s="34" t="s">
        <v>49</v>
      </c>
      <c r="L6" s="37" t="str">
        <f>IFERROR(__xludf.DUMMYFUNCTION("LOWER(REGEXREPLACE(K6,""[^a-zA-Z0-9]"",""""))"),"sbithaionlinesecuritiescoltd")</f>
        <v>sbithaionlinesecuritiescoltd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30">
        <v>6.0</v>
      </c>
      <c r="B7" s="33" t="s">
        <v>328</v>
      </c>
      <c r="C7" s="33" t="s">
        <v>54</v>
      </c>
      <c r="D7" s="39" t="s">
        <v>53</v>
      </c>
      <c r="E7" s="69" t="s">
        <v>329</v>
      </c>
      <c r="F7" s="70" t="s">
        <v>329</v>
      </c>
      <c r="G7" s="71" t="s">
        <v>55</v>
      </c>
      <c r="H7" s="65" t="s">
        <v>16</v>
      </c>
      <c r="I7" s="34" t="s">
        <v>330</v>
      </c>
      <c r="J7" s="68" t="s">
        <v>331</v>
      </c>
      <c r="K7" s="71" t="s">
        <v>56</v>
      </c>
      <c r="L7" s="37" t="str">
        <f>IFERROR(__xludf.DUMMYFUNCTION("LOWER(REGEXREPLACE(K7,""[^a-zA-Z0-9]"",""""))"),"uobkayhiapsecuritiesthailandpubliccompanylimited")</f>
        <v>uobkayhiapsecuritiesthailandpubliccompanylimited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30">
        <v>7.0</v>
      </c>
      <c r="B8" s="33" t="s">
        <v>332</v>
      </c>
      <c r="C8" s="33" t="s">
        <v>333</v>
      </c>
      <c r="D8" s="32" t="s">
        <v>60</v>
      </c>
      <c r="E8" s="72" t="s">
        <v>334</v>
      </c>
      <c r="F8" s="73" t="s">
        <v>334</v>
      </c>
      <c r="G8" s="34" t="s">
        <v>62</v>
      </c>
      <c r="H8" s="65" t="s">
        <v>16</v>
      </c>
      <c r="I8" s="34" t="s">
        <v>335</v>
      </c>
      <c r="J8" s="68" t="s">
        <v>331</v>
      </c>
      <c r="K8" s="34" t="s">
        <v>63</v>
      </c>
      <c r="L8" s="37" t="str">
        <f>IFERROR(__xludf.DUMMYFUNCTION("LOWER(REGEXREPLACE(K8,""[^a-zA-Z0-9]"",""""))"),"asiaplussecuritiescompanylimited")</f>
        <v>asiaplussecuritiescompanylimited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0">
        <v>8.0</v>
      </c>
      <c r="B9" s="33" t="s">
        <v>336</v>
      </c>
      <c r="C9" s="33" t="s">
        <v>337</v>
      </c>
      <c r="D9" s="32" t="s">
        <v>67</v>
      </c>
      <c r="E9" s="69" t="s">
        <v>338</v>
      </c>
      <c r="F9" s="70" t="s">
        <v>338</v>
      </c>
      <c r="G9" s="34" t="s">
        <v>339</v>
      </c>
      <c r="H9" s="65" t="s">
        <v>16</v>
      </c>
      <c r="I9" s="34" t="s">
        <v>340</v>
      </c>
      <c r="J9" s="68" t="s">
        <v>331</v>
      </c>
      <c r="K9" s="34" t="s">
        <v>70</v>
      </c>
      <c r="L9" s="37" t="str">
        <f>IFERROR(__xludf.DUMMYFUNCTION("LOWER(REGEXREPLACE(K9,""[^a-zA-Z0-9]"",""""))"),"airasecuritiespubliccompanylimited")</f>
        <v>airasecuritiespubliccompanylimited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0">
        <v>9.0</v>
      </c>
      <c r="B10" s="33" t="s">
        <v>75</v>
      </c>
      <c r="C10" s="33" t="s">
        <v>341</v>
      </c>
      <c r="D10" s="32" t="s">
        <v>74</v>
      </c>
      <c r="E10" s="72" t="s">
        <v>342</v>
      </c>
      <c r="F10" s="73" t="s">
        <v>342</v>
      </c>
      <c r="G10" s="34" t="s">
        <v>343</v>
      </c>
      <c r="H10" s="65" t="s">
        <v>16</v>
      </c>
      <c r="I10" s="34" t="s">
        <v>330</v>
      </c>
      <c r="J10" s="68" t="s">
        <v>323</v>
      </c>
      <c r="K10" s="34" t="s">
        <v>77</v>
      </c>
      <c r="L10" s="37" t="str">
        <f>IFERROR(__xludf.DUMMYFUNCTION("LOWER(REGEXREPLACE(K10,""[^a-zA-Z0-9]"",""""))"),"cgsinternationalsecuritiesthailandcoltd")</f>
        <v>cgsinternationalsecuritiesthailandcoltd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0">
        <v>10.0</v>
      </c>
      <c r="B11" s="33" t="s">
        <v>344</v>
      </c>
      <c r="C11" s="33" t="s">
        <v>344</v>
      </c>
      <c r="D11" s="39" t="s">
        <v>81</v>
      </c>
      <c r="E11" s="65" t="s">
        <v>16</v>
      </c>
      <c r="F11" s="64" t="s">
        <v>16</v>
      </c>
      <c r="G11" s="65" t="s">
        <v>16</v>
      </c>
      <c r="H11" s="34" t="s">
        <v>345</v>
      </c>
      <c r="I11" s="65" t="s">
        <v>16</v>
      </c>
      <c r="J11" s="68" t="s">
        <v>346</v>
      </c>
      <c r="K11" s="34" t="s">
        <v>83</v>
      </c>
      <c r="L11" s="37" t="str">
        <f>IFERROR(__xludf.DUMMYFUNCTION("LOWER(REGEXREPLACE(K11,""[^a-zA-Z0-9]"",""""))"),"kasikornsecurities")</f>
        <v>kasikornsecurities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30">
        <v>11.0</v>
      </c>
      <c r="B12" s="33" t="s">
        <v>88</v>
      </c>
      <c r="C12" s="33" t="s">
        <v>88</v>
      </c>
      <c r="D12" s="32" t="s">
        <v>87</v>
      </c>
      <c r="E12" s="65" t="s">
        <v>16</v>
      </c>
      <c r="F12" s="64" t="s">
        <v>16</v>
      </c>
      <c r="G12" s="34" t="s">
        <v>89</v>
      </c>
      <c r="H12" s="65" t="s">
        <v>16</v>
      </c>
      <c r="I12" s="34" t="s">
        <v>347</v>
      </c>
      <c r="J12" s="68" t="s">
        <v>346</v>
      </c>
      <c r="K12" s="34" t="s">
        <v>90</v>
      </c>
      <c r="L12" s="37" t="str">
        <f>IFERROR(__xludf.DUMMYFUNCTION("LOWER(REGEXREPLACE(K12,""[^a-zA-Z0-9]"",""""))"),"bualuangsecuritiesplc")</f>
        <v>bualuangsecuritiesplc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30">
        <v>12.0</v>
      </c>
      <c r="B13" s="33" t="s">
        <v>95</v>
      </c>
      <c r="C13" s="33" t="s">
        <v>95</v>
      </c>
      <c r="D13" s="39" t="s">
        <v>94</v>
      </c>
      <c r="E13" s="33" t="s">
        <v>95</v>
      </c>
      <c r="F13" s="33" t="s">
        <v>95</v>
      </c>
      <c r="G13" s="34" t="s">
        <v>96</v>
      </c>
      <c r="H13" s="34" t="s">
        <v>348</v>
      </c>
      <c r="I13" s="65" t="s">
        <v>16</v>
      </c>
      <c r="J13" s="68" t="s">
        <v>315</v>
      </c>
      <c r="K13" s="34" t="s">
        <v>97</v>
      </c>
      <c r="L13" s="37" t="str">
        <f>IFERROR(__xludf.DUMMYFUNCTION("LOWER(REGEXREPLACE(K13,""[^a-zA-Z0-9]"",""""))"),"finansiasyrussecuritiespubliccompanylimited")</f>
        <v>finansiasyrussecuritiespubliccompanylimited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30">
        <v>13.0</v>
      </c>
      <c r="B14" s="72" t="s">
        <v>349</v>
      </c>
      <c r="C14" s="33" t="s">
        <v>102</v>
      </c>
      <c r="D14" s="32" t="s">
        <v>350</v>
      </c>
      <c r="E14" s="72" t="s">
        <v>349</v>
      </c>
      <c r="F14" s="73" t="s">
        <v>349</v>
      </c>
      <c r="G14" s="34" t="s">
        <v>103</v>
      </c>
      <c r="H14" s="34" t="s">
        <v>351</v>
      </c>
      <c r="I14" s="65" t="s">
        <v>16</v>
      </c>
      <c r="J14" s="68" t="s">
        <v>352</v>
      </c>
      <c r="K14" s="34" t="s">
        <v>104</v>
      </c>
      <c r="L14" s="37" t="str">
        <f>IFERROR(__xludf.DUMMYFUNCTION("LOWER(REGEXREPLACE(K14,""[^a-zA-Z0-9]"",""""))"),"kiatnakinphatrasecuritiespubliccompanylimited")</f>
        <v>kiatnakinphatrasecuritiespubliccompanylimited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13">
        <v>14.0</v>
      </c>
      <c r="B15" s="15" t="s">
        <v>109</v>
      </c>
      <c r="C15" s="15" t="s">
        <v>109</v>
      </c>
      <c r="D15" s="16" t="s">
        <v>108</v>
      </c>
      <c r="E15" s="25" t="s">
        <v>16</v>
      </c>
      <c r="F15" s="74" t="s">
        <v>16</v>
      </c>
      <c r="G15" s="19" t="s">
        <v>110</v>
      </c>
      <c r="H15" s="25" t="s">
        <v>16</v>
      </c>
      <c r="I15" s="19" t="s">
        <v>353</v>
      </c>
      <c r="J15" s="68" t="s">
        <v>354</v>
      </c>
      <c r="K15" s="19" t="s">
        <v>111</v>
      </c>
      <c r="L15" s="37" t="str">
        <f>IFERROR(__xludf.DUMMYFUNCTION("LOWER(REGEXREPLACE(K15,""[^a-zA-Z0-9]"",""""))"),"ivglobalsecuritiesplc")</f>
        <v>ivglobalsecuritiesplc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>
      <c r="A16" s="30">
        <v>15.0</v>
      </c>
      <c r="B16" s="72" t="s">
        <v>355</v>
      </c>
      <c r="C16" s="33" t="s">
        <v>116</v>
      </c>
      <c r="D16" s="39" t="s">
        <v>115</v>
      </c>
      <c r="E16" s="72" t="s">
        <v>356</v>
      </c>
      <c r="F16" s="73" t="s">
        <v>356</v>
      </c>
      <c r="G16" s="37" t="s">
        <v>117</v>
      </c>
      <c r="H16" s="34" t="s">
        <v>357</v>
      </c>
      <c r="I16" s="65" t="s">
        <v>16</v>
      </c>
      <c r="J16" s="68" t="s">
        <v>354</v>
      </c>
      <c r="K16" s="37" t="s">
        <v>118</v>
      </c>
      <c r="L16" s="37" t="str">
        <f>IFERROR(__xludf.DUMMYFUNCTION("LOWER(REGEXREPLACE(K16,""[^a-zA-Z0-9]"",""""))"),"tiscosecuritiescompanylimited")</f>
        <v>tiscosecuritiescompanylimited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30">
        <v>16.0</v>
      </c>
      <c r="B17" s="33" t="s">
        <v>123</v>
      </c>
      <c r="C17" s="33" t="s">
        <v>123</v>
      </c>
      <c r="D17" s="32" t="s">
        <v>122</v>
      </c>
      <c r="E17" s="65" t="s">
        <v>16</v>
      </c>
      <c r="F17" s="64" t="s">
        <v>16</v>
      </c>
      <c r="G17" s="34" t="s">
        <v>124</v>
      </c>
      <c r="H17" s="34" t="s">
        <v>358</v>
      </c>
      <c r="I17" s="65" t="s">
        <v>16</v>
      </c>
      <c r="J17" s="68" t="s">
        <v>354</v>
      </c>
      <c r="K17" s="34" t="s">
        <v>125</v>
      </c>
      <c r="L17" s="37" t="str">
        <f>IFERROR(__xludf.DUMMYFUNCTION("LOWER(REGEXREPLACE(K17,""[^a-zA-Z0-9]"",""""))"),"ubssecuritiesthailandltd")</f>
        <v>ubssecuritiesthailandltd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30">
        <v>17.0</v>
      </c>
      <c r="B18" s="33" t="s">
        <v>130</v>
      </c>
      <c r="C18" s="33" t="s">
        <v>130</v>
      </c>
      <c r="D18" s="32" t="s">
        <v>129</v>
      </c>
      <c r="E18" s="65" t="s">
        <v>16</v>
      </c>
      <c r="F18" s="64" t="s">
        <v>16</v>
      </c>
      <c r="G18" s="34" t="s">
        <v>131</v>
      </c>
      <c r="H18" s="34" t="s">
        <v>359</v>
      </c>
      <c r="I18" s="65" t="s">
        <v>16</v>
      </c>
      <c r="J18" s="68" t="s">
        <v>360</v>
      </c>
      <c r="K18" s="34" t="s">
        <v>132</v>
      </c>
      <c r="L18" s="37" t="str">
        <f>IFERROR(__xludf.DUMMYFUNCTION("LOWER(REGEXREPLACE(K18,""[^a-zA-Z0-9]"",""""))"),"scbjuliusbaersecuritiescoltd")</f>
        <v>scbjuliusbaersecuritiescoltd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0">
        <v>18.0</v>
      </c>
      <c r="B19" s="33" t="s">
        <v>137</v>
      </c>
      <c r="C19" s="33" t="s">
        <v>361</v>
      </c>
      <c r="D19" s="32" t="s">
        <v>136</v>
      </c>
      <c r="E19" s="33" t="s">
        <v>137</v>
      </c>
      <c r="F19" s="33" t="s">
        <v>137</v>
      </c>
      <c r="G19" s="34" t="s">
        <v>138</v>
      </c>
      <c r="H19" s="34" t="s">
        <v>312</v>
      </c>
      <c r="I19" s="65" t="s">
        <v>16</v>
      </c>
      <c r="J19" s="68" t="s">
        <v>360</v>
      </c>
      <c r="K19" s="34" t="s">
        <v>139</v>
      </c>
      <c r="L19" s="37" t="str">
        <f>IFERROR(__xludf.DUMMYFUNCTION("LOWER(REGEXREPLACE(K19,""[^a-zA-Z0-9]"",""""))"),"beyondsecuritiespubliccompanylimited")</f>
        <v>beyondsecuritiespubliccompanylimited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0">
        <v>19.0</v>
      </c>
      <c r="B20" s="72" t="s">
        <v>362</v>
      </c>
      <c r="C20" s="33" t="s">
        <v>143</v>
      </c>
      <c r="D20" s="32" t="s">
        <v>142</v>
      </c>
      <c r="E20" s="75" t="s">
        <v>16</v>
      </c>
      <c r="F20" s="73" t="s">
        <v>363</v>
      </c>
      <c r="G20" s="34" t="s">
        <v>144</v>
      </c>
      <c r="H20" s="65" t="s">
        <v>16</v>
      </c>
      <c r="I20" s="34" t="s">
        <v>364</v>
      </c>
      <c r="J20" s="68" t="s">
        <v>360</v>
      </c>
      <c r="K20" s="34" t="s">
        <v>145</v>
      </c>
      <c r="L20" s="37" t="str">
        <f>IFERROR(__xludf.DUMMYFUNCTION("LOWER(REGEXREPLACE(K20,""[^a-zA-Z0-9]"",""""))"),"tsfcsecuritiespubliccompanylimited")</f>
        <v>tsfcsecuritiespubliccompanylimited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>
        <v>20.0</v>
      </c>
      <c r="B21" s="33" t="s">
        <v>150</v>
      </c>
      <c r="C21" s="33" t="s">
        <v>150</v>
      </c>
      <c r="D21" s="32" t="s">
        <v>149</v>
      </c>
      <c r="E21" s="65" t="s">
        <v>16</v>
      </c>
      <c r="F21" s="64" t="s">
        <v>16</v>
      </c>
      <c r="G21" s="34" t="s">
        <v>151</v>
      </c>
      <c r="H21" s="34" t="s">
        <v>365</v>
      </c>
      <c r="I21" s="65" t="s">
        <v>16</v>
      </c>
      <c r="J21" s="68" t="s">
        <v>346</v>
      </c>
      <c r="K21" s="34" t="s">
        <v>152</v>
      </c>
      <c r="L21" s="37" t="str">
        <f>IFERROR(__xludf.DUMMYFUNCTION("LOWER(REGEXREPLACE(K21,""[^a-zA-Z0-9]"",""""))"),"clsasecuritiesthailandlimited")</f>
        <v>clsasecuritiesthailandlimited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>
        <v>21.0</v>
      </c>
      <c r="B22" s="76" t="s">
        <v>366</v>
      </c>
      <c r="C22" s="33" t="s">
        <v>157</v>
      </c>
      <c r="D22" s="32" t="s">
        <v>156</v>
      </c>
      <c r="E22" s="65" t="s">
        <v>16</v>
      </c>
      <c r="F22" s="64" t="s">
        <v>16</v>
      </c>
      <c r="G22" s="34" t="s">
        <v>158</v>
      </c>
      <c r="H22" s="34" t="s">
        <v>367</v>
      </c>
      <c r="I22" s="65" t="s">
        <v>16</v>
      </c>
      <c r="J22" s="68" t="s">
        <v>368</v>
      </c>
      <c r="K22" s="77" t="s">
        <v>159</v>
      </c>
      <c r="L22" s="37" t="str">
        <f>IFERROR(__xludf.DUMMYFUNCTION("LOWER(REGEXREPLACE(K22,""[^a-zA-Z0-9]"",""""))"),"liberatorsecuritiescoltd")</f>
        <v>liberatorsecuritiescoltd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>
        <v>22.0</v>
      </c>
      <c r="B23" s="33" t="s">
        <v>164</v>
      </c>
      <c r="C23" s="33" t="s">
        <v>164</v>
      </c>
      <c r="D23" s="32" t="s">
        <v>163</v>
      </c>
      <c r="E23" s="65" t="s">
        <v>16</v>
      </c>
      <c r="F23" s="64" t="s">
        <v>16</v>
      </c>
      <c r="G23" s="65" t="s">
        <v>16</v>
      </c>
      <c r="H23" s="65" t="s">
        <v>16</v>
      </c>
      <c r="I23" s="34" t="s">
        <v>369</v>
      </c>
      <c r="J23" s="68" t="s">
        <v>360</v>
      </c>
      <c r="K23" s="34" t="s">
        <v>166</v>
      </c>
      <c r="L23" s="37" t="str">
        <f>IFERROR(__xludf.DUMMYFUNCTION("LOWER(REGEXREPLACE(K23,""[^a-zA-Z0-9]"",""""))"),"krungthaixspringsecuritiescoltd")</f>
        <v>krungthaixspringsecuritiescoltd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>
        <v>23.0</v>
      </c>
      <c r="B24" s="33" t="s">
        <v>170</v>
      </c>
      <c r="C24" s="33" t="s">
        <v>170</v>
      </c>
      <c r="D24" s="32" t="s">
        <v>169</v>
      </c>
      <c r="E24" s="65" t="s">
        <v>16</v>
      </c>
      <c r="F24" s="64" t="s">
        <v>16</v>
      </c>
      <c r="G24" s="34" t="s">
        <v>171</v>
      </c>
      <c r="H24" s="34" t="s">
        <v>370</v>
      </c>
      <c r="I24" s="65" t="s">
        <v>16</v>
      </c>
      <c r="J24" s="68" t="s">
        <v>371</v>
      </c>
      <c r="K24" s="34" t="s">
        <v>172</v>
      </c>
      <c r="L24" s="37" t="str">
        <f>IFERROR(__xludf.DUMMYFUNCTION("LOWER(REGEXREPLACE(K24,""[^a-zA-Z0-9]"",""""))"),"citicorpsecuritiesthailandlimited")</f>
        <v>citicorpsecuritiesthailandlimited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>
        <v>24.0</v>
      </c>
      <c r="B25" s="33" t="s">
        <v>176</v>
      </c>
      <c r="C25" s="33" t="s">
        <v>176</v>
      </c>
      <c r="D25" s="78" t="s">
        <v>175</v>
      </c>
      <c r="E25" s="65" t="s">
        <v>16</v>
      </c>
      <c r="F25" s="64" t="s">
        <v>16</v>
      </c>
      <c r="G25" s="37" t="s">
        <v>177</v>
      </c>
      <c r="H25" s="34" t="s">
        <v>372</v>
      </c>
      <c r="I25" s="65" t="s">
        <v>16</v>
      </c>
      <c r="J25" s="68" t="s">
        <v>373</v>
      </c>
      <c r="K25" s="37" t="s">
        <v>178</v>
      </c>
      <c r="L25" s="37" t="str">
        <f>IFERROR(__xludf.DUMMYFUNCTION("LOWER(REGEXREPLACE(K25,""[^a-zA-Z0-9]"",""""))"),"dbsvickerssecuritiesthcoltd")</f>
        <v>dbsvickerssecuritiesthcoltd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>
        <v>25.0</v>
      </c>
      <c r="B26" s="33" t="s">
        <v>183</v>
      </c>
      <c r="C26" s="33" t="s">
        <v>183</v>
      </c>
      <c r="D26" s="39" t="s">
        <v>182</v>
      </c>
      <c r="E26" s="33" t="s">
        <v>183</v>
      </c>
      <c r="F26" s="33" t="s">
        <v>183</v>
      </c>
      <c r="G26" s="34" t="s">
        <v>184</v>
      </c>
      <c r="H26" s="34" t="s">
        <v>374</v>
      </c>
      <c r="I26" s="65" t="s">
        <v>16</v>
      </c>
      <c r="J26" s="68" t="s">
        <v>373</v>
      </c>
      <c r="K26" s="34" t="s">
        <v>185</v>
      </c>
      <c r="L26" s="37" t="str">
        <f>IFERROR(__xludf.DUMMYFUNCTION("LOWER(REGEXREPLACE(K26,""[^a-zA-Z0-9]"",""""))"),"maybanksecuritiesthailandpcl")</f>
        <v>maybanksecuritiesthailandpcl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>
        <v>26.0</v>
      </c>
      <c r="B27" s="33" t="s">
        <v>190</v>
      </c>
      <c r="C27" s="33" t="s">
        <v>190</v>
      </c>
      <c r="D27" s="32" t="s">
        <v>189</v>
      </c>
      <c r="E27" s="33" t="s">
        <v>190</v>
      </c>
      <c r="F27" s="33" t="s">
        <v>190</v>
      </c>
      <c r="G27" s="34" t="s">
        <v>191</v>
      </c>
      <c r="H27" s="34" t="s">
        <v>372</v>
      </c>
      <c r="I27" s="65" t="s">
        <v>16</v>
      </c>
      <c r="J27" s="68" t="s">
        <v>373</v>
      </c>
      <c r="K27" s="34" t="s">
        <v>192</v>
      </c>
      <c r="L27" s="37" t="str">
        <f>IFERROR(__xludf.DUMMYFUNCTION("LOWER(REGEXREPLACE(K27,""[^a-zA-Z0-9]"",""""))"),"macquariesecuritiesthailandlimited")</f>
        <v>macquariesecuritiesthailandlimited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>
        <v>27.0</v>
      </c>
      <c r="B28" s="33" t="s">
        <v>197</v>
      </c>
      <c r="C28" s="33" t="s">
        <v>197</v>
      </c>
      <c r="D28" s="39" t="s">
        <v>196</v>
      </c>
      <c r="E28" s="33" t="s">
        <v>197</v>
      </c>
      <c r="F28" s="33" t="s">
        <v>197</v>
      </c>
      <c r="G28" s="34" t="s">
        <v>198</v>
      </c>
      <c r="H28" s="65" t="s">
        <v>16</v>
      </c>
      <c r="I28" s="34" t="s">
        <v>375</v>
      </c>
      <c r="J28" s="68" t="s">
        <v>373</v>
      </c>
      <c r="K28" s="34" t="s">
        <v>199</v>
      </c>
      <c r="L28" s="37" t="str">
        <f>IFERROR(__xludf.DUMMYFUNCTION("LOWER(REGEXREPLACE(K28,""[^a-zA-Z0-9]"",""""))"),"landandhousessecuritiespubliccompanylimited")</f>
        <v>landandhousessecuritiespubliccompanylimited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>
        <v>28.0</v>
      </c>
      <c r="B29" s="72" t="s">
        <v>376</v>
      </c>
      <c r="C29" s="33" t="s">
        <v>204</v>
      </c>
      <c r="D29" s="32" t="s">
        <v>203</v>
      </c>
      <c r="E29" s="72" t="s">
        <v>376</v>
      </c>
      <c r="F29" s="73" t="s">
        <v>376</v>
      </c>
      <c r="G29" s="65" t="s">
        <v>16</v>
      </c>
      <c r="H29" s="34" t="s">
        <v>377</v>
      </c>
      <c r="I29" s="65" t="s">
        <v>16</v>
      </c>
      <c r="J29" s="68" t="s">
        <v>373</v>
      </c>
      <c r="K29" s="34" t="s">
        <v>206</v>
      </c>
      <c r="L29" s="37" t="str">
        <f>IFERROR(__xludf.DUMMYFUNCTION("LOWER(REGEXREPLACE(K29,""[^a-zA-Z0-9]"",""""))"),"webullsecuritiesthailandcoltd")</f>
        <v>webullsecuritiesthailandcoltd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>
        <v>29.0</v>
      </c>
      <c r="B30" s="72" t="s">
        <v>299</v>
      </c>
      <c r="C30" s="33" t="s">
        <v>210</v>
      </c>
      <c r="D30" s="32" t="s">
        <v>378</v>
      </c>
      <c r="E30" s="72" t="s">
        <v>299</v>
      </c>
      <c r="F30" s="73" t="s">
        <v>299</v>
      </c>
      <c r="G30" s="34" t="s">
        <v>211</v>
      </c>
      <c r="H30" s="34" t="s">
        <v>379</v>
      </c>
      <c r="I30" s="65" t="s">
        <v>16</v>
      </c>
      <c r="J30" s="68" t="s">
        <v>373</v>
      </c>
      <c r="K30" s="34" t="s">
        <v>212</v>
      </c>
      <c r="L30" s="37" t="str">
        <f>IFERROR(__xludf.DUMMYFUNCTION("LOWER(REGEXREPLACE(K30,""[^a-zA-Z0-9]"",""""))"),"daolsecuritiesthailandpubliccompanylimited")</f>
        <v>daolsecuritiesthailandpubliccompanylimited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>
        <v>30.0</v>
      </c>
      <c r="B31" s="79" t="s">
        <v>380</v>
      </c>
      <c r="C31" s="33" t="s">
        <v>216</v>
      </c>
      <c r="D31" s="32" t="s">
        <v>215</v>
      </c>
      <c r="E31" s="65" t="s">
        <v>16</v>
      </c>
      <c r="F31" s="80" t="s">
        <v>381</v>
      </c>
      <c r="G31" s="37" t="s">
        <v>217</v>
      </c>
      <c r="H31" s="34" t="s">
        <v>379</v>
      </c>
      <c r="I31" s="65" t="s">
        <v>16</v>
      </c>
      <c r="J31" s="68" t="s">
        <v>382</v>
      </c>
      <c r="K31" s="37" t="s">
        <v>218</v>
      </c>
      <c r="L31" s="37" t="str">
        <f>IFERROR(__xludf.DUMMYFUNCTION("LOWER(REGEXREPLACE(K31,""[^a-zA-Z0-9]"",""""))"),"trinitysecuritiescompanylimited")</f>
        <v>trinitysecuritiescompanylimited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>
        <v>31.0</v>
      </c>
      <c r="B32" s="81" t="s">
        <v>383</v>
      </c>
      <c r="C32" s="33" t="s">
        <v>223</v>
      </c>
      <c r="D32" s="32" t="s">
        <v>222</v>
      </c>
      <c r="E32" s="81" t="s">
        <v>383</v>
      </c>
      <c r="F32" s="82" t="s">
        <v>383</v>
      </c>
      <c r="G32" s="65" t="s">
        <v>16</v>
      </c>
      <c r="H32" s="34" t="s">
        <v>384</v>
      </c>
      <c r="I32" s="65" t="s">
        <v>16</v>
      </c>
      <c r="J32" s="68" t="s">
        <v>382</v>
      </c>
      <c r="K32" s="34" t="s">
        <v>225</v>
      </c>
      <c r="L32" s="37" t="str">
        <f>IFERROR(__xludf.DUMMYFUNCTION("LOWER(REGEXREPLACE(K32,""[^a-zA-Z0-9]"",""""))"),"rhbsecuritiesthailandpubliccompanylimited")</f>
        <v>rhbsecuritiesthailandpubliccompanylimited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>
        <v>32.0</v>
      </c>
      <c r="B33" s="33" t="s">
        <v>229</v>
      </c>
      <c r="C33" s="72" t="s">
        <v>385</v>
      </c>
      <c r="D33" s="32" t="s">
        <v>228</v>
      </c>
      <c r="E33" s="72" t="s">
        <v>386</v>
      </c>
      <c r="F33" s="73" t="s">
        <v>386</v>
      </c>
      <c r="G33" s="65" t="s">
        <v>16</v>
      </c>
      <c r="H33" s="34" t="s">
        <v>387</v>
      </c>
      <c r="I33" s="65" t="s">
        <v>16</v>
      </c>
      <c r="J33" s="68" t="s">
        <v>388</v>
      </c>
      <c r="K33" s="38" t="s">
        <v>231</v>
      </c>
      <c r="L33" s="37" t="str">
        <f>IFERROR(__xludf.DUMMYFUNCTION("LOWER(REGEXREPLACE(K33,""[^a-zA-Z0-9]"",""""))"),"phillipsecuritiesthailandpubliccompanylimited")</f>
        <v>phillipsecuritiesthailandpubliccompanylimited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>
        <v>33.0</v>
      </c>
      <c r="B34" s="72" t="s">
        <v>389</v>
      </c>
      <c r="C34" s="33" t="s">
        <v>235</v>
      </c>
      <c r="D34" s="39" t="s">
        <v>390</v>
      </c>
      <c r="E34" s="72" t="s">
        <v>389</v>
      </c>
      <c r="F34" s="73" t="s">
        <v>389</v>
      </c>
      <c r="G34" s="34" t="s">
        <v>236</v>
      </c>
      <c r="H34" s="65" t="s">
        <v>16</v>
      </c>
      <c r="I34" s="34" t="s">
        <v>353</v>
      </c>
      <c r="J34" s="68" t="s">
        <v>388</v>
      </c>
      <c r="K34" s="34" t="s">
        <v>237</v>
      </c>
      <c r="L34" s="37" t="str">
        <f>IFERROR(__xludf.DUMMYFUNCTION("LOWER(REGEXREPLACE(K34,""[^a-zA-Z0-9]"",""""))"),"innovestxsecuritiescompanylimited")</f>
        <v>innovestxsecuritiescompanylimited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>
        <v>34.0</v>
      </c>
      <c r="B35" s="72" t="s">
        <v>391</v>
      </c>
      <c r="C35" s="33" t="s">
        <v>242</v>
      </c>
      <c r="D35" s="32" t="s">
        <v>241</v>
      </c>
      <c r="E35" s="65" t="s">
        <v>16</v>
      </c>
      <c r="F35" s="64" t="s">
        <v>16</v>
      </c>
      <c r="G35" s="34" t="s">
        <v>243</v>
      </c>
      <c r="H35" s="65" t="s">
        <v>16</v>
      </c>
      <c r="I35" s="34" t="s">
        <v>340</v>
      </c>
      <c r="J35" s="68" t="s">
        <v>392</v>
      </c>
      <c r="K35" s="34" t="s">
        <v>244</v>
      </c>
      <c r="L35" s="37" t="str">
        <f>IFERROR(__xludf.DUMMYFUNCTION("LOWER(REGEXREPLACE(K35,""[^a-zA-Z0-9]"",""""))"),"kingsfordsecuritiespcl")</f>
        <v>kingsfordsecuritiespcl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>
        <v>35.0</v>
      </c>
      <c r="B36" s="76" t="s">
        <v>393</v>
      </c>
      <c r="C36" s="33" t="s">
        <v>249</v>
      </c>
      <c r="D36" s="39" t="s">
        <v>248</v>
      </c>
      <c r="E36" s="76" t="s">
        <v>394</v>
      </c>
      <c r="F36" s="83" t="s">
        <v>395</v>
      </c>
      <c r="G36" s="34" t="s">
        <v>250</v>
      </c>
      <c r="H36" s="34" t="s">
        <v>396</v>
      </c>
      <c r="I36" s="65" t="s">
        <v>16</v>
      </c>
      <c r="J36" s="68" t="s">
        <v>397</v>
      </c>
      <c r="K36" s="34" t="s">
        <v>251</v>
      </c>
      <c r="L36" s="37" t="str">
        <f>IFERROR(__xludf.DUMMYFUNCTION("LOWER(REGEXREPLACE(K36,""[^a-zA-Z0-9]"",""""))"),"krungsrisecurities")</f>
        <v>krungsrisecurities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>
        <v>36.0</v>
      </c>
      <c r="B37" s="33" t="s">
        <v>255</v>
      </c>
      <c r="C37" s="33" t="s">
        <v>255</v>
      </c>
      <c r="D37" s="32" t="s">
        <v>254</v>
      </c>
      <c r="E37" s="65" t="s">
        <v>16</v>
      </c>
      <c r="F37" s="64" t="s">
        <v>16</v>
      </c>
      <c r="G37" s="34" t="s">
        <v>256</v>
      </c>
      <c r="H37" s="65" t="s">
        <v>16</v>
      </c>
      <c r="I37" s="34" t="s">
        <v>398</v>
      </c>
      <c r="J37" s="68" t="s">
        <v>399</v>
      </c>
      <c r="K37" s="34" t="s">
        <v>257</v>
      </c>
      <c r="L37" s="37" t="str">
        <f>IFERROR(__xludf.DUMMYFUNCTION("LOWER(REGEXREPLACE(K37,""[^a-zA-Z0-9]"",""""))"),"thanachartsecuritiespubliccompanylimited")</f>
        <v>thanachartsecuritiespubliccompanylimited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>
        <v>37.0</v>
      </c>
      <c r="B38" s="33" t="s">
        <v>262</v>
      </c>
      <c r="C38" s="33" t="s">
        <v>262</v>
      </c>
      <c r="D38" s="32" t="s">
        <v>400</v>
      </c>
      <c r="E38" s="65" t="s">
        <v>16</v>
      </c>
      <c r="F38" s="64" t="s">
        <v>16</v>
      </c>
      <c r="G38" s="34" t="s">
        <v>263</v>
      </c>
      <c r="H38" s="34" t="s">
        <v>401</v>
      </c>
      <c r="I38" s="34" t="s">
        <v>364</v>
      </c>
      <c r="J38" s="68" t="s">
        <v>402</v>
      </c>
      <c r="K38" s="34" t="s">
        <v>264</v>
      </c>
      <c r="L38" s="37" t="str">
        <f>IFERROR(__xludf.DUMMYFUNCTION("LOWER(REGEXREPLACE(K38,""[^a-zA-Z0-9]"",""""))"),"ylgbullioninternationalcoltd")</f>
        <v>ylgbullioninternationalcoltd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0"/>
      <c r="D39" s="84"/>
      <c r="E39" s="56"/>
      <c r="F39" s="84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0"/>
      <c r="D40" s="84"/>
      <c r="E40" s="56"/>
      <c r="F40" s="84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0"/>
      <c r="D41" s="84"/>
      <c r="E41" s="56"/>
      <c r="F41" s="84"/>
      <c r="G41" s="30"/>
      <c r="H41" s="30"/>
      <c r="I41" s="30"/>
      <c r="J41" s="30"/>
      <c r="K41" s="85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84"/>
      <c r="E42" s="56"/>
      <c r="F42" s="84"/>
      <c r="G42" s="30"/>
      <c r="H42" s="30"/>
      <c r="I42" s="30"/>
      <c r="J42" s="30"/>
      <c r="K42" s="85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0"/>
      <c r="D43" s="84"/>
      <c r="E43" s="56"/>
      <c r="F43" s="84"/>
      <c r="G43" s="30"/>
      <c r="H43" s="30"/>
      <c r="I43" s="30"/>
      <c r="J43" s="30"/>
      <c r="K43" s="85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84"/>
      <c r="E44" s="86"/>
      <c r="F44" s="87"/>
      <c r="G44" s="30"/>
      <c r="H44" s="30"/>
      <c r="I44" s="30"/>
      <c r="J44" s="30"/>
      <c r="K44" s="85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84"/>
      <c r="E45" s="56"/>
      <c r="F45" s="84"/>
      <c r="G45" s="30"/>
      <c r="H45" s="30"/>
      <c r="I45" s="30"/>
      <c r="J45" s="30"/>
      <c r="K45" s="85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84"/>
      <c r="E46" s="56"/>
      <c r="F46" s="84"/>
      <c r="G46" s="30"/>
      <c r="H46" s="30"/>
      <c r="I46" s="30"/>
      <c r="J46" s="30"/>
      <c r="K46" s="85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84"/>
      <c r="E47" s="56"/>
      <c r="F47" s="84"/>
      <c r="G47" s="30"/>
      <c r="H47" s="30"/>
      <c r="I47" s="30"/>
      <c r="J47" s="30"/>
      <c r="K47" s="85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84"/>
      <c r="E48" s="56"/>
      <c r="F48" s="84"/>
      <c r="G48" s="30"/>
      <c r="H48" s="30"/>
      <c r="I48" s="30"/>
      <c r="J48" s="30"/>
      <c r="K48" s="85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84"/>
      <c r="E49" s="56"/>
      <c r="F49" s="84"/>
      <c r="G49" s="30"/>
      <c r="H49" s="30"/>
      <c r="I49" s="30"/>
      <c r="J49" s="30"/>
      <c r="K49" s="85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84"/>
      <c r="E50" s="56"/>
      <c r="F50" s="84"/>
      <c r="G50" s="30"/>
      <c r="H50" s="30"/>
      <c r="I50" s="30"/>
      <c r="J50" s="30"/>
      <c r="K50" s="85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84"/>
      <c r="E51" s="56"/>
      <c r="F51" s="84"/>
      <c r="G51" s="30"/>
      <c r="H51" s="30"/>
      <c r="I51" s="30"/>
      <c r="J51" s="30"/>
      <c r="K51" s="85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84"/>
      <c r="E52" s="56"/>
      <c r="F52" s="84"/>
      <c r="G52" s="30"/>
      <c r="H52" s="30"/>
      <c r="I52" s="30"/>
      <c r="J52" s="30"/>
      <c r="K52" s="85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84"/>
      <c r="E53" s="56"/>
      <c r="F53" s="84"/>
      <c r="G53" s="30"/>
      <c r="H53" s="30"/>
      <c r="I53" s="30"/>
      <c r="J53" s="30"/>
      <c r="K53" s="85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84"/>
      <c r="E54" s="56"/>
      <c r="F54" s="84"/>
      <c r="G54" s="30"/>
      <c r="H54" s="30"/>
      <c r="I54" s="30"/>
      <c r="J54" s="30"/>
      <c r="K54" s="85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84"/>
      <c r="E55" s="86"/>
      <c r="F55" s="87"/>
      <c r="G55" s="30"/>
      <c r="H55" s="30"/>
      <c r="I55" s="30"/>
      <c r="J55" s="30"/>
      <c r="K55" s="85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84"/>
      <c r="E56" s="55"/>
      <c r="F56" s="88"/>
      <c r="G56" s="30"/>
      <c r="H56" s="30"/>
      <c r="I56" s="30"/>
      <c r="J56" s="30"/>
      <c r="K56" s="85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84"/>
      <c r="E57" s="89"/>
      <c r="F57" s="90"/>
      <c r="G57" s="30"/>
      <c r="H57" s="30"/>
      <c r="I57" s="30"/>
      <c r="J57" s="30"/>
      <c r="K57" s="85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84"/>
      <c r="E58" s="55"/>
      <c r="F58" s="88"/>
      <c r="G58" s="30"/>
      <c r="H58" s="30"/>
      <c r="I58" s="30"/>
      <c r="J58" s="30"/>
      <c r="K58" s="85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84"/>
      <c r="E59" s="55"/>
      <c r="F59" s="88"/>
      <c r="G59" s="30"/>
      <c r="H59" s="30"/>
      <c r="I59" s="30"/>
      <c r="J59" s="30"/>
      <c r="K59" s="85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84"/>
      <c r="E60" s="55"/>
      <c r="F60" s="88"/>
      <c r="G60" s="30"/>
      <c r="H60" s="30"/>
      <c r="I60" s="30"/>
      <c r="J60" s="30"/>
      <c r="K60" s="85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84"/>
      <c r="E61" s="89"/>
      <c r="F61" s="90"/>
      <c r="G61" s="30"/>
      <c r="H61" s="30"/>
      <c r="I61" s="30"/>
      <c r="J61" s="30"/>
      <c r="K61" s="85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84"/>
      <c r="E62" s="55"/>
      <c r="F62" s="88"/>
      <c r="G62" s="30"/>
      <c r="H62" s="30"/>
      <c r="I62" s="30"/>
      <c r="J62" s="30"/>
      <c r="K62" s="85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84"/>
      <c r="E63" s="91"/>
      <c r="F63" s="92"/>
      <c r="G63" s="30"/>
      <c r="H63" s="30"/>
      <c r="I63" s="30"/>
      <c r="J63" s="30"/>
      <c r="K63" s="85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84"/>
      <c r="E64" s="91"/>
      <c r="F64" s="92"/>
      <c r="G64" s="30"/>
      <c r="H64" s="30"/>
      <c r="I64" s="30"/>
      <c r="J64" s="30"/>
      <c r="K64" s="85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84"/>
      <c r="E65" s="91"/>
      <c r="F65" s="92"/>
      <c r="G65" s="30"/>
      <c r="H65" s="30"/>
      <c r="I65" s="30"/>
      <c r="J65" s="30"/>
      <c r="K65" s="85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84"/>
      <c r="E66" s="91"/>
      <c r="F66" s="92"/>
      <c r="G66" s="30"/>
      <c r="H66" s="30"/>
      <c r="I66" s="30"/>
      <c r="J66" s="30"/>
      <c r="K66" s="85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84"/>
      <c r="E67" s="56"/>
      <c r="F67" s="84"/>
      <c r="G67" s="30"/>
      <c r="H67" s="30"/>
      <c r="I67" s="30"/>
      <c r="J67" s="30"/>
      <c r="K67" s="85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84"/>
      <c r="E68" s="56"/>
      <c r="F68" s="84"/>
      <c r="G68" s="30"/>
      <c r="H68" s="30"/>
      <c r="I68" s="30"/>
      <c r="J68" s="30"/>
      <c r="K68" s="85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84"/>
      <c r="E69" s="56"/>
      <c r="F69" s="84"/>
      <c r="G69" s="30"/>
      <c r="H69" s="30"/>
      <c r="I69" s="30"/>
      <c r="J69" s="30"/>
      <c r="K69" s="85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84"/>
      <c r="E70" s="56"/>
      <c r="F70" s="84"/>
      <c r="G70" s="30"/>
      <c r="H70" s="30"/>
      <c r="I70" s="30"/>
      <c r="J70" s="30"/>
      <c r="K70" s="85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84"/>
      <c r="E71" s="56"/>
      <c r="F71" s="84"/>
      <c r="G71" s="30"/>
      <c r="H71" s="30"/>
      <c r="I71" s="30"/>
      <c r="J71" s="30"/>
      <c r="K71" s="85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84"/>
      <c r="E72" s="56"/>
      <c r="F72" s="84"/>
      <c r="G72" s="30"/>
      <c r="H72" s="30"/>
      <c r="I72" s="30"/>
      <c r="J72" s="30"/>
      <c r="K72" s="85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84"/>
      <c r="E73" s="56"/>
      <c r="F73" s="84"/>
      <c r="G73" s="30"/>
      <c r="H73" s="30"/>
      <c r="I73" s="30"/>
      <c r="J73" s="30"/>
      <c r="K73" s="85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84"/>
      <c r="E74" s="56"/>
      <c r="F74" s="84"/>
      <c r="G74" s="30"/>
      <c r="H74" s="30"/>
      <c r="I74" s="30"/>
      <c r="J74" s="30"/>
      <c r="K74" s="85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84"/>
      <c r="E75" s="55"/>
      <c r="F75" s="88"/>
      <c r="G75" s="30"/>
      <c r="H75" s="30"/>
      <c r="I75" s="30"/>
      <c r="J75" s="30"/>
      <c r="K75" s="85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84"/>
      <c r="E76" s="55"/>
      <c r="F76" s="88"/>
      <c r="G76" s="30"/>
      <c r="H76" s="30"/>
      <c r="I76" s="30"/>
      <c r="J76" s="30"/>
      <c r="K76" s="85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84"/>
      <c r="E77" s="55"/>
      <c r="F77" s="88"/>
      <c r="G77" s="30"/>
      <c r="H77" s="30"/>
      <c r="I77" s="30"/>
      <c r="J77" s="30"/>
      <c r="K77" s="85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84"/>
      <c r="E78" s="56"/>
      <c r="F78" s="84"/>
      <c r="G78" s="30"/>
      <c r="H78" s="30"/>
      <c r="I78" s="30"/>
      <c r="J78" s="30"/>
      <c r="K78" s="85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84"/>
      <c r="E79" s="56"/>
      <c r="F79" s="84"/>
      <c r="G79" s="30"/>
      <c r="H79" s="30"/>
      <c r="I79" s="30"/>
      <c r="J79" s="30"/>
      <c r="K79" s="85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84"/>
      <c r="E80" s="56"/>
      <c r="F80" s="84"/>
      <c r="G80" s="30"/>
      <c r="H80" s="30"/>
      <c r="I80" s="30"/>
      <c r="J80" s="30"/>
      <c r="K80" s="85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84"/>
      <c r="E81" s="56"/>
      <c r="F81" s="84"/>
      <c r="G81" s="30"/>
      <c r="H81" s="30"/>
      <c r="I81" s="30"/>
      <c r="J81" s="30"/>
      <c r="K81" s="85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84"/>
      <c r="E82" s="56"/>
      <c r="F82" s="84"/>
      <c r="G82" s="30"/>
      <c r="H82" s="30"/>
      <c r="I82" s="30"/>
      <c r="J82" s="30"/>
      <c r="K82" s="85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84"/>
      <c r="E83" s="56"/>
      <c r="F83" s="84"/>
      <c r="G83" s="30"/>
      <c r="H83" s="30"/>
      <c r="I83" s="30"/>
      <c r="J83" s="30"/>
      <c r="K83" s="85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84"/>
      <c r="E84" s="56"/>
      <c r="F84" s="84"/>
      <c r="G84" s="30"/>
      <c r="H84" s="30"/>
      <c r="I84" s="30"/>
      <c r="J84" s="30"/>
      <c r="K84" s="85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84"/>
      <c r="E85" s="55"/>
      <c r="F85" s="88"/>
      <c r="G85" s="30"/>
      <c r="H85" s="30"/>
      <c r="I85" s="30"/>
      <c r="J85" s="30"/>
      <c r="K85" s="85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84"/>
      <c r="E86" s="55"/>
      <c r="F86" s="88"/>
      <c r="G86" s="30"/>
      <c r="H86" s="30"/>
      <c r="I86" s="30"/>
      <c r="J86" s="30"/>
      <c r="K86" s="85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84"/>
      <c r="E87" s="55"/>
      <c r="F87" s="88"/>
      <c r="G87" s="30"/>
      <c r="H87" s="30"/>
      <c r="I87" s="30"/>
      <c r="J87" s="30"/>
      <c r="K87" s="85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84"/>
      <c r="E88" s="55"/>
      <c r="F88" s="88"/>
      <c r="G88" s="30"/>
      <c r="H88" s="30"/>
      <c r="I88" s="30"/>
      <c r="J88" s="30"/>
      <c r="K88" s="85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84"/>
      <c r="E89" s="56"/>
      <c r="F89" s="84"/>
      <c r="G89" s="30"/>
      <c r="H89" s="30"/>
      <c r="I89" s="30"/>
      <c r="J89" s="30"/>
      <c r="K89" s="85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84"/>
      <c r="E90" s="56"/>
      <c r="F90" s="84"/>
      <c r="G90" s="30"/>
      <c r="H90" s="30"/>
      <c r="I90" s="30"/>
      <c r="J90" s="30"/>
      <c r="K90" s="85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84"/>
      <c r="E91" s="55"/>
      <c r="F91" s="88"/>
      <c r="G91" s="30"/>
      <c r="H91" s="30"/>
      <c r="I91" s="30"/>
      <c r="J91" s="30"/>
      <c r="K91" s="85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84"/>
      <c r="E92" s="55"/>
      <c r="F92" s="88"/>
      <c r="G92" s="30"/>
      <c r="H92" s="30"/>
      <c r="I92" s="30"/>
      <c r="J92" s="30"/>
      <c r="K92" s="85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84"/>
      <c r="E93" s="89"/>
      <c r="F93" s="90"/>
      <c r="G93" s="30"/>
      <c r="H93" s="30"/>
      <c r="I93" s="30"/>
      <c r="J93" s="30"/>
      <c r="K93" s="85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84"/>
      <c r="E94" s="55"/>
      <c r="F94" s="88"/>
      <c r="G94" s="30"/>
      <c r="H94" s="30"/>
      <c r="I94" s="30"/>
      <c r="J94" s="30"/>
      <c r="K94" s="85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84"/>
      <c r="E95" s="56"/>
      <c r="F95" s="84"/>
      <c r="G95" s="30"/>
      <c r="H95" s="30"/>
      <c r="I95" s="30"/>
      <c r="J95" s="30"/>
      <c r="K95" s="85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84"/>
      <c r="E96" s="56"/>
      <c r="F96" s="84"/>
      <c r="G96" s="30"/>
      <c r="H96" s="30"/>
      <c r="I96" s="30"/>
      <c r="J96" s="30"/>
      <c r="K96" s="85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84"/>
      <c r="E97" s="56"/>
      <c r="F97" s="84"/>
      <c r="G97" s="30"/>
      <c r="H97" s="30"/>
      <c r="I97" s="30"/>
      <c r="J97" s="30"/>
      <c r="K97" s="85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84"/>
      <c r="E98" s="56"/>
      <c r="F98" s="84"/>
      <c r="G98" s="30"/>
      <c r="H98" s="30"/>
      <c r="I98" s="30"/>
      <c r="J98" s="30"/>
      <c r="K98" s="85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84"/>
      <c r="E99" s="55"/>
      <c r="F99" s="88"/>
      <c r="G99" s="30"/>
      <c r="H99" s="30"/>
      <c r="I99" s="30"/>
      <c r="J99" s="30"/>
      <c r="K99" s="85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84"/>
      <c r="E100" s="56"/>
      <c r="F100" s="84"/>
      <c r="G100" s="30"/>
      <c r="H100" s="30"/>
      <c r="I100" s="30"/>
      <c r="J100" s="30"/>
      <c r="K100" s="85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84"/>
      <c r="E101" s="56"/>
      <c r="F101" s="84"/>
      <c r="G101" s="30"/>
      <c r="H101" s="30"/>
      <c r="I101" s="30"/>
      <c r="J101" s="30"/>
      <c r="K101" s="85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84"/>
      <c r="E102" s="56"/>
      <c r="F102" s="84"/>
      <c r="G102" s="30"/>
      <c r="H102" s="30"/>
      <c r="I102" s="30"/>
      <c r="J102" s="30"/>
      <c r="K102" s="85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84"/>
      <c r="E103" s="56"/>
      <c r="F103" s="84"/>
      <c r="G103" s="30"/>
      <c r="H103" s="30"/>
      <c r="I103" s="30"/>
      <c r="J103" s="30"/>
      <c r="K103" s="85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84"/>
      <c r="E104" s="56"/>
      <c r="F104" s="84"/>
      <c r="G104" s="30"/>
      <c r="H104" s="30"/>
      <c r="I104" s="30"/>
      <c r="J104" s="30"/>
      <c r="K104" s="85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84"/>
      <c r="E105" s="56"/>
      <c r="F105" s="84"/>
      <c r="G105" s="30"/>
      <c r="H105" s="30"/>
      <c r="I105" s="30"/>
      <c r="J105" s="30"/>
      <c r="K105" s="85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84"/>
      <c r="E106" s="56"/>
      <c r="F106" s="84"/>
      <c r="G106" s="30"/>
      <c r="H106" s="30"/>
      <c r="I106" s="30"/>
      <c r="J106" s="30"/>
      <c r="K106" s="85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84"/>
      <c r="E107" s="56"/>
      <c r="F107" s="84"/>
      <c r="G107" s="30"/>
      <c r="H107" s="30"/>
      <c r="I107" s="30"/>
      <c r="J107" s="30"/>
      <c r="K107" s="85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84"/>
      <c r="E108" s="56"/>
      <c r="F108" s="84"/>
      <c r="G108" s="30"/>
      <c r="H108" s="30"/>
      <c r="I108" s="30"/>
      <c r="J108" s="30"/>
      <c r="K108" s="85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84"/>
      <c r="E109" s="56"/>
      <c r="F109" s="84"/>
      <c r="G109" s="30"/>
      <c r="H109" s="30"/>
      <c r="I109" s="30"/>
      <c r="J109" s="30"/>
      <c r="K109" s="85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84"/>
      <c r="E110" s="56"/>
      <c r="F110" s="84"/>
      <c r="G110" s="30"/>
      <c r="H110" s="30"/>
      <c r="I110" s="30"/>
      <c r="J110" s="30"/>
      <c r="K110" s="85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84"/>
      <c r="E111" s="56"/>
      <c r="F111" s="84"/>
      <c r="G111" s="30"/>
      <c r="H111" s="30"/>
      <c r="I111" s="30"/>
      <c r="J111" s="30"/>
      <c r="K111" s="85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84"/>
      <c r="E112" s="56"/>
      <c r="F112" s="84"/>
      <c r="G112" s="30"/>
      <c r="H112" s="30"/>
      <c r="I112" s="30"/>
      <c r="J112" s="30"/>
      <c r="K112" s="85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84"/>
      <c r="E113" s="55"/>
      <c r="F113" s="88"/>
      <c r="G113" s="30"/>
      <c r="H113" s="30"/>
      <c r="I113" s="30"/>
      <c r="J113" s="30"/>
      <c r="K113" s="85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84"/>
      <c r="E114" s="55"/>
      <c r="F114" s="88"/>
      <c r="G114" s="30"/>
      <c r="H114" s="30"/>
      <c r="I114" s="30"/>
      <c r="J114" s="30"/>
      <c r="K114" s="85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84"/>
      <c r="E115" s="55"/>
      <c r="F115" s="88"/>
      <c r="G115" s="30"/>
      <c r="H115" s="30"/>
      <c r="I115" s="30"/>
      <c r="J115" s="30"/>
      <c r="K115" s="85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84"/>
      <c r="E116" s="55"/>
      <c r="F116" s="88"/>
      <c r="G116" s="30"/>
      <c r="H116" s="30"/>
      <c r="I116" s="30"/>
      <c r="J116" s="30"/>
      <c r="K116" s="85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84"/>
      <c r="E117" s="55"/>
      <c r="F117" s="88"/>
      <c r="G117" s="30"/>
      <c r="H117" s="30"/>
      <c r="I117" s="30"/>
      <c r="J117" s="30"/>
      <c r="K117" s="85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84"/>
      <c r="E118" s="56"/>
      <c r="F118" s="84"/>
      <c r="G118" s="30"/>
      <c r="H118" s="30"/>
      <c r="I118" s="30"/>
      <c r="J118" s="30"/>
      <c r="K118" s="85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84"/>
      <c r="E119" s="56"/>
      <c r="F119" s="84"/>
      <c r="G119" s="30"/>
      <c r="H119" s="30"/>
      <c r="I119" s="30"/>
      <c r="J119" s="30"/>
      <c r="K119" s="85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84"/>
      <c r="E120" s="56"/>
      <c r="F120" s="84"/>
      <c r="G120" s="30"/>
      <c r="H120" s="30"/>
      <c r="I120" s="30"/>
      <c r="J120" s="30"/>
      <c r="K120" s="85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84"/>
      <c r="E121" s="56"/>
      <c r="F121" s="84"/>
      <c r="G121" s="30"/>
      <c r="H121" s="30"/>
      <c r="I121" s="30"/>
      <c r="J121" s="30"/>
      <c r="K121" s="85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84"/>
      <c r="E122" s="56"/>
      <c r="F122" s="84"/>
      <c r="G122" s="30"/>
      <c r="H122" s="30"/>
      <c r="I122" s="30"/>
      <c r="J122" s="30"/>
      <c r="K122" s="85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84"/>
      <c r="E123" s="56"/>
      <c r="F123" s="84"/>
      <c r="G123" s="30"/>
      <c r="H123" s="30"/>
      <c r="I123" s="30"/>
      <c r="J123" s="30"/>
      <c r="K123" s="85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84"/>
      <c r="E124" s="56"/>
      <c r="F124" s="84"/>
      <c r="G124" s="30"/>
      <c r="H124" s="30"/>
      <c r="I124" s="30"/>
      <c r="J124" s="30"/>
      <c r="K124" s="85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84"/>
      <c r="E125" s="56"/>
      <c r="F125" s="84"/>
      <c r="G125" s="30"/>
      <c r="H125" s="30"/>
      <c r="I125" s="30"/>
      <c r="J125" s="30"/>
      <c r="K125" s="85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84"/>
      <c r="E126" s="56"/>
      <c r="F126" s="84"/>
      <c r="G126" s="30"/>
      <c r="H126" s="30"/>
      <c r="I126" s="30"/>
      <c r="J126" s="30"/>
      <c r="K126" s="85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84"/>
      <c r="E127" s="56"/>
      <c r="F127" s="84"/>
      <c r="G127" s="30"/>
      <c r="H127" s="30"/>
      <c r="I127" s="30"/>
      <c r="J127" s="30"/>
      <c r="K127" s="85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84"/>
      <c r="E128" s="56"/>
      <c r="F128" s="84"/>
      <c r="G128" s="30"/>
      <c r="H128" s="30"/>
      <c r="I128" s="30"/>
      <c r="J128" s="30"/>
      <c r="K128" s="85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84"/>
      <c r="E129" s="56"/>
      <c r="F129" s="84"/>
      <c r="G129" s="30"/>
      <c r="H129" s="30"/>
      <c r="I129" s="30"/>
      <c r="J129" s="30"/>
      <c r="K129" s="85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84"/>
      <c r="E130" s="56"/>
      <c r="F130" s="84"/>
      <c r="G130" s="30"/>
      <c r="H130" s="30"/>
      <c r="I130" s="30"/>
      <c r="J130" s="30"/>
      <c r="K130" s="85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84"/>
      <c r="E131" s="56"/>
      <c r="F131" s="84"/>
      <c r="G131" s="30"/>
      <c r="H131" s="30"/>
      <c r="I131" s="30"/>
      <c r="J131" s="30"/>
      <c r="K131" s="85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84"/>
      <c r="E132" s="56"/>
      <c r="F132" s="84"/>
      <c r="G132" s="30"/>
      <c r="H132" s="30"/>
      <c r="I132" s="30"/>
      <c r="J132" s="30"/>
      <c r="K132" s="85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84"/>
      <c r="E133" s="56"/>
      <c r="F133" s="84"/>
      <c r="G133" s="30"/>
      <c r="H133" s="30"/>
      <c r="I133" s="30"/>
      <c r="J133" s="30"/>
      <c r="K133" s="85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84"/>
      <c r="E134" s="56"/>
      <c r="F134" s="84"/>
      <c r="G134" s="30"/>
      <c r="H134" s="30"/>
      <c r="I134" s="30"/>
      <c r="J134" s="30"/>
      <c r="K134" s="85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84"/>
      <c r="E135" s="55"/>
      <c r="F135" s="88"/>
      <c r="G135" s="30"/>
      <c r="H135" s="30"/>
      <c r="I135" s="30"/>
      <c r="J135" s="30"/>
      <c r="K135" s="85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84"/>
      <c r="E136" s="56"/>
      <c r="F136" s="84"/>
      <c r="G136" s="30"/>
      <c r="H136" s="30"/>
      <c r="I136" s="30"/>
      <c r="J136" s="30"/>
      <c r="K136" s="85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84"/>
      <c r="E137" s="56"/>
      <c r="F137" s="84"/>
      <c r="G137" s="30"/>
      <c r="H137" s="30"/>
      <c r="I137" s="30"/>
      <c r="J137" s="30"/>
      <c r="K137" s="85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84"/>
      <c r="E138" s="55"/>
      <c r="F138" s="88"/>
      <c r="G138" s="30"/>
      <c r="H138" s="30"/>
      <c r="I138" s="30"/>
      <c r="J138" s="30"/>
      <c r="K138" s="85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84"/>
      <c r="E139" s="55"/>
      <c r="F139" s="88"/>
      <c r="G139" s="30"/>
      <c r="H139" s="30"/>
      <c r="I139" s="30"/>
      <c r="J139" s="30"/>
      <c r="K139" s="85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84"/>
      <c r="E140" s="55"/>
      <c r="F140" s="88"/>
      <c r="G140" s="30"/>
      <c r="H140" s="30"/>
      <c r="I140" s="30"/>
      <c r="J140" s="30"/>
      <c r="K140" s="85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84"/>
      <c r="E141" s="56"/>
      <c r="F141" s="84"/>
      <c r="G141" s="30"/>
      <c r="H141" s="30"/>
      <c r="I141" s="30"/>
      <c r="J141" s="30"/>
      <c r="K141" s="85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84"/>
      <c r="E142" s="56"/>
      <c r="F142" s="84"/>
      <c r="G142" s="30"/>
      <c r="H142" s="30"/>
      <c r="I142" s="30"/>
      <c r="J142" s="30"/>
      <c r="K142" s="85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84"/>
      <c r="E143" s="56"/>
      <c r="F143" s="84"/>
      <c r="G143" s="30"/>
      <c r="H143" s="30"/>
      <c r="I143" s="30"/>
      <c r="J143" s="30"/>
      <c r="K143" s="85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84"/>
      <c r="E144" s="56"/>
      <c r="F144" s="84"/>
      <c r="G144" s="30"/>
      <c r="H144" s="30"/>
      <c r="I144" s="30"/>
      <c r="J144" s="30"/>
      <c r="K144" s="85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84"/>
      <c r="E145" s="56"/>
      <c r="F145" s="84"/>
      <c r="G145" s="30"/>
      <c r="H145" s="30"/>
      <c r="I145" s="30"/>
      <c r="J145" s="30"/>
      <c r="K145" s="85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84"/>
      <c r="E146" s="56"/>
      <c r="F146" s="84"/>
      <c r="G146" s="30"/>
      <c r="H146" s="30"/>
      <c r="I146" s="30"/>
      <c r="J146" s="30"/>
      <c r="K146" s="85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84"/>
      <c r="E147" s="56"/>
      <c r="F147" s="84"/>
      <c r="G147" s="30"/>
      <c r="H147" s="30"/>
      <c r="I147" s="30"/>
      <c r="J147" s="30"/>
      <c r="K147" s="85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84"/>
      <c r="E148" s="56"/>
      <c r="F148" s="84"/>
      <c r="G148" s="30"/>
      <c r="H148" s="30"/>
      <c r="I148" s="30"/>
      <c r="J148" s="30"/>
      <c r="K148" s="85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84"/>
      <c r="E149" s="56"/>
      <c r="F149" s="84"/>
      <c r="G149" s="30"/>
      <c r="H149" s="30"/>
      <c r="I149" s="30"/>
      <c r="J149" s="30"/>
      <c r="K149" s="85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84"/>
      <c r="E150" s="56"/>
      <c r="F150" s="84"/>
      <c r="G150" s="30"/>
      <c r="H150" s="30"/>
      <c r="I150" s="30"/>
      <c r="J150" s="30"/>
      <c r="K150" s="85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84"/>
      <c r="E151" s="56"/>
      <c r="F151" s="84"/>
      <c r="G151" s="30"/>
      <c r="H151" s="30"/>
      <c r="I151" s="30"/>
      <c r="J151" s="30"/>
      <c r="K151" s="85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84"/>
      <c r="E152" s="56"/>
      <c r="F152" s="84"/>
      <c r="G152" s="30"/>
      <c r="H152" s="30"/>
      <c r="I152" s="30"/>
      <c r="J152" s="30"/>
      <c r="K152" s="85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84"/>
      <c r="E153" s="56"/>
      <c r="F153" s="84"/>
      <c r="G153" s="30"/>
      <c r="H153" s="30"/>
      <c r="I153" s="30"/>
      <c r="J153" s="30"/>
      <c r="K153" s="85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84"/>
      <c r="E154" s="56"/>
      <c r="F154" s="84"/>
      <c r="G154" s="30"/>
      <c r="H154" s="30"/>
      <c r="I154" s="30"/>
      <c r="J154" s="30"/>
      <c r="K154" s="85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84"/>
      <c r="E155" s="56"/>
      <c r="F155" s="84"/>
      <c r="G155" s="30"/>
      <c r="H155" s="30"/>
      <c r="I155" s="30"/>
      <c r="J155" s="30"/>
      <c r="K155" s="85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84"/>
      <c r="E156" s="93"/>
      <c r="F156" s="94"/>
      <c r="G156" s="30"/>
      <c r="H156" s="30"/>
      <c r="I156" s="30"/>
      <c r="J156" s="30"/>
      <c r="K156" s="85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84"/>
      <c r="E157" s="93"/>
      <c r="F157" s="94"/>
      <c r="G157" s="30"/>
      <c r="H157" s="30"/>
      <c r="I157" s="30"/>
      <c r="J157" s="30"/>
      <c r="K157" s="85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84"/>
      <c r="E158" s="93"/>
      <c r="F158" s="94"/>
      <c r="G158" s="30"/>
      <c r="H158" s="30"/>
      <c r="I158" s="30"/>
      <c r="J158" s="30"/>
      <c r="K158" s="85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84"/>
      <c r="E159" s="93"/>
      <c r="F159" s="94"/>
      <c r="G159" s="30"/>
      <c r="H159" s="30"/>
      <c r="I159" s="30"/>
      <c r="J159" s="30"/>
      <c r="K159" s="85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84"/>
      <c r="E160" s="93"/>
      <c r="F160" s="94"/>
      <c r="G160" s="30"/>
      <c r="H160" s="30"/>
      <c r="I160" s="30"/>
      <c r="J160" s="30"/>
      <c r="K160" s="85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84"/>
      <c r="E161" s="93"/>
      <c r="F161" s="94"/>
      <c r="G161" s="30"/>
      <c r="H161" s="30"/>
      <c r="I161" s="30"/>
      <c r="J161" s="30"/>
      <c r="K161" s="85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84"/>
      <c r="E162" s="93"/>
      <c r="F162" s="94"/>
      <c r="G162" s="30"/>
      <c r="H162" s="30"/>
      <c r="I162" s="30"/>
      <c r="J162" s="30"/>
      <c r="K162" s="85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84"/>
      <c r="E163" s="93"/>
      <c r="F163" s="94"/>
      <c r="G163" s="30"/>
      <c r="H163" s="30"/>
      <c r="I163" s="30"/>
      <c r="J163" s="30"/>
      <c r="K163" s="85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84"/>
      <c r="E164" s="93"/>
      <c r="F164" s="94"/>
      <c r="G164" s="30"/>
      <c r="H164" s="30"/>
      <c r="I164" s="30"/>
      <c r="J164" s="30"/>
      <c r="K164" s="85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84"/>
      <c r="E165" s="93"/>
      <c r="F165" s="94"/>
      <c r="G165" s="30"/>
      <c r="H165" s="30"/>
      <c r="I165" s="30"/>
      <c r="J165" s="30"/>
      <c r="K165" s="85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84"/>
      <c r="E166" s="93"/>
      <c r="F166" s="94"/>
      <c r="G166" s="30"/>
      <c r="H166" s="30"/>
      <c r="I166" s="30"/>
      <c r="J166" s="30"/>
      <c r="K166" s="85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84"/>
      <c r="E167" s="93"/>
      <c r="F167" s="94"/>
      <c r="G167" s="30"/>
      <c r="H167" s="30"/>
      <c r="I167" s="30"/>
      <c r="J167" s="30"/>
      <c r="K167" s="85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84"/>
      <c r="E168" s="93"/>
      <c r="F168" s="94"/>
      <c r="G168" s="30"/>
      <c r="H168" s="30"/>
      <c r="I168" s="30"/>
      <c r="J168" s="30"/>
      <c r="K168" s="85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84"/>
      <c r="E169" s="93"/>
      <c r="F169" s="94"/>
      <c r="G169" s="30"/>
      <c r="H169" s="30"/>
      <c r="I169" s="30"/>
      <c r="J169" s="30"/>
      <c r="K169" s="85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13"/>
      <c r="B170" s="13"/>
      <c r="C170" s="13"/>
      <c r="D170" s="95"/>
      <c r="F170" s="96"/>
      <c r="G170" s="13"/>
      <c r="H170" s="13"/>
      <c r="I170" s="13"/>
      <c r="J170" s="13"/>
      <c r="K170" s="49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>
      <c r="A171" s="13"/>
      <c r="B171" s="13"/>
      <c r="C171" s="13"/>
      <c r="D171" s="95"/>
      <c r="F171" s="96"/>
      <c r="G171" s="13"/>
      <c r="H171" s="13"/>
      <c r="I171" s="13"/>
      <c r="J171" s="13"/>
      <c r="K171" s="49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>
      <c r="A172" s="13"/>
      <c r="B172" s="13"/>
      <c r="C172" s="13"/>
      <c r="D172" s="95"/>
      <c r="F172" s="96"/>
      <c r="G172" s="13"/>
      <c r="H172" s="13"/>
      <c r="I172" s="13"/>
      <c r="J172" s="13"/>
      <c r="K172" s="49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>
      <c r="A173" s="13"/>
      <c r="B173" s="13"/>
      <c r="C173" s="13"/>
      <c r="D173" s="95"/>
      <c r="F173" s="96"/>
      <c r="G173" s="13"/>
      <c r="H173" s="13"/>
      <c r="I173" s="13"/>
      <c r="J173" s="13"/>
      <c r="K173" s="49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>
      <c r="A174" s="13"/>
      <c r="B174" s="13"/>
      <c r="C174" s="13"/>
      <c r="D174" s="95"/>
      <c r="F174" s="96"/>
      <c r="G174" s="13"/>
      <c r="H174" s="13"/>
      <c r="I174" s="13"/>
      <c r="J174" s="13"/>
      <c r="K174" s="49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>
      <c r="A175" s="13"/>
      <c r="B175" s="13"/>
      <c r="C175" s="13"/>
      <c r="D175" s="95"/>
      <c r="F175" s="96"/>
      <c r="G175" s="13"/>
      <c r="H175" s="13"/>
      <c r="I175" s="13"/>
      <c r="J175" s="13"/>
      <c r="K175" s="49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>
      <c r="A176" s="13"/>
      <c r="B176" s="13"/>
      <c r="C176" s="13"/>
      <c r="D176" s="95"/>
      <c r="F176" s="96"/>
      <c r="G176" s="13"/>
      <c r="H176" s="13"/>
      <c r="I176" s="13"/>
      <c r="J176" s="13"/>
      <c r="K176" s="49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>
      <c r="A177" s="13"/>
      <c r="B177" s="13"/>
      <c r="C177" s="13"/>
      <c r="D177" s="95"/>
      <c r="F177" s="96"/>
      <c r="G177" s="13"/>
      <c r="H177" s="13"/>
      <c r="I177" s="13"/>
      <c r="J177" s="13"/>
      <c r="K177" s="49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>
      <c r="A178" s="13"/>
      <c r="B178" s="13"/>
      <c r="C178" s="13"/>
      <c r="D178" s="95"/>
      <c r="F178" s="96"/>
      <c r="G178" s="13"/>
      <c r="H178" s="13"/>
      <c r="I178" s="13"/>
      <c r="J178" s="13"/>
      <c r="K178" s="49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>
      <c r="A179" s="13"/>
      <c r="B179" s="13"/>
      <c r="C179" s="13"/>
      <c r="D179" s="95"/>
      <c r="F179" s="96"/>
      <c r="G179" s="13"/>
      <c r="H179" s="13"/>
      <c r="I179" s="13"/>
      <c r="J179" s="13"/>
      <c r="K179" s="49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>
      <c r="A180" s="13"/>
      <c r="B180" s="13"/>
      <c r="C180" s="13"/>
      <c r="D180" s="95"/>
      <c r="F180" s="96"/>
      <c r="G180" s="13"/>
      <c r="H180" s="13"/>
      <c r="I180" s="13"/>
      <c r="J180" s="13"/>
      <c r="K180" s="49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>
      <c r="A181" s="13"/>
      <c r="B181" s="13"/>
      <c r="C181" s="13"/>
      <c r="D181" s="95"/>
      <c r="F181" s="96"/>
      <c r="G181" s="13"/>
      <c r="H181" s="13"/>
      <c r="I181" s="13"/>
      <c r="J181" s="13"/>
      <c r="K181" s="49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>
      <c r="A182" s="13"/>
      <c r="B182" s="13"/>
      <c r="C182" s="13"/>
      <c r="D182" s="95"/>
      <c r="F182" s="96"/>
      <c r="G182" s="13"/>
      <c r="H182" s="13"/>
      <c r="I182" s="13"/>
      <c r="J182" s="13"/>
      <c r="K182" s="49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>
      <c r="A183" s="13"/>
      <c r="B183" s="13"/>
      <c r="C183" s="13"/>
      <c r="D183" s="95"/>
      <c r="F183" s="96"/>
      <c r="G183" s="13"/>
      <c r="H183" s="13"/>
      <c r="I183" s="13"/>
      <c r="J183" s="13"/>
      <c r="K183" s="49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>
      <c r="A184" s="13"/>
      <c r="B184" s="13"/>
      <c r="C184" s="13"/>
      <c r="D184" s="95"/>
      <c r="F184" s="96"/>
      <c r="G184" s="13"/>
      <c r="H184" s="13"/>
      <c r="I184" s="13"/>
      <c r="J184" s="13"/>
      <c r="K184" s="49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>
      <c r="A185" s="13"/>
      <c r="B185" s="13"/>
      <c r="C185" s="13"/>
      <c r="D185" s="95"/>
      <c r="F185" s="96"/>
      <c r="G185" s="13"/>
      <c r="H185" s="13"/>
      <c r="I185" s="13"/>
      <c r="J185" s="13"/>
      <c r="K185" s="49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>
      <c r="A186" s="13"/>
      <c r="B186" s="13"/>
      <c r="C186" s="13"/>
      <c r="D186" s="95"/>
      <c r="F186" s="96"/>
      <c r="G186" s="13"/>
      <c r="H186" s="13"/>
      <c r="I186" s="13"/>
      <c r="J186" s="13"/>
      <c r="K186" s="49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>
      <c r="A187" s="13"/>
      <c r="B187" s="13"/>
      <c r="C187" s="13"/>
      <c r="D187" s="95"/>
      <c r="F187" s="96"/>
      <c r="G187" s="13"/>
      <c r="H187" s="13"/>
      <c r="I187" s="13"/>
      <c r="J187" s="13"/>
      <c r="K187" s="49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>
      <c r="A188" s="13"/>
      <c r="B188" s="13"/>
      <c r="C188" s="13"/>
      <c r="D188" s="95"/>
      <c r="F188" s="96"/>
      <c r="G188" s="13"/>
      <c r="H188" s="13"/>
      <c r="I188" s="13"/>
      <c r="J188" s="13"/>
      <c r="K188" s="49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>
      <c r="A189" s="13"/>
      <c r="B189" s="13"/>
      <c r="C189" s="13"/>
      <c r="D189" s="95"/>
      <c r="F189" s="96"/>
      <c r="G189" s="13"/>
      <c r="H189" s="13"/>
      <c r="I189" s="13"/>
      <c r="J189" s="13"/>
      <c r="K189" s="49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>
      <c r="A190" s="13"/>
      <c r="B190" s="13"/>
      <c r="C190" s="13"/>
      <c r="D190" s="95"/>
      <c r="F190" s="96"/>
      <c r="G190" s="13"/>
      <c r="H190" s="13"/>
      <c r="I190" s="13"/>
      <c r="J190" s="13"/>
      <c r="K190" s="49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>
      <c r="A191" s="13"/>
      <c r="B191" s="13"/>
      <c r="C191" s="13"/>
      <c r="D191" s="95"/>
      <c r="F191" s="96"/>
      <c r="G191" s="13"/>
      <c r="H191" s="13"/>
      <c r="I191" s="13"/>
      <c r="J191" s="13"/>
      <c r="K191" s="49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>
      <c r="A192" s="13"/>
      <c r="B192" s="13"/>
      <c r="C192" s="13"/>
      <c r="D192" s="95"/>
      <c r="F192" s="96"/>
      <c r="G192" s="13"/>
      <c r="H192" s="13"/>
      <c r="I192" s="13"/>
      <c r="J192" s="13"/>
      <c r="K192" s="49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>
      <c r="A193" s="13"/>
      <c r="B193" s="13"/>
      <c r="C193" s="13"/>
      <c r="D193" s="95"/>
      <c r="F193" s="96"/>
      <c r="G193" s="13"/>
      <c r="H193" s="13"/>
      <c r="I193" s="13"/>
      <c r="J193" s="13"/>
      <c r="K193" s="49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>
      <c r="A194" s="13"/>
      <c r="B194" s="13"/>
      <c r="C194" s="13"/>
      <c r="D194" s="95"/>
      <c r="F194" s="96"/>
      <c r="G194" s="13"/>
      <c r="H194" s="13"/>
      <c r="I194" s="13"/>
      <c r="J194" s="13"/>
      <c r="K194" s="49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>
      <c r="A195" s="13"/>
      <c r="B195" s="13"/>
      <c r="C195" s="13"/>
      <c r="D195" s="95"/>
      <c r="F195" s="96"/>
      <c r="G195" s="13"/>
      <c r="H195" s="13"/>
      <c r="I195" s="13"/>
      <c r="J195" s="13"/>
      <c r="K195" s="49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>
      <c r="A196" s="13"/>
      <c r="B196" s="13"/>
      <c r="C196" s="13"/>
      <c r="D196" s="95"/>
      <c r="F196" s="96"/>
      <c r="G196" s="13"/>
      <c r="H196" s="13"/>
      <c r="I196" s="13"/>
      <c r="J196" s="13"/>
      <c r="K196" s="49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>
      <c r="A197" s="13"/>
      <c r="B197" s="13"/>
      <c r="C197" s="13"/>
      <c r="D197" s="95"/>
      <c r="F197" s="96"/>
      <c r="G197" s="13"/>
      <c r="H197" s="13"/>
      <c r="I197" s="13"/>
      <c r="J197" s="13"/>
      <c r="K197" s="49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>
      <c r="A198" s="13"/>
      <c r="B198" s="13"/>
      <c r="C198" s="13"/>
      <c r="D198" s="95"/>
      <c r="F198" s="96"/>
      <c r="G198" s="13"/>
      <c r="H198" s="13"/>
      <c r="I198" s="13"/>
      <c r="J198" s="13"/>
      <c r="K198" s="49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>
      <c r="A199" s="13"/>
      <c r="B199" s="13"/>
      <c r="C199" s="13"/>
      <c r="D199" s="95"/>
      <c r="F199" s="96"/>
      <c r="G199" s="13"/>
      <c r="H199" s="13"/>
      <c r="I199" s="13"/>
      <c r="J199" s="13"/>
      <c r="K199" s="49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>
      <c r="A200" s="13"/>
      <c r="B200" s="13"/>
      <c r="C200" s="13"/>
      <c r="D200" s="95"/>
      <c r="F200" s="96"/>
      <c r="G200" s="13"/>
      <c r="H200" s="13"/>
      <c r="I200" s="13"/>
      <c r="J200" s="13"/>
      <c r="K200" s="49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>
      <c r="A201" s="13"/>
      <c r="B201" s="13"/>
      <c r="C201" s="13"/>
      <c r="D201" s="95"/>
      <c r="F201" s="96"/>
      <c r="G201" s="13"/>
      <c r="H201" s="13"/>
      <c r="I201" s="13"/>
      <c r="J201" s="13"/>
      <c r="K201" s="49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>
      <c r="A202" s="13"/>
      <c r="B202" s="13"/>
      <c r="C202" s="13"/>
      <c r="D202" s="95"/>
      <c r="F202" s="96"/>
      <c r="G202" s="13"/>
      <c r="H202" s="13"/>
      <c r="I202" s="13"/>
      <c r="J202" s="13"/>
      <c r="K202" s="49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>
      <c r="A203" s="13"/>
      <c r="B203" s="13"/>
      <c r="C203" s="13"/>
      <c r="D203" s="95"/>
      <c r="F203" s="96"/>
      <c r="G203" s="13"/>
      <c r="H203" s="13"/>
      <c r="I203" s="13"/>
      <c r="J203" s="13"/>
      <c r="K203" s="49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>
      <c r="A204" s="13"/>
      <c r="B204" s="13"/>
      <c r="C204" s="13"/>
      <c r="D204" s="95"/>
      <c r="F204" s="96"/>
      <c r="G204" s="13"/>
      <c r="H204" s="13"/>
      <c r="I204" s="13"/>
      <c r="J204" s="13"/>
      <c r="K204" s="49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>
      <c r="A205" s="13"/>
      <c r="B205" s="13"/>
      <c r="C205" s="13"/>
      <c r="D205" s="95"/>
      <c r="F205" s="96"/>
      <c r="G205" s="13"/>
      <c r="H205" s="13"/>
      <c r="I205" s="13"/>
      <c r="J205" s="13"/>
      <c r="K205" s="49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>
      <c r="A206" s="13"/>
      <c r="B206" s="13"/>
      <c r="C206" s="13"/>
      <c r="D206" s="95"/>
      <c r="F206" s="96"/>
      <c r="G206" s="13"/>
      <c r="H206" s="13"/>
      <c r="I206" s="13"/>
      <c r="J206" s="13"/>
      <c r="K206" s="49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>
      <c r="A207" s="13"/>
      <c r="B207" s="13"/>
      <c r="C207" s="13"/>
      <c r="D207" s="95"/>
      <c r="F207" s="96"/>
      <c r="G207" s="13"/>
      <c r="H207" s="13"/>
      <c r="I207" s="13"/>
      <c r="J207" s="13"/>
      <c r="K207" s="49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>
      <c r="A208" s="13"/>
      <c r="B208" s="13"/>
      <c r="C208" s="13"/>
      <c r="D208" s="95"/>
      <c r="F208" s="96"/>
      <c r="G208" s="13"/>
      <c r="H208" s="13"/>
      <c r="I208" s="13"/>
      <c r="J208" s="13"/>
      <c r="K208" s="49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>
      <c r="A209" s="13"/>
      <c r="B209" s="13"/>
      <c r="C209" s="13"/>
      <c r="D209" s="95"/>
      <c r="F209" s="96"/>
      <c r="G209" s="13"/>
      <c r="H209" s="13"/>
      <c r="I209" s="13"/>
      <c r="J209" s="13"/>
      <c r="K209" s="49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>
      <c r="A210" s="13"/>
      <c r="B210" s="13"/>
      <c r="C210" s="13"/>
      <c r="D210" s="95"/>
      <c r="F210" s="96"/>
      <c r="G210" s="13"/>
      <c r="H210" s="13"/>
      <c r="I210" s="13"/>
      <c r="J210" s="13"/>
      <c r="K210" s="49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>
      <c r="A211" s="13"/>
      <c r="B211" s="13"/>
      <c r="C211" s="13"/>
      <c r="D211" s="95"/>
      <c r="F211" s="96"/>
      <c r="G211" s="13"/>
      <c r="H211" s="13"/>
      <c r="I211" s="13"/>
      <c r="J211" s="13"/>
      <c r="K211" s="49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>
      <c r="A212" s="13"/>
      <c r="B212" s="13"/>
      <c r="C212" s="13"/>
      <c r="D212" s="95"/>
      <c r="F212" s="96"/>
      <c r="G212" s="13"/>
      <c r="H212" s="13"/>
      <c r="I212" s="13"/>
      <c r="J212" s="13"/>
      <c r="K212" s="49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>
      <c r="A213" s="13"/>
      <c r="B213" s="13"/>
      <c r="C213" s="13"/>
      <c r="D213" s="95"/>
      <c r="F213" s="96"/>
      <c r="G213" s="13"/>
      <c r="H213" s="13"/>
      <c r="I213" s="13"/>
      <c r="J213" s="13"/>
      <c r="K213" s="49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>
      <c r="A214" s="13"/>
      <c r="B214" s="13"/>
      <c r="C214" s="13"/>
      <c r="D214" s="95"/>
      <c r="F214" s="96"/>
      <c r="G214" s="13"/>
      <c r="H214" s="13"/>
      <c r="I214" s="13"/>
      <c r="J214" s="13"/>
      <c r="K214" s="49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>
      <c r="A215" s="13"/>
      <c r="B215" s="13"/>
      <c r="C215" s="13"/>
      <c r="D215" s="95"/>
      <c r="F215" s="96"/>
      <c r="G215" s="13"/>
      <c r="H215" s="13"/>
      <c r="I215" s="13"/>
      <c r="J215" s="13"/>
      <c r="K215" s="49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>
      <c r="A216" s="13"/>
      <c r="B216" s="13"/>
      <c r="C216" s="13"/>
      <c r="D216" s="95"/>
      <c r="F216" s="96"/>
      <c r="G216" s="13"/>
      <c r="H216" s="13"/>
      <c r="I216" s="13"/>
      <c r="J216" s="13"/>
      <c r="K216" s="49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>
      <c r="A217" s="13"/>
      <c r="B217" s="13"/>
      <c r="C217" s="13"/>
      <c r="D217" s="95"/>
      <c r="F217" s="96"/>
      <c r="G217" s="13"/>
      <c r="H217" s="13"/>
      <c r="I217" s="13"/>
      <c r="J217" s="13"/>
      <c r="K217" s="49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>
      <c r="A218" s="13"/>
      <c r="B218" s="13"/>
      <c r="C218" s="13"/>
      <c r="D218" s="95"/>
      <c r="F218" s="96"/>
      <c r="G218" s="13"/>
      <c r="H218" s="13"/>
      <c r="I218" s="13"/>
      <c r="J218" s="13"/>
      <c r="K218" s="49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>
      <c r="A219" s="13"/>
      <c r="B219" s="13"/>
      <c r="C219" s="13"/>
      <c r="D219" s="95"/>
      <c r="F219" s="96"/>
      <c r="G219" s="13"/>
      <c r="H219" s="13"/>
      <c r="I219" s="13"/>
      <c r="J219" s="13"/>
      <c r="K219" s="49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>
      <c r="A220" s="13"/>
      <c r="B220" s="13"/>
      <c r="C220" s="13"/>
      <c r="D220" s="95"/>
      <c r="F220" s="96"/>
      <c r="G220" s="13"/>
      <c r="H220" s="13"/>
      <c r="I220" s="13"/>
      <c r="J220" s="13"/>
      <c r="K220" s="49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>
      <c r="A221" s="13"/>
      <c r="B221" s="13"/>
      <c r="C221" s="13"/>
      <c r="D221" s="95"/>
      <c r="F221" s="96"/>
      <c r="G221" s="13"/>
      <c r="H221" s="13"/>
      <c r="I221" s="13"/>
      <c r="J221" s="13"/>
      <c r="K221" s="49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>
      <c r="A222" s="13"/>
      <c r="B222" s="13"/>
      <c r="C222" s="13"/>
      <c r="D222" s="95"/>
      <c r="F222" s="96"/>
      <c r="G222" s="13"/>
      <c r="H222" s="13"/>
      <c r="I222" s="13"/>
      <c r="J222" s="13"/>
      <c r="K222" s="49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>
      <c r="A223" s="13"/>
      <c r="B223" s="13"/>
      <c r="C223" s="13"/>
      <c r="D223" s="95"/>
      <c r="F223" s="96"/>
      <c r="G223" s="13"/>
      <c r="H223" s="13"/>
      <c r="I223" s="13"/>
      <c r="J223" s="13"/>
      <c r="K223" s="49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>
      <c r="A224" s="13"/>
      <c r="B224" s="13"/>
      <c r="C224" s="13"/>
      <c r="D224" s="95"/>
      <c r="F224" s="96"/>
      <c r="G224" s="13"/>
      <c r="H224" s="13"/>
      <c r="I224" s="13"/>
      <c r="J224" s="13"/>
      <c r="K224" s="49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>
      <c r="A225" s="13"/>
      <c r="B225" s="13"/>
      <c r="C225" s="13"/>
      <c r="D225" s="95"/>
      <c r="F225" s="96"/>
      <c r="G225" s="13"/>
      <c r="H225" s="13"/>
      <c r="I225" s="13"/>
      <c r="J225" s="13"/>
      <c r="K225" s="49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>
      <c r="A226" s="13"/>
      <c r="B226" s="13"/>
      <c r="C226" s="13"/>
      <c r="D226" s="95"/>
      <c r="F226" s="96"/>
      <c r="G226" s="13"/>
      <c r="H226" s="13"/>
      <c r="I226" s="13"/>
      <c r="J226" s="13"/>
      <c r="K226" s="49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>
      <c r="A227" s="13"/>
      <c r="B227" s="13"/>
      <c r="C227" s="13"/>
      <c r="D227" s="95"/>
      <c r="F227" s="96"/>
      <c r="G227" s="13"/>
      <c r="H227" s="13"/>
      <c r="I227" s="13"/>
      <c r="J227" s="13"/>
      <c r="K227" s="49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>
      <c r="A228" s="13"/>
      <c r="B228" s="13"/>
      <c r="C228" s="13"/>
      <c r="D228" s="95"/>
      <c r="F228" s="96"/>
      <c r="G228" s="13"/>
      <c r="H228" s="13"/>
      <c r="I228" s="13"/>
      <c r="J228" s="13"/>
      <c r="K228" s="49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>
      <c r="A229" s="13"/>
      <c r="B229" s="13"/>
      <c r="C229" s="13"/>
      <c r="D229" s="95"/>
      <c r="F229" s="96"/>
      <c r="G229" s="13"/>
      <c r="H229" s="13"/>
      <c r="I229" s="13"/>
      <c r="J229" s="13"/>
      <c r="K229" s="49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>
      <c r="A230" s="13"/>
      <c r="B230" s="13"/>
      <c r="C230" s="13"/>
      <c r="D230" s="95"/>
      <c r="F230" s="96"/>
      <c r="G230" s="13"/>
      <c r="H230" s="13"/>
      <c r="I230" s="13"/>
      <c r="J230" s="13"/>
      <c r="K230" s="49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>
      <c r="A231" s="13"/>
      <c r="B231" s="13"/>
      <c r="C231" s="13"/>
      <c r="D231" s="95"/>
      <c r="F231" s="96"/>
      <c r="G231" s="13"/>
      <c r="H231" s="13"/>
      <c r="I231" s="13"/>
      <c r="J231" s="13"/>
      <c r="K231" s="49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>
      <c r="A232" s="13"/>
      <c r="B232" s="13"/>
      <c r="C232" s="13"/>
      <c r="D232" s="95"/>
      <c r="F232" s="96"/>
      <c r="G232" s="13"/>
      <c r="H232" s="13"/>
      <c r="I232" s="13"/>
      <c r="J232" s="13"/>
      <c r="K232" s="49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>
      <c r="A233" s="13"/>
      <c r="B233" s="13"/>
      <c r="C233" s="13"/>
      <c r="D233" s="95"/>
      <c r="F233" s="96"/>
      <c r="G233" s="13"/>
      <c r="H233" s="13"/>
      <c r="I233" s="13"/>
      <c r="J233" s="13"/>
      <c r="K233" s="49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>
      <c r="A234" s="13"/>
      <c r="B234" s="13"/>
      <c r="C234" s="13"/>
      <c r="D234" s="95"/>
      <c r="F234" s="96"/>
      <c r="G234" s="13"/>
      <c r="H234" s="13"/>
      <c r="I234" s="13"/>
      <c r="J234" s="13"/>
      <c r="K234" s="49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>
      <c r="A235" s="13"/>
      <c r="B235" s="13"/>
      <c r="C235" s="13"/>
      <c r="D235" s="95"/>
      <c r="F235" s="96"/>
      <c r="G235" s="13"/>
      <c r="H235" s="13"/>
      <c r="I235" s="13"/>
      <c r="J235" s="13"/>
      <c r="K235" s="49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>
      <c r="A236" s="13"/>
      <c r="B236" s="13"/>
      <c r="C236" s="13"/>
      <c r="D236" s="95"/>
      <c r="F236" s="96"/>
      <c r="G236" s="13"/>
      <c r="H236" s="13"/>
      <c r="I236" s="13"/>
      <c r="J236" s="13"/>
      <c r="K236" s="49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>
      <c r="A237" s="13"/>
      <c r="B237" s="13"/>
      <c r="C237" s="13"/>
      <c r="D237" s="95"/>
      <c r="F237" s="96"/>
      <c r="G237" s="13"/>
      <c r="H237" s="13"/>
      <c r="I237" s="13"/>
      <c r="J237" s="13"/>
      <c r="K237" s="49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>
      <c r="A238" s="13"/>
      <c r="B238" s="13"/>
      <c r="C238" s="13"/>
      <c r="D238" s="95"/>
      <c r="F238" s="96"/>
      <c r="G238" s="13"/>
      <c r="H238" s="13"/>
      <c r="I238" s="13"/>
      <c r="J238" s="13"/>
      <c r="K238" s="49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>
      <c r="A239" s="13"/>
      <c r="B239" s="13"/>
      <c r="C239" s="13"/>
      <c r="D239" s="95"/>
      <c r="F239" s="96"/>
      <c r="G239" s="13"/>
      <c r="H239" s="13"/>
      <c r="I239" s="13"/>
      <c r="J239" s="13"/>
      <c r="K239" s="49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>
      <c r="A240" s="13"/>
      <c r="B240" s="13"/>
      <c r="C240" s="13"/>
      <c r="D240" s="95"/>
      <c r="F240" s="96"/>
      <c r="G240" s="13"/>
      <c r="H240" s="13"/>
      <c r="I240" s="13"/>
      <c r="J240" s="13"/>
      <c r="K240" s="49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>
      <c r="A241" s="13"/>
      <c r="B241" s="13"/>
      <c r="C241" s="13"/>
      <c r="D241" s="95"/>
      <c r="F241" s="96"/>
      <c r="G241" s="13"/>
      <c r="H241" s="13"/>
      <c r="I241" s="13"/>
      <c r="J241" s="13"/>
      <c r="K241" s="49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>
      <c r="A242" s="13"/>
      <c r="B242" s="13"/>
      <c r="C242" s="13"/>
      <c r="D242" s="95"/>
      <c r="F242" s="96"/>
      <c r="G242" s="13"/>
      <c r="H242" s="13"/>
      <c r="I242" s="13"/>
      <c r="J242" s="13"/>
      <c r="K242" s="49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>
      <c r="A243" s="13"/>
      <c r="B243" s="13"/>
      <c r="C243" s="13"/>
      <c r="D243" s="95"/>
      <c r="F243" s="96"/>
      <c r="G243" s="13"/>
      <c r="H243" s="13"/>
      <c r="I243" s="13"/>
      <c r="J243" s="13"/>
      <c r="K243" s="49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>
      <c r="A244" s="13"/>
      <c r="B244" s="13"/>
      <c r="C244" s="13"/>
      <c r="D244" s="95"/>
      <c r="F244" s="96"/>
      <c r="G244" s="13"/>
      <c r="H244" s="13"/>
      <c r="I244" s="13"/>
      <c r="J244" s="13"/>
      <c r="K244" s="49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>
      <c r="A245" s="13"/>
      <c r="B245" s="13"/>
      <c r="C245" s="13"/>
      <c r="D245" s="95"/>
      <c r="F245" s="96"/>
      <c r="G245" s="13"/>
      <c r="H245" s="13"/>
      <c r="I245" s="13"/>
      <c r="J245" s="13"/>
      <c r="K245" s="49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>
      <c r="A246" s="13"/>
      <c r="B246" s="13"/>
      <c r="C246" s="13"/>
      <c r="D246" s="95"/>
      <c r="F246" s="96"/>
      <c r="G246" s="13"/>
      <c r="H246" s="13"/>
      <c r="I246" s="13"/>
      <c r="J246" s="13"/>
      <c r="K246" s="49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>
      <c r="A247" s="13"/>
      <c r="B247" s="13"/>
      <c r="C247" s="13"/>
      <c r="D247" s="95"/>
      <c r="F247" s="96"/>
      <c r="G247" s="13"/>
      <c r="H247" s="13"/>
      <c r="I247" s="13"/>
      <c r="J247" s="13"/>
      <c r="K247" s="49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>
      <c r="A248" s="13"/>
      <c r="B248" s="13"/>
      <c r="C248" s="13"/>
      <c r="D248" s="95"/>
      <c r="F248" s="96"/>
      <c r="G248" s="13"/>
      <c r="H248" s="13"/>
      <c r="I248" s="13"/>
      <c r="J248" s="13"/>
      <c r="K248" s="49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>
      <c r="A249" s="13"/>
      <c r="B249" s="13"/>
      <c r="C249" s="13"/>
      <c r="D249" s="95"/>
      <c r="F249" s="96"/>
      <c r="G249" s="13"/>
      <c r="H249" s="13"/>
      <c r="I249" s="13"/>
      <c r="J249" s="13"/>
      <c r="K249" s="49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>
      <c r="A250" s="13"/>
      <c r="B250" s="13"/>
      <c r="C250" s="13"/>
      <c r="D250" s="95"/>
      <c r="F250" s="96"/>
      <c r="G250" s="13"/>
      <c r="H250" s="13"/>
      <c r="I250" s="13"/>
      <c r="J250" s="13"/>
      <c r="K250" s="49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>
      <c r="A251" s="13"/>
      <c r="B251" s="13"/>
      <c r="C251" s="13"/>
      <c r="D251" s="95"/>
      <c r="F251" s="96"/>
      <c r="G251" s="13"/>
      <c r="H251" s="13"/>
      <c r="I251" s="13"/>
      <c r="J251" s="13"/>
      <c r="K251" s="49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>
      <c r="A252" s="13"/>
      <c r="B252" s="13"/>
      <c r="C252" s="13"/>
      <c r="D252" s="95"/>
      <c r="F252" s="96"/>
      <c r="G252" s="13"/>
      <c r="H252" s="13"/>
      <c r="I252" s="13"/>
      <c r="J252" s="13"/>
      <c r="K252" s="49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>
      <c r="A253" s="13"/>
      <c r="B253" s="13"/>
      <c r="C253" s="13"/>
      <c r="D253" s="95"/>
      <c r="F253" s="96"/>
      <c r="G253" s="13"/>
      <c r="H253" s="13"/>
      <c r="I253" s="13"/>
      <c r="J253" s="13"/>
      <c r="K253" s="49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>
      <c r="A254" s="13"/>
      <c r="B254" s="13"/>
      <c r="C254" s="13"/>
      <c r="D254" s="95"/>
      <c r="F254" s="96"/>
      <c r="G254" s="13"/>
      <c r="H254" s="13"/>
      <c r="I254" s="13"/>
      <c r="J254" s="13"/>
      <c r="K254" s="49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>
      <c r="A255" s="13"/>
      <c r="B255" s="13"/>
      <c r="C255" s="13"/>
      <c r="D255" s="95"/>
      <c r="F255" s="96"/>
      <c r="G255" s="13"/>
      <c r="H255" s="13"/>
      <c r="I255" s="13"/>
      <c r="J255" s="13"/>
      <c r="K255" s="49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95"/>
      <c r="F256" s="96"/>
      <c r="G256" s="13"/>
      <c r="H256" s="13"/>
      <c r="I256" s="13"/>
      <c r="J256" s="13"/>
      <c r="K256" s="49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95"/>
      <c r="F257" s="96"/>
      <c r="G257" s="13"/>
      <c r="H257" s="13"/>
      <c r="I257" s="13"/>
      <c r="J257" s="13"/>
      <c r="K257" s="49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95"/>
      <c r="F258" s="96"/>
      <c r="G258" s="13"/>
      <c r="H258" s="13"/>
      <c r="I258" s="13"/>
      <c r="J258" s="13"/>
      <c r="K258" s="49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95"/>
      <c r="F259" s="96"/>
      <c r="G259" s="13"/>
      <c r="H259" s="13"/>
      <c r="I259" s="13"/>
      <c r="J259" s="13"/>
      <c r="K259" s="49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95"/>
      <c r="F260" s="96"/>
      <c r="G260" s="13"/>
      <c r="H260" s="13"/>
      <c r="I260" s="13"/>
      <c r="J260" s="13"/>
      <c r="K260" s="49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95"/>
      <c r="F261" s="96"/>
      <c r="G261" s="13"/>
      <c r="H261" s="13"/>
      <c r="I261" s="13"/>
      <c r="J261" s="13"/>
      <c r="K261" s="49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95"/>
      <c r="F262" s="96"/>
      <c r="G262" s="13"/>
      <c r="H262" s="13"/>
      <c r="I262" s="13"/>
      <c r="J262" s="13"/>
      <c r="K262" s="49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95"/>
      <c r="F263" s="96"/>
      <c r="G263" s="13"/>
      <c r="H263" s="13"/>
      <c r="I263" s="13"/>
      <c r="J263" s="13"/>
      <c r="K263" s="49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95"/>
      <c r="F264" s="96"/>
      <c r="G264" s="13"/>
      <c r="H264" s="13"/>
      <c r="I264" s="13"/>
      <c r="J264" s="13"/>
      <c r="K264" s="49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95"/>
      <c r="F265" s="96"/>
      <c r="G265" s="13"/>
      <c r="H265" s="13"/>
      <c r="I265" s="13"/>
      <c r="J265" s="13"/>
      <c r="K265" s="49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95"/>
      <c r="F266" s="96"/>
      <c r="G266" s="13"/>
      <c r="H266" s="13"/>
      <c r="I266" s="13"/>
      <c r="J266" s="13"/>
      <c r="K266" s="49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95"/>
      <c r="F267" s="96"/>
      <c r="G267" s="13"/>
      <c r="H267" s="13"/>
      <c r="I267" s="13"/>
      <c r="J267" s="13"/>
      <c r="K267" s="49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95"/>
      <c r="F268" s="96"/>
      <c r="G268" s="13"/>
      <c r="H268" s="13"/>
      <c r="I268" s="13"/>
      <c r="J268" s="13"/>
      <c r="K268" s="49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95"/>
      <c r="F269" s="96"/>
      <c r="G269" s="13"/>
      <c r="H269" s="13"/>
      <c r="I269" s="13"/>
      <c r="J269" s="13"/>
      <c r="K269" s="49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95"/>
      <c r="F270" s="96"/>
      <c r="G270" s="13"/>
      <c r="H270" s="13"/>
      <c r="I270" s="13"/>
      <c r="J270" s="13"/>
      <c r="K270" s="49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95"/>
      <c r="F271" s="96"/>
      <c r="G271" s="13"/>
      <c r="H271" s="13"/>
      <c r="I271" s="13"/>
      <c r="J271" s="13"/>
      <c r="K271" s="49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95"/>
      <c r="F272" s="96"/>
      <c r="G272" s="13"/>
      <c r="H272" s="13"/>
      <c r="I272" s="13"/>
      <c r="J272" s="13"/>
      <c r="K272" s="49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95"/>
      <c r="F273" s="96"/>
      <c r="G273" s="13"/>
      <c r="H273" s="13"/>
      <c r="I273" s="13"/>
      <c r="J273" s="13"/>
      <c r="K273" s="49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95"/>
      <c r="F274" s="96"/>
      <c r="G274" s="13"/>
      <c r="H274" s="13"/>
      <c r="I274" s="13"/>
      <c r="J274" s="13"/>
      <c r="K274" s="49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95"/>
      <c r="F275" s="96"/>
      <c r="G275" s="13"/>
      <c r="H275" s="13"/>
      <c r="I275" s="13"/>
      <c r="J275" s="13"/>
      <c r="K275" s="49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95"/>
      <c r="F276" s="96"/>
      <c r="G276" s="13"/>
      <c r="H276" s="13"/>
      <c r="I276" s="13"/>
      <c r="J276" s="13"/>
      <c r="K276" s="49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95"/>
      <c r="F277" s="96"/>
      <c r="G277" s="13"/>
      <c r="H277" s="13"/>
      <c r="I277" s="13"/>
      <c r="J277" s="13"/>
      <c r="K277" s="49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95"/>
      <c r="F278" s="96"/>
      <c r="G278" s="13"/>
      <c r="H278" s="13"/>
      <c r="I278" s="13"/>
      <c r="J278" s="13"/>
      <c r="K278" s="49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95"/>
      <c r="F279" s="96"/>
      <c r="G279" s="13"/>
      <c r="H279" s="13"/>
      <c r="I279" s="13"/>
      <c r="J279" s="13"/>
      <c r="K279" s="49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95"/>
      <c r="F280" s="96"/>
      <c r="G280" s="13"/>
      <c r="H280" s="13"/>
      <c r="I280" s="13"/>
      <c r="J280" s="13"/>
      <c r="K280" s="49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95"/>
      <c r="F281" s="96"/>
      <c r="G281" s="13"/>
      <c r="H281" s="13"/>
      <c r="I281" s="13"/>
      <c r="J281" s="13"/>
      <c r="K281" s="49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95"/>
      <c r="F282" s="96"/>
      <c r="G282" s="13"/>
      <c r="H282" s="13"/>
      <c r="I282" s="13"/>
      <c r="J282" s="13"/>
      <c r="K282" s="49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95"/>
      <c r="F283" s="96"/>
      <c r="G283" s="13"/>
      <c r="H283" s="13"/>
      <c r="I283" s="13"/>
      <c r="J283" s="13"/>
      <c r="K283" s="49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95"/>
      <c r="F284" s="96"/>
      <c r="G284" s="13"/>
      <c r="H284" s="13"/>
      <c r="I284" s="13"/>
      <c r="J284" s="13"/>
      <c r="K284" s="49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95"/>
      <c r="F285" s="96"/>
      <c r="G285" s="13"/>
      <c r="H285" s="13"/>
      <c r="I285" s="13"/>
      <c r="J285" s="13"/>
      <c r="K285" s="49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95"/>
      <c r="F286" s="96"/>
      <c r="G286" s="13"/>
      <c r="H286" s="13"/>
      <c r="I286" s="13"/>
      <c r="J286" s="13"/>
      <c r="K286" s="49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95"/>
      <c r="F287" s="96"/>
      <c r="G287" s="13"/>
      <c r="H287" s="13"/>
      <c r="I287" s="13"/>
      <c r="J287" s="13"/>
      <c r="K287" s="49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95"/>
      <c r="F288" s="96"/>
      <c r="G288" s="13"/>
      <c r="H288" s="13"/>
      <c r="I288" s="13"/>
      <c r="J288" s="13"/>
      <c r="K288" s="49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95"/>
      <c r="F289" s="96"/>
      <c r="G289" s="13"/>
      <c r="H289" s="13"/>
      <c r="I289" s="13"/>
      <c r="J289" s="13"/>
      <c r="K289" s="49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95"/>
      <c r="F290" s="96"/>
      <c r="G290" s="13"/>
      <c r="H290" s="13"/>
      <c r="I290" s="13"/>
      <c r="J290" s="13"/>
      <c r="K290" s="49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95"/>
      <c r="F291" s="96"/>
      <c r="G291" s="13"/>
      <c r="H291" s="13"/>
      <c r="I291" s="13"/>
      <c r="J291" s="13"/>
      <c r="K291" s="49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95"/>
      <c r="F292" s="96"/>
      <c r="G292" s="13"/>
      <c r="H292" s="13"/>
      <c r="I292" s="13"/>
      <c r="J292" s="13"/>
      <c r="K292" s="49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95"/>
      <c r="F293" s="96"/>
      <c r="G293" s="13"/>
      <c r="H293" s="13"/>
      <c r="I293" s="13"/>
      <c r="J293" s="13"/>
      <c r="K293" s="49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95"/>
      <c r="F294" s="96"/>
      <c r="G294" s="13"/>
      <c r="H294" s="13"/>
      <c r="I294" s="13"/>
      <c r="J294" s="13"/>
      <c r="K294" s="49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95"/>
      <c r="F295" s="96"/>
      <c r="G295" s="13"/>
      <c r="H295" s="13"/>
      <c r="I295" s="13"/>
      <c r="J295" s="13"/>
      <c r="K295" s="49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95"/>
      <c r="F296" s="96"/>
      <c r="G296" s="13"/>
      <c r="H296" s="13"/>
      <c r="I296" s="13"/>
      <c r="J296" s="13"/>
      <c r="K296" s="49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95"/>
      <c r="F297" s="96"/>
      <c r="G297" s="13"/>
      <c r="H297" s="13"/>
      <c r="I297" s="13"/>
      <c r="J297" s="13"/>
      <c r="K297" s="49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95"/>
      <c r="F298" s="96"/>
      <c r="G298" s="13"/>
      <c r="H298" s="13"/>
      <c r="I298" s="13"/>
      <c r="J298" s="13"/>
      <c r="K298" s="49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95"/>
      <c r="F299" s="96"/>
      <c r="G299" s="13"/>
      <c r="H299" s="13"/>
      <c r="I299" s="13"/>
      <c r="J299" s="13"/>
      <c r="K299" s="49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95"/>
      <c r="F300" s="96"/>
      <c r="G300" s="13"/>
      <c r="H300" s="13"/>
      <c r="I300" s="13"/>
      <c r="J300" s="13"/>
      <c r="K300" s="49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95"/>
      <c r="F301" s="96"/>
      <c r="G301" s="13"/>
      <c r="H301" s="13"/>
      <c r="I301" s="13"/>
      <c r="J301" s="13"/>
      <c r="K301" s="49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95"/>
      <c r="F302" s="96"/>
      <c r="G302" s="13"/>
      <c r="H302" s="13"/>
      <c r="I302" s="13"/>
      <c r="J302" s="13"/>
      <c r="K302" s="49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95"/>
      <c r="F303" s="96"/>
      <c r="G303" s="13"/>
      <c r="H303" s="13"/>
      <c r="I303" s="13"/>
      <c r="J303" s="13"/>
      <c r="K303" s="49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95"/>
      <c r="F304" s="96"/>
      <c r="G304" s="13"/>
      <c r="H304" s="13"/>
      <c r="I304" s="13"/>
      <c r="J304" s="13"/>
      <c r="K304" s="49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95"/>
      <c r="F305" s="96"/>
      <c r="G305" s="13"/>
      <c r="H305" s="13"/>
      <c r="I305" s="13"/>
      <c r="J305" s="13"/>
      <c r="K305" s="49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95"/>
      <c r="F306" s="96"/>
      <c r="G306" s="13"/>
      <c r="H306" s="13"/>
      <c r="I306" s="13"/>
      <c r="J306" s="13"/>
      <c r="K306" s="49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95"/>
      <c r="F307" s="96"/>
      <c r="G307" s="13"/>
      <c r="H307" s="13"/>
      <c r="I307" s="13"/>
      <c r="J307" s="13"/>
      <c r="K307" s="49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95"/>
      <c r="F308" s="96"/>
      <c r="G308" s="13"/>
      <c r="H308" s="13"/>
      <c r="I308" s="13"/>
      <c r="J308" s="13"/>
      <c r="K308" s="49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95"/>
      <c r="F309" s="96"/>
      <c r="G309" s="13"/>
      <c r="H309" s="13"/>
      <c r="I309" s="13"/>
      <c r="J309" s="13"/>
      <c r="K309" s="49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95"/>
      <c r="F310" s="96"/>
      <c r="G310" s="13"/>
      <c r="H310" s="13"/>
      <c r="I310" s="13"/>
      <c r="J310" s="13"/>
      <c r="K310" s="49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95"/>
      <c r="F311" s="96"/>
      <c r="G311" s="13"/>
      <c r="H311" s="13"/>
      <c r="I311" s="13"/>
      <c r="J311" s="13"/>
      <c r="K311" s="49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95"/>
      <c r="F312" s="96"/>
      <c r="G312" s="13"/>
      <c r="H312" s="13"/>
      <c r="I312" s="13"/>
      <c r="J312" s="13"/>
      <c r="K312" s="49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95"/>
      <c r="F313" s="96"/>
      <c r="G313" s="13"/>
      <c r="H313" s="13"/>
      <c r="I313" s="13"/>
      <c r="J313" s="13"/>
      <c r="K313" s="49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95"/>
      <c r="F314" s="96"/>
      <c r="G314" s="13"/>
      <c r="H314" s="13"/>
      <c r="I314" s="13"/>
      <c r="J314" s="13"/>
      <c r="K314" s="49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95"/>
      <c r="F315" s="96"/>
      <c r="G315" s="13"/>
      <c r="H315" s="13"/>
      <c r="I315" s="13"/>
      <c r="J315" s="13"/>
      <c r="K315" s="49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95"/>
      <c r="F316" s="96"/>
      <c r="G316" s="13"/>
      <c r="H316" s="13"/>
      <c r="I316" s="13"/>
      <c r="J316" s="13"/>
      <c r="K316" s="49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95"/>
      <c r="F317" s="96"/>
      <c r="G317" s="13"/>
      <c r="H317" s="13"/>
      <c r="I317" s="13"/>
      <c r="J317" s="13"/>
      <c r="K317" s="49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95"/>
      <c r="F318" s="96"/>
      <c r="G318" s="13"/>
      <c r="H318" s="13"/>
      <c r="I318" s="13"/>
      <c r="J318" s="13"/>
      <c r="K318" s="49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95"/>
      <c r="F319" s="96"/>
      <c r="G319" s="13"/>
      <c r="H319" s="13"/>
      <c r="I319" s="13"/>
      <c r="J319" s="13"/>
      <c r="K319" s="49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95"/>
      <c r="F320" s="96"/>
      <c r="G320" s="13"/>
      <c r="H320" s="13"/>
      <c r="I320" s="13"/>
      <c r="J320" s="13"/>
      <c r="K320" s="49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95"/>
      <c r="F321" s="96"/>
      <c r="G321" s="13"/>
      <c r="H321" s="13"/>
      <c r="I321" s="13"/>
      <c r="J321" s="13"/>
      <c r="K321" s="49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95"/>
      <c r="F322" s="96"/>
      <c r="G322" s="13"/>
      <c r="H322" s="13"/>
      <c r="I322" s="13"/>
      <c r="J322" s="13"/>
      <c r="K322" s="49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95"/>
      <c r="F323" s="96"/>
      <c r="G323" s="13"/>
      <c r="H323" s="13"/>
      <c r="I323" s="13"/>
      <c r="J323" s="13"/>
      <c r="K323" s="49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95"/>
      <c r="F324" s="96"/>
      <c r="G324" s="13"/>
      <c r="H324" s="13"/>
      <c r="I324" s="13"/>
      <c r="J324" s="13"/>
      <c r="K324" s="49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95"/>
      <c r="F325" s="96"/>
      <c r="G325" s="13"/>
      <c r="H325" s="13"/>
      <c r="I325" s="13"/>
      <c r="J325" s="13"/>
      <c r="K325" s="49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95"/>
      <c r="F326" s="96"/>
      <c r="G326" s="13"/>
      <c r="H326" s="13"/>
      <c r="I326" s="13"/>
      <c r="J326" s="13"/>
      <c r="K326" s="49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95"/>
      <c r="F327" s="96"/>
      <c r="G327" s="13"/>
      <c r="H327" s="13"/>
      <c r="I327" s="13"/>
      <c r="J327" s="13"/>
      <c r="K327" s="49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95"/>
      <c r="F328" s="96"/>
      <c r="G328" s="13"/>
      <c r="H328" s="13"/>
      <c r="I328" s="13"/>
      <c r="J328" s="13"/>
      <c r="K328" s="49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95"/>
      <c r="F329" s="96"/>
      <c r="G329" s="13"/>
      <c r="H329" s="13"/>
      <c r="I329" s="13"/>
      <c r="J329" s="13"/>
      <c r="K329" s="49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95"/>
      <c r="F330" s="96"/>
      <c r="G330" s="13"/>
      <c r="H330" s="13"/>
      <c r="I330" s="13"/>
      <c r="J330" s="13"/>
      <c r="K330" s="49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95"/>
      <c r="F331" s="96"/>
      <c r="G331" s="13"/>
      <c r="H331" s="13"/>
      <c r="I331" s="13"/>
      <c r="J331" s="13"/>
      <c r="K331" s="49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95"/>
      <c r="F332" s="96"/>
      <c r="G332" s="13"/>
      <c r="H332" s="13"/>
      <c r="I332" s="13"/>
      <c r="J332" s="13"/>
      <c r="K332" s="49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95"/>
      <c r="F333" s="96"/>
      <c r="G333" s="13"/>
      <c r="H333" s="13"/>
      <c r="I333" s="13"/>
      <c r="J333" s="13"/>
      <c r="K333" s="49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95"/>
      <c r="F334" s="96"/>
      <c r="G334" s="13"/>
      <c r="H334" s="13"/>
      <c r="I334" s="13"/>
      <c r="J334" s="13"/>
      <c r="K334" s="49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95"/>
      <c r="F335" s="96"/>
      <c r="G335" s="13"/>
      <c r="H335" s="13"/>
      <c r="I335" s="13"/>
      <c r="J335" s="13"/>
      <c r="K335" s="49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95"/>
      <c r="F336" s="96"/>
      <c r="G336" s="13"/>
      <c r="H336" s="13"/>
      <c r="I336" s="13"/>
      <c r="J336" s="13"/>
      <c r="K336" s="49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95"/>
      <c r="F337" s="96"/>
      <c r="G337" s="13"/>
      <c r="H337" s="13"/>
      <c r="I337" s="13"/>
      <c r="J337" s="13"/>
      <c r="K337" s="49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95"/>
      <c r="F338" s="96"/>
      <c r="G338" s="13"/>
      <c r="H338" s="13"/>
      <c r="I338" s="13"/>
      <c r="J338" s="13"/>
      <c r="K338" s="49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95"/>
      <c r="F339" s="96"/>
      <c r="G339" s="13"/>
      <c r="H339" s="13"/>
      <c r="I339" s="13"/>
      <c r="J339" s="13"/>
      <c r="K339" s="49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95"/>
      <c r="F340" s="96"/>
      <c r="G340" s="13"/>
      <c r="H340" s="13"/>
      <c r="I340" s="13"/>
      <c r="J340" s="13"/>
      <c r="K340" s="49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95"/>
      <c r="F341" s="96"/>
      <c r="G341" s="13"/>
      <c r="H341" s="13"/>
      <c r="I341" s="13"/>
      <c r="J341" s="13"/>
      <c r="K341" s="49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95"/>
      <c r="F342" s="96"/>
      <c r="G342" s="13"/>
      <c r="H342" s="13"/>
      <c r="I342" s="13"/>
      <c r="J342" s="13"/>
      <c r="K342" s="49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95"/>
      <c r="F343" s="96"/>
      <c r="G343" s="13"/>
      <c r="H343" s="13"/>
      <c r="I343" s="13"/>
      <c r="J343" s="13"/>
      <c r="K343" s="49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95"/>
      <c r="F344" s="96"/>
      <c r="G344" s="13"/>
      <c r="H344" s="13"/>
      <c r="I344" s="13"/>
      <c r="J344" s="13"/>
      <c r="K344" s="49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95"/>
      <c r="F345" s="96"/>
      <c r="G345" s="13"/>
      <c r="H345" s="13"/>
      <c r="I345" s="13"/>
      <c r="J345" s="13"/>
      <c r="K345" s="49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95"/>
      <c r="F346" s="96"/>
      <c r="G346" s="13"/>
      <c r="H346" s="13"/>
      <c r="I346" s="13"/>
      <c r="J346" s="13"/>
      <c r="K346" s="49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95"/>
      <c r="F347" s="96"/>
      <c r="G347" s="13"/>
      <c r="H347" s="13"/>
      <c r="I347" s="13"/>
      <c r="J347" s="13"/>
      <c r="K347" s="49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95"/>
      <c r="F348" s="96"/>
      <c r="G348" s="13"/>
      <c r="H348" s="13"/>
      <c r="I348" s="13"/>
      <c r="J348" s="13"/>
      <c r="K348" s="49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95"/>
      <c r="F349" s="96"/>
      <c r="G349" s="13"/>
      <c r="H349" s="13"/>
      <c r="I349" s="13"/>
      <c r="J349" s="13"/>
      <c r="K349" s="49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95"/>
      <c r="F350" s="96"/>
      <c r="G350" s="13"/>
      <c r="H350" s="13"/>
      <c r="I350" s="13"/>
      <c r="J350" s="13"/>
      <c r="K350" s="49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95"/>
      <c r="F351" s="96"/>
      <c r="G351" s="13"/>
      <c r="H351" s="13"/>
      <c r="I351" s="13"/>
      <c r="J351" s="13"/>
      <c r="K351" s="49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95"/>
      <c r="F352" s="96"/>
      <c r="G352" s="13"/>
      <c r="H352" s="13"/>
      <c r="I352" s="13"/>
      <c r="J352" s="13"/>
      <c r="K352" s="49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95"/>
      <c r="F353" s="96"/>
      <c r="G353" s="13"/>
      <c r="H353" s="13"/>
      <c r="I353" s="13"/>
      <c r="J353" s="13"/>
      <c r="K353" s="49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95"/>
      <c r="F354" s="96"/>
      <c r="G354" s="13"/>
      <c r="H354" s="13"/>
      <c r="I354" s="13"/>
      <c r="J354" s="13"/>
      <c r="K354" s="49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95"/>
      <c r="F355" s="96"/>
      <c r="G355" s="13"/>
      <c r="H355" s="13"/>
      <c r="I355" s="13"/>
      <c r="J355" s="13"/>
      <c r="K355" s="49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95"/>
      <c r="F356" s="96"/>
      <c r="G356" s="13"/>
      <c r="H356" s="13"/>
      <c r="I356" s="13"/>
      <c r="J356" s="13"/>
      <c r="K356" s="49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95"/>
      <c r="F357" s="96"/>
      <c r="G357" s="13"/>
      <c r="H357" s="13"/>
      <c r="I357" s="13"/>
      <c r="J357" s="13"/>
      <c r="K357" s="49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95"/>
      <c r="F358" s="96"/>
      <c r="G358" s="13"/>
      <c r="H358" s="13"/>
      <c r="I358" s="13"/>
      <c r="J358" s="13"/>
      <c r="K358" s="49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95"/>
      <c r="F359" s="96"/>
      <c r="G359" s="13"/>
      <c r="H359" s="13"/>
      <c r="I359" s="13"/>
      <c r="J359" s="13"/>
      <c r="K359" s="49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95"/>
      <c r="F360" s="96"/>
      <c r="G360" s="13"/>
      <c r="H360" s="13"/>
      <c r="I360" s="13"/>
      <c r="J360" s="13"/>
      <c r="K360" s="49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95"/>
      <c r="F361" s="96"/>
      <c r="G361" s="13"/>
      <c r="H361" s="13"/>
      <c r="I361" s="13"/>
      <c r="J361" s="13"/>
      <c r="K361" s="49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95"/>
      <c r="F362" s="96"/>
      <c r="G362" s="13"/>
      <c r="H362" s="13"/>
      <c r="I362" s="13"/>
      <c r="J362" s="13"/>
      <c r="K362" s="49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95"/>
      <c r="F363" s="96"/>
      <c r="G363" s="13"/>
      <c r="H363" s="13"/>
      <c r="I363" s="13"/>
      <c r="J363" s="13"/>
      <c r="K363" s="49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95"/>
      <c r="F364" s="96"/>
      <c r="G364" s="13"/>
      <c r="H364" s="13"/>
      <c r="I364" s="13"/>
      <c r="J364" s="13"/>
      <c r="K364" s="49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95"/>
      <c r="F365" s="96"/>
      <c r="G365" s="13"/>
      <c r="H365" s="13"/>
      <c r="I365" s="13"/>
      <c r="J365" s="13"/>
      <c r="K365" s="49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95"/>
      <c r="F366" s="96"/>
      <c r="G366" s="13"/>
      <c r="H366" s="13"/>
      <c r="I366" s="13"/>
      <c r="J366" s="13"/>
      <c r="K366" s="49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95"/>
      <c r="F367" s="96"/>
      <c r="G367" s="13"/>
      <c r="H367" s="13"/>
      <c r="I367" s="13"/>
      <c r="J367" s="13"/>
      <c r="K367" s="49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95"/>
      <c r="F368" s="96"/>
      <c r="G368" s="13"/>
      <c r="H368" s="13"/>
      <c r="I368" s="13"/>
      <c r="J368" s="13"/>
      <c r="K368" s="49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95"/>
      <c r="F369" s="96"/>
      <c r="G369" s="13"/>
      <c r="H369" s="13"/>
      <c r="I369" s="13"/>
      <c r="J369" s="13"/>
      <c r="K369" s="49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95"/>
      <c r="F370" s="96"/>
      <c r="G370" s="13"/>
      <c r="H370" s="13"/>
      <c r="I370" s="13"/>
      <c r="J370" s="13"/>
      <c r="K370" s="49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95"/>
      <c r="F371" s="96"/>
      <c r="G371" s="13"/>
      <c r="H371" s="13"/>
      <c r="I371" s="13"/>
      <c r="J371" s="13"/>
      <c r="K371" s="49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95"/>
      <c r="F372" s="96"/>
      <c r="G372" s="13"/>
      <c r="H372" s="13"/>
      <c r="I372" s="13"/>
      <c r="J372" s="13"/>
      <c r="K372" s="49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95"/>
      <c r="F373" s="96"/>
      <c r="G373" s="13"/>
      <c r="H373" s="13"/>
      <c r="I373" s="13"/>
      <c r="J373" s="13"/>
      <c r="K373" s="49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95"/>
      <c r="F374" s="96"/>
      <c r="G374" s="13"/>
      <c r="H374" s="13"/>
      <c r="I374" s="13"/>
      <c r="J374" s="13"/>
      <c r="K374" s="49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95"/>
      <c r="F375" s="96"/>
      <c r="G375" s="13"/>
      <c r="H375" s="13"/>
      <c r="I375" s="13"/>
      <c r="J375" s="13"/>
      <c r="K375" s="49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95"/>
      <c r="F376" s="96"/>
      <c r="G376" s="13"/>
      <c r="H376" s="13"/>
      <c r="I376" s="13"/>
      <c r="J376" s="13"/>
      <c r="K376" s="49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95"/>
      <c r="F377" s="96"/>
      <c r="G377" s="13"/>
      <c r="H377" s="13"/>
      <c r="I377" s="13"/>
      <c r="J377" s="13"/>
      <c r="K377" s="49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95"/>
      <c r="F378" s="96"/>
      <c r="G378" s="13"/>
      <c r="H378" s="13"/>
      <c r="I378" s="13"/>
      <c r="J378" s="13"/>
      <c r="K378" s="49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95"/>
      <c r="F379" s="96"/>
      <c r="G379" s="13"/>
      <c r="H379" s="13"/>
      <c r="I379" s="13"/>
      <c r="J379" s="13"/>
      <c r="K379" s="49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95"/>
      <c r="F380" s="96"/>
      <c r="G380" s="13"/>
      <c r="H380" s="13"/>
      <c r="I380" s="13"/>
      <c r="J380" s="13"/>
      <c r="K380" s="49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95"/>
      <c r="F381" s="96"/>
      <c r="G381" s="13"/>
      <c r="H381" s="13"/>
      <c r="I381" s="13"/>
      <c r="J381" s="13"/>
      <c r="K381" s="49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95"/>
      <c r="F382" s="96"/>
      <c r="G382" s="13"/>
      <c r="H382" s="13"/>
      <c r="I382" s="13"/>
      <c r="J382" s="13"/>
      <c r="K382" s="49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95"/>
      <c r="F383" s="96"/>
      <c r="G383" s="13"/>
      <c r="H383" s="13"/>
      <c r="I383" s="13"/>
      <c r="J383" s="13"/>
      <c r="K383" s="49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95"/>
      <c r="F384" s="96"/>
      <c r="G384" s="13"/>
      <c r="H384" s="13"/>
      <c r="I384" s="13"/>
      <c r="J384" s="13"/>
      <c r="K384" s="49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95"/>
      <c r="F385" s="96"/>
      <c r="G385" s="13"/>
      <c r="H385" s="13"/>
      <c r="I385" s="13"/>
      <c r="J385" s="13"/>
      <c r="K385" s="49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95"/>
      <c r="F386" s="96"/>
      <c r="G386" s="13"/>
      <c r="H386" s="13"/>
      <c r="I386" s="13"/>
      <c r="J386" s="13"/>
      <c r="K386" s="49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95"/>
      <c r="F387" s="96"/>
      <c r="G387" s="13"/>
      <c r="H387" s="13"/>
      <c r="I387" s="13"/>
      <c r="J387" s="13"/>
      <c r="K387" s="49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95"/>
      <c r="F388" s="96"/>
      <c r="G388" s="13"/>
      <c r="H388" s="13"/>
      <c r="I388" s="13"/>
      <c r="J388" s="13"/>
      <c r="K388" s="49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95"/>
      <c r="F389" s="96"/>
      <c r="G389" s="13"/>
      <c r="H389" s="13"/>
      <c r="I389" s="13"/>
      <c r="J389" s="13"/>
      <c r="K389" s="49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95"/>
      <c r="F390" s="96"/>
      <c r="G390" s="13"/>
      <c r="H390" s="13"/>
      <c r="I390" s="13"/>
      <c r="J390" s="13"/>
      <c r="K390" s="49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95"/>
      <c r="F391" s="96"/>
      <c r="G391" s="13"/>
      <c r="H391" s="13"/>
      <c r="I391" s="13"/>
      <c r="J391" s="13"/>
      <c r="K391" s="49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95"/>
      <c r="F392" s="96"/>
      <c r="G392" s="13"/>
      <c r="H392" s="13"/>
      <c r="I392" s="13"/>
      <c r="J392" s="13"/>
      <c r="K392" s="49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95"/>
      <c r="F393" s="96"/>
      <c r="G393" s="13"/>
      <c r="H393" s="13"/>
      <c r="I393" s="13"/>
      <c r="J393" s="13"/>
      <c r="K393" s="49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95"/>
      <c r="F394" s="96"/>
      <c r="G394" s="13"/>
      <c r="H394" s="13"/>
      <c r="I394" s="13"/>
      <c r="J394" s="13"/>
      <c r="K394" s="49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95"/>
      <c r="F395" s="96"/>
      <c r="G395" s="13"/>
      <c r="H395" s="13"/>
      <c r="I395" s="13"/>
      <c r="J395" s="13"/>
      <c r="K395" s="49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95"/>
      <c r="F396" s="96"/>
      <c r="G396" s="13"/>
      <c r="H396" s="13"/>
      <c r="I396" s="13"/>
      <c r="J396" s="13"/>
      <c r="K396" s="49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95"/>
      <c r="F397" s="96"/>
      <c r="G397" s="13"/>
      <c r="H397" s="13"/>
      <c r="I397" s="13"/>
      <c r="J397" s="13"/>
      <c r="K397" s="49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95"/>
      <c r="F398" s="96"/>
      <c r="G398" s="13"/>
      <c r="H398" s="13"/>
      <c r="I398" s="13"/>
      <c r="J398" s="13"/>
      <c r="K398" s="49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95"/>
      <c r="F399" s="96"/>
      <c r="G399" s="13"/>
      <c r="H399" s="13"/>
      <c r="I399" s="13"/>
      <c r="J399" s="13"/>
      <c r="K399" s="49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95"/>
      <c r="F400" s="96"/>
      <c r="G400" s="13"/>
      <c r="H400" s="13"/>
      <c r="I400" s="13"/>
      <c r="J400" s="13"/>
      <c r="K400" s="49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95"/>
      <c r="F401" s="96"/>
      <c r="G401" s="13"/>
      <c r="H401" s="13"/>
      <c r="I401" s="13"/>
      <c r="J401" s="13"/>
      <c r="K401" s="49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95"/>
      <c r="F402" s="96"/>
      <c r="G402" s="13"/>
      <c r="H402" s="13"/>
      <c r="I402" s="13"/>
      <c r="J402" s="13"/>
      <c r="K402" s="49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95"/>
      <c r="F403" s="96"/>
      <c r="G403" s="13"/>
      <c r="H403" s="13"/>
      <c r="I403" s="13"/>
      <c r="J403" s="13"/>
      <c r="K403" s="49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95"/>
      <c r="F404" s="96"/>
      <c r="G404" s="13"/>
      <c r="H404" s="13"/>
      <c r="I404" s="13"/>
      <c r="J404" s="13"/>
      <c r="K404" s="49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95"/>
      <c r="F405" s="96"/>
      <c r="G405" s="13"/>
      <c r="H405" s="13"/>
      <c r="I405" s="13"/>
      <c r="J405" s="13"/>
      <c r="K405" s="49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95"/>
      <c r="F406" s="96"/>
      <c r="G406" s="13"/>
      <c r="H406" s="13"/>
      <c r="I406" s="13"/>
      <c r="J406" s="13"/>
      <c r="K406" s="49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95"/>
      <c r="F407" s="96"/>
      <c r="G407" s="13"/>
      <c r="H407" s="13"/>
      <c r="I407" s="13"/>
      <c r="J407" s="13"/>
      <c r="K407" s="49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95"/>
      <c r="F408" s="96"/>
      <c r="G408" s="13"/>
      <c r="H408" s="13"/>
      <c r="I408" s="13"/>
      <c r="J408" s="13"/>
      <c r="K408" s="49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95"/>
      <c r="F409" s="96"/>
      <c r="G409" s="13"/>
      <c r="H409" s="13"/>
      <c r="I409" s="13"/>
      <c r="J409" s="13"/>
      <c r="K409" s="49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95"/>
      <c r="F410" s="96"/>
      <c r="G410" s="13"/>
      <c r="H410" s="13"/>
      <c r="I410" s="13"/>
      <c r="J410" s="13"/>
      <c r="K410" s="49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95"/>
      <c r="F411" s="96"/>
      <c r="G411" s="13"/>
      <c r="H411" s="13"/>
      <c r="I411" s="13"/>
      <c r="J411" s="13"/>
      <c r="K411" s="49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95"/>
      <c r="F412" s="96"/>
      <c r="G412" s="13"/>
      <c r="H412" s="13"/>
      <c r="I412" s="13"/>
      <c r="J412" s="13"/>
      <c r="K412" s="49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95"/>
      <c r="F413" s="96"/>
      <c r="G413" s="13"/>
      <c r="H413" s="13"/>
      <c r="I413" s="13"/>
      <c r="J413" s="13"/>
      <c r="K413" s="49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95"/>
      <c r="F414" s="96"/>
      <c r="G414" s="13"/>
      <c r="H414" s="13"/>
      <c r="I414" s="13"/>
      <c r="J414" s="13"/>
      <c r="K414" s="49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95"/>
      <c r="F415" s="96"/>
      <c r="G415" s="13"/>
      <c r="H415" s="13"/>
      <c r="I415" s="13"/>
      <c r="J415" s="13"/>
      <c r="K415" s="49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95"/>
      <c r="F416" s="96"/>
      <c r="G416" s="13"/>
      <c r="H416" s="13"/>
      <c r="I416" s="13"/>
      <c r="J416" s="13"/>
      <c r="K416" s="49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95"/>
      <c r="F417" s="96"/>
      <c r="G417" s="13"/>
      <c r="H417" s="13"/>
      <c r="I417" s="13"/>
      <c r="J417" s="13"/>
      <c r="K417" s="49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95"/>
      <c r="F418" s="96"/>
      <c r="G418" s="13"/>
      <c r="H418" s="13"/>
      <c r="I418" s="13"/>
      <c r="J418" s="13"/>
      <c r="K418" s="49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95"/>
      <c r="F419" s="96"/>
      <c r="G419" s="13"/>
      <c r="H419" s="13"/>
      <c r="I419" s="13"/>
      <c r="J419" s="13"/>
      <c r="K419" s="49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95"/>
      <c r="F420" s="96"/>
      <c r="G420" s="13"/>
      <c r="H420" s="13"/>
      <c r="I420" s="13"/>
      <c r="J420" s="13"/>
      <c r="K420" s="49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95"/>
      <c r="F421" s="96"/>
      <c r="G421" s="13"/>
      <c r="H421" s="13"/>
      <c r="I421" s="13"/>
      <c r="J421" s="13"/>
      <c r="K421" s="49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95"/>
      <c r="F422" s="96"/>
      <c r="G422" s="13"/>
      <c r="H422" s="13"/>
      <c r="I422" s="13"/>
      <c r="J422" s="13"/>
      <c r="K422" s="49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95"/>
      <c r="F423" s="96"/>
      <c r="G423" s="13"/>
      <c r="H423" s="13"/>
      <c r="I423" s="13"/>
      <c r="J423" s="13"/>
      <c r="K423" s="49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95"/>
      <c r="F424" s="96"/>
      <c r="G424" s="13"/>
      <c r="H424" s="13"/>
      <c r="I424" s="13"/>
      <c r="J424" s="13"/>
      <c r="K424" s="49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95"/>
      <c r="F425" s="96"/>
      <c r="G425" s="13"/>
      <c r="H425" s="13"/>
      <c r="I425" s="13"/>
      <c r="J425" s="13"/>
      <c r="K425" s="49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95"/>
      <c r="F426" s="96"/>
      <c r="G426" s="13"/>
      <c r="H426" s="13"/>
      <c r="I426" s="13"/>
      <c r="J426" s="13"/>
      <c r="K426" s="49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95"/>
      <c r="F427" s="96"/>
      <c r="G427" s="13"/>
      <c r="H427" s="13"/>
      <c r="I427" s="13"/>
      <c r="J427" s="13"/>
      <c r="K427" s="49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95"/>
      <c r="F428" s="96"/>
      <c r="G428" s="13"/>
      <c r="H428" s="13"/>
      <c r="I428" s="13"/>
      <c r="J428" s="13"/>
      <c r="K428" s="49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95"/>
      <c r="F429" s="96"/>
      <c r="G429" s="13"/>
      <c r="H429" s="13"/>
      <c r="I429" s="13"/>
      <c r="J429" s="13"/>
      <c r="K429" s="49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95"/>
      <c r="F430" s="96"/>
      <c r="G430" s="13"/>
      <c r="H430" s="13"/>
      <c r="I430" s="13"/>
      <c r="J430" s="13"/>
      <c r="K430" s="49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95"/>
      <c r="F431" s="96"/>
      <c r="G431" s="13"/>
      <c r="H431" s="13"/>
      <c r="I431" s="13"/>
      <c r="J431" s="13"/>
      <c r="K431" s="49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95"/>
      <c r="F432" s="96"/>
      <c r="G432" s="13"/>
      <c r="H432" s="13"/>
      <c r="I432" s="13"/>
      <c r="J432" s="13"/>
      <c r="K432" s="49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95"/>
      <c r="F433" s="96"/>
      <c r="G433" s="13"/>
      <c r="H433" s="13"/>
      <c r="I433" s="13"/>
      <c r="J433" s="13"/>
      <c r="K433" s="49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95"/>
      <c r="F434" s="96"/>
      <c r="G434" s="13"/>
      <c r="H434" s="13"/>
      <c r="I434" s="13"/>
      <c r="J434" s="13"/>
      <c r="K434" s="49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95"/>
      <c r="F435" s="96"/>
      <c r="G435" s="13"/>
      <c r="H435" s="13"/>
      <c r="I435" s="13"/>
      <c r="J435" s="13"/>
      <c r="K435" s="49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95"/>
      <c r="F436" s="96"/>
      <c r="G436" s="13"/>
      <c r="H436" s="13"/>
      <c r="I436" s="13"/>
      <c r="J436" s="13"/>
      <c r="K436" s="49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95"/>
      <c r="F437" s="96"/>
      <c r="G437" s="13"/>
      <c r="H437" s="13"/>
      <c r="I437" s="13"/>
      <c r="J437" s="13"/>
      <c r="K437" s="49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95"/>
      <c r="F438" s="96"/>
      <c r="G438" s="13"/>
      <c r="H438" s="13"/>
      <c r="I438" s="13"/>
      <c r="J438" s="13"/>
      <c r="K438" s="49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95"/>
      <c r="F439" s="96"/>
      <c r="G439" s="13"/>
      <c r="H439" s="13"/>
      <c r="I439" s="13"/>
      <c r="J439" s="13"/>
      <c r="K439" s="49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95"/>
      <c r="F440" s="96"/>
      <c r="G440" s="13"/>
      <c r="H440" s="13"/>
      <c r="I440" s="13"/>
      <c r="J440" s="13"/>
      <c r="K440" s="49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95"/>
      <c r="F441" s="96"/>
      <c r="G441" s="13"/>
      <c r="H441" s="13"/>
      <c r="I441" s="13"/>
      <c r="J441" s="13"/>
      <c r="K441" s="49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95"/>
      <c r="F442" s="96"/>
      <c r="G442" s="13"/>
      <c r="H442" s="13"/>
      <c r="I442" s="13"/>
      <c r="J442" s="13"/>
      <c r="K442" s="49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95"/>
      <c r="F443" s="96"/>
      <c r="G443" s="13"/>
      <c r="H443" s="13"/>
      <c r="I443" s="13"/>
      <c r="J443" s="13"/>
      <c r="K443" s="49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95"/>
      <c r="F444" s="96"/>
      <c r="G444" s="13"/>
      <c r="H444" s="13"/>
      <c r="I444" s="13"/>
      <c r="J444" s="13"/>
      <c r="K444" s="49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95"/>
      <c r="F445" s="96"/>
      <c r="G445" s="13"/>
      <c r="H445" s="13"/>
      <c r="I445" s="13"/>
      <c r="J445" s="13"/>
      <c r="K445" s="49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95"/>
      <c r="F446" s="96"/>
      <c r="G446" s="13"/>
      <c r="H446" s="13"/>
      <c r="I446" s="13"/>
      <c r="J446" s="13"/>
      <c r="K446" s="49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95"/>
      <c r="F447" s="96"/>
      <c r="G447" s="13"/>
      <c r="H447" s="13"/>
      <c r="I447" s="13"/>
      <c r="J447" s="13"/>
      <c r="K447" s="49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95"/>
      <c r="F448" s="96"/>
      <c r="G448" s="13"/>
      <c r="H448" s="13"/>
      <c r="I448" s="13"/>
      <c r="J448" s="13"/>
      <c r="K448" s="49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95"/>
      <c r="F449" s="96"/>
      <c r="G449" s="13"/>
      <c r="H449" s="13"/>
      <c r="I449" s="13"/>
      <c r="J449" s="13"/>
      <c r="K449" s="49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95"/>
      <c r="F450" s="96"/>
      <c r="G450" s="13"/>
      <c r="H450" s="13"/>
      <c r="I450" s="13"/>
      <c r="J450" s="13"/>
      <c r="K450" s="49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95"/>
      <c r="F451" s="96"/>
      <c r="G451" s="13"/>
      <c r="H451" s="13"/>
      <c r="I451" s="13"/>
      <c r="J451" s="13"/>
      <c r="K451" s="49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95"/>
      <c r="F452" s="96"/>
      <c r="G452" s="13"/>
      <c r="H452" s="13"/>
      <c r="I452" s="13"/>
      <c r="J452" s="13"/>
      <c r="K452" s="49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95"/>
      <c r="F453" s="96"/>
      <c r="G453" s="13"/>
      <c r="H453" s="13"/>
      <c r="I453" s="13"/>
      <c r="J453" s="13"/>
      <c r="K453" s="49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95"/>
      <c r="F454" s="96"/>
      <c r="G454" s="13"/>
      <c r="H454" s="13"/>
      <c r="I454" s="13"/>
      <c r="J454" s="13"/>
      <c r="K454" s="49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95"/>
      <c r="F455" s="96"/>
      <c r="G455" s="13"/>
      <c r="H455" s="13"/>
      <c r="I455" s="13"/>
      <c r="J455" s="13"/>
      <c r="K455" s="49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95"/>
      <c r="F456" s="96"/>
      <c r="G456" s="13"/>
      <c r="H456" s="13"/>
      <c r="I456" s="13"/>
      <c r="J456" s="13"/>
      <c r="K456" s="49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95"/>
      <c r="F457" s="96"/>
      <c r="G457" s="13"/>
      <c r="H457" s="13"/>
      <c r="I457" s="13"/>
      <c r="J457" s="13"/>
      <c r="K457" s="49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95"/>
      <c r="F458" s="96"/>
      <c r="G458" s="13"/>
      <c r="H458" s="13"/>
      <c r="I458" s="13"/>
      <c r="J458" s="13"/>
      <c r="K458" s="49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95"/>
      <c r="F459" s="96"/>
      <c r="G459" s="13"/>
      <c r="H459" s="13"/>
      <c r="I459" s="13"/>
      <c r="J459" s="13"/>
      <c r="K459" s="49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95"/>
      <c r="F460" s="96"/>
      <c r="G460" s="13"/>
      <c r="H460" s="13"/>
      <c r="I460" s="13"/>
      <c r="J460" s="13"/>
      <c r="K460" s="49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95"/>
      <c r="F461" s="96"/>
      <c r="G461" s="13"/>
      <c r="H461" s="13"/>
      <c r="I461" s="13"/>
      <c r="J461" s="13"/>
      <c r="K461" s="49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95"/>
      <c r="F462" s="96"/>
      <c r="G462" s="13"/>
      <c r="H462" s="13"/>
      <c r="I462" s="13"/>
      <c r="J462" s="13"/>
      <c r="K462" s="49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95"/>
      <c r="F463" s="96"/>
      <c r="G463" s="13"/>
      <c r="H463" s="13"/>
      <c r="I463" s="13"/>
      <c r="J463" s="13"/>
      <c r="K463" s="49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95"/>
      <c r="F464" s="96"/>
      <c r="G464" s="13"/>
      <c r="H464" s="13"/>
      <c r="I464" s="13"/>
      <c r="J464" s="13"/>
      <c r="K464" s="49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95"/>
      <c r="F465" s="96"/>
      <c r="G465" s="13"/>
      <c r="H465" s="13"/>
      <c r="I465" s="13"/>
      <c r="J465" s="13"/>
      <c r="K465" s="49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95"/>
      <c r="F466" s="96"/>
      <c r="G466" s="13"/>
      <c r="H466" s="13"/>
      <c r="I466" s="13"/>
      <c r="J466" s="13"/>
      <c r="K466" s="49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95"/>
      <c r="F467" s="96"/>
      <c r="G467" s="13"/>
      <c r="H467" s="13"/>
      <c r="I467" s="13"/>
      <c r="J467" s="13"/>
      <c r="K467" s="49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95"/>
      <c r="F468" s="96"/>
      <c r="G468" s="13"/>
      <c r="H468" s="13"/>
      <c r="I468" s="13"/>
      <c r="J468" s="13"/>
      <c r="K468" s="49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95"/>
      <c r="F469" s="96"/>
      <c r="G469" s="13"/>
      <c r="H469" s="13"/>
      <c r="I469" s="13"/>
      <c r="J469" s="13"/>
      <c r="K469" s="49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95"/>
      <c r="F470" s="96"/>
      <c r="G470" s="13"/>
      <c r="H470" s="13"/>
      <c r="I470" s="13"/>
      <c r="J470" s="13"/>
      <c r="K470" s="49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95"/>
      <c r="F471" s="96"/>
      <c r="G471" s="13"/>
      <c r="H471" s="13"/>
      <c r="I471" s="13"/>
      <c r="J471" s="13"/>
      <c r="K471" s="49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95"/>
      <c r="F472" s="96"/>
      <c r="G472" s="13"/>
      <c r="H472" s="13"/>
      <c r="I472" s="13"/>
      <c r="J472" s="13"/>
      <c r="K472" s="49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95"/>
      <c r="F473" s="96"/>
      <c r="G473" s="13"/>
      <c r="H473" s="13"/>
      <c r="I473" s="13"/>
      <c r="J473" s="13"/>
      <c r="K473" s="49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95"/>
      <c r="F474" s="96"/>
      <c r="G474" s="13"/>
      <c r="H474" s="13"/>
      <c r="I474" s="13"/>
      <c r="J474" s="13"/>
      <c r="K474" s="49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95"/>
      <c r="F475" s="96"/>
      <c r="G475" s="13"/>
      <c r="H475" s="13"/>
      <c r="I475" s="13"/>
      <c r="J475" s="13"/>
      <c r="K475" s="49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95"/>
      <c r="F476" s="96"/>
      <c r="G476" s="13"/>
      <c r="H476" s="13"/>
      <c r="I476" s="13"/>
      <c r="J476" s="13"/>
      <c r="K476" s="49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95"/>
      <c r="F477" s="96"/>
      <c r="G477" s="13"/>
      <c r="H477" s="13"/>
      <c r="I477" s="13"/>
      <c r="J477" s="13"/>
      <c r="K477" s="49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95"/>
      <c r="F478" s="96"/>
      <c r="G478" s="13"/>
      <c r="H478" s="13"/>
      <c r="I478" s="13"/>
      <c r="J478" s="13"/>
      <c r="K478" s="49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95"/>
      <c r="F479" s="96"/>
      <c r="G479" s="13"/>
      <c r="H479" s="13"/>
      <c r="I479" s="13"/>
      <c r="J479" s="13"/>
      <c r="K479" s="49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95"/>
      <c r="F480" s="96"/>
      <c r="G480" s="13"/>
      <c r="H480" s="13"/>
      <c r="I480" s="13"/>
      <c r="J480" s="13"/>
      <c r="K480" s="49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95"/>
      <c r="F481" s="96"/>
      <c r="G481" s="13"/>
      <c r="H481" s="13"/>
      <c r="I481" s="13"/>
      <c r="J481" s="13"/>
      <c r="K481" s="49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95"/>
      <c r="F482" s="96"/>
      <c r="G482" s="13"/>
      <c r="H482" s="13"/>
      <c r="I482" s="13"/>
      <c r="J482" s="13"/>
      <c r="K482" s="49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95"/>
      <c r="F483" s="96"/>
      <c r="G483" s="13"/>
      <c r="H483" s="13"/>
      <c r="I483" s="13"/>
      <c r="J483" s="13"/>
      <c r="K483" s="49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95"/>
      <c r="F484" s="96"/>
      <c r="G484" s="13"/>
      <c r="H484" s="13"/>
      <c r="I484" s="13"/>
      <c r="J484" s="13"/>
      <c r="K484" s="49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95"/>
      <c r="F485" s="96"/>
      <c r="G485" s="13"/>
      <c r="H485" s="13"/>
      <c r="I485" s="13"/>
      <c r="J485" s="13"/>
      <c r="K485" s="49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95"/>
      <c r="F486" s="96"/>
      <c r="G486" s="13"/>
      <c r="H486" s="13"/>
      <c r="I486" s="13"/>
      <c r="J486" s="13"/>
      <c r="K486" s="49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95"/>
      <c r="F487" s="96"/>
      <c r="G487" s="13"/>
      <c r="H487" s="13"/>
      <c r="I487" s="13"/>
      <c r="J487" s="13"/>
      <c r="K487" s="49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95"/>
      <c r="F488" s="96"/>
      <c r="G488" s="13"/>
      <c r="H488" s="13"/>
      <c r="I488" s="13"/>
      <c r="J488" s="13"/>
      <c r="K488" s="49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95"/>
      <c r="F489" s="96"/>
      <c r="G489" s="13"/>
      <c r="H489" s="13"/>
      <c r="I489" s="13"/>
      <c r="J489" s="13"/>
      <c r="K489" s="49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95"/>
      <c r="F490" s="96"/>
      <c r="G490" s="13"/>
      <c r="H490" s="13"/>
      <c r="I490" s="13"/>
      <c r="J490" s="13"/>
      <c r="K490" s="49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95"/>
      <c r="F491" s="96"/>
      <c r="G491" s="13"/>
      <c r="H491" s="13"/>
      <c r="I491" s="13"/>
      <c r="J491" s="13"/>
      <c r="K491" s="49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95"/>
      <c r="F492" s="96"/>
      <c r="G492" s="13"/>
      <c r="H492" s="13"/>
      <c r="I492" s="13"/>
      <c r="J492" s="13"/>
      <c r="K492" s="49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95"/>
      <c r="F493" s="96"/>
      <c r="G493" s="13"/>
      <c r="H493" s="13"/>
      <c r="I493" s="13"/>
      <c r="J493" s="13"/>
      <c r="K493" s="49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95"/>
      <c r="F494" s="96"/>
      <c r="G494" s="13"/>
      <c r="H494" s="13"/>
      <c r="I494" s="13"/>
      <c r="J494" s="13"/>
      <c r="K494" s="49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95"/>
      <c r="F495" s="96"/>
      <c r="G495" s="13"/>
      <c r="H495" s="13"/>
      <c r="I495" s="13"/>
      <c r="J495" s="13"/>
      <c r="K495" s="49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95"/>
      <c r="F496" s="96"/>
      <c r="G496" s="13"/>
      <c r="H496" s="13"/>
      <c r="I496" s="13"/>
      <c r="J496" s="13"/>
      <c r="K496" s="49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95"/>
      <c r="F497" s="96"/>
      <c r="G497" s="13"/>
      <c r="H497" s="13"/>
      <c r="I497" s="13"/>
      <c r="J497" s="13"/>
      <c r="K497" s="49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95"/>
      <c r="F498" s="96"/>
      <c r="G498" s="13"/>
      <c r="H498" s="13"/>
      <c r="I498" s="13"/>
      <c r="J498" s="13"/>
      <c r="K498" s="49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95"/>
      <c r="F499" s="96"/>
      <c r="G499" s="13"/>
      <c r="H499" s="13"/>
      <c r="I499" s="13"/>
      <c r="J499" s="13"/>
      <c r="K499" s="49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95"/>
      <c r="F500" s="96"/>
      <c r="G500" s="13"/>
      <c r="H500" s="13"/>
      <c r="I500" s="13"/>
      <c r="J500" s="13"/>
      <c r="K500" s="49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95"/>
      <c r="F501" s="96"/>
      <c r="G501" s="13"/>
      <c r="H501" s="13"/>
      <c r="I501" s="13"/>
      <c r="J501" s="13"/>
      <c r="K501" s="49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95"/>
      <c r="F502" s="96"/>
      <c r="G502" s="13"/>
      <c r="H502" s="13"/>
      <c r="I502" s="13"/>
      <c r="J502" s="13"/>
      <c r="K502" s="49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95"/>
      <c r="F503" s="96"/>
      <c r="G503" s="13"/>
      <c r="H503" s="13"/>
      <c r="I503" s="13"/>
      <c r="J503" s="13"/>
      <c r="K503" s="49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95"/>
      <c r="F504" s="96"/>
      <c r="G504" s="13"/>
      <c r="H504" s="13"/>
      <c r="I504" s="13"/>
      <c r="J504" s="13"/>
      <c r="K504" s="49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95"/>
      <c r="F505" s="96"/>
      <c r="G505" s="13"/>
      <c r="H505" s="13"/>
      <c r="I505" s="13"/>
      <c r="J505" s="13"/>
      <c r="K505" s="49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95"/>
      <c r="F506" s="96"/>
      <c r="G506" s="13"/>
      <c r="H506" s="13"/>
      <c r="I506" s="13"/>
      <c r="J506" s="13"/>
      <c r="K506" s="49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95"/>
      <c r="F507" s="96"/>
      <c r="G507" s="13"/>
      <c r="H507" s="13"/>
      <c r="I507" s="13"/>
      <c r="J507" s="13"/>
      <c r="K507" s="49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95"/>
      <c r="F508" s="96"/>
      <c r="G508" s="13"/>
      <c r="H508" s="13"/>
      <c r="I508" s="13"/>
      <c r="J508" s="13"/>
      <c r="K508" s="49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95"/>
      <c r="F509" s="96"/>
      <c r="G509" s="13"/>
      <c r="H509" s="13"/>
      <c r="I509" s="13"/>
      <c r="J509" s="13"/>
      <c r="K509" s="49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95"/>
      <c r="F510" s="96"/>
      <c r="G510" s="13"/>
      <c r="H510" s="13"/>
      <c r="I510" s="13"/>
      <c r="J510" s="13"/>
      <c r="K510" s="49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95"/>
      <c r="F511" s="96"/>
      <c r="G511" s="13"/>
      <c r="H511" s="13"/>
      <c r="I511" s="13"/>
      <c r="J511" s="13"/>
      <c r="K511" s="49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95"/>
      <c r="F512" s="96"/>
      <c r="G512" s="13"/>
      <c r="H512" s="13"/>
      <c r="I512" s="13"/>
      <c r="J512" s="13"/>
      <c r="K512" s="49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95"/>
      <c r="F513" s="96"/>
      <c r="G513" s="13"/>
      <c r="H513" s="13"/>
      <c r="I513" s="13"/>
      <c r="J513" s="13"/>
      <c r="K513" s="49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95"/>
      <c r="F514" s="96"/>
      <c r="G514" s="13"/>
      <c r="H514" s="13"/>
      <c r="I514" s="13"/>
      <c r="J514" s="13"/>
      <c r="K514" s="49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95"/>
      <c r="F515" s="96"/>
      <c r="G515" s="13"/>
      <c r="H515" s="13"/>
      <c r="I515" s="13"/>
      <c r="J515" s="13"/>
      <c r="K515" s="49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95"/>
      <c r="F516" s="96"/>
      <c r="G516" s="13"/>
      <c r="H516" s="13"/>
      <c r="I516" s="13"/>
      <c r="J516" s="13"/>
      <c r="K516" s="49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95"/>
      <c r="F517" s="96"/>
      <c r="G517" s="13"/>
      <c r="H517" s="13"/>
      <c r="I517" s="13"/>
      <c r="J517" s="13"/>
      <c r="K517" s="49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95"/>
      <c r="F518" s="96"/>
      <c r="G518" s="13"/>
      <c r="H518" s="13"/>
      <c r="I518" s="13"/>
      <c r="J518" s="13"/>
      <c r="K518" s="49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95"/>
      <c r="F519" s="96"/>
      <c r="G519" s="13"/>
      <c r="H519" s="13"/>
      <c r="I519" s="13"/>
      <c r="J519" s="13"/>
      <c r="K519" s="49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95"/>
      <c r="F520" s="96"/>
      <c r="G520" s="13"/>
      <c r="H520" s="13"/>
      <c r="I520" s="13"/>
      <c r="J520" s="13"/>
      <c r="K520" s="49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95"/>
      <c r="F521" s="96"/>
      <c r="G521" s="13"/>
      <c r="H521" s="13"/>
      <c r="I521" s="13"/>
      <c r="J521" s="13"/>
      <c r="K521" s="49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95"/>
      <c r="F522" s="96"/>
      <c r="G522" s="13"/>
      <c r="H522" s="13"/>
      <c r="I522" s="13"/>
      <c r="J522" s="13"/>
      <c r="K522" s="49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95"/>
      <c r="F523" s="96"/>
      <c r="G523" s="13"/>
      <c r="H523" s="13"/>
      <c r="I523" s="13"/>
      <c r="J523" s="13"/>
      <c r="K523" s="49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95"/>
      <c r="F524" s="96"/>
      <c r="G524" s="13"/>
      <c r="H524" s="13"/>
      <c r="I524" s="13"/>
      <c r="J524" s="13"/>
      <c r="K524" s="49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95"/>
      <c r="F525" s="96"/>
      <c r="G525" s="13"/>
      <c r="H525" s="13"/>
      <c r="I525" s="13"/>
      <c r="J525" s="13"/>
      <c r="K525" s="49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95"/>
      <c r="F526" s="96"/>
      <c r="G526" s="13"/>
      <c r="H526" s="13"/>
      <c r="I526" s="13"/>
      <c r="J526" s="13"/>
      <c r="K526" s="49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95"/>
      <c r="F527" s="96"/>
      <c r="G527" s="13"/>
      <c r="H527" s="13"/>
      <c r="I527" s="13"/>
      <c r="J527" s="13"/>
      <c r="K527" s="49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95"/>
      <c r="F528" s="96"/>
      <c r="G528" s="13"/>
      <c r="H528" s="13"/>
      <c r="I528" s="13"/>
      <c r="J528" s="13"/>
      <c r="K528" s="49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95"/>
      <c r="F529" s="96"/>
      <c r="G529" s="13"/>
      <c r="H529" s="13"/>
      <c r="I529" s="13"/>
      <c r="J529" s="13"/>
      <c r="K529" s="49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95"/>
      <c r="F530" s="96"/>
      <c r="G530" s="13"/>
      <c r="H530" s="13"/>
      <c r="I530" s="13"/>
      <c r="J530" s="13"/>
      <c r="K530" s="49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95"/>
      <c r="F531" s="96"/>
      <c r="G531" s="13"/>
      <c r="H531" s="13"/>
      <c r="I531" s="13"/>
      <c r="J531" s="13"/>
      <c r="K531" s="49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95"/>
      <c r="F532" s="96"/>
      <c r="G532" s="13"/>
      <c r="H532" s="13"/>
      <c r="I532" s="13"/>
      <c r="J532" s="13"/>
      <c r="K532" s="49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95"/>
      <c r="F533" s="96"/>
      <c r="G533" s="13"/>
      <c r="H533" s="13"/>
      <c r="I533" s="13"/>
      <c r="J533" s="13"/>
      <c r="K533" s="49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95"/>
      <c r="F534" s="96"/>
      <c r="G534" s="13"/>
      <c r="H534" s="13"/>
      <c r="I534" s="13"/>
      <c r="J534" s="13"/>
      <c r="K534" s="49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95"/>
      <c r="F535" s="96"/>
      <c r="G535" s="13"/>
      <c r="H535" s="13"/>
      <c r="I535" s="13"/>
      <c r="J535" s="13"/>
      <c r="K535" s="49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95"/>
      <c r="F536" s="96"/>
      <c r="G536" s="13"/>
      <c r="H536" s="13"/>
      <c r="I536" s="13"/>
      <c r="J536" s="13"/>
      <c r="K536" s="49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95"/>
      <c r="F537" s="96"/>
      <c r="G537" s="13"/>
      <c r="H537" s="13"/>
      <c r="I537" s="13"/>
      <c r="J537" s="13"/>
      <c r="K537" s="49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95"/>
      <c r="F538" s="96"/>
      <c r="G538" s="13"/>
      <c r="H538" s="13"/>
      <c r="I538" s="13"/>
      <c r="J538" s="13"/>
      <c r="K538" s="49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95"/>
      <c r="F539" s="96"/>
      <c r="G539" s="13"/>
      <c r="H539" s="13"/>
      <c r="I539" s="13"/>
      <c r="J539" s="13"/>
      <c r="K539" s="49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95"/>
      <c r="F540" s="96"/>
      <c r="G540" s="13"/>
      <c r="H540" s="13"/>
      <c r="I540" s="13"/>
      <c r="J540" s="13"/>
      <c r="K540" s="49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95"/>
      <c r="F541" s="96"/>
      <c r="G541" s="13"/>
      <c r="H541" s="13"/>
      <c r="I541" s="13"/>
      <c r="J541" s="13"/>
      <c r="K541" s="49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95"/>
      <c r="F542" s="96"/>
      <c r="G542" s="13"/>
      <c r="H542" s="13"/>
      <c r="I542" s="13"/>
      <c r="J542" s="13"/>
      <c r="K542" s="49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95"/>
      <c r="F543" s="96"/>
      <c r="G543" s="13"/>
      <c r="H543" s="13"/>
      <c r="I543" s="13"/>
      <c r="J543" s="13"/>
      <c r="K543" s="49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95"/>
      <c r="F544" s="96"/>
      <c r="G544" s="13"/>
      <c r="H544" s="13"/>
      <c r="I544" s="13"/>
      <c r="J544" s="13"/>
      <c r="K544" s="49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95"/>
      <c r="F545" s="96"/>
      <c r="G545" s="13"/>
      <c r="H545" s="13"/>
      <c r="I545" s="13"/>
      <c r="J545" s="13"/>
      <c r="K545" s="49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95"/>
      <c r="F546" s="96"/>
      <c r="G546" s="13"/>
      <c r="H546" s="13"/>
      <c r="I546" s="13"/>
      <c r="J546" s="13"/>
      <c r="K546" s="49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95"/>
      <c r="F547" s="96"/>
      <c r="G547" s="13"/>
      <c r="H547" s="13"/>
      <c r="I547" s="13"/>
      <c r="J547" s="13"/>
      <c r="K547" s="49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95"/>
      <c r="F548" s="96"/>
      <c r="G548" s="13"/>
      <c r="H548" s="13"/>
      <c r="I548" s="13"/>
      <c r="J548" s="13"/>
      <c r="K548" s="49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95"/>
      <c r="F549" s="96"/>
      <c r="G549" s="13"/>
      <c r="H549" s="13"/>
      <c r="I549" s="13"/>
      <c r="J549" s="13"/>
      <c r="K549" s="49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95"/>
      <c r="F550" s="96"/>
      <c r="G550" s="13"/>
      <c r="H550" s="13"/>
      <c r="I550" s="13"/>
      <c r="J550" s="13"/>
      <c r="K550" s="49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95"/>
      <c r="F551" s="96"/>
      <c r="G551" s="13"/>
      <c r="H551" s="13"/>
      <c r="I551" s="13"/>
      <c r="J551" s="13"/>
      <c r="K551" s="49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95"/>
      <c r="F552" s="96"/>
      <c r="G552" s="13"/>
      <c r="H552" s="13"/>
      <c r="I552" s="13"/>
      <c r="J552" s="13"/>
      <c r="K552" s="49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95"/>
      <c r="F553" s="96"/>
      <c r="G553" s="13"/>
      <c r="H553" s="13"/>
      <c r="I553" s="13"/>
      <c r="J553" s="13"/>
      <c r="K553" s="49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95"/>
      <c r="F554" s="96"/>
      <c r="G554" s="13"/>
      <c r="H554" s="13"/>
      <c r="I554" s="13"/>
      <c r="J554" s="13"/>
      <c r="K554" s="49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95"/>
      <c r="F555" s="96"/>
      <c r="G555" s="13"/>
      <c r="H555" s="13"/>
      <c r="I555" s="13"/>
      <c r="J555" s="13"/>
      <c r="K555" s="49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95"/>
      <c r="F556" s="96"/>
      <c r="G556" s="13"/>
      <c r="H556" s="13"/>
      <c r="I556" s="13"/>
      <c r="J556" s="13"/>
      <c r="K556" s="49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95"/>
      <c r="F557" s="96"/>
      <c r="G557" s="13"/>
      <c r="H557" s="13"/>
      <c r="I557" s="13"/>
      <c r="J557" s="13"/>
      <c r="K557" s="49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95"/>
      <c r="F558" s="96"/>
      <c r="G558" s="13"/>
      <c r="H558" s="13"/>
      <c r="I558" s="13"/>
      <c r="J558" s="13"/>
      <c r="K558" s="49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95"/>
      <c r="F559" s="96"/>
      <c r="G559" s="13"/>
      <c r="H559" s="13"/>
      <c r="I559" s="13"/>
      <c r="J559" s="13"/>
      <c r="K559" s="49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95"/>
      <c r="F560" s="96"/>
      <c r="G560" s="13"/>
      <c r="H560" s="13"/>
      <c r="I560" s="13"/>
      <c r="J560" s="13"/>
      <c r="K560" s="49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95"/>
      <c r="F561" s="96"/>
      <c r="G561" s="13"/>
      <c r="H561" s="13"/>
      <c r="I561" s="13"/>
      <c r="J561" s="13"/>
      <c r="K561" s="49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95"/>
      <c r="F562" s="96"/>
      <c r="G562" s="13"/>
      <c r="H562" s="13"/>
      <c r="I562" s="13"/>
      <c r="J562" s="13"/>
      <c r="K562" s="49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95"/>
      <c r="F563" s="96"/>
      <c r="G563" s="13"/>
      <c r="H563" s="13"/>
      <c r="I563" s="13"/>
      <c r="J563" s="13"/>
      <c r="K563" s="49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95"/>
      <c r="F564" s="96"/>
      <c r="G564" s="13"/>
      <c r="H564" s="13"/>
      <c r="I564" s="13"/>
      <c r="J564" s="13"/>
      <c r="K564" s="49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95"/>
      <c r="F565" s="96"/>
      <c r="G565" s="13"/>
      <c r="H565" s="13"/>
      <c r="I565" s="13"/>
      <c r="J565" s="13"/>
      <c r="K565" s="49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95"/>
      <c r="F566" s="96"/>
      <c r="G566" s="13"/>
      <c r="H566" s="13"/>
      <c r="I566" s="13"/>
      <c r="J566" s="13"/>
      <c r="K566" s="49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95"/>
      <c r="F567" s="96"/>
      <c r="G567" s="13"/>
      <c r="H567" s="13"/>
      <c r="I567" s="13"/>
      <c r="J567" s="13"/>
      <c r="K567" s="49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95"/>
      <c r="F568" s="96"/>
      <c r="G568" s="13"/>
      <c r="H568" s="13"/>
      <c r="I568" s="13"/>
      <c r="J568" s="13"/>
      <c r="K568" s="49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95"/>
      <c r="F569" s="96"/>
      <c r="G569" s="13"/>
      <c r="H569" s="13"/>
      <c r="I569" s="13"/>
      <c r="J569" s="13"/>
      <c r="K569" s="49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95"/>
      <c r="F570" s="96"/>
      <c r="G570" s="13"/>
      <c r="H570" s="13"/>
      <c r="I570" s="13"/>
      <c r="J570" s="13"/>
      <c r="K570" s="49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95"/>
      <c r="F571" s="96"/>
      <c r="G571" s="13"/>
      <c r="H571" s="13"/>
      <c r="I571" s="13"/>
      <c r="J571" s="13"/>
      <c r="K571" s="49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95"/>
      <c r="F572" s="96"/>
      <c r="G572" s="13"/>
      <c r="H572" s="13"/>
      <c r="I572" s="13"/>
      <c r="J572" s="13"/>
      <c r="K572" s="49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95"/>
      <c r="F573" s="96"/>
      <c r="G573" s="13"/>
      <c r="H573" s="13"/>
      <c r="I573" s="13"/>
      <c r="J573" s="13"/>
      <c r="K573" s="49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95"/>
      <c r="F574" s="96"/>
      <c r="G574" s="13"/>
      <c r="H574" s="13"/>
      <c r="I574" s="13"/>
      <c r="J574" s="13"/>
      <c r="K574" s="49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95"/>
      <c r="F575" s="96"/>
      <c r="G575" s="13"/>
      <c r="H575" s="13"/>
      <c r="I575" s="13"/>
      <c r="J575" s="13"/>
      <c r="K575" s="49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95"/>
      <c r="F576" s="96"/>
      <c r="G576" s="13"/>
      <c r="H576" s="13"/>
      <c r="I576" s="13"/>
      <c r="J576" s="13"/>
      <c r="K576" s="49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95"/>
      <c r="F577" s="96"/>
      <c r="G577" s="13"/>
      <c r="H577" s="13"/>
      <c r="I577" s="13"/>
      <c r="J577" s="13"/>
      <c r="K577" s="49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95"/>
      <c r="F578" s="96"/>
      <c r="G578" s="13"/>
      <c r="H578" s="13"/>
      <c r="I578" s="13"/>
      <c r="J578" s="13"/>
      <c r="K578" s="49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95"/>
      <c r="F579" s="96"/>
      <c r="G579" s="13"/>
      <c r="H579" s="13"/>
      <c r="I579" s="13"/>
      <c r="J579" s="13"/>
      <c r="K579" s="49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95"/>
      <c r="F580" s="96"/>
      <c r="G580" s="13"/>
      <c r="H580" s="13"/>
      <c r="I580" s="13"/>
      <c r="J580" s="13"/>
      <c r="K580" s="49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95"/>
      <c r="F581" s="96"/>
      <c r="G581" s="13"/>
      <c r="H581" s="13"/>
      <c r="I581" s="13"/>
      <c r="J581" s="13"/>
      <c r="K581" s="49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95"/>
      <c r="F582" s="96"/>
      <c r="G582" s="13"/>
      <c r="H582" s="13"/>
      <c r="I582" s="13"/>
      <c r="J582" s="13"/>
      <c r="K582" s="49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95"/>
      <c r="F583" s="96"/>
      <c r="G583" s="13"/>
      <c r="H583" s="13"/>
      <c r="I583" s="13"/>
      <c r="J583" s="13"/>
      <c r="K583" s="49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95"/>
      <c r="F584" s="96"/>
      <c r="G584" s="13"/>
      <c r="H584" s="13"/>
      <c r="I584" s="13"/>
      <c r="J584" s="13"/>
      <c r="K584" s="49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95"/>
      <c r="F585" s="96"/>
      <c r="G585" s="13"/>
      <c r="H585" s="13"/>
      <c r="I585" s="13"/>
      <c r="J585" s="13"/>
      <c r="K585" s="49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95"/>
      <c r="F586" s="96"/>
      <c r="G586" s="13"/>
      <c r="H586" s="13"/>
      <c r="I586" s="13"/>
      <c r="J586" s="13"/>
      <c r="K586" s="49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95"/>
      <c r="F587" s="96"/>
      <c r="G587" s="13"/>
      <c r="H587" s="13"/>
      <c r="I587" s="13"/>
      <c r="J587" s="13"/>
      <c r="K587" s="49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95"/>
      <c r="F588" s="96"/>
      <c r="G588" s="13"/>
      <c r="H588" s="13"/>
      <c r="I588" s="13"/>
      <c r="J588" s="13"/>
      <c r="K588" s="49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95"/>
      <c r="F589" s="96"/>
      <c r="G589" s="13"/>
      <c r="H589" s="13"/>
      <c r="I589" s="13"/>
      <c r="J589" s="13"/>
      <c r="K589" s="49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95"/>
      <c r="F590" s="96"/>
      <c r="G590" s="13"/>
      <c r="H590" s="13"/>
      <c r="I590" s="13"/>
      <c r="J590" s="13"/>
      <c r="K590" s="49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95"/>
      <c r="F591" s="96"/>
      <c r="G591" s="13"/>
      <c r="H591" s="13"/>
      <c r="I591" s="13"/>
      <c r="J591" s="13"/>
      <c r="K591" s="49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95"/>
      <c r="F592" s="96"/>
      <c r="G592" s="13"/>
      <c r="H592" s="13"/>
      <c r="I592" s="13"/>
      <c r="J592" s="13"/>
      <c r="K592" s="49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95"/>
      <c r="F593" s="96"/>
      <c r="G593" s="13"/>
      <c r="H593" s="13"/>
      <c r="I593" s="13"/>
      <c r="J593" s="13"/>
      <c r="K593" s="49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95"/>
      <c r="F594" s="96"/>
      <c r="G594" s="13"/>
      <c r="H594" s="13"/>
      <c r="I594" s="13"/>
      <c r="J594" s="13"/>
      <c r="K594" s="49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95"/>
      <c r="F595" s="96"/>
      <c r="G595" s="13"/>
      <c r="H595" s="13"/>
      <c r="I595" s="13"/>
      <c r="J595" s="13"/>
      <c r="K595" s="49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95"/>
      <c r="F596" s="96"/>
      <c r="G596" s="13"/>
      <c r="H596" s="13"/>
      <c r="I596" s="13"/>
      <c r="J596" s="13"/>
      <c r="K596" s="49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95"/>
      <c r="F597" s="96"/>
      <c r="G597" s="13"/>
      <c r="H597" s="13"/>
      <c r="I597" s="13"/>
      <c r="J597" s="13"/>
      <c r="K597" s="49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95"/>
      <c r="F598" s="96"/>
      <c r="G598" s="13"/>
      <c r="H598" s="13"/>
      <c r="I598" s="13"/>
      <c r="J598" s="13"/>
      <c r="K598" s="49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95"/>
      <c r="F599" s="96"/>
      <c r="G599" s="13"/>
      <c r="H599" s="13"/>
      <c r="I599" s="13"/>
      <c r="J599" s="13"/>
      <c r="K599" s="49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95"/>
      <c r="F600" s="96"/>
      <c r="G600" s="13"/>
      <c r="H600" s="13"/>
      <c r="I600" s="13"/>
      <c r="J600" s="13"/>
      <c r="K600" s="49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95"/>
      <c r="F601" s="96"/>
      <c r="G601" s="13"/>
      <c r="H601" s="13"/>
      <c r="I601" s="13"/>
      <c r="J601" s="13"/>
      <c r="K601" s="49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95"/>
      <c r="F602" s="96"/>
      <c r="G602" s="13"/>
      <c r="H602" s="13"/>
      <c r="I602" s="13"/>
      <c r="J602" s="13"/>
      <c r="K602" s="49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95"/>
      <c r="F603" s="96"/>
      <c r="G603" s="13"/>
      <c r="H603" s="13"/>
      <c r="I603" s="13"/>
      <c r="J603" s="13"/>
      <c r="K603" s="49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95"/>
      <c r="F604" s="96"/>
      <c r="G604" s="13"/>
      <c r="H604" s="13"/>
      <c r="I604" s="13"/>
      <c r="J604" s="13"/>
      <c r="K604" s="49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95"/>
      <c r="F605" s="96"/>
      <c r="G605" s="13"/>
      <c r="H605" s="13"/>
      <c r="I605" s="13"/>
      <c r="J605" s="13"/>
      <c r="K605" s="49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95"/>
      <c r="F606" s="96"/>
      <c r="G606" s="13"/>
      <c r="H606" s="13"/>
      <c r="I606" s="13"/>
      <c r="J606" s="13"/>
      <c r="K606" s="49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95"/>
      <c r="F607" s="96"/>
      <c r="G607" s="13"/>
      <c r="H607" s="13"/>
      <c r="I607" s="13"/>
      <c r="J607" s="13"/>
      <c r="K607" s="49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95"/>
      <c r="F608" s="96"/>
      <c r="G608" s="13"/>
      <c r="H608" s="13"/>
      <c r="I608" s="13"/>
      <c r="J608" s="13"/>
      <c r="K608" s="49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95"/>
      <c r="F609" s="96"/>
      <c r="G609" s="13"/>
      <c r="H609" s="13"/>
      <c r="I609" s="13"/>
      <c r="J609" s="13"/>
      <c r="K609" s="49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95"/>
      <c r="F610" s="96"/>
      <c r="G610" s="13"/>
      <c r="H610" s="13"/>
      <c r="I610" s="13"/>
      <c r="J610" s="13"/>
      <c r="K610" s="49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95"/>
      <c r="F611" s="96"/>
      <c r="G611" s="13"/>
      <c r="H611" s="13"/>
      <c r="I611" s="13"/>
      <c r="J611" s="13"/>
      <c r="K611" s="49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95"/>
      <c r="F612" s="96"/>
      <c r="G612" s="13"/>
      <c r="H612" s="13"/>
      <c r="I612" s="13"/>
      <c r="J612" s="13"/>
      <c r="K612" s="49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95"/>
      <c r="F613" s="96"/>
      <c r="G613" s="13"/>
      <c r="H613" s="13"/>
      <c r="I613" s="13"/>
      <c r="J613" s="13"/>
      <c r="K613" s="49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95"/>
      <c r="F614" s="96"/>
      <c r="G614" s="13"/>
      <c r="H614" s="13"/>
      <c r="I614" s="13"/>
      <c r="J614" s="13"/>
      <c r="K614" s="49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95"/>
      <c r="F615" s="96"/>
      <c r="G615" s="13"/>
      <c r="H615" s="13"/>
      <c r="I615" s="13"/>
      <c r="J615" s="13"/>
      <c r="K615" s="49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95"/>
      <c r="F616" s="96"/>
      <c r="G616" s="13"/>
      <c r="H616" s="13"/>
      <c r="I616" s="13"/>
      <c r="J616" s="13"/>
      <c r="K616" s="49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95"/>
      <c r="F617" s="96"/>
      <c r="G617" s="13"/>
      <c r="H617" s="13"/>
      <c r="I617" s="13"/>
      <c r="J617" s="13"/>
      <c r="K617" s="49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95"/>
      <c r="F618" s="96"/>
      <c r="G618" s="13"/>
      <c r="H618" s="13"/>
      <c r="I618" s="13"/>
      <c r="J618" s="13"/>
      <c r="K618" s="49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95"/>
      <c r="F619" s="96"/>
      <c r="G619" s="13"/>
      <c r="H619" s="13"/>
      <c r="I619" s="13"/>
      <c r="J619" s="13"/>
      <c r="K619" s="49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95"/>
      <c r="F620" s="96"/>
      <c r="G620" s="13"/>
      <c r="H620" s="13"/>
      <c r="I620" s="13"/>
      <c r="J620" s="13"/>
      <c r="K620" s="49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95"/>
      <c r="F621" s="96"/>
      <c r="G621" s="13"/>
      <c r="H621" s="13"/>
      <c r="I621" s="13"/>
      <c r="J621" s="13"/>
      <c r="K621" s="49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95"/>
      <c r="F622" s="96"/>
      <c r="G622" s="13"/>
      <c r="H622" s="13"/>
      <c r="I622" s="13"/>
      <c r="J622" s="13"/>
      <c r="K622" s="49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95"/>
      <c r="F623" s="96"/>
      <c r="G623" s="13"/>
      <c r="H623" s="13"/>
      <c r="I623" s="13"/>
      <c r="J623" s="13"/>
      <c r="K623" s="49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95"/>
      <c r="F624" s="96"/>
      <c r="G624" s="13"/>
      <c r="H624" s="13"/>
      <c r="I624" s="13"/>
      <c r="J624" s="13"/>
      <c r="K624" s="49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95"/>
      <c r="F625" s="96"/>
      <c r="G625" s="13"/>
      <c r="H625" s="13"/>
      <c r="I625" s="13"/>
      <c r="J625" s="13"/>
      <c r="K625" s="49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95"/>
      <c r="F626" s="96"/>
      <c r="G626" s="13"/>
      <c r="H626" s="13"/>
      <c r="I626" s="13"/>
      <c r="J626" s="13"/>
      <c r="K626" s="49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95"/>
      <c r="F627" s="96"/>
      <c r="G627" s="13"/>
      <c r="H627" s="13"/>
      <c r="I627" s="13"/>
      <c r="J627" s="13"/>
      <c r="K627" s="49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95"/>
      <c r="F628" s="96"/>
      <c r="G628" s="13"/>
      <c r="H628" s="13"/>
      <c r="I628" s="13"/>
      <c r="J628" s="13"/>
      <c r="K628" s="49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95"/>
      <c r="F629" s="96"/>
      <c r="G629" s="13"/>
      <c r="H629" s="13"/>
      <c r="I629" s="13"/>
      <c r="J629" s="13"/>
      <c r="K629" s="49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95"/>
      <c r="F630" s="96"/>
      <c r="G630" s="13"/>
      <c r="H630" s="13"/>
      <c r="I630" s="13"/>
      <c r="J630" s="13"/>
      <c r="K630" s="49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95"/>
      <c r="F631" s="96"/>
      <c r="G631" s="13"/>
      <c r="H631" s="13"/>
      <c r="I631" s="13"/>
      <c r="J631" s="13"/>
      <c r="K631" s="49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95"/>
      <c r="F632" s="96"/>
      <c r="G632" s="13"/>
      <c r="H632" s="13"/>
      <c r="I632" s="13"/>
      <c r="J632" s="13"/>
      <c r="K632" s="49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95"/>
      <c r="F633" s="96"/>
      <c r="G633" s="13"/>
      <c r="H633" s="13"/>
      <c r="I633" s="13"/>
      <c r="J633" s="13"/>
      <c r="K633" s="49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95"/>
      <c r="F634" s="96"/>
      <c r="G634" s="13"/>
      <c r="H634" s="13"/>
      <c r="I634" s="13"/>
      <c r="J634" s="13"/>
      <c r="K634" s="49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95"/>
      <c r="F635" s="96"/>
      <c r="G635" s="13"/>
      <c r="H635" s="13"/>
      <c r="I635" s="13"/>
      <c r="J635" s="13"/>
      <c r="K635" s="49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95"/>
      <c r="F636" s="96"/>
      <c r="G636" s="13"/>
      <c r="H636" s="13"/>
      <c r="I636" s="13"/>
      <c r="J636" s="13"/>
      <c r="K636" s="49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95"/>
      <c r="F637" s="96"/>
      <c r="G637" s="13"/>
      <c r="H637" s="13"/>
      <c r="I637" s="13"/>
      <c r="J637" s="13"/>
      <c r="K637" s="49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95"/>
      <c r="F638" s="96"/>
      <c r="G638" s="13"/>
      <c r="H638" s="13"/>
      <c r="I638" s="13"/>
      <c r="J638" s="13"/>
      <c r="K638" s="49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95"/>
      <c r="F639" s="96"/>
      <c r="G639" s="13"/>
      <c r="H639" s="13"/>
      <c r="I639" s="13"/>
      <c r="J639" s="13"/>
      <c r="K639" s="49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95"/>
      <c r="F640" s="96"/>
      <c r="G640" s="13"/>
      <c r="H640" s="13"/>
      <c r="I640" s="13"/>
      <c r="J640" s="13"/>
      <c r="K640" s="49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95"/>
      <c r="F641" s="96"/>
      <c r="G641" s="13"/>
      <c r="H641" s="13"/>
      <c r="I641" s="13"/>
      <c r="J641" s="13"/>
      <c r="K641" s="49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95"/>
      <c r="F642" s="96"/>
      <c r="G642" s="13"/>
      <c r="H642" s="13"/>
      <c r="I642" s="13"/>
      <c r="J642" s="13"/>
      <c r="K642" s="49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95"/>
      <c r="F643" s="96"/>
      <c r="G643" s="13"/>
      <c r="H643" s="13"/>
      <c r="I643" s="13"/>
      <c r="J643" s="13"/>
      <c r="K643" s="49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95"/>
      <c r="F644" s="96"/>
      <c r="G644" s="13"/>
      <c r="H644" s="13"/>
      <c r="I644" s="13"/>
      <c r="J644" s="13"/>
      <c r="K644" s="49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95"/>
      <c r="F645" s="96"/>
      <c r="G645" s="13"/>
      <c r="H645" s="13"/>
      <c r="I645" s="13"/>
      <c r="J645" s="13"/>
      <c r="K645" s="49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95"/>
      <c r="F646" s="96"/>
      <c r="G646" s="13"/>
      <c r="H646" s="13"/>
      <c r="I646" s="13"/>
      <c r="J646" s="13"/>
      <c r="K646" s="49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95"/>
      <c r="F647" s="96"/>
      <c r="G647" s="13"/>
      <c r="H647" s="13"/>
      <c r="I647" s="13"/>
      <c r="J647" s="13"/>
      <c r="K647" s="49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95"/>
      <c r="F648" s="96"/>
      <c r="G648" s="13"/>
      <c r="H648" s="13"/>
      <c r="I648" s="13"/>
      <c r="J648" s="13"/>
      <c r="K648" s="49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95"/>
      <c r="F649" s="96"/>
      <c r="G649" s="13"/>
      <c r="H649" s="13"/>
      <c r="I649" s="13"/>
      <c r="J649" s="13"/>
      <c r="K649" s="49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95"/>
      <c r="F650" s="96"/>
      <c r="G650" s="13"/>
      <c r="H650" s="13"/>
      <c r="I650" s="13"/>
      <c r="J650" s="13"/>
      <c r="K650" s="49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95"/>
      <c r="F651" s="96"/>
      <c r="G651" s="13"/>
      <c r="H651" s="13"/>
      <c r="I651" s="13"/>
      <c r="J651" s="13"/>
      <c r="K651" s="49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95"/>
      <c r="F652" s="96"/>
      <c r="G652" s="13"/>
      <c r="H652" s="13"/>
      <c r="I652" s="13"/>
      <c r="J652" s="13"/>
      <c r="K652" s="49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95"/>
      <c r="F653" s="96"/>
      <c r="G653" s="13"/>
      <c r="H653" s="13"/>
      <c r="I653" s="13"/>
      <c r="J653" s="13"/>
      <c r="K653" s="49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95"/>
      <c r="F654" s="96"/>
      <c r="G654" s="13"/>
      <c r="H654" s="13"/>
      <c r="I654" s="13"/>
      <c r="J654" s="13"/>
      <c r="K654" s="49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95"/>
      <c r="F655" s="96"/>
      <c r="G655" s="13"/>
      <c r="H655" s="13"/>
      <c r="I655" s="13"/>
      <c r="J655" s="13"/>
      <c r="K655" s="49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95"/>
      <c r="F656" s="96"/>
      <c r="G656" s="13"/>
      <c r="H656" s="13"/>
      <c r="I656" s="13"/>
      <c r="J656" s="13"/>
      <c r="K656" s="49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95"/>
      <c r="F657" s="96"/>
      <c r="G657" s="13"/>
      <c r="H657" s="13"/>
      <c r="I657" s="13"/>
      <c r="J657" s="13"/>
      <c r="K657" s="49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95"/>
      <c r="F658" s="96"/>
      <c r="G658" s="13"/>
      <c r="H658" s="13"/>
      <c r="I658" s="13"/>
      <c r="J658" s="13"/>
      <c r="K658" s="49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95"/>
      <c r="F659" s="96"/>
      <c r="G659" s="13"/>
      <c r="H659" s="13"/>
      <c r="I659" s="13"/>
      <c r="J659" s="13"/>
      <c r="K659" s="49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95"/>
      <c r="F660" s="96"/>
      <c r="G660" s="13"/>
      <c r="H660" s="13"/>
      <c r="I660" s="13"/>
      <c r="J660" s="13"/>
      <c r="K660" s="49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95"/>
      <c r="F661" s="96"/>
      <c r="G661" s="13"/>
      <c r="H661" s="13"/>
      <c r="I661" s="13"/>
      <c r="J661" s="13"/>
      <c r="K661" s="49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95"/>
      <c r="F662" s="96"/>
      <c r="G662" s="13"/>
      <c r="H662" s="13"/>
      <c r="I662" s="13"/>
      <c r="J662" s="13"/>
      <c r="K662" s="49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95"/>
      <c r="F663" s="96"/>
      <c r="G663" s="13"/>
      <c r="H663" s="13"/>
      <c r="I663" s="13"/>
      <c r="J663" s="13"/>
      <c r="K663" s="49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95"/>
      <c r="F664" s="96"/>
      <c r="G664" s="13"/>
      <c r="H664" s="13"/>
      <c r="I664" s="13"/>
      <c r="J664" s="13"/>
      <c r="K664" s="49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95"/>
      <c r="F665" s="96"/>
      <c r="G665" s="13"/>
      <c r="H665" s="13"/>
      <c r="I665" s="13"/>
      <c r="J665" s="13"/>
      <c r="K665" s="49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95"/>
      <c r="F666" s="96"/>
      <c r="G666" s="13"/>
      <c r="H666" s="13"/>
      <c r="I666" s="13"/>
      <c r="J666" s="13"/>
      <c r="K666" s="49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95"/>
      <c r="F667" s="96"/>
      <c r="G667" s="13"/>
      <c r="H667" s="13"/>
      <c r="I667" s="13"/>
      <c r="J667" s="13"/>
      <c r="K667" s="49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95"/>
      <c r="F668" s="96"/>
      <c r="G668" s="13"/>
      <c r="H668" s="13"/>
      <c r="I668" s="13"/>
      <c r="J668" s="13"/>
      <c r="K668" s="49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95"/>
      <c r="F669" s="96"/>
      <c r="G669" s="13"/>
      <c r="H669" s="13"/>
      <c r="I669" s="13"/>
      <c r="J669" s="13"/>
      <c r="K669" s="49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95"/>
      <c r="F670" s="96"/>
      <c r="G670" s="13"/>
      <c r="H670" s="13"/>
      <c r="I670" s="13"/>
      <c r="J670" s="13"/>
      <c r="K670" s="49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95"/>
      <c r="F671" s="96"/>
      <c r="G671" s="13"/>
      <c r="H671" s="13"/>
      <c r="I671" s="13"/>
      <c r="J671" s="13"/>
      <c r="K671" s="49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95"/>
      <c r="F672" s="96"/>
      <c r="G672" s="13"/>
      <c r="H672" s="13"/>
      <c r="I672" s="13"/>
      <c r="J672" s="13"/>
      <c r="K672" s="49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95"/>
      <c r="F673" s="96"/>
      <c r="G673" s="13"/>
      <c r="H673" s="13"/>
      <c r="I673" s="13"/>
      <c r="J673" s="13"/>
      <c r="K673" s="49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95"/>
      <c r="F674" s="96"/>
      <c r="G674" s="13"/>
      <c r="H674" s="13"/>
      <c r="I674" s="13"/>
      <c r="J674" s="13"/>
      <c r="K674" s="49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95"/>
      <c r="F675" s="96"/>
      <c r="G675" s="13"/>
      <c r="H675" s="13"/>
      <c r="I675" s="13"/>
      <c r="J675" s="13"/>
      <c r="K675" s="49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95"/>
      <c r="F676" s="96"/>
      <c r="G676" s="13"/>
      <c r="H676" s="13"/>
      <c r="I676" s="13"/>
      <c r="J676" s="13"/>
      <c r="K676" s="49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95"/>
      <c r="F677" s="96"/>
      <c r="G677" s="13"/>
      <c r="H677" s="13"/>
      <c r="I677" s="13"/>
      <c r="J677" s="13"/>
      <c r="K677" s="49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95"/>
      <c r="F678" s="96"/>
      <c r="G678" s="13"/>
      <c r="H678" s="13"/>
      <c r="I678" s="13"/>
      <c r="J678" s="13"/>
      <c r="K678" s="49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95"/>
      <c r="F679" s="96"/>
      <c r="G679" s="13"/>
      <c r="H679" s="13"/>
      <c r="I679" s="13"/>
      <c r="J679" s="13"/>
      <c r="K679" s="49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95"/>
      <c r="F680" s="96"/>
      <c r="G680" s="13"/>
      <c r="H680" s="13"/>
      <c r="I680" s="13"/>
      <c r="J680" s="13"/>
      <c r="K680" s="49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95"/>
      <c r="F681" s="96"/>
      <c r="G681" s="13"/>
      <c r="H681" s="13"/>
      <c r="I681" s="13"/>
      <c r="J681" s="13"/>
      <c r="K681" s="49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95"/>
      <c r="F682" s="96"/>
      <c r="G682" s="13"/>
      <c r="H682" s="13"/>
      <c r="I682" s="13"/>
      <c r="J682" s="13"/>
      <c r="K682" s="49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95"/>
      <c r="F683" s="96"/>
      <c r="G683" s="13"/>
      <c r="H683" s="13"/>
      <c r="I683" s="13"/>
      <c r="J683" s="13"/>
      <c r="K683" s="49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95"/>
      <c r="F684" s="96"/>
      <c r="G684" s="13"/>
      <c r="H684" s="13"/>
      <c r="I684" s="13"/>
      <c r="J684" s="13"/>
      <c r="K684" s="49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95"/>
      <c r="F685" s="96"/>
      <c r="G685" s="13"/>
      <c r="H685" s="13"/>
      <c r="I685" s="13"/>
      <c r="J685" s="13"/>
      <c r="K685" s="49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95"/>
      <c r="F686" s="96"/>
      <c r="G686" s="13"/>
      <c r="H686" s="13"/>
      <c r="I686" s="13"/>
      <c r="J686" s="13"/>
      <c r="K686" s="49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95"/>
      <c r="F687" s="96"/>
      <c r="G687" s="13"/>
      <c r="H687" s="13"/>
      <c r="I687" s="13"/>
      <c r="J687" s="13"/>
      <c r="K687" s="49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95"/>
      <c r="F688" s="96"/>
      <c r="G688" s="13"/>
      <c r="H688" s="13"/>
      <c r="I688" s="13"/>
      <c r="J688" s="13"/>
      <c r="K688" s="49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95"/>
      <c r="F689" s="96"/>
      <c r="G689" s="13"/>
      <c r="H689" s="13"/>
      <c r="I689" s="13"/>
      <c r="J689" s="13"/>
      <c r="K689" s="49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95"/>
      <c r="F690" s="96"/>
      <c r="G690" s="13"/>
      <c r="H690" s="13"/>
      <c r="I690" s="13"/>
      <c r="J690" s="13"/>
      <c r="K690" s="49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95"/>
      <c r="F691" s="96"/>
      <c r="G691" s="13"/>
      <c r="H691" s="13"/>
      <c r="I691" s="13"/>
      <c r="J691" s="13"/>
      <c r="K691" s="49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95"/>
      <c r="F692" s="96"/>
      <c r="G692" s="13"/>
      <c r="H692" s="13"/>
      <c r="I692" s="13"/>
      <c r="J692" s="13"/>
      <c r="K692" s="49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95"/>
      <c r="F693" s="96"/>
      <c r="G693" s="13"/>
      <c r="H693" s="13"/>
      <c r="I693" s="13"/>
      <c r="J693" s="13"/>
      <c r="K693" s="49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95"/>
      <c r="F694" s="96"/>
      <c r="G694" s="13"/>
      <c r="H694" s="13"/>
      <c r="I694" s="13"/>
      <c r="J694" s="13"/>
      <c r="K694" s="49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95"/>
      <c r="F695" s="96"/>
      <c r="G695" s="13"/>
      <c r="H695" s="13"/>
      <c r="I695" s="13"/>
      <c r="J695" s="13"/>
      <c r="K695" s="49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95"/>
      <c r="F696" s="96"/>
      <c r="G696" s="13"/>
      <c r="H696" s="13"/>
      <c r="I696" s="13"/>
      <c r="J696" s="13"/>
      <c r="K696" s="49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95"/>
      <c r="F697" s="96"/>
      <c r="G697" s="13"/>
      <c r="H697" s="13"/>
      <c r="I697" s="13"/>
      <c r="J697" s="13"/>
      <c r="K697" s="49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95"/>
      <c r="F698" s="96"/>
      <c r="G698" s="13"/>
      <c r="H698" s="13"/>
      <c r="I698" s="13"/>
      <c r="J698" s="13"/>
      <c r="K698" s="49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95"/>
      <c r="F699" s="96"/>
      <c r="G699" s="13"/>
      <c r="H699" s="13"/>
      <c r="I699" s="13"/>
      <c r="J699" s="13"/>
      <c r="K699" s="49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95"/>
      <c r="F700" s="96"/>
      <c r="G700" s="13"/>
      <c r="H700" s="13"/>
      <c r="I700" s="13"/>
      <c r="J700" s="13"/>
      <c r="K700" s="49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95"/>
      <c r="F701" s="96"/>
      <c r="G701" s="13"/>
      <c r="H701" s="13"/>
      <c r="I701" s="13"/>
      <c r="J701" s="13"/>
      <c r="K701" s="49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95"/>
      <c r="F702" s="96"/>
      <c r="G702" s="13"/>
      <c r="H702" s="13"/>
      <c r="I702" s="13"/>
      <c r="J702" s="13"/>
      <c r="K702" s="49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95"/>
      <c r="F703" s="96"/>
      <c r="G703" s="13"/>
      <c r="H703" s="13"/>
      <c r="I703" s="13"/>
      <c r="J703" s="13"/>
      <c r="K703" s="49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95"/>
      <c r="F704" s="96"/>
      <c r="G704" s="13"/>
      <c r="H704" s="13"/>
      <c r="I704" s="13"/>
      <c r="J704" s="13"/>
      <c r="K704" s="49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95"/>
      <c r="F705" s="96"/>
      <c r="G705" s="13"/>
      <c r="H705" s="13"/>
      <c r="I705" s="13"/>
      <c r="J705" s="13"/>
      <c r="K705" s="49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95"/>
      <c r="F706" s="96"/>
      <c r="G706" s="13"/>
      <c r="H706" s="13"/>
      <c r="I706" s="13"/>
      <c r="J706" s="13"/>
      <c r="K706" s="49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95"/>
      <c r="F707" s="96"/>
      <c r="G707" s="13"/>
      <c r="H707" s="13"/>
      <c r="I707" s="13"/>
      <c r="J707" s="13"/>
      <c r="K707" s="49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95"/>
      <c r="F708" s="96"/>
      <c r="G708" s="13"/>
      <c r="H708" s="13"/>
      <c r="I708" s="13"/>
      <c r="J708" s="13"/>
      <c r="K708" s="49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95"/>
      <c r="F709" s="96"/>
      <c r="G709" s="13"/>
      <c r="H709" s="13"/>
      <c r="I709" s="13"/>
      <c r="J709" s="13"/>
      <c r="K709" s="49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95"/>
      <c r="F710" s="96"/>
      <c r="G710" s="13"/>
      <c r="H710" s="13"/>
      <c r="I710" s="13"/>
      <c r="J710" s="13"/>
      <c r="K710" s="49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95"/>
      <c r="F711" s="96"/>
      <c r="G711" s="13"/>
      <c r="H711" s="13"/>
      <c r="I711" s="13"/>
      <c r="J711" s="13"/>
      <c r="K711" s="49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95"/>
      <c r="F712" s="96"/>
      <c r="G712" s="13"/>
      <c r="H712" s="13"/>
      <c r="I712" s="13"/>
      <c r="J712" s="13"/>
      <c r="K712" s="49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95"/>
      <c r="F713" s="96"/>
      <c r="G713" s="13"/>
      <c r="H713" s="13"/>
      <c r="I713" s="13"/>
      <c r="J713" s="13"/>
      <c r="K713" s="49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95"/>
      <c r="F714" s="96"/>
      <c r="G714" s="13"/>
      <c r="H714" s="13"/>
      <c r="I714" s="13"/>
      <c r="J714" s="13"/>
      <c r="K714" s="49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95"/>
      <c r="F715" s="96"/>
      <c r="G715" s="13"/>
      <c r="H715" s="13"/>
      <c r="I715" s="13"/>
      <c r="J715" s="13"/>
      <c r="K715" s="49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95"/>
      <c r="F716" s="96"/>
      <c r="G716" s="13"/>
      <c r="H716" s="13"/>
      <c r="I716" s="13"/>
      <c r="J716" s="13"/>
      <c r="K716" s="49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95"/>
      <c r="F717" s="96"/>
      <c r="G717" s="13"/>
      <c r="H717" s="13"/>
      <c r="I717" s="13"/>
      <c r="J717" s="13"/>
      <c r="K717" s="49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95"/>
      <c r="F718" s="96"/>
      <c r="G718" s="13"/>
      <c r="H718" s="13"/>
      <c r="I718" s="13"/>
      <c r="J718" s="13"/>
      <c r="K718" s="49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95"/>
      <c r="F719" s="96"/>
      <c r="G719" s="13"/>
      <c r="H719" s="13"/>
      <c r="I719" s="13"/>
      <c r="J719" s="13"/>
      <c r="K719" s="49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95"/>
      <c r="F720" s="96"/>
      <c r="G720" s="13"/>
      <c r="H720" s="13"/>
      <c r="I720" s="13"/>
      <c r="J720" s="13"/>
      <c r="K720" s="49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95"/>
      <c r="F721" s="96"/>
      <c r="G721" s="13"/>
      <c r="H721" s="13"/>
      <c r="I721" s="13"/>
      <c r="J721" s="13"/>
      <c r="K721" s="49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95"/>
      <c r="F722" s="96"/>
      <c r="G722" s="13"/>
      <c r="H722" s="13"/>
      <c r="I722" s="13"/>
      <c r="J722" s="13"/>
      <c r="K722" s="49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95"/>
      <c r="F723" s="96"/>
      <c r="G723" s="13"/>
      <c r="H723" s="13"/>
      <c r="I723" s="13"/>
      <c r="J723" s="13"/>
      <c r="K723" s="49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95"/>
      <c r="F724" s="96"/>
      <c r="G724" s="13"/>
      <c r="H724" s="13"/>
      <c r="I724" s="13"/>
      <c r="J724" s="13"/>
      <c r="K724" s="49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95"/>
      <c r="F725" s="96"/>
      <c r="G725" s="13"/>
      <c r="H725" s="13"/>
      <c r="I725" s="13"/>
      <c r="J725" s="13"/>
      <c r="K725" s="49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95"/>
      <c r="F726" s="96"/>
      <c r="G726" s="13"/>
      <c r="H726" s="13"/>
      <c r="I726" s="13"/>
      <c r="J726" s="13"/>
      <c r="K726" s="49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95"/>
      <c r="F727" s="96"/>
      <c r="G727" s="13"/>
      <c r="H727" s="13"/>
      <c r="I727" s="13"/>
      <c r="J727" s="13"/>
      <c r="K727" s="49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95"/>
      <c r="F728" s="96"/>
      <c r="G728" s="13"/>
      <c r="H728" s="13"/>
      <c r="I728" s="13"/>
      <c r="J728" s="13"/>
      <c r="K728" s="49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95"/>
      <c r="F729" s="96"/>
      <c r="G729" s="13"/>
      <c r="H729" s="13"/>
      <c r="I729" s="13"/>
      <c r="J729" s="13"/>
      <c r="K729" s="49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95"/>
      <c r="F730" s="96"/>
      <c r="G730" s="13"/>
      <c r="H730" s="13"/>
      <c r="I730" s="13"/>
      <c r="J730" s="13"/>
      <c r="K730" s="49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95"/>
      <c r="F731" s="96"/>
      <c r="G731" s="13"/>
      <c r="H731" s="13"/>
      <c r="I731" s="13"/>
      <c r="J731" s="13"/>
      <c r="K731" s="49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95"/>
      <c r="F732" s="96"/>
      <c r="G732" s="13"/>
      <c r="H732" s="13"/>
      <c r="I732" s="13"/>
      <c r="J732" s="13"/>
      <c r="K732" s="49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95"/>
      <c r="F733" s="96"/>
      <c r="G733" s="13"/>
      <c r="H733" s="13"/>
      <c r="I733" s="13"/>
      <c r="J733" s="13"/>
      <c r="K733" s="49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95"/>
      <c r="F734" s="96"/>
      <c r="G734" s="13"/>
      <c r="H734" s="13"/>
      <c r="I734" s="13"/>
      <c r="J734" s="13"/>
      <c r="K734" s="49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95"/>
      <c r="F735" s="96"/>
      <c r="G735" s="13"/>
      <c r="H735" s="13"/>
      <c r="I735" s="13"/>
      <c r="J735" s="13"/>
      <c r="K735" s="49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95"/>
      <c r="F736" s="96"/>
      <c r="G736" s="13"/>
      <c r="H736" s="13"/>
      <c r="I736" s="13"/>
      <c r="J736" s="13"/>
      <c r="K736" s="49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95"/>
      <c r="F737" s="96"/>
      <c r="G737" s="13"/>
      <c r="H737" s="13"/>
      <c r="I737" s="13"/>
      <c r="J737" s="13"/>
      <c r="K737" s="49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95"/>
      <c r="F738" s="96"/>
      <c r="G738" s="13"/>
      <c r="H738" s="13"/>
      <c r="I738" s="13"/>
      <c r="J738" s="13"/>
      <c r="K738" s="49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95"/>
      <c r="F739" s="96"/>
      <c r="G739" s="13"/>
      <c r="H739" s="13"/>
      <c r="I739" s="13"/>
      <c r="J739" s="13"/>
      <c r="K739" s="49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95"/>
      <c r="F740" s="96"/>
      <c r="G740" s="13"/>
      <c r="H740" s="13"/>
      <c r="I740" s="13"/>
      <c r="J740" s="13"/>
      <c r="K740" s="49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95"/>
      <c r="F741" s="96"/>
      <c r="G741" s="13"/>
      <c r="H741" s="13"/>
      <c r="I741" s="13"/>
      <c r="J741" s="13"/>
      <c r="K741" s="49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95"/>
      <c r="F742" s="96"/>
      <c r="G742" s="13"/>
      <c r="H742" s="13"/>
      <c r="I742" s="13"/>
      <c r="J742" s="13"/>
      <c r="K742" s="49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95"/>
      <c r="F743" s="96"/>
      <c r="G743" s="13"/>
      <c r="H743" s="13"/>
      <c r="I743" s="13"/>
      <c r="J743" s="13"/>
      <c r="K743" s="49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95"/>
      <c r="F744" s="96"/>
      <c r="G744" s="13"/>
      <c r="H744" s="13"/>
      <c r="I744" s="13"/>
      <c r="J744" s="13"/>
      <c r="K744" s="49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95"/>
      <c r="F745" s="96"/>
      <c r="G745" s="13"/>
      <c r="H745" s="13"/>
      <c r="I745" s="13"/>
      <c r="J745" s="13"/>
      <c r="K745" s="49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95"/>
      <c r="F746" s="96"/>
      <c r="G746" s="13"/>
      <c r="H746" s="13"/>
      <c r="I746" s="13"/>
      <c r="J746" s="13"/>
      <c r="K746" s="49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95"/>
      <c r="F747" s="96"/>
      <c r="G747" s="13"/>
      <c r="H747" s="13"/>
      <c r="I747" s="13"/>
      <c r="J747" s="13"/>
      <c r="K747" s="49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95"/>
      <c r="F748" s="96"/>
      <c r="G748" s="13"/>
      <c r="H748" s="13"/>
      <c r="I748" s="13"/>
      <c r="J748" s="13"/>
      <c r="K748" s="49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95"/>
      <c r="F749" s="96"/>
      <c r="G749" s="13"/>
      <c r="H749" s="13"/>
      <c r="I749" s="13"/>
      <c r="J749" s="13"/>
      <c r="K749" s="49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95"/>
      <c r="F750" s="96"/>
      <c r="G750" s="13"/>
      <c r="H750" s="13"/>
      <c r="I750" s="13"/>
      <c r="J750" s="13"/>
      <c r="K750" s="49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95"/>
      <c r="F751" s="96"/>
      <c r="G751" s="13"/>
      <c r="H751" s="13"/>
      <c r="I751" s="13"/>
      <c r="J751" s="13"/>
      <c r="K751" s="49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95"/>
      <c r="F752" s="96"/>
      <c r="G752" s="13"/>
      <c r="H752" s="13"/>
      <c r="I752" s="13"/>
      <c r="J752" s="13"/>
      <c r="K752" s="49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95"/>
      <c r="F753" s="96"/>
      <c r="G753" s="13"/>
      <c r="H753" s="13"/>
      <c r="I753" s="13"/>
      <c r="J753" s="13"/>
      <c r="K753" s="49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95"/>
      <c r="F754" s="96"/>
      <c r="G754" s="13"/>
      <c r="H754" s="13"/>
      <c r="I754" s="13"/>
      <c r="J754" s="13"/>
      <c r="K754" s="49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95"/>
      <c r="F755" s="96"/>
      <c r="G755" s="13"/>
      <c r="H755" s="13"/>
      <c r="I755" s="13"/>
      <c r="J755" s="13"/>
      <c r="K755" s="49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95"/>
      <c r="F756" s="96"/>
      <c r="G756" s="13"/>
      <c r="H756" s="13"/>
      <c r="I756" s="13"/>
      <c r="J756" s="13"/>
      <c r="K756" s="49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95"/>
      <c r="F757" s="96"/>
      <c r="G757" s="13"/>
      <c r="H757" s="13"/>
      <c r="I757" s="13"/>
      <c r="J757" s="13"/>
      <c r="K757" s="49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95"/>
      <c r="F758" s="96"/>
      <c r="G758" s="13"/>
      <c r="H758" s="13"/>
      <c r="I758" s="13"/>
      <c r="J758" s="13"/>
      <c r="K758" s="49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95"/>
      <c r="F759" s="96"/>
      <c r="G759" s="13"/>
      <c r="H759" s="13"/>
      <c r="I759" s="13"/>
      <c r="J759" s="13"/>
      <c r="K759" s="49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95"/>
      <c r="F760" s="96"/>
      <c r="G760" s="13"/>
      <c r="H760" s="13"/>
      <c r="I760" s="13"/>
      <c r="J760" s="13"/>
      <c r="K760" s="49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95"/>
      <c r="F761" s="96"/>
      <c r="G761" s="13"/>
      <c r="H761" s="13"/>
      <c r="I761" s="13"/>
      <c r="J761" s="13"/>
      <c r="K761" s="49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95"/>
      <c r="F762" s="96"/>
      <c r="G762" s="13"/>
      <c r="H762" s="13"/>
      <c r="I762" s="13"/>
      <c r="J762" s="13"/>
      <c r="K762" s="49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95"/>
      <c r="F763" s="96"/>
      <c r="G763" s="13"/>
      <c r="H763" s="13"/>
      <c r="I763" s="13"/>
      <c r="J763" s="13"/>
      <c r="K763" s="49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95"/>
      <c r="F764" s="96"/>
      <c r="G764" s="13"/>
      <c r="H764" s="13"/>
      <c r="I764" s="13"/>
      <c r="J764" s="13"/>
      <c r="K764" s="49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95"/>
      <c r="F765" s="96"/>
      <c r="G765" s="13"/>
      <c r="H765" s="13"/>
      <c r="I765" s="13"/>
      <c r="J765" s="13"/>
      <c r="K765" s="49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95"/>
      <c r="F766" s="96"/>
      <c r="G766" s="13"/>
      <c r="H766" s="13"/>
      <c r="I766" s="13"/>
      <c r="J766" s="13"/>
      <c r="K766" s="49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95"/>
      <c r="F767" s="96"/>
      <c r="G767" s="13"/>
      <c r="H767" s="13"/>
      <c r="I767" s="13"/>
      <c r="J767" s="13"/>
      <c r="K767" s="49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95"/>
      <c r="F768" s="96"/>
      <c r="G768" s="13"/>
      <c r="H768" s="13"/>
      <c r="I768" s="13"/>
      <c r="J768" s="13"/>
      <c r="K768" s="49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95"/>
      <c r="F769" s="96"/>
      <c r="G769" s="13"/>
      <c r="H769" s="13"/>
      <c r="I769" s="13"/>
      <c r="J769" s="13"/>
      <c r="K769" s="49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95"/>
      <c r="F770" s="96"/>
      <c r="G770" s="13"/>
      <c r="H770" s="13"/>
      <c r="I770" s="13"/>
      <c r="J770" s="13"/>
      <c r="K770" s="49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95"/>
      <c r="F771" s="96"/>
      <c r="G771" s="13"/>
      <c r="H771" s="13"/>
      <c r="I771" s="13"/>
      <c r="J771" s="13"/>
      <c r="K771" s="49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95"/>
      <c r="F772" s="96"/>
      <c r="G772" s="13"/>
      <c r="H772" s="13"/>
      <c r="I772" s="13"/>
      <c r="J772" s="13"/>
      <c r="K772" s="49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95"/>
      <c r="F773" s="96"/>
      <c r="G773" s="13"/>
      <c r="H773" s="13"/>
      <c r="I773" s="13"/>
      <c r="J773" s="13"/>
      <c r="K773" s="49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95"/>
      <c r="F774" s="96"/>
      <c r="G774" s="13"/>
      <c r="H774" s="13"/>
      <c r="I774" s="13"/>
      <c r="J774" s="13"/>
      <c r="K774" s="49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95"/>
      <c r="F775" s="96"/>
      <c r="G775" s="13"/>
      <c r="H775" s="13"/>
      <c r="I775" s="13"/>
      <c r="J775" s="13"/>
      <c r="K775" s="49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95"/>
      <c r="F776" s="96"/>
      <c r="G776" s="13"/>
      <c r="H776" s="13"/>
      <c r="I776" s="13"/>
      <c r="J776" s="13"/>
      <c r="K776" s="49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95"/>
      <c r="F777" s="96"/>
      <c r="G777" s="13"/>
      <c r="H777" s="13"/>
      <c r="I777" s="13"/>
      <c r="J777" s="13"/>
      <c r="K777" s="49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95"/>
      <c r="F778" s="96"/>
      <c r="G778" s="13"/>
      <c r="H778" s="13"/>
      <c r="I778" s="13"/>
      <c r="J778" s="13"/>
      <c r="K778" s="49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95"/>
      <c r="F779" s="96"/>
      <c r="G779" s="13"/>
      <c r="H779" s="13"/>
      <c r="I779" s="13"/>
      <c r="J779" s="13"/>
      <c r="K779" s="49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95"/>
      <c r="F780" s="96"/>
      <c r="G780" s="13"/>
      <c r="H780" s="13"/>
      <c r="I780" s="13"/>
      <c r="J780" s="13"/>
      <c r="K780" s="49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95"/>
      <c r="F781" s="96"/>
      <c r="G781" s="13"/>
      <c r="H781" s="13"/>
      <c r="I781" s="13"/>
      <c r="J781" s="13"/>
      <c r="K781" s="49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95"/>
      <c r="F782" s="96"/>
      <c r="G782" s="13"/>
      <c r="H782" s="13"/>
      <c r="I782" s="13"/>
      <c r="J782" s="13"/>
      <c r="K782" s="49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95"/>
      <c r="F783" s="96"/>
      <c r="G783" s="13"/>
      <c r="H783" s="13"/>
      <c r="I783" s="13"/>
      <c r="J783" s="13"/>
      <c r="K783" s="49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95"/>
      <c r="F784" s="96"/>
      <c r="G784" s="13"/>
      <c r="H784" s="13"/>
      <c r="I784" s="13"/>
      <c r="J784" s="13"/>
      <c r="K784" s="49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95"/>
      <c r="F785" s="96"/>
      <c r="G785" s="13"/>
      <c r="H785" s="13"/>
      <c r="I785" s="13"/>
      <c r="J785" s="13"/>
      <c r="K785" s="49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95"/>
      <c r="F786" s="96"/>
      <c r="G786" s="13"/>
      <c r="H786" s="13"/>
      <c r="I786" s="13"/>
      <c r="J786" s="13"/>
      <c r="K786" s="49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95"/>
      <c r="F787" s="96"/>
      <c r="G787" s="13"/>
      <c r="H787" s="13"/>
      <c r="I787" s="13"/>
      <c r="J787" s="13"/>
      <c r="K787" s="49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95"/>
      <c r="F788" s="96"/>
      <c r="G788" s="13"/>
      <c r="H788" s="13"/>
      <c r="I788" s="13"/>
      <c r="J788" s="13"/>
      <c r="K788" s="49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95"/>
      <c r="F789" s="96"/>
      <c r="G789" s="13"/>
      <c r="H789" s="13"/>
      <c r="I789" s="13"/>
      <c r="J789" s="13"/>
      <c r="K789" s="49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95"/>
      <c r="F790" s="96"/>
      <c r="G790" s="13"/>
      <c r="H790" s="13"/>
      <c r="I790" s="13"/>
      <c r="J790" s="13"/>
      <c r="K790" s="49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95"/>
      <c r="F791" s="96"/>
      <c r="G791" s="13"/>
      <c r="H791" s="13"/>
      <c r="I791" s="13"/>
      <c r="J791" s="13"/>
      <c r="K791" s="49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95"/>
      <c r="F792" s="96"/>
      <c r="G792" s="13"/>
      <c r="H792" s="13"/>
      <c r="I792" s="13"/>
      <c r="J792" s="13"/>
      <c r="K792" s="49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95"/>
      <c r="F793" s="96"/>
      <c r="G793" s="13"/>
      <c r="H793" s="13"/>
      <c r="I793" s="13"/>
      <c r="J793" s="13"/>
      <c r="K793" s="49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95"/>
      <c r="F794" s="96"/>
      <c r="G794" s="13"/>
      <c r="H794" s="13"/>
      <c r="I794" s="13"/>
      <c r="J794" s="13"/>
      <c r="K794" s="49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95"/>
      <c r="F795" s="96"/>
      <c r="G795" s="13"/>
      <c r="H795" s="13"/>
      <c r="I795" s="13"/>
      <c r="J795" s="13"/>
      <c r="K795" s="49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95"/>
      <c r="F796" s="96"/>
      <c r="G796" s="13"/>
      <c r="H796" s="13"/>
      <c r="I796" s="13"/>
      <c r="J796" s="13"/>
      <c r="K796" s="49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95"/>
      <c r="F797" s="96"/>
      <c r="G797" s="13"/>
      <c r="H797" s="13"/>
      <c r="I797" s="13"/>
      <c r="J797" s="13"/>
      <c r="K797" s="49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95"/>
      <c r="F798" s="96"/>
      <c r="G798" s="13"/>
      <c r="H798" s="13"/>
      <c r="I798" s="13"/>
      <c r="J798" s="13"/>
      <c r="K798" s="49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95"/>
      <c r="F799" s="96"/>
      <c r="G799" s="13"/>
      <c r="H799" s="13"/>
      <c r="I799" s="13"/>
      <c r="J799" s="13"/>
      <c r="K799" s="49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95"/>
      <c r="F800" s="96"/>
      <c r="G800" s="13"/>
      <c r="H800" s="13"/>
      <c r="I800" s="13"/>
      <c r="J800" s="13"/>
      <c r="K800" s="49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95"/>
      <c r="F801" s="96"/>
      <c r="G801" s="13"/>
      <c r="H801" s="13"/>
      <c r="I801" s="13"/>
      <c r="J801" s="13"/>
      <c r="K801" s="49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95"/>
      <c r="F802" s="96"/>
      <c r="G802" s="13"/>
      <c r="H802" s="13"/>
      <c r="I802" s="13"/>
      <c r="J802" s="13"/>
      <c r="K802" s="49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95"/>
      <c r="F803" s="96"/>
      <c r="G803" s="13"/>
      <c r="H803" s="13"/>
      <c r="I803" s="13"/>
      <c r="J803" s="13"/>
      <c r="K803" s="49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95"/>
      <c r="F804" s="96"/>
      <c r="G804" s="13"/>
      <c r="H804" s="13"/>
      <c r="I804" s="13"/>
      <c r="J804" s="13"/>
      <c r="K804" s="49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95"/>
      <c r="F805" s="96"/>
      <c r="G805" s="13"/>
      <c r="H805" s="13"/>
      <c r="I805" s="13"/>
      <c r="J805" s="13"/>
      <c r="K805" s="49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95"/>
      <c r="F806" s="96"/>
      <c r="G806" s="13"/>
      <c r="H806" s="13"/>
      <c r="I806" s="13"/>
      <c r="J806" s="13"/>
      <c r="K806" s="49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95"/>
      <c r="F807" s="96"/>
      <c r="G807" s="13"/>
      <c r="H807" s="13"/>
      <c r="I807" s="13"/>
      <c r="J807" s="13"/>
      <c r="K807" s="49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95"/>
      <c r="F808" s="96"/>
      <c r="G808" s="13"/>
      <c r="H808" s="13"/>
      <c r="I808" s="13"/>
      <c r="J808" s="13"/>
      <c r="K808" s="49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95"/>
      <c r="F809" s="96"/>
      <c r="G809" s="13"/>
      <c r="H809" s="13"/>
      <c r="I809" s="13"/>
      <c r="J809" s="13"/>
      <c r="K809" s="49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95"/>
      <c r="F810" s="96"/>
      <c r="G810" s="13"/>
      <c r="H810" s="13"/>
      <c r="I810" s="13"/>
      <c r="J810" s="13"/>
      <c r="K810" s="49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95"/>
      <c r="F811" s="96"/>
      <c r="G811" s="13"/>
      <c r="H811" s="13"/>
      <c r="I811" s="13"/>
      <c r="J811" s="13"/>
      <c r="K811" s="49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95"/>
      <c r="F812" s="96"/>
      <c r="G812" s="13"/>
      <c r="H812" s="13"/>
      <c r="I812" s="13"/>
      <c r="J812" s="13"/>
      <c r="K812" s="49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95"/>
      <c r="F813" s="96"/>
      <c r="G813" s="13"/>
      <c r="H813" s="13"/>
      <c r="I813" s="13"/>
      <c r="J813" s="13"/>
      <c r="K813" s="49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95"/>
      <c r="F814" s="96"/>
      <c r="G814" s="13"/>
      <c r="H814" s="13"/>
      <c r="I814" s="13"/>
      <c r="J814" s="13"/>
      <c r="K814" s="49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95"/>
      <c r="F815" s="96"/>
      <c r="G815" s="13"/>
      <c r="H815" s="13"/>
      <c r="I815" s="13"/>
      <c r="J815" s="13"/>
      <c r="K815" s="49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95"/>
      <c r="F816" s="96"/>
      <c r="G816" s="13"/>
      <c r="H816" s="13"/>
      <c r="I816" s="13"/>
      <c r="J816" s="13"/>
      <c r="K816" s="49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95"/>
      <c r="F817" s="96"/>
      <c r="G817" s="13"/>
      <c r="H817" s="13"/>
      <c r="I817" s="13"/>
      <c r="J817" s="13"/>
      <c r="K817" s="49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95"/>
      <c r="F818" s="96"/>
      <c r="G818" s="13"/>
      <c r="H818" s="13"/>
      <c r="I818" s="13"/>
      <c r="J818" s="13"/>
      <c r="K818" s="49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95"/>
      <c r="F819" s="96"/>
      <c r="G819" s="13"/>
      <c r="H819" s="13"/>
      <c r="I819" s="13"/>
      <c r="J819" s="13"/>
      <c r="K819" s="49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95"/>
      <c r="F820" s="96"/>
      <c r="G820" s="13"/>
      <c r="H820" s="13"/>
      <c r="I820" s="13"/>
      <c r="J820" s="13"/>
      <c r="K820" s="49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95"/>
      <c r="F821" s="96"/>
      <c r="G821" s="13"/>
      <c r="H821" s="13"/>
      <c r="I821" s="13"/>
      <c r="J821" s="13"/>
      <c r="K821" s="49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95"/>
      <c r="F822" s="96"/>
      <c r="G822" s="13"/>
      <c r="H822" s="13"/>
      <c r="I822" s="13"/>
      <c r="J822" s="13"/>
      <c r="K822" s="49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95"/>
      <c r="F823" s="96"/>
      <c r="G823" s="13"/>
      <c r="H823" s="13"/>
      <c r="I823" s="13"/>
      <c r="J823" s="13"/>
      <c r="K823" s="49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95"/>
      <c r="F824" s="96"/>
      <c r="G824" s="13"/>
      <c r="H824" s="13"/>
      <c r="I824" s="13"/>
      <c r="J824" s="13"/>
      <c r="K824" s="49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95"/>
      <c r="F825" s="96"/>
      <c r="G825" s="13"/>
      <c r="H825" s="13"/>
      <c r="I825" s="13"/>
      <c r="J825" s="13"/>
      <c r="K825" s="49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95"/>
      <c r="F826" s="96"/>
      <c r="G826" s="13"/>
      <c r="H826" s="13"/>
      <c r="I826" s="13"/>
      <c r="J826" s="13"/>
      <c r="K826" s="49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95"/>
      <c r="F827" s="96"/>
      <c r="G827" s="13"/>
      <c r="H827" s="13"/>
      <c r="I827" s="13"/>
      <c r="J827" s="13"/>
      <c r="K827" s="49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95"/>
      <c r="F828" s="96"/>
      <c r="G828" s="13"/>
      <c r="H828" s="13"/>
      <c r="I828" s="13"/>
      <c r="J828" s="13"/>
      <c r="K828" s="49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95"/>
      <c r="F829" s="96"/>
      <c r="G829" s="13"/>
      <c r="H829" s="13"/>
      <c r="I829" s="13"/>
      <c r="J829" s="13"/>
      <c r="K829" s="49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95"/>
      <c r="F830" s="96"/>
      <c r="G830" s="13"/>
      <c r="H830" s="13"/>
      <c r="I830" s="13"/>
      <c r="J830" s="13"/>
      <c r="K830" s="49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95"/>
      <c r="F831" s="96"/>
      <c r="G831" s="13"/>
      <c r="H831" s="13"/>
      <c r="I831" s="13"/>
      <c r="J831" s="13"/>
      <c r="K831" s="49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95"/>
      <c r="F832" s="96"/>
      <c r="G832" s="13"/>
      <c r="H832" s="13"/>
      <c r="I832" s="13"/>
      <c r="J832" s="13"/>
      <c r="K832" s="49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95"/>
      <c r="F833" s="96"/>
      <c r="G833" s="13"/>
      <c r="H833" s="13"/>
      <c r="I833" s="13"/>
      <c r="J833" s="13"/>
      <c r="K833" s="49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95"/>
      <c r="F834" s="96"/>
      <c r="G834" s="13"/>
      <c r="H834" s="13"/>
      <c r="I834" s="13"/>
      <c r="J834" s="13"/>
      <c r="K834" s="49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95"/>
      <c r="F835" s="96"/>
      <c r="G835" s="13"/>
      <c r="H835" s="13"/>
      <c r="I835" s="13"/>
      <c r="J835" s="13"/>
      <c r="K835" s="49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95"/>
      <c r="F836" s="96"/>
      <c r="G836" s="13"/>
      <c r="H836" s="13"/>
      <c r="I836" s="13"/>
      <c r="J836" s="13"/>
      <c r="K836" s="49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95"/>
      <c r="F837" s="96"/>
      <c r="G837" s="13"/>
      <c r="H837" s="13"/>
      <c r="I837" s="13"/>
      <c r="J837" s="13"/>
      <c r="K837" s="49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95"/>
      <c r="F838" s="96"/>
      <c r="G838" s="13"/>
      <c r="H838" s="13"/>
      <c r="I838" s="13"/>
      <c r="J838" s="13"/>
      <c r="K838" s="49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95"/>
      <c r="F839" s="96"/>
      <c r="G839" s="13"/>
      <c r="H839" s="13"/>
      <c r="I839" s="13"/>
      <c r="J839" s="13"/>
      <c r="K839" s="49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95"/>
      <c r="F840" s="96"/>
      <c r="G840" s="13"/>
      <c r="H840" s="13"/>
      <c r="I840" s="13"/>
      <c r="J840" s="13"/>
      <c r="K840" s="49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95"/>
      <c r="F841" s="96"/>
      <c r="G841" s="13"/>
      <c r="H841" s="13"/>
      <c r="I841" s="13"/>
      <c r="J841" s="13"/>
      <c r="K841" s="49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95"/>
      <c r="F842" s="96"/>
      <c r="G842" s="13"/>
      <c r="H842" s="13"/>
      <c r="I842" s="13"/>
      <c r="J842" s="13"/>
      <c r="K842" s="49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95"/>
      <c r="F843" s="96"/>
      <c r="G843" s="13"/>
      <c r="H843" s="13"/>
      <c r="I843" s="13"/>
      <c r="J843" s="13"/>
      <c r="K843" s="49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95"/>
      <c r="F844" s="96"/>
      <c r="G844" s="13"/>
      <c r="H844" s="13"/>
      <c r="I844" s="13"/>
      <c r="J844" s="13"/>
      <c r="K844" s="49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95"/>
      <c r="F845" s="96"/>
      <c r="G845" s="13"/>
      <c r="H845" s="13"/>
      <c r="I845" s="13"/>
      <c r="J845" s="13"/>
      <c r="K845" s="49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95"/>
      <c r="F846" s="96"/>
      <c r="G846" s="13"/>
      <c r="H846" s="13"/>
      <c r="I846" s="13"/>
      <c r="J846" s="13"/>
      <c r="K846" s="49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95"/>
      <c r="F847" s="96"/>
      <c r="G847" s="13"/>
      <c r="H847" s="13"/>
      <c r="I847" s="13"/>
      <c r="J847" s="13"/>
      <c r="K847" s="49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95"/>
      <c r="F848" s="96"/>
      <c r="G848" s="13"/>
      <c r="H848" s="13"/>
      <c r="I848" s="13"/>
      <c r="J848" s="13"/>
      <c r="K848" s="49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95"/>
      <c r="F849" s="96"/>
      <c r="G849" s="13"/>
      <c r="H849" s="13"/>
      <c r="I849" s="13"/>
      <c r="J849" s="13"/>
      <c r="K849" s="49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95"/>
      <c r="F850" s="96"/>
      <c r="G850" s="13"/>
      <c r="H850" s="13"/>
      <c r="I850" s="13"/>
      <c r="J850" s="13"/>
      <c r="K850" s="49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95"/>
      <c r="F851" s="96"/>
      <c r="G851" s="13"/>
      <c r="H851" s="13"/>
      <c r="I851" s="13"/>
      <c r="J851" s="13"/>
      <c r="K851" s="49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95"/>
      <c r="F852" s="96"/>
      <c r="G852" s="13"/>
      <c r="H852" s="13"/>
      <c r="I852" s="13"/>
      <c r="J852" s="13"/>
      <c r="K852" s="49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95"/>
      <c r="F853" s="96"/>
      <c r="G853" s="13"/>
      <c r="H853" s="13"/>
      <c r="I853" s="13"/>
      <c r="J853" s="13"/>
      <c r="K853" s="49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95"/>
      <c r="F854" s="96"/>
      <c r="G854" s="13"/>
      <c r="H854" s="13"/>
      <c r="I854" s="13"/>
      <c r="J854" s="13"/>
      <c r="K854" s="49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95"/>
      <c r="F855" s="96"/>
      <c r="G855" s="13"/>
      <c r="H855" s="13"/>
      <c r="I855" s="13"/>
      <c r="J855" s="13"/>
      <c r="K855" s="49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95"/>
      <c r="F856" s="96"/>
      <c r="G856" s="13"/>
      <c r="H856" s="13"/>
      <c r="I856" s="13"/>
      <c r="J856" s="13"/>
      <c r="K856" s="49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95"/>
      <c r="F857" s="96"/>
      <c r="G857" s="13"/>
      <c r="H857" s="13"/>
      <c r="I857" s="13"/>
      <c r="J857" s="13"/>
      <c r="K857" s="49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95"/>
      <c r="F858" s="96"/>
      <c r="G858" s="13"/>
      <c r="H858" s="13"/>
      <c r="I858" s="13"/>
      <c r="J858" s="13"/>
      <c r="K858" s="49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95"/>
      <c r="F859" s="96"/>
      <c r="G859" s="13"/>
      <c r="H859" s="13"/>
      <c r="I859" s="13"/>
      <c r="J859" s="13"/>
      <c r="K859" s="49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95"/>
      <c r="F860" s="96"/>
      <c r="G860" s="13"/>
      <c r="H860" s="13"/>
      <c r="I860" s="13"/>
      <c r="J860" s="13"/>
      <c r="K860" s="49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95"/>
      <c r="F861" s="96"/>
      <c r="G861" s="13"/>
      <c r="H861" s="13"/>
      <c r="I861" s="13"/>
      <c r="J861" s="13"/>
      <c r="K861" s="49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95"/>
      <c r="F862" s="96"/>
      <c r="G862" s="13"/>
      <c r="H862" s="13"/>
      <c r="I862" s="13"/>
      <c r="J862" s="13"/>
      <c r="K862" s="49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95"/>
      <c r="F863" s="96"/>
      <c r="G863" s="13"/>
      <c r="H863" s="13"/>
      <c r="I863" s="13"/>
      <c r="J863" s="13"/>
      <c r="K863" s="49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95"/>
      <c r="F864" s="96"/>
      <c r="G864" s="13"/>
      <c r="H864" s="13"/>
      <c r="I864" s="13"/>
      <c r="J864" s="13"/>
      <c r="K864" s="49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95"/>
      <c r="F865" s="96"/>
      <c r="G865" s="13"/>
      <c r="H865" s="13"/>
      <c r="I865" s="13"/>
      <c r="J865" s="13"/>
      <c r="K865" s="49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95"/>
      <c r="F866" s="96"/>
      <c r="G866" s="13"/>
      <c r="H866" s="13"/>
      <c r="I866" s="13"/>
      <c r="J866" s="13"/>
      <c r="K866" s="49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95"/>
      <c r="F867" s="96"/>
      <c r="G867" s="13"/>
      <c r="H867" s="13"/>
      <c r="I867" s="13"/>
      <c r="J867" s="13"/>
      <c r="K867" s="49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95"/>
      <c r="F868" s="96"/>
      <c r="G868" s="13"/>
      <c r="H868" s="13"/>
      <c r="I868" s="13"/>
      <c r="J868" s="13"/>
      <c r="K868" s="49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95"/>
      <c r="F869" s="96"/>
      <c r="G869" s="13"/>
      <c r="H869" s="13"/>
      <c r="I869" s="13"/>
      <c r="J869" s="13"/>
      <c r="K869" s="49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95"/>
      <c r="F870" s="96"/>
      <c r="G870" s="13"/>
      <c r="H870" s="13"/>
      <c r="I870" s="13"/>
      <c r="J870" s="13"/>
      <c r="K870" s="49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95"/>
      <c r="F871" s="96"/>
      <c r="G871" s="13"/>
      <c r="H871" s="13"/>
      <c r="I871" s="13"/>
      <c r="J871" s="13"/>
      <c r="K871" s="49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95"/>
      <c r="F872" s="96"/>
      <c r="G872" s="13"/>
      <c r="H872" s="13"/>
      <c r="I872" s="13"/>
      <c r="J872" s="13"/>
      <c r="K872" s="49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95"/>
      <c r="F873" s="96"/>
      <c r="G873" s="13"/>
      <c r="H873" s="13"/>
      <c r="I873" s="13"/>
      <c r="J873" s="13"/>
      <c r="K873" s="49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95"/>
      <c r="F874" s="96"/>
      <c r="G874" s="13"/>
      <c r="H874" s="13"/>
      <c r="I874" s="13"/>
      <c r="J874" s="13"/>
      <c r="K874" s="49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95"/>
      <c r="F875" s="96"/>
      <c r="G875" s="13"/>
      <c r="H875" s="13"/>
      <c r="I875" s="13"/>
      <c r="J875" s="13"/>
      <c r="K875" s="49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95"/>
      <c r="F876" s="96"/>
      <c r="G876" s="13"/>
      <c r="H876" s="13"/>
      <c r="I876" s="13"/>
      <c r="J876" s="13"/>
      <c r="K876" s="49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95"/>
      <c r="F877" s="96"/>
      <c r="G877" s="13"/>
      <c r="H877" s="13"/>
      <c r="I877" s="13"/>
      <c r="J877" s="13"/>
      <c r="K877" s="49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95"/>
      <c r="F878" s="96"/>
      <c r="G878" s="13"/>
      <c r="H878" s="13"/>
      <c r="I878" s="13"/>
      <c r="J878" s="13"/>
      <c r="K878" s="49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95"/>
      <c r="F879" s="96"/>
      <c r="G879" s="13"/>
      <c r="H879" s="13"/>
      <c r="I879" s="13"/>
      <c r="J879" s="13"/>
      <c r="K879" s="49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95"/>
      <c r="F880" s="96"/>
      <c r="G880" s="13"/>
      <c r="H880" s="13"/>
      <c r="I880" s="13"/>
      <c r="J880" s="13"/>
      <c r="K880" s="49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95"/>
      <c r="F881" s="96"/>
      <c r="G881" s="13"/>
      <c r="H881" s="13"/>
      <c r="I881" s="13"/>
      <c r="J881" s="13"/>
      <c r="K881" s="49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95"/>
      <c r="F882" s="96"/>
      <c r="G882" s="13"/>
      <c r="H882" s="13"/>
      <c r="I882" s="13"/>
      <c r="J882" s="13"/>
      <c r="K882" s="49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95"/>
      <c r="F883" s="96"/>
      <c r="G883" s="13"/>
      <c r="H883" s="13"/>
      <c r="I883" s="13"/>
      <c r="J883" s="13"/>
      <c r="K883" s="49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95"/>
      <c r="F884" s="96"/>
      <c r="G884" s="13"/>
      <c r="H884" s="13"/>
      <c r="I884" s="13"/>
      <c r="J884" s="13"/>
      <c r="K884" s="49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95"/>
      <c r="F885" s="96"/>
      <c r="G885" s="13"/>
      <c r="H885" s="13"/>
      <c r="I885" s="13"/>
      <c r="J885" s="13"/>
      <c r="K885" s="49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95"/>
      <c r="F886" s="96"/>
      <c r="G886" s="13"/>
      <c r="H886" s="13"/>
      <c r="I886" s="13"/>
      <c r="J886" s="13"/>
      <c r="K886" s="49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95"/>
      <c r="F887" s="96"/>
      <c r="G887" s="13"/>
      <c r="H887" s="13"/>
      <c r="I887" s="13"/>
      <c r="J887" s="13"/>
      <c r="K887" s="49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95"/>
      <c r="F888" s="96"/>
      <c r="G888" s="13"/>
      <c r="H888" s="13"/>
      <c r="I888" s="13"/>
      <c r="J888" s="13"/>
      <c r="K888" s="49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95"/>
      <c r="F889" s="96"/>
      <c r="G889" s="13"/>
      <c r="H889" s="13"/>
      <c r="I889" s="13"/>
      <c r="J889" s="13"/>
      <c r="K889" s="49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95"/>
      <c r="F890" s="96"/>
      <c r="G890" s="13"/>
      <c r="H890" s="13"/>
      <c r="I890" s="13"/>
      <c r="J890" s="13"/>
      <c r="K890" s="49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95"/>
      <c r="F891" s="96"/>
      <c r="G891" s="13"/>
      <c r="H891" s="13"/>
      <c r="I891" s="13"/>
      <c r="J891" s="13"/>
      <c r="K891" s="49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95"/>
      <c r="F892" s="96"/>
      <c r="G892" s="13"/>
      <c r="H892" s="13"/>
      <c r="I892" s="13"/>
      <c r="J892" s="13"/>
      <c r="K892" s="49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95"/>
      <c r="F893" s="96"/>
      <c r="G893" s="13"/>
      <c r="H893" s="13"/>
      <c r="I893" s="13"/>
      <c r="J893" s="13"/>
      <c r="K893" s="49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95"/>
      <c r="F894" s="96"/>
      <c r="G894" s="13"/>
      <c r="H894" s="13"/>
      <c r="I894" s="13"/>
      <c r="J894" s="13"/>
      <c r="K894" s="49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95"/>
      <c r="F895" s="96"/>
      <c r="G895" s="13"/>
      <c r="H895" s="13"/>
      <c r="I895" s="13"/>
      <c r="J895" s="13"/>
      <c r="K895" s="49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95"/>
      <c r="F896" s="96"/>
      <c r="G896" s="13"/>
      <c r="H896" s="13"/>
      <c r="I896" s="13"/>
      <c r="J896" s="13"/>
      <c r="K896" s="49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95"/>
      <c r="F897" s="96"/>
      <c r="G897" s="13"/>
      <c r="H897" s="13"/>
      <c r="I897" s="13"/>
      <c r="J897" s="13"/>
      <c r="K897" s="49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95"/>
      <c r="F898" s="96"/>
      <c r="G898" s="13"/>
      <c r="H898" s="13"/>
      <c r="I898" s="13"/>
      <c r="J898" s="13"/>
      <c r="K898" s="49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95"/>
      <c r="F899" s="96"/>
      <c r="G899" s="13"/>
      <c r="H899" s="13"/>
      <c r="I899" s="13"/>
      <c r="J899" s="13"/>
      <c r="K899" s="49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95"/>
      <c r="F900" s="96"/>
      <c r="G900" s="13"/>
      <c r="H900" s="13"/>
      <c r="I900" s="13"/>
      <c r="J900" s="13"/>
      <c r="K900" s="49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95"/>
      <c r="F901" s="96"/>
      <c r="G901" s="13"/>
      <c r="H901" s="13"/>
      <c r="I901" s="13"/>
      <c r="J901" s="13"/>
      <c r="K901" s="49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95"/>
      <c r="F902" s="96"/>
      <c r="G902" s="13"/>
      <c r="H902" s="13"/>
      <c r="I902" s="13"/>
      <c r="J902" s="13"/>
      <c r="K902" s="49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95"/>
      <c r="F903" s="96"/>
      <c r="G903" s="13"/>
      <c r="H903" s="13"/>
      <c r="I903" s="13"/>
      <c r="J903" s="13"/>
      <c r="K903" s="49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95"/>
      <c r="F904" s="96"/>
      <c r="G904" s="13"/>
      <c r="H904" s="13"/>
      <c r="I904" s="13"/>
      <c r="J904" s="13"/>
      <c r="K904" s="49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95"/>
      <c r="F905" s="96"/>
      <c r="G905" s="13"/>
      <c r="H905" s="13"/>
      <c r="I905" s="13"/>
      <c r="J905" s="13"/>
      <c r="K905" s="49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95"/>
      <c r="F906" s="96"/>
      <c r="G906" s="13"/>
      <c r="H906" s="13"/>
      <c r="I906" s="13"/>
      <c r="J906" s="13"/>
      <c r="K906" s="49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95"/>
      <c r="F907" s="96"/>
      <c r="G907" s="13"/>
      <c r="H907" s="13"/>
      <c r="I907" s="13"/>
      <c r="J907" s="13"/>
      <c r="K907" s="49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95"/>
      <c r="F908" s="96"/>
      <c r="G908" s="13"/>
      <c r="H908" s="13"/>
      <c r="I908" s="13"/>
      <c r="J908" s="13"/>
      <c r="K908" s="49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95"/>
      <c r="F909" s="96"/>
      <c r="G909" s="13"/>
      <c r="H909" s="13"/>
      <c r="I909" s="13"/>
      <c r="J909" s="13"/>
      <c r="K909" s="49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95"/>
      <c r="F910" s="96"/>
      <c r="G910" s="13"/>
      <c r="H910" s="13"/>
      <c r="I910" s="13"/>
      <c r="J910" s="13"/>
      <c r="K910" s="49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95"/>
      <c r="F911" s="96"/>
      <c r="G911" s="13"/>
      <c r="H911" s="13"/>
      <c r="I911" s="13"/>
      <c r="J911" s="13"/>
      <c r="K911" s="49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95"/>
      <c r="F912" s="96"/>
      <c r="G912" s="13"/>
      <c r="H912" s="13"/>
      <c r="I912" s="13"/>
      <c r="J912" s="13"/>
      <c r="K912" s="49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95"/>
      <c r="F913" s="96"/>
      <c r="G913" s="13"/>
      <c r="H913" s="13"/>
      <c r="I913" s="13"/>
      <c r="J913" s="13"/>
      <c r="K913" s="49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95"/>
      <c r="F914" s="96"/>
      <c r="G914" s="13"/>
      <c r="H914" s="13"/>
      <c r="I914" s="13"/>
      <c r="J914" s="13"/>
      <c r="K914" s="49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95"/>
      <c r="F915" s="96"/>
      <c r="G915" s="13"/>
      <c r="H915" s="13"/>
      <c r="I915" s="13"/>
      <c r="J915" s="13"/>
      <c r="K915" s="49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95"/>
      <c r="F916" s="96"/>
      <c r="G916" s="13"/>
      <c r="H916" s="13"/>
      <c r="I916" s="13"/>
      <c r="J916" s="13"/>
      <c r="K916" s="49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95"/>
      <c r="F917" s="96"/>
      <c r="G917" s="13"/>
      <c r="H917" s="13"/>
      <c r="I917" s="13"/>
      <c r="J917" s="13"/>
      <c r="K917" s="49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95"/>
      <c r="F918" s="96"/>
      <c r="G918" s="13"/>
      <c r="H918" s="13"/>
      <c r="I918" s="13"/>
      <c r="J918" s="13"/>
      <c r="K918" s="49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95"/>
      <c r="F919" s="96"/>
      <c r="G919" s="13"/>
      <c r="H919" s="13"/>
      <c r="I919" s="13"/>
      <c r="J919" s="13"/>
      <c r="K919" s="49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95"/>
      <c r="F920" s="96"/>
      <c r="G920" s="13"/>
      <c r="H920" s="13"/>
      <c r="I920" s="13"/>
      <c r="J920" s="13"/>
      <c r="K920" s="49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95"/>
      <c r="F921" s="96"/>
      <c r="G921" s="13"/>
      <c r="H921" s="13"/>
      <c r="I921" s="13"/>
      <c r="J921" s="13"/>
      <c r="K921" s="49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95"/>
      <c r="F922" s="96"/>
      <c r="G922" s="13"/>
      <c r="H922" s="13"/>
      <c r="I922" s="13"/>
      <c r="J922" s="13"/>
      <c r="K922" s="49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95"/>
      <c r="F923" s="96"/>
      <c r="G923" s="13"/>
      <c r="H923" s="13"/>
      <c r="I923" s="13"/>
      <c r="J923" s="13"/>
      <c r="K923" s="49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95"/>
      <c r="F924" s="96"/>
      <c r="G924" s="13"/>
      <c r="H924" s="13"/>
      <c r="I924" s="13"/>
      <c r="J924" s="13"/>
      <c r="K924" s="49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95"/>
      <c r="F925" s="96"/>
      <c r="G925" s="13"/>
      <c r="H925" s="13"/>
      <c r="I925" s="13"/>
      <c r="J925" s="13"/>
      <c r="K925" s="49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95"/>
      <c r="F926" s="96"/>
      <c r="G926" s="13"/>
      <c r="H926" s="13"/>
      <c r="I926" s="13"/>
      <c r="J926" s="13"/>
      <c r="K926" s="49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95"/>
      <c r="F927" s="96"/>
      <c r="G927" s="13"/>
      <c r="H927" s="13"/>
      <c r="I927" s="13"/>
      <c r="J927" s="13"/>
      <c r="K927" s="49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95"/>
      <c r="F928" s="96"/>
      <c r="G928" s="13"/>
      <c r="H928" s="13"/>
      <c r="I928" s="13"/>
      <c r="J928" s="13"/>
      <c r="K928" s="49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95"/>
      <c r="F929" s="96"/>
      <c r="G929" s="13"/>
      <c r="H929" s="13"/>
      <c r="I929" s="13"/>
      <c r="J929" s="13"/>
      <c r="K929" s="49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95"/>
      <c r="F930" s="96"/>
      <c r="G930" s="13"/>
      <c r="H930" s="13"/>
      <c r="I930" s="13"/>
      <c r="J930" s="13"/>
      <c r="K930" s="49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95"/>
      <c r="F931" s="96"/>
      <c r="G931" s="13"/>
      <c r="H931" s="13"/>
      <c r="I931" s="13"/>
      <c r="J931" s="13"/>
      <c r="K931" s="49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95"/>
      <c r="F932" s="96"/>
      <c r="G932" s="13"/>
      <c r="H932" s="13"/>
      <c r="I932" s="13"/>
      <c r="J932" s="13"/>
      <c r="K932" s="49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95"/>
      <c r="F933" s="96"/>
      <c r="G933" s="13"/>
      <c r="H933" s="13"/>
      <c r="I933" s="13"/>
      <c r="J933" s="13"/>
      <c r="K933" s="49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95"/>
      <c r="F934" s="96"/>
      <c r="G934" s="13"/>
      <c r="H934" s="13"/>
      <c r="I934" s="13"/>
      <c r="J934" s="13"/>
      <c r="K934" s="49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95"/>
      <c r="F935" s="96"/>
      <c r="G935" s="13"/>
      <c r="H935" s="13"/>
      <c r="I935" s="13"/>
      <c r="J935" s="13"/>
      <c r="K935" s="49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95"/>
      <c r="F936" s="96"/>
      <c r="G936" s="13"/>
      <c r="H936" s="13"/>
      <c r="I936" s="13"/>
      <c r="J936" s="13"/>
      <c r="K936" s="49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95"/>
      <c r="F937" s="96"/>
      <c r="G937" s="13"/>
      <c r="H937" s="13"/>
      <c r="I937" s="13"/>
      <c r="J937" s="13"/>
      <c r="K937" s="49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95"/>
      <c r="F938" s="96"/>
      <c r="G938" s="13"/>
      <c r="H938" s="13"/>
      <c r="I938" s="13"/>
      <c r="J938" s="13"/>
      <c r="K938" s="49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95"/>
      <c r="F939" s="96"/>
      <c r="G939" s="13"/>
      <c r="H939" s="13"/>
      <c r="I939" s="13"/>
      <c r="J939" s="13"/>
      <c r="K939" s="49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95"/>
      <c r="F940" s="96"/>
      <c r="G940" s="13"/>
      <c r="H940" s="13"/>
      <c r="I940" s="13"/>
      <c r="J940" s="13"/>
      <c r="K940" s="49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95"/>
      <c r="F941" s="96"/>
      <c r="G941" s="13"/>
      <c r="H941" s="13"/>
      <c r="I941" s="13"/>
      <c r="J941" s="13"/>
      <c r="K941" s="49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95"/>
      <c r="F942" s="96"/>
      <c r="G942" s="13"/>
      <c r="H942" s="13"/>
      <c r="I942" s="13"/>
      <c r="J942" s="13"/>
      <c r="K942" s="49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95"/>
      <c r="F943" s="96"/>
      <c r="G943" s="13"/>
      <c r="H943" s="13"/>
      <c r="I943" s="13"/>
      <c r="J943" s="13"/>
      <c r="K943" s="49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95"/>
      <c r="F944" s="96"/>
      <c r="G944" s="13"/>
      <c r="H944" s="13"/>
      <c r="I944" s="13"/>
      <c r="J944" s="13"/>
      <c r="K944" s="49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95"/>
      <c r="F945" s="96"/>
      <c r="G945" s="13"/>
      <c r="H945" s="13"/>
      <c r="I945" s="13"/>
      <c r="J945" s="13"/>
      <c r="K945" s="49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95"/>
      <c r="F946" s="96"/>
      <c r="G946" s="13"/>
      <c r="H946" s="13"/>
      <c r="I946" s="13"/>
      <c r="J946" s="13"/>
      <c r="K946" s="49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95"/>
      <c r="F947" s="96"/>
      <c r="G947" s="13"/>
      <c r="H947" s="13"/>
      <c r="I947" s="13"/>
      <c r="J947" s="13"/>
      <c r="K947" s="49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95"/>
      <c r="F948" s="96"/>
      <c r="G948" s="13"/>
      <c r="H948" s="13"/>
      <c r="I948" s="13"/>
      <c r="J948" s="13"/>
      <c r="K948" s="49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95"/>
      <c r="F949" s="96"/>
      <c r="G949" s="13"/>
      <c r="H949" s="13"/>
      <c r="I949" s="13"/>
      <c r="J949" s="13"/>
      <c r="K949" s="49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95"/>
      <c r="F950" s="96"/>
      <c r="G950" s="13"/>
      <c r="H950" s="13"/>
      <c r="I950" s="13"/>
      <c r="J950" s="13"/>
      <c r="K950" s="49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95"/>
      <c r="F951" s="96"/>
      <c r="G951" s="13"/>
      <c r="H951" s="13"/>
      <c r="I951" s="13"/>
      <c r="J951" s="13"/>
      <c r="K951" s="49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95"/>
      <c r="F952" s="96"/>
      <c r="G952" s="13"/>
      <c r="H952" s="13"/>
      <c r="I952" s="13"/>
      <c r="J952" s="13"/>
      <c r="K952" s="49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95"/>
      <c r="F953" s="96"/>
      <c r="G953" s="13"/>
      <c r="H953" s="13"/>
      <c r="I953" s="13"/>
      <c r="J953" s="13"/>
      <c r="K953" s="49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95"/>
      <c r="F954" s="96"/>
      <c r="G954" s="13"/>
      <c r="H954" s="13"/>
      <c r="I954" s="13"/>
      <c r="J954" s="13"/>
      <c r="K954" s="49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95"/>
      <c r="F955" s="96"/>
      <c r="G955" s="13"/>
      <c r="H955" s="13"/>
      <c r="I955" s="13"/>
      <c r="J955" s="13"/>
      <c r="K955" s="49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95"/>
      <c r="F956" s="96"/>
      <c r="G956" s="13"/>
      <c r="H956" s="13"/>
      <c r="I956" s="13"/>
      <c r="J956" s="13"/>
      <c r="K956" s="49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95"/>
      <c r="F957" s="96"/>
      <c r="G957" s="13"/>
      <c r="H957" s="13"/>
      <c r="I957" s="13"/>
      <c r="J957" s="13"/>
      <c r="K957" s="49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95"/>
      <c r="F958" s="96"/>
      <c r="G958" s="13"/>
      <c r="H958" s="13"/>
      <c r="I958" s="13"/>
      <c r="J958" s="13"/>
      <c r="K958" s="49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95"/>
      <c r="F959" s="96"/>
      <c r="G959" s="13"/>
      <c r="H959" s="13"/>
      <c r="I959" s="13"/>
      <c r="J959" s="13"/>
      <c r="K959" s="49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95"/>
      <c r="F960" s="96"/>
      <c r="G960" s="13"/>
      <c r="H960" s="13"/>
      <c r="I960" s="13"/>
      <c r="J960" s="13"/>
      <c r="K960" s="49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95"/>
      <c r="F961" s="96"/>
      <c r="G961" s="13"/>
      <c r="H961" s="13"/>
      <c r="I961" s="13"/>
      <c r="J961" s="13"/>
      <c r="K961" s="49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95"/>
      <c r="F962" s="96"/>
      <c r="G962" s="13"/>
      <c r="H962" s="13"/>
      <c r="I962" s="13"/>
      <c r="J962" s="13"/>
      <c r="K962" s="49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95"/>
      <c r="F963" s="96"/>
      <c r="G963" s="13"/>
      <c r="H963" s="13"/>
      <c r="I963" s="13"/>
      <c r="J963" s="13"/>
      <c r="K963" s="49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95"/>
      <c r="F964" s="96"/>
      <c r="G964" s="13"/>
      <c r="H964" s="13"/>
      <c r="I964" s="13"/>
      <c r="J964" s="13"/>
      <c r="K964" s="49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95"/>
      <c r="F965" s="96"/>
      <c r="G965" s="13"/>
      <c r="H965" s="13"/>
      <c r="I965" s="13"/>
      <c r="J965" s="13"/>
      <c r="K965" s="49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95"/>
      <c r="F966" s="96"/>
      <c r="G966" s="13"/>
      <c r="H966" s="13"/>
      <c r="I966" s="13"/>
      <c r="J966" s="13"/>
      <c r="K966" s="49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95"/>
      <c r="F967" s="96"/>
      <c r="G967" s="13"/>
      <c r="H967" s="13"/>
      <c r="I967" s="13"/>
      <c r="J967" s="13"/>
      <c r="K967" s="49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95"/>
      <c r="F968" s="96"/>
      <c r="G968" s="13"/>
      <c r="H968" s="13"/>
      <c r="I968" s="13"/>
      <c r="J968" s="13"/>
      <c r="K968" s="49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95"/>
      <c r="F969" s="96"/>
      <c r="G969" s="13"/>
      <c r="H969" s="13"/>
      <c r="I969" s="13"/>
      <c r="J969" s="13"/>
      <c r="K969" s="49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95"/>
      <c r="F970" s="96"/>
      <c r="G970" s="13"/>
      <c r="H970" s="13"/>
      <c r="I970" s="13"/>
      <c r="J970" s="13"/>
      <c r="K970" s="49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95"/>
      <c r="F971" s="96"/>
      <c r="G971" s="13"/>
      <c r="H971" s="13"/>
      <c r="I971" s="13"/>
      <c r="J971" s="13"/>
      <c r="K971" s="49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95"/>
      <c r="F972" s="96"/>
      <c r="G972" s="13"/>
      <c r="H972" s="13"/>
      <c r="I972" s="13"/>
      <c r="J972" s="13"/>
      <c r="K972" s="49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95"/>
      <c r="F973" s="96"/>
      <c r="G973" s="13"/>
      <c r="H973" s="13"/>
      <c r="I973" s="13"/>
      <c r="J973" s="13"/>
      <c r="K973" s="49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95"/>
      <c r="F974" s="96"/>
      <c r="G974" s="13"/>
      <c r="H974" s="13"/>
      <c r="I974" s="13"/>
      <c r="J974" s="13"/>
      <c r="K974" s="49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95"/>
      <c r="E975" s="13"/>
      <c r="F975" s="13"/>
      <c r="G975" s="13"/>
      <c r="H975" s="13"/>
      <c r="I975" s="13"/>
      <c r="J975" s="13"/>
      <c r="K975" s="49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95"/>
      <c r="E976" s="13"/>
      <c r="F976" s="13"/>
      <c r="G976" s="13"/>
      <c r="H976" s="13"/>
      <c r="I976" s="13"/>
      <c r="J976" s="13"/>
      <c r="K976" s="49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95"/>
      <c r="E977" s="13"/>
      <c r="F977" s="13"/>
      <c r="G977" s="13"/>
      <c r="H977" s="13"/>
      <c r="I977" s="13"/>
      <c r="J977" s="13"/>
      <c r="K977" s="49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95"/>
      <c r="E978" s="13"/>
      <c r="F978" s="13"/>
      <c r="G978" s="13"/>
      <c r="H978" s="13"/>
      <c r="I978" s="13"/>
      <c r="J978" s="13"/>
      <c r="K978" s="49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95"/>
      <c r="E979" s="13"/>
      <c r="F979" s="13"/>
      <c r="G979" s="13"/>
      <c r="H979" s="13"/>
      <c r="I979" s="13"/>
      <c r="J979" s="13"/>
      <c r="K979" s="49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95"/>
      <c r="E980" s="13"/>
      <c r="F980" s="13"/>
      <c r="G980" s="13"/>
      <c r="H980" s="13"/>
      <c r="I980" s="13"/>
      <c r="J980" s="13"/>
      <c r="K980" s="49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95"/>
      <c r="E981" s="13"/>
      <c r="F981" s="13"/>
      <c r="G981" s="13"/>
      <c r="H981" s="13"/>
      <c r="I981" s="13"/>
      <c r="J981" s="13"/>
      <c r="K981" s="49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95"/>
      <c r="E982" s="13"/>
      <c r="F982" s="13"/>
      <c r="G982" s="13"/>
      <c r="H982" s="13"/>
      <c r="I982" s="13"/>
      <c r="J982" s="13"/>
      <c r="K982" s="49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95"/>
      <c r="E983" s="13"/>
      <c r="F983" s="13"/>
      <c r="G983" s="13"/>
      <c r="H983" s="13"/>
      <c r="I983" s="13"/>
      <c r="J983" s="13"/>
      <c r="K983" s="49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95"/>
      <c r="E984" s="13"/>
      <c r="F984" s="13"/>
      <c r="G984" s="13"/>
      <c r="H984" s="13"/>
      <c r="I984" s="13"/>
      <c r="J984" s="13"/>
      <c r="K984" s="49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95"/>
      <c r="E985" s="13"/>
      <c r="F985" s="13"/>
      <c r="G985" s="13"/>
      <c r="H985" s="13"/>
      <c r="I985" s="13"/>
      <c r="J985" s="13"/>
      <c r="K985" s="49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95"/>
      <c r="E986" s="13"/>
      <c r="F986" s="13"/>
      <c r="G986" s="13"/>
      <c r="H986" s="13"/>
      <c r="I986" s="13"/>
      <c r="J986" s="13"/>
      <c r="K986" s="49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95"/>
      <c r="E987" s="13"/>
      <c r="F987" s="13"/>
      <c r="G987" s="13"/>
      <c r="H987" s="13"/>
      <c r="I987" s="13"/>
      <c r="J987" s="13"/>
      <c r="K987" s="49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95"/>
      <c r="E988" s="13"/>
      <c r="F988" s="13"/>
      <c r="G988" s="13"/>
      <c r="H988" s="13"/>
      <c r="I988" s="13"/>
      <c r="J988" s="13"/>
      <c r="K988" s="49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95"/>
      <c r="E989" s="13"/>
      <c r="F989" s="13"/>
      <c r="G989" s="13"/>
      <c r="H989" s="13"/>
      <c r="I989" s="13"/>
      <c r="J989" s="13"/>
      <c r="K989" s="49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95"/>
      <c r="E990" s="13"/>
      <c r="F990" s="13"/>
      <c r="G990" s="13"/>
      <c r="H990" s="13"/>
      <c r="I990" s="13"/>
      <c r="J990" s="13"/>
      <c r="K990" s="49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95"/>
      <c r="E991" s="13"/>
      <c r="F991" s="13"/>
      <c r="G991" s="13"/>
      <c r="H991" s="13"/>
      <c r="I991" s="13"/>
      <c r="J991" s="13"/>
      <c r="K991" s="49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95"/>
      <c r="E992" s="13"/>
      <c r="F992" s="13"/>
      <c r="G992" s="13"/>
      <c r="H992" s="13"/>
      <c r="I992" s="13"/>
      <c r="J992" s="13"/>
      <c r="K992" s="49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95"/>
      <c r="E993" s="13"/>
      <c r="F993" s="13"/>
      <c r="G993" s="13"/>
      <c r="H993" s="13"/>
      <c r="I993" s="13"/>
      <c r="J993" s="13"/>
      <c r="K993" s="49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95"/>
      <c r="E994" s="13"/>
      <c r="F994" s="13"/>
      <c r="G994" s="13"/>
      <c r="H994" s="13"/>
      <c r="I994" s="13"/>
      <c r="J994" s="13"/>
      <c r="K994" s="49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95"/>
      <c r="E995" s="13"/>
      <c r="F995" s="13"/>
      <c r="G995" s="13"/>
      <c r="H995" s="13"/>
      <c r="I995" s="13"/>
      <c r="J995" s="13"/>
      <c r="K995" s="49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95"/>
      <c r="E996" s="13"/>
      <c r="F996" s="13"/>
      <c r="G996" s="13"/>
      <c r="H996" s="13"/>
      <c r="I996" s="13"/>
      <c r="J996" s="13"/>
      <c r="K996" s="49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95"/>
      <c r="E997" s="13"/>
      <c r="F997" s="13"/>
      <c r="G997" s="13"/>
      <c r="H997" s="13"/>
      <c r="I997" s="13"/>
      <c r="J997" s="13"/>
      <c r="K997" s="49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95"/>
      <c r="E998" s="13"/>
      <c r="F998" s="13"/>
      <c r="G998" s="13"/>
      <c r="H998" s="13"/>
      <c r="I998" s="13"/>
      <c r="J998" s="13"/>
      <c r="K998" s="49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hyperlinks>
    <hyperlink r:id="rId1" ref="D2"/>
    <hyperlink r:id="rId2" ref="D3"/>
    <hyperlink r:id="rId3" ref="D4"/>
    <hyperlink r:id="rId4" ref="D5"/>
    <hyperlink r:id="rId5" ref="D8"/>
    <hyperlink r:id="rId6" ref="D9"/>
    <hyperlink r:id="rId7" ref="D10"/>
    <hyperlink r:id="rId8" ref="D12"/>
    <hyperlink r:id="rId9" ref="D14"/>
    <hyperlink r:id="rId10" ref="D15"/>
    <hyperlink r:id="rId11" ref="D17"/>
    <hyperlink r:id="rId12" ref="D18"/>
    <hyperlink r:id="rId13" ref="D19"/>
    <hyperlink r:id="rId14" ref="D20"/>
    <hyperlink r:id="rId15" ref="D21"/>
    <hyperlink r:id="rId16" ref="B22"/>
    <hyperlink r:id="rId17" ref="D22"/>
    <hyperlink r:id="rId18" ref="D23"/>
    <hyperlink r:id="rId19" ref="D24"/>
    <hyperlink r:id="rId20" ref="D25"/>
    <hyperlink r:id="rId21" ref="D27"/>
    <hyperlink r:id="rId22" ref="D29"/>
    <hyperlink r:id="rId23" ref="D30"/>
    <hyperlink r:id="rId24" ref="D31"/>
    <hyperlink r:id="rId25" ref="D32"/>
    <hyperlink r:id="rId26" ref="D33"/>
    <hyperlink r:id="rId27" ref="D35"/>
    <hyperlink r:id="rId28" ref="B36"/>
    <hyperlink r:id="rId29" ref="E36"/>
    <hyperlink r:id="rId30" ref="F36"/>
    <hyperlink r:id="rId31" ref="D37"/>
    <hyperlink r:id="rId32" ref="D38"/>
  </hyperlinks>
  <printOptions/>
  <pageMargins bottom="0.75" footer="0.0" header="0.0" left="0.7" right="0.7" top="0.75"/>
  <pageSetup orientation="landscape"/>
  <drawing r:id="rId33"/>
  <tableParts count="1">
    <tablePart r:id="rId3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0"/>
    <col customWidth="1" min="2" max="2" width="29.0"/>
    <col customWidth="1" min="3" max="3" width="25.88"/>
    <col customWidth="1" min="4" max="4" width="46.75"/>
    <col customWidth="1" min="5" max="5" width="22.63"/>
    <col customWidth="1" min="6" max="7" width="29.75"/>
    <col customWidth="1" min="8" max="8" width="26.88"/>
    <col customWidth="1" min="9" max="9" width="23.75"/>
    <col customWidth="1" min="10" max="10" width="20.88"/>
    <col customWidth="1" min="11" max="11" width="18.63"/>
    <col customWidth="1" min="12" max="12" width="72.0"/>
  </cols>
  <sheetData>
    <row r="1" ht="15.75" customHeight="1">
      <c r="A1" s="13"/>
      <c r="B1" s="97" t="s">
        <v>267</v>
      </c>
      <c r="C1" s="98" t="s">
        <v>268</v>
      </c>
      <c r="D1" s="98" t="s">
        <v>269</v>
      </c>
      <c r="E1" s="98" t="s">
        <v>13</v>
      </c>
      <c r="F1" s="98" t="s">
        <v>270</v>
      </c>
      <c r="G1" s="98" t="s">
        <v>271</v>
      </c>
      <c r="H1" s="99" t="s">
        <v>403</v>
      </c>
      <c r="I1" s="99" t="s">
        <v>308</v>
      </c>
      <c r="J1" s="100" t="s">
        <v>309</v>
      </c>
      <c r="K1" s="101" t="s">
        <v>404</v>
      </c>
      <c r="L1" s="62" t="s">
        <v>272</v>
      </c>
      <c r="M1" s="63" t="s">
        <v>15</v>
      </c>
    </row>
    <row r="2" ht="15.75" customHeight="1">
      <c r="A2" s="13">
        <v>2.0</v>
      </c>
      <c r="B2" s="19" t="s">
        <v>405</v>
      </c>
      <c r="C2" s="19" t="s">
        <v>405</v>
      </c>
      <c r="D2" s="102" t="s">
        <v>406</v>
      </c>
      <c r="E2" s="19" t="s">
        <v>263</v>
      </c>
      <c r="F2" s="19" t="s">
        <v>407</v>
      </c>
      <c r="G2" s="25" t="s">
        <v>16</v>
      </c>
      <c r="H2" s="18" t="s">
        <v>408</v>
      </c>
      <c r="I2" s="25" t="s">
        <v>16</v>
      </c>
      <c r="J2" s="103" t="s">
        <v>409</v>
      </c>
      <c r="K2" s="18" t="s">
        <v>410</v>
      </c>
      <c r="L2" s="19" t="s">
        <v>264</v>
      </c>
      <c r="M2" s="104" t="str">
        <f>IFERROR(__xludf.DUMMYFUNCTION("LOWER(REGEXREPLACE(L2,""[^a-zA-Z0-9]"",""""))"),"ylgbullioninternationalcoltd")</f>
        <v>ylgbullioninternationalcoltd</v>
      </c>
    </row>
    <row r="3" ht="15.75" customHeight="1">
      <c r="A3" s="13">
        <v>3.0</v>
      </c>
      <c r="B3" s="19" t="s">
        <v>411</v>
      </c>
      <c r="C3" s="19" t="s">
        <v>412</v>
      </c>
      <c r="D3" s="102" t="s">
        <v>413</v>
      </c>
      <c r="E3" s="19" t="s">
        <v>414</v>
      </c>
      <c r="F3" s="18" t="s">
        <v>379</v>
      </c>
      <c r="G3" s="18" t="s">
        <v>353</v>
      </c>
      <c r="H3" s="105" t="s">
        <v>408</v>
      </c>
      <c r="I3" s="25" t="s">
        <v>16</v>
      </c>
      <c r="J3" s="103" t="s">
        <v>415</v>
      </c>
      <c r="K3" s="105" t="s">
        <v>410</v>
      </c>
      <c r="L3" s="19" t="s">
        <v>145</v>
      </c>
      <c r="M3" s="104" t="str">
        <f>IFERROR(__xludf.DUMMYFUNCTION("LOWER(REGEXREPLACE(L3,""[^a-zA-Z0-9]"",""""))"),"tsfcsecuritiespubliccompanylimited")</f>
        <v>tsfcsecuritiespubliccompanylimited</v>
      </c>
    </row>
    <row r="4" ht="15.75" customHeight="1">
      <c r="A4" s="13">
        <v>4.0</v>
      </c>
      <c r="B4" s="27" t="s">
        <v>416</v>
      </c>
      <c r="C4" s="27" t="s">
        <v>417</v>
      </c>
      <c r="D4" s="106" t="s">
        <v>418</v>
      </c>
      <c r="E4" s="27" t="s">
        <v>419</v>
      </c>
      <c r="F4" s="107" t="s">
        <v>379</v>
      </c>
      <c r="G4" s="107" t="s">
        <v>353</v>
      </c>
      <c r="H4" s="27" t="s">
        <v>420</v>
      </c>
      <c r="I4" s="108" t="s">
        <v>16</v>
      </c>
      <c r="J4" s="109" t="s">
        <v>421</v>
      </c>
      <c r="K4" s="105" t="s">
        <v>410</v>
      </c>
      <c r="L4" s="19" t="s">
        <v>145</v>
      </c>
      <c r="M4" s="104" t="str">
        <f>IFERROR(__xludf.DUMMYFUNCTION("LOWER(REGEXREPLACE(L4,""[^a-zA-Z0-9]"",""""))"),"tsfcsecuritiespubliccompanylimited")</f>
        <v>tsfcsecuritiespubliccompanylimited</v>
      </c>
    </row>
    <row r="5" ht="15.75" customHeight="1">
      <c r="A5" s="13">
        <v>5.0</v>
      </c>
      <c r="B5" s="27" t="s">
        <v>422</v>
      </c>
      <c r="C5" s="27" t="s">
        <v>423</v>
      </c>
      <c r="D5" s="106" t="s">
        <v>424</v>
      </c>
      <c r="E5" s="27" t="s">
        <v>425</v>
      </c>
      <c r="F5" s="27" t="s">
        <v>401</v>
      </c>
      <c r="G5" s="27" t="s">
        <v>364</v>
      </c>
      <c r="H5" s="27" t="s">
        <v>420</v>
      </c>
      <c r="I5" s="108" t="s">
        <v>16</v>
      </c>
      <c r="J5" s="109" t="s">
        <v>426</v>
      </c>
      <c r="K5" s="105" t="s">
        <v>410</v>
      </c>
      <c r="L5" s="19" t="s">
        <v>145</v>
      </c>
      <c r="M5" s="104" t="str">
        <f>IFERROR(__xludf.DUMMYFUNCTION("LOWER(REGEXREPLACE(L5,""[^a-zA-Z0-9]"",""""))"),"tsfcsecuritiespubliccompanylimited")</f>
        <v>tsfcsecuritiespubliccompanylimited</v>
      </c>
    </row>
    <row r="6" ht="15.75" customHeight="1">
      <c r="A6" s="13">
        <v>6.0</v>
      </c>
      <c r="B6" s="27" t="s">
        <v>427</v>
      </c>
      <c r="C6" s="27" t="s">
        <v>428</v>
      </c>
      <c r="D6" s="106" t="s">
        <v>429</v>
      </c>
      <c r="E6" s="27" t="s">
        <v>430</v>
      </c>
      <c r="F6" s="107" t="s">
        <v>431</v>
      </c>
      <c r="G6" s="107" t="s">
        <v>330</v>
      </c>
      <c r="H6" s="27" t="s">
        <v>420</v>
      </c>
      <c r="I6" s="108" t="s">
        <v>16</v>
      </c>
      <c r="J6" s="109" t="s">
        <v>432</v>
      </c>
      <c r="K6" s="105" t="s">
        <v>410</v>
      </c>
      <c r="L6" s="19" t="s">
        <v>145</v>
      </c>
      <c r="M6" s="104" t="str">
        <f>IFERROR(__xludf.DUMMYFUNCTION("LOWER(REGEXREPLACE(L6,""[^a-zA-Z0-9]"",""""))"),"tsfcsecuritiespubliccompanylimited")</f>
        <v>tsfcsecuritiespubliccompanylimited</v>
      </c>
    </row>
    <row r="7" ht="15.75" customHeight="1">
      <c r="A7" s="13">
        <v>7.0</v>
      </c>
      <c r="B7" s="19" t="s">
        <v>433</v>
      </c>
      <c r="C7" s="19" t="s">
        <v>434</v>
      </c>
      <c r="D7" s="110" t="s">
        <v>435</v>
      </c>
      <c r="E7" s="19" t="s">
        <v>436</v>
      </c>
      <c r="F7" s="18" t="s">
        <v>431</v>
      </c>
      <c r="G7" s="18" t="s">
        <v>330</v>
      </c>
      <c r="H7" s="105" t="s">
        <v>408</v>
      </c>
      <c r="I7" s="25" t="s">
        <v>16</v>
      </c>
      <c r="J7" s="103" t="s">
        <v>437</v>
      </c>
      <c r="K7" s="105" t="s">
        <v>438</v>
      </c>
      <c r="L7" s="19" t="s">
        <v>145</v>
      </c>
      <c r="M7" s="104" t="str">
        <f>IFERROR(__xludf.DUMMYFUNCTION("LOWER(REGEXREPLACE(L7,""[^a-zA-Z0-9]"",""""))"),"tsfcsecuritiespubliccompanylimited")</f>
        <v>tsfcsecuritiespubliccompanylimited</v>
      </c>
    </row>
    <row r="8" ht="15.75" customHeight="1">
      <c r="A8" s="13">
        <v>9.0</v>
      </c>
      <c r="B8" s="111" t="s">
        <v>439</v>
      </c>
      <c r="C8" s="19" t="s">
        <v>440</v>
      </c>
      <c r="D8" s="102" t="s">
        <v>441</v>
      </c>
      <c r="E8" s="19" t="s">
        <v>442</v>
      </c>
      <c r="F8" s="19" t="s">
        <v>379</v>
      </c>
      <c r="G8" s="25" t="s">
        <v>16</v>
      </c>
      <c r="H8" s="20" t="s">
        <v>408</v>
      </c>
      <c r="I8" s="112" t="s">
        <v>439</v>
      </c>
      <c r="J8" s="74" t="s">
        <v>16</v>
      </c>
      <c r="K8" s="20" t="s">
        <v>438</v>
      </c>
      <c r="L8" s="19" t="s">
        <v>111</v>
      </c>
      <c r="M8" s="104" t="str">
        <f>IFERROR(__xludf.DUMMYFUNCTION("LOWER(REGEXREPLACE(L8,""[^a-zA-Z0-9]"",""""))"),"ivglobalsecuritiesplc")</f>
        <v>ivglobalsecuritiesplc</v>
      </c>
    </row>
    <row r="9" ht="15.75" customHeight="1">
      <c r="A9" s="13">
        <v>10.0</v>
      </c>
      <c r="B9" s="18" t="s">
        <v>443</v>
      </c>
      <c r="C9" s="18" t="s">
        <v>444</v>
      </c>
      <c r="D9" s="113" t="s">
        <v>445</v>
      </c>
      <c r="E9" s="19" t="s">
        <v>446</v>
      </c>
      <c r="F9" s="19" t="s">
        <v>431</v>
      </c>
      <c r="G9" s="19" t="s">
        <v>330</v>
      </c>
      <c r="H9" s="105" t="s">
        <v>408</v>
      </c>
      <c r="I9" s="18" t="s">
        <v>443</v>
      </c>
      <c r="J9" s="114" t="s">
        <v>16</v>
      </c>
      <c r="K9" s="105" t="s">
        <v>438</v>
      </c>
      <c r="L9" s="19" t="s">
        <v>111</v>
      </c>
      <c r="M9" s="104" t="str">
        <f>IFERROR(__xludf.DUMMYFUNCTION("LOWER(REGEXREPLACE(L9,""[^a-zA-Z0-9]"",""""))"),"ivglobalsecuritiesplc")</f>
        <v>ivglobalsecuritiesplc</v>
      </c>
    </row>
    <row r="10" ht="15.75" customHeight="1">
      <c r="A10" s="13">
        <v>11.0</v>
      </c>
      <c r="B10" s="115" t="s">
        <v>447</v>
      </c>
      <c r="C10" s="116" t="s">
        <v>448</v>
      </c>
      <c r="D10" s="117" t="s">
        <v>449</v>
      </c>
      <c r="E10" s="118" t="s">
        <v>450</v>
      </c>
      <c r="F10" s="118" t="s">
        <v>379</v>
      </c>
      <c r="G10" s="119" t="s">
        <v>16</v>
      </c>
      <c r="H10" s="120" t="s">
        <v>408</v>
      </c>
      <c r="I10" s="115" t="s">
        <v>447</v>
      </c>
      <c r="J10" s="121" t="s">
        <v>16</v>
      </c>
      <c r="K10" s="120" t="s">
        <v>410</v>
      </c>
      <c r="L10" s="19" t="s">
        <v>111</v>
      </c>
      <c r="M10" s="104" t="str">
        <f>IFERROR(__xludf.DUMMYFUNCTION("LOWER(REGEXREPLACE(L10,""[^a-zA-Z0-9]"",""""))"),"ivglobalsecuritiesplc")</f>
        <v>ivglobalsecuritiesplc</v>
      </c>
    </row>
    <row r="11" ht="15.75" customHeight="1">
      <c r="A11" s="13">
        <v>12.0</v>
      </c>
      <c r="B11" s="18" t="s">
        <v>451</v>
      </c>
      <c r="C11" s="18" t="s">
        <v>452</v>
      </c>
      <c r="D11" s="113" t="s">
        <v>453</v>
      </c>
      <c r="E11" s="19" t="s">
        <v>454</v>
      </c>
      <c r="F11" s="19" t="s">
        <v>455</v>
      </c>
      <c r="G11" s="19" t="s">
        <v>456</v>
      </c>
      <c r="H11" s="105" t="s">
        <v>408</v>
      </c>
      <c r="I11" s="18" t="s">
        <v>451</v>
      </c>
      <c r="J11" s="114" t="s">
        <v>16</v>
      </c>
      <c r="K11" s="105" t="s">
        <v>410</v>
      </c>
      <c r="L11" s="19" t="s">
        <v>111</v>
      </c>
      <c r="M11" s="104" t="str">
        <f>IFERROR(__xludf.DUMMYFUNCTION("LOWER(REGEXREPLACE(L11,""[^a-zA-Z0-9]"",""""))"),"ivglobalsecuritiesplc")</f>
        <v>ivglobalsecuritiesplc</v>
      </c>
    </row>
    <row r="12" ht="15.75" customHeight="1">
      <c r="A12" s="13">
        <v>13.0</v>
      </c>
      <c r="B12" s="118" t="s">
        <v>457</v>
      </c>
      <c r="C12" s="116" t="s">
        <v>458</v>
      </c>
      <c r="D12" s="122" t="s">
        <v>459</v>
      </c>
      <c r="E12" s="19" t="s">
        <v>256</v>
      </c>
      <c r="F12" s="118" t="s">
        <v>374</v>
      </c>
      <c r="G12" s="119" t="s">
        <v>16</v>
      </c>
      <c r="H12" s="123" t="s">
        <v>408</v>
      </c>
      <c r="I12" s="118" t="s">
        <v>457</v>
      </c>
      <c r="J12" s="124" t="s">
        <v>16</v>
      </c>
      <c r="K12" s="123" t="s">
        <v>438</v>
      </c>
      <c r="L12" s="19" t="s">
        <v>257</v>
      </c>
      <c r="M12" s="104" t="str">
        <f>IFERROR(__xludf.DUMMYFUNCTION("LOWER(REGEXREPLACE(L12,""[^a-zA-Z0-9]"",""""))"),"thanachartsecuritiespubliccompanylimited")</f>
        <v>thanachartsecuritiespubliccompanylimited</v>
      </c>
    </row>
    <row r="13" ht="15.75" customHeight="1">
      <c r="A13" s="13">
        <v>14.0</v>
      </c>
      <c r="B13" s="111" t="s">
        <v>460</v>
      </c>
      <c r="C13" s="18" t="s">
        <v>461</v>
      </c>
      <c r="D13" s="102" t="s">
        <v>462</v>
      </c>
      <c r="E13" s="19" t="s">
        <v>463</v>
      </c>
      <c r="F13" s="19" t="s">
        <v>431</v>
      </c>
      <c r="G13" s="19" t="s">
        <v>330</v>
      </c>
      <c r="H13" s="18" t="s">
        <v>408</v>
      </c>
      <c r="I13" s="111" t="s">
        <v>460</v>
      </c>
      <c r="J13" s="74" t="s">
        <v>16</v>
      </c>
      <c r="K13" s="18" t="s">
        <v>410</v>
      </c>
      <c r="L13" s="19" t="s">
        <v>257</v>
      </c>
      <c r="M13" s="104" t="str">
        <f>IFERROR(__xludf.DUMMYFUNCTION("LOWER(REGEXREPLACE(L13,""[^a-zA-Z0-9]"",""""))"),"thanachartsecuritiespubliccompanylimited")</f>
        <v>thanachartsecuritiespubliccompanylimited</v>
      </c>
    </row>
    <row r="14" ht="15.75" customHeight="1">
      <c r="A14" s="13">
        <v>15.0</v>
      </c>
      <c r="B14" s="19" t="s">
        <v>464</v>
      </c>
      <c r="C14" s="18" t="s">
        <v>465</v>
      </c>
      <c r="D14" s="102" t="s">
        <v>466</v>
      </c>
      <c r="E14" s="19" t="s">
        <v>467</v>
      </c>
      <c r="F14" s="19" t="s">
        <v>455</v>
      </c>
      <c r="G14" s="19" t="s">
        <v>456</v>
      </c>
      <c r="H14" s="18" t="s">
        <v>408</v>
      </c>
      <c r="I14" s="19" t="s">
        <v>464</v>
      </c>
      <c r="J14" s="74" t="s">
        <v>16</v>
      </c>
      <c r="K14" s="18" t="s">
        <v>410</v>
      </c>
      <c r="L14" s="19" t="s">
        <v>257</v>
      </c>
      <c r="M14" s="104" t="str">
        <f>IFERROR(__xludf.DUMMYFUNCTION("LOWER(REGEXREPLACE(L14,""[^a-zA-Z0-9]"",""""))"),"thanachartsecuritiespubliccompanylimited")</f>
        <v>thanachartsecuritiespubliccompanylimited</v>
      </c>
    </row>
    <row r="15" ht="15.75" customHeight="1">
      <c r="A15" s="13">
        <v>16.0</v>
      </c>
      <c r="B15" s="19" t="s">
        <v>468</v>
      </c>
      <c r="C15" s="18" t="s">
        <v>469</v>
      </c>
      <c r="D15" s="102" t="s">
        <v>470</v>
      </c>
      <c r="E15" s="19" t="s">
        <v>471</v>
      </c>
      <c r="F15" s="19" t="s">
        <v>431</v>
      </c>
      <c r="G15" s="19" t="s">
        <v>330</v>
      </c>
      <c r="H15" s="18" t="s">
        <v>408</v>
      </c>
      <c r="I15" s="19" t="s">
        <v>468</v>
      </c>
      <c r="J15" s="74" t="s">
        <v>16</v>
      </c>
      <c r="K15" s="18" t="s">
        <v>410</v>
      </c>
      <c r="L15" s="19" t="s">
        <v>257</v>
      </c>
      <c r="M15" s="104" t="str">
        <f>IFERROR(__xludf.DUMMYFUNCTION("LOWER(REGEXREPLACE(L15,""[^a-zA-Z0-9]"",""""))"),"thanachartsecuritiespubliccompanylimited")</f>
        <v>thanachartsecuritiespubliccompanylimited</v>
      </c>
    </row>
    <row r="16" ht="15.75" customHeight="1">
      <c r="A16" s="13">
        <v>17.0</v>
      </c>
      <c r="B16" s="19" t="s">
        <v>472</v>
      </c>
      <c r="C16" s="18" t="s">
        <v>473</v>
      </c>
      <c r="D16" s="102" t="s">
        <v>474</v>
      </c>
      <c r="E16" s="25" t="s">
        <v>16</v>
      </c>
      <c r="F16" s="19" t="s">
        <v>475</v>
      </c>
      <c r="G16" s="25" t="s">
        <v>16</v>
      </c>
      <c r="H16" s="18" t="s">
        <v>408</v>
      </c>
      <c r="I16" s="19" t="s">
        <v>472</v>
      </c>
      <c r="J16" s="74" t="s">
        <v>16</v>
      </c>
      <c r="K16" s="18" t="s">
        <v>410</v>
      </c>
      <c r="L16" s="19" t="s">
        <v>257</v>
      </c>
      <c r="M16" s="104" t="str">
        <f>IFERROR(__xludf.DUMMYFUNCTION("LOWER(REGEXREPLACE(L16,""[^a-zA-Z0-9]"",""""))"),"thanachartsecuritiespubliccompanylimited")</f>
        <v>thanachartsecuritiespubliccompanylimited</v>
      </c>
    </row>
    <row r="17" ht="15.75" customHeight="1">
      <c r="A17" s="13">
        <v>18.0</v>
      </c>
      <c r="B17" s="111" t="s">
        <v>476</v>
      </c>
      <c r="C17" s="19" t="s">
        <v>477</v>
      </c>
      <c r="D17" s="102" t="s">
        <v>478</v>
      </c>
      <c r="E17" s="19" t="s">
        <v>479</v>
      </c>
      <c r="F17" s="19" t="s">
        <v>480</v>
      </c>
      <c r="G17" s="25" t="s">
        <v>16</v>
      </c>
      <c r="H17" s="20" t="s">
        <v>408</v>
      </c>
      <c r="I17" s="111" t="s">
        <v>476</v>
      </c>
      <c r="J17" s="74" t="s">
        <v>16</v>
      </c>
      <c r="K17" s="20" t="s">
        <v>438</v>
      </c>
      <c r="L17" s="34" t="s">
        <v>251</v>
      </c>
      <c r="M17" s="104" t="str">
        <f>IFERROR(__xludf.DUMMYFUNCTION("LOWER(REGEXREPLACE(L17,""[^a-zA-Z0-9]"",""""))"),"krungsrisecurities")</f>
        <v>krungsrisecurities</v>
      </c>
    </row>
    <row r="18" ht="15.75" customHeight="1">
      <c r="A18" s="13">
        <v>20.0</v>
      </c>
      <c r="B18" s="111" t="s">
        <v>481</v>
      </c>
      <c r="C18" s="19" t="s">
        <v>482</v>
      </c>
      <c r="D18" s="102" t="s">
        <v>483</v>
      </c>
      <c r="E18" s="19" t="s">
        <v>484</v>
      </c>
      <c r="F18" s="19" t="s">
        <v>485</v>
      </c>
      <c r="G18" s="119" t="s">
        <v>16</v>
      </c>
      <c r="H18" s="18" t="s">
        <v>408</v>
      </c>
      <c r="I18" s="111" t="s">
        <v>481</v>
      </c>
      <c r="J18" s="74" t="s">
        <v>16</v>
      </c>
      <c r="K18" s="18" t="s">
        <v>410</v>
      </c>
      <c r="L18" s="34" t="s">
        <v>251</v>
      </c>
      <c r="M18" s="104" t="str">
        <f>IFERROR(__xludf.DUMMYFUNCTION("LOWER(REGEXREPLACE(L18,""[^a-zA-Z0-9]"",""""))"),"krungsrisecurities")</f>
        <v>krungsrisecurities</v>
      </c>
    </row>
    <row r="19" ht="15.75" customHeight="1">
      <c r="A19" s="13">
        <v>21.0</v>
      </c>
      <c r="B19" s="19" t="s">
        <v>486</v>
      </c>
      <c r="C19" s="19" t="s">
        <v>487</v>
      </c>
      <c r="D19" s="110" t="s">
        <v>488</v>
      </c>
      <c r="E19" s="19" t="s">
        <v>489</v>
      </c>
      <c r="F19" s="18" t="s">
        <v>490</v>
      </c>
      <c r="G19" s="18" t="s">
        <v>491</v>
      </c>
      <c r="H19" s="105" t="s">
        <v>408</v>
      </c>
      <c r="I19" s="19" t="s">
        <v>492</v>
      </c>
      <c r="J19" s="74" t="s">
        <v>16</v>
      </c>
      <c r="K19" s="105" t="s">
        <v>438</v>
      </c>
      <c r="L19" s="19" t="s">
        <v>83</v>
      </c>
      <c r="M19" s="104" t="str">
        <f>IFERROR(__xludf.DUMMYFUNCTION("LOWER(REGEXREPLACE(L19,""[^a-zA-Z0-9]"",""""))"),"kasikornsecurities")</f>
        <v>kasikornsecurities</v>
      </c>
    </row>
    <row r="20" ht="15.75" customHeight="1">
      <c r="A20" s="13">
        <v>22.0</v>
      </c>
      <c r="B20" s="27" t="s">
        <v>493</v>
      </c>
      <c r="C20" s="27" t="s">
        <v>494</v>
      </c>
      <c r="D20" s="106" t="s">
        <v>495</v>
      </c>
      <c r="E20" s="27" t="s">
        <v>496</v>
      </c>
      <c r="F20" s="107" t="s">
        <v>497</v>
      </c>
      <c r="G20" s="107" t="s">
        <v>498</v>
      </c>
      <c r="H20" s="27" t="s">
        <v>420</v>
      </c>
      <c r="I20" s="27" t="s">
        <v>499</v>
      </c>
      <c r="J20" s="125" t="s">
        <v>16</v>
      </c>
      <c r="K20" s="105" t="s">
        <v>410</v>
      </c>
      <c r="L20" s="19" t="s">
        <v>83</v>
      </c>
      <c r="M20" s="104" t="str">
        <f>IFERROR(__xludf.DUMMYFUNCTION("LOWER(REGEXREPLACE(L20,""[^a-zA-Z0-9]"",""""))"),"kasikornsecurities")</f>
        <v>kasikornsecurities</v>
      </c>
    </row>
    <row r="21" ht="15.75" customHeight="1">
      <c r="A21" s="13">
        <v>23.0</v>
      </c>
      <c r="B21" s="19" t="s">
        <v>500</v>
      </c>
      <c r="C21" s="19" t="s">
        <v>501</v>
      </c>
      <c r="D21" s="110" t="s">
        <v>502</v>
      </c>
      <c r="E21" s="19" t="s">
        <v>503</v>
      </c>
      <c r="F21" s="18" t="s">
        <v>504</v>
      </c>
      <c r="G21" s="18" t="s">
        <v>369</v>
      </c>
      <c r="H21" s="105" t="s">
        <v>408</v>
      </c>
      <c r="I21" s="19" t="s">
        <v>505</v>
      </c>
      <c r="J21" s="74" t="s">
        <v>16</v>
      </c>
      <c r="K21" s="105" t="s">
        <v>410</v>
      </c>
      <c r="L21" s="19" t="s">
        <v>83</v>
      </c>
      <c r="M21" s="104" t="str">
        <f>IFERROR(__xludf.DUMMYFUNCTION("LOWER(REGEXREPLACE(L21,""[^a-zA-Z0-9]"",""""))"),"kasikornsecurities")</f>
        <v>kasikornsecurities</v>
      </c>
    </row>
    <row r="22" ht="15.75" customHeight="1">
      <c r="A22" s="13">
        <v>24.0</v>
      </c>
      <c r="B22" s="19" t="s">
        <v>506</v>
      </c>
      <c r="C22" s="19" t="s">
        <v>507</v>
      </c>
      <c r="D22" s="110" t="s">
        <v>508</v>
      </c>
      <c r="E22" s="19" t="s">
        <v>509</v>
      </c>
      <c r="F22" s="18" t="s">
        <v>431</v>
      </c>
      <c r="G22" s="18" t="s">
        <v>510</v>
      </c>
      <c r="H22" s="105" t="s">
        <v>408</v>
      </c>
      <c r="I22" s="126" t="s">
        <v>511</v>
      </c>
      <c r="J22" s="74" t="s">
        <v>16</v>
      </c>
      <c r="K22" s="105" t="s">
        <v>438</v>
      </c>
      <c r="L22" s="19" t="s">
        <v>83</v>
      </c>
      <c r="M22" s="104" t="str">
        <f>IFERROR(__xludf.DUMMYFUNCTION("LOWER(REGEXREPLACE(L22,""[^a-zA-Z0-9]"",""""))"),"kasikornsecurities")</f>
        <v>kasikornsecurities</v>
      </c>
    </row>
    <row r="23" ht="15.75" customHeight="1">
      <c r="A23" s="13">
        <v>25.0</v>
      </c>
      <c r="B23" s="27" t="s">
        <v>512</v>
      </c>
      <c r="C23" s="27" t="s">
        <v>513</v>
      </c>
      <c r="D23" s="106" t="s">
        <v>514</v>
      </c>
      <c r="E23" s="27" t="s">
        <v>515</v>
      </c>
      <c r="F23" s="107" t="s">
        <v>431</v>
      </c>
      <c r="G23" s="107" t="s">
        <v>510</v>
      </c>
      <c r="H23" s="27" t="s">
        <v>420</v>
      </c>
      <c r="I23" s="27" t="s">
        <v>516</v>
      </c>
      <c r="J23" s="125" t="s">
        <v>16</v>
      </c>
      <c r="K23" s="105" t="s">
        <v>410</v>
      </c>
      <c r="L23" s="19" t="s">
        <v>83</v>
      </c>
      <c r="M23" s="104" t="str">
        <f>IFERROR(__xludf.DUMMYFUNCTION("LOWER(REGEXREPLACE(L23,""[^a-zA-Z0-9]"",""""))"),"kasikornsecurities")</f>
        <v>kasikornsecurities</v>
      </c>
    </row>
    <row r="24" ht="15.75" customHeight="1">
      <c r="A24" s="13">
        <v>26.0</v>
      </c>
      <c r="B24" s="19" t="s">
        <v>517</v>
      </c>
      <c r="C24" s="19" t="s">
        <v>518</v>
      </c>
      <c r="D24" s="110" t="s">
        <v>519</v>
      </c>
      <c r="E24" s="19" t="s">
        <v>520</v>
      </c>
      <c r="F24" s="19" t="s">
        <v>490</v>
      </c>
      <c r="G24" s="19" t="s">
        <v>491</v>
      </c>
      <c r="H24" s="105" t="s">
        <v>408</v>
      </c>
      <c r="I24" s="19" t="s">
        <v>521</v>
      </c>
      <c r="J24" s="74" t="s">
        <v>16</v>
      </c>
      <c r="K24" s="105" t="s">
        <v>410</v>
      </c>
      <c r="L24" s="19" t="s">
        <v>83</v>
      </c>
      <c r="M24" s="104" t="str">
        <f>IFERROR(__xludf.DUMMYFUNCTION("LOWER(REGEXREPLACE(L24,""[^a-zA-Z0-9]"",""""))"),"kasikornsecurities")</f>
        <v>kasikornsecurities</v>
      </c>
    </row>
    <row r="25" ht="15.75" customHeight="1">
      <c r="A25" s="13">
        <v>27.0</v>
      </c>
      <c r="B25" s="19" t="s">
        <v>522</v>
      </c>
      <c r="C25" s="19" t="s">
        <v>523</v>
      </c>
      <c r="D25" s="110" t="s">
        <v>524</v>
      </c>
      <c r="E25" s="19" t="s">
        <v>525</v>
      </c>
      <c r="F25" s="19" t="s">
        <v>526</v>
      </c>
      <c r="G25" s="19" t="s">
        <v>527</v>
      </c>
      <c r="H25" s="105" t="s">
        <v>408</v>
      </c>
      <c r="I25" s="19" t="s">
        <v>528</v>
      </c>
      <c r="J25" s="74" t="s">
        <v>16</v>
      </c>
      <c r="K25" s="105" t="s">
        <v>410</v>
      </c>
      <c r="L25" s="19" t="s">
        <v>83</v>
      </c>
      <c r="M25" s="104" t="str">
        <f>IFERROR(__xludf.DUMMYFUNCTION("LOWER(REGEXREPLACE(L25,""[^a-zA-Z0-9]"",""""))"),"kasikornsecurities")</f>
        <v>kasikornsecurities</v>
      </c>
    </row>
    <row r="26" ht="15.75" customHeight="1">
      <c r="A26" s="13">
        <v>29.0</v>
      </c>
      <c r="B26" s="19" t="s">
        <v>529</v>
      </c>
      <c r="C26" s="105" t="s">
        <v>530</v>
      </c>
      <c r="D26" s="110" t="s">
        <v>531</v>
      </c>
      <c r="E26" s="19" t="s">
        <v>532</v>
      </c>
      <c r="F26" s="105" t="s">
        <v>533</v>
      </c>
      <c r="G26" s="127" t="s">
        <v>16</v>
      </c>
      <c r="H26" s="105" t="s">
        <v>408</v>
      </c>
      <c r="I26" s="19" t="s">
        <v>529</v>
      </c>
      <c r="J26" s="74" t="s">
        <v>16</v>
      </c>
      <c r="K26" s="105" t="s">
        <v>410</v>
      </c>
      <c r="L26" s="34" t="s">
        <v>104</v>
      </c>
      <c r="M26" s="104" t="str">
        <f>IFERROR(__xludf.DUMMYFUNCTION("LOWER(REGEXREPLACE(L26,""[^a-zA-Z0-9]"",""""))"),"kiatnakinphatrasecuritiespubliccompanylimited")</f>
        <v>kiatnakinphatrasecuritiespubliccompanylimited</v>
      </c>
    </row>
    <row r="27" ht="15.75" customHeight="1">
      <c r="A27" s="13">
        <v>30.0</v>
      </c>
      <c r="B27" s="19" t="s">
        <v>534</v>
      </c>
      <c r="C27" s="105" t="s">
        <v>535</v>
      </c>
      <c r="D27" s="110" t="s">
        <v>536</v>
      </c>
      <c r="E27" s="19" t="s">
        <v>537</v>
      </c>
      <c r="F27" s="105" t="s">
        <v>533</v>
      </c>
      <c r="G27" s="127" t="s">
        <v>16</v>
      </c>
      <c r="H27" s="105" t="s">
        <v>408</v>
      </c>
      <c r="I27" s="19" t="s">
        <v>534</v>
      </c>
      <c r="J27" s="74" t="s">
        <v>16</v>
      </c>
      <c r="K27" s="105" t="s">
        <v>410</v>
      </c>
      <c r="L27" s="34" t="s">
        <v>104</v>
      </c>
      <c r="M27" s="104" t="str">
        <f>IFERROR(__xludf.DUMMYFUNCTION("LOWER(REGEXREPLACE(L27,""[^a-zA-Z0-9]"",""""))"),"kiatnakinphatrasecuritiespubliccompanylimited")</f>
        <v>kiatnakinphatrasecuritiespubliccompanylimited</v>
      </c>
    </row>
    <row r="28" ht="15.75" customHeight="1">
      <c r="A28" s="13">
        <v>31.0</v>
      </c>
      <c r="B28" s="19" t="s">
        <v>538</v>
      </c>
      <c r="C28" s="105" t="s">
        <v>539</v>
      </c>
      <c r="D28" s="110" t="s">
        <v>540</v>
      </c>
      <c r="E28" s="19" t="s">
        <v>541</v>
      </c>
      <c r="F28" s="105" t="s">
        <v>542</v>
      </c>
      <c r="G28" s="127" t="s">
        <v>16</v>
      </c>
      <c r="H28" s="105" t="s">
        <v>408</v>
      </c>
      <c r="I28" s="19" t="s">
        <v>538</v>
      </c>
      <c r="J28" s="74" t="s">
        <v>16</v>
      </c>
      <c r="K28" s="105" t="s">
        <v>410</v>
      </c>
      <c r="L28" s="34" t="s">
        <v>104</v>
      </c>
      <c r="M28" s="104" t="str">
        <f>IFERROR(__xludf.DUMMYFUNCTION("LOWER(REGEXREPLACE(L28,""[^a-zA-Z0-9]"",""""))"),"kiatnakinphatrasecuritiespubliccompanylimited")</f>
        <v>kiatnakinphatrasecuritiespubliccompanylimited</v>
      </c>
    </row>
    <row r="29" ht="15.75" customHeight="1">
      <c r="A29" s="13">
        <v>32.0</v>
      </c>
      <c r="B29" s="19" t="s">
        <v>543</v>
      </c>
      <c r="C29" s="105" t="s">
        <v>544</v>
      </c>
      <c r="D29" s="110" t="s">
        <v>545</v>
      </c>
      <c r="E29" s="19" t="s">
        <v>546</v>
      </c>
      <c r="F29" s="105" t="s">
        <v>547</v>
      </c>
      <c r="G29" s="105" t="s">
        <v>330</v>
      </c>
      <c r="H29" s="105" t="s">
        <v>408</v>
      </c>
      <c r="I29" s="19" t="s">
        <v>543</v>
      </c>
      <c r="J29" s="74" t="s">
        <v>16</v>
      </c>
      <c r="K29" s="105" t="s">
        <v>410</v>
      </c>
      <c r="L29" s="34" t="s">
        <v>104</v>
      </c>
      <c r="M29" s="104" t="str">
        <f>IFERROR(__xludf.DUMMYFUNCTION("LOWER(REGEXREPLACE(L29,""[^a-zA-Z0-9]"",""""))"),"kiatnakinphatrasecuritiespubliccompanylimited")</f>
        <v>kiatnakinphatrasecuritiespubliccompanylimited</v>
      </c>
    </row>
    <row r="30" ht="15.75" customHeight="1">
      <c r="A30" s="13">
        <v>33.0</v>
      </c>
      <c r="B30" s="27" t="s">
        <v>548</v>
      </c>
      <c r="C30" s="27" t="s">
        <v>549</v>
      </c>
      <c r="D30" s="106" t="s">
        <v>550</v>
      </c>
      <c r="E30" s="27" t="s">
        <v>551</v>
      </c>
      <c r="F30" s="27" t="s">
        <v>552</v>
      </c>
      <c r="G30" s="108" t="s">
        <v>16</v>
      </c>
      <c r="H30" s="27" t="s">
        <v>420</v>
      </c>
      <c r="I30" s="27" t="s">
        <v>548</v>
      </c>
      <c r="J30" s="125" t="s">
        <v>16</v>
      </c>
      <c r="K30" s="105" t="s">
        <v>410</v>
      </c>
      <c r="L30" s="34" t="s">
        <v>104</v>
      </c>
      <c r="M30" s="104" t="str">
        <f>IFERROR(__xludf.DUMMYFUNCTION("LOWER(REGEXREPLACE(L30,""[^a-zA-Z0-9]"",""""))"),"kiatnakinphatrasecuritiespubliccompanylimited")</f>
        <v>kiatnakinphatrasecuritiespubliccompanylimited</v>
      </c>
    </row>
    <row r="31" ht="15.75" customHeight="1">
      <c r="A31" s="13">
        <v>34.0</v>
      </c>
      <c r="B31" s="27" t="s">
        <v>553</v>
      </c>
      <c r="C31" s="27" t="s">
        <v>554</v>
      </c>
      <c r="D31" s="106" t="s">
        <v>555</v>
      </c>
      <c r="E31" s="27" t="s">
        <v>556</v>
      </c>
      <c r="F31" s="27" t="s">
        <v>552</v>
      </c>
      <c r="G31" s="108" t="s">
        <v>16</v>
      </c>
      <c r="H31" s="27" t="s">
        <v>420</v>
      </c>
      <c r="I31" s="27" t="s">
        <v>553</v>
      </c>
      <c r="J31" s="125" t="s">
        <v>16</v>
      </c>
      <c r="K31" s="105" t="s">
        <v>410</v>
      </c>
      <c r="L31" s="34" t="s">
        <v>104</v>
      </c>
      <c r="M31" s="104" t="str">
        <f>IFERROR(__xludf.DUMMYFUNCTION("LOWER(REGEXREPLACE(L31,""[^a-zA-Z0-9]"",""""))"),"kiatnakinphatrasecuritiespubliccompanylimited")</f>
        <v>kiatnakinphatrasecuritiespubliccompanylimited</v>
      </c>
    </row>
    <row r="32" ht="15.75" customHeight="1">
      <c r="A32" s="13">
        <v>35.0</v>
      </c>
      <c r="B32" s="118" t="s">
        <v>19</v>
      </c>
      <c r="C32" s="118" t="s">
        <v>311</v>
      </c>
      <c r="D32" s="128" t="s">
        <v>557</v>
      </c>
      <c r="E32" s="118" t="s">
        <v>20</v>
      </c>
      <c r="F32" s="116" t="s">
        <v>558</v>
      </c>
      <c r="G32" s="129" t="s">
        <v>16</v>
      </c>
      <c r="H32" s="120" t="s">
        <v>408</v>
      </c>
      <c r="I32" s="118" t="s">
        <v>19</v>
      </c>
      <c r="J32" s="124" t="s">
        <v>16</v>
      </c>
      <c r="K32" s="120" t="s">
        <v>438</v>
      </c>
      <c r="L32" s="130" t="s">
        <v>21</v>
      </c>
      <c r="M32" s="104" t="str">
        <f>IFERROR(__xludf.DUMMYFUNCTION("LOWER(REGEXREPLACE(L32,""[^a-zA-Z0-9]"",""""))"),"globlexsecuritiescoltd")</f>
        <v>globlexsecuritiescoltd</v>
      </c>
    </row>
    <row r="33" ht="15.75" customHeight="1">
      <c r="A33" s="13">
        <v>36.0</v>
      </c>
      <c r="B33" s="19" t="s">
        <v>559</v>
      </c>
      <c r="C33" s="19" t="s">
        <v>560</v>
      </c>
      <c r="D33" s="113" t="s">
        <v>561</v>
      </c>
      <c r="E33" s="19" t="s">
        <v>562</v>
      </c>
      <c r="F33" s="18" t="s">
        <v>431</v>
      </c>
      <c r="G33" s="14" t="s">
        <v>16</v>
      </c>
      <c r="H33" s="105" t="s">
        <v>408</v>
      </c>
      <c r="I33" s="19" t="s">
        <v>559</v>
      </c>
      <c r="J33" s="74" t="s">
        <v>16</v>
      </c>
      <c r="K33" s="105" t="s">
        <v>438</v>
      </c>
      <c r="L33" s="18" t="s">
        <v>21</v>
      </c>
      <c r="M33" s="104" t="str">
        <f>IFERROR(__xludf.DUMMYFUNCTION("LOWER(REGEXREPLACE(L33,""[^a-zA-Z0-9]"",""""))"),"globlexsecuritiescoltd")</f>
        <v>globlexsecuritiescoltd</v>
      </c>
    </row>
    <row r="34" ht="15.75" customHeight="1">
      <c r="A34" s="13">
        <v>37.0</v>
      </c>
      <c r="B34" s="19" t="s">
        <v>563</v>
      </c>
      <c r="C34" s="19" t="s">
        <v>564</v>
      </c>
      <c r="D34" s="110" t="s">
        <v>565</v>
      </c>
      <c r="E34" s="19" t="s">
        <v>566</v>
      </c>
      <c r="F34" s="18" t="s">
        <v>401</v>
      </c>
      <c r="G34" s="14" t="s">
        <v>16</v>
      </c>
      <c r="H34" s="105" t="s">
        <v>408</v>
      </c>
      <c r="I34" s="19" t="s">
        <v>563</v>
      </c>
      <c r="J34" s="74" t="s">
        <v>16</v>
      </c>
      <c r="K34" s="105" t="s">
        <v>410</v>
      </c>
      <c r="L34" s="18" t="s">
        <v>21</v>
      </c>
      <c r="M34" s="104" t="str">
        <f>IFERROR(__xludf.DUMMYFUNCTION("LOWER(REGEXREPLACE(L34,""[^a-zA-Z0-9]"",""""))"),"globlexsecuritiescoltd")</f>
        <v>globlexsecuritiescoltd</v>
      </c>
    </row>
    <row r="35" ht="15.75" customHeight="1">
      <c r="A35" s="13">
        <v>38.0</v>
      </c>
      <c r="B35" s="19" t="s">
        <v>567</v>
      </c>
      <c r="C35" s="19" t="s">
        <v>568</v>
      </c>
      <c r="D35" s="110" t="s">
        <v>569</v>
      </c>
      <c r="E35" s="19" t="s">
        <v>570</v>
      </c>
      <c r="F35" s="18" t="s">
        <v>431</v>
      </c>
      <c r="G35" s="14" t="s">
        <v>16</v>
      </c>
      <c r="H35" s="105" t="s">
        <v>408</v>
      </c>
      <c r="I35" s="19" t="s">
        <v>567</v>
      </c>
      <c r="J35" s="74" t="s">
        <v>16</v>
      </c>
      <c r="K35" s="105" t="s">
        <v>410</v>
      </c>
      <c r="L35" s="18" t="s">
        <v>21</v>
      </c>
      <c r="M35" s="104" t="str">
        <f>IFERROR(__xludf.DUMMYFUNCTION("LOWER(REGEXREPLACE(L35,""[^a-zA-Z0-9]"",""""))"),"globlexsecuritiescoltd")</f>
        <v>globlexsecuritiescoltd</v>
      </c>
    </row>
    <row r="36" ht="15.75" customHeight="1">
      <c r="A36" s="13">
        <v>39.0</v>
      </c>
      <c r="B36" s="27" t="s">
        <v>571</v>
      </c>
      <c r="C36" s="27" t="s">
        <v>572</v>
      </c>
      <c r="D36" s="131" t="s">
        <v>573</v>
      </c>
      <c r="E36" s="27" t="s">
        <v>574</v>
      </c>
      <c r="F36" s="107" t="s">
        <v>359</v>
      </c>
      <c r="G36" s="132" t="s">
        <v>16</v>
      </c>
      <c r="H36" s="27" t="s">
        <v>420</v>
      </c>
      <c r="I36" s="27" t="s">
        <v>571</v>
      </c>
      <c r="J36" s="125" t="s">
        <v>16</v>
      </c>
      <c r="K36" s="105" t="s">
        <v>410</v>
      </c>
      <c r="L36" s="18" t="s">
        <v>21</v>
      </c>
      <c r="M36" s="104" t="str">
        <f>IFERROR(__xludf.DUMMYFUNCTION("LOWER(REGEXREPLACE(L36,""[^a-zA-Z0-9]"",""""))"),"globlexsecuritiescoltd")</f>
        <v>globlexsecuritiescoltd</v>
      </c>
    </row>
    <row r="37" ht="15.75" customHeight="1">
      <c r="A37" s="13">
        <v>40.0</v>
      </c>
      <c r="B37" s="27" t="s">
        <v>575</v>
      </c>
      <c r="C37" s="27" t="s">
        <v>576</v>
      </c>
      <c r="D37" s="106" t="s">
        <v>577</v>
      </c>
      <c r="E37" s="27" t="s">
        <v>578</v>
      </c>
      <c r="F37" s="107" t="s">
        <v>455</v>
      </c>
      <c r="G37" s="107" t="s">
        <v>456</v>
      </c>
      <c r="H37" s="27" t="s">
        <v>420</v>
      </c>
      <c r="I37" s="27" t="s">
        <v>575</v>
      </c>
      <c r="J37" s="124" t="s">
        <v>16</v>
      </c>
      <c r="K37" s="105" t="s">
        <v>410</v>
      </c>
      <c r="L37" s="18" t="s">
        <v>21</v>
      </c>
      <c r="M37" s="104" t="str">
        <f>IFERROR(__xludf.DUMMYFUNCTION("LOWER(REGEXREPLACE(L37,""[^a-zA-Z0-9]"",""""))"),"globlexsecuritiescoltd")</f>
        <v>globlexsecuritiescoltd</v>
      </c>
    </row>
    <row r="38" ht="15.75" customHeight="1">
      <c r="A38" s="13">
        <v>41.0</v>
      </c>
      <c r="B38" s="19" t="s">
        <v>579</v>
      </c>
      <c r="C38" s="19" t="s">
        <v>580</v>
      </c>
      <c r="D38" s="102" t="s">
        <v>581</v>
      </c>
      <c r="E38" s="19" t="s">
        <v>582</v>
      </c>
      <c r="F38" s="18" t="s">
        <v>583</v>
      </c>
      <c r="G38" s="14" t="s">
        <v>16</v>
      </c>
      <c r="H38" s="105" t="s">
        <v>408</v>
      </c>
      <c r="I38" s="19" t="s">
        <v>579</v>
      </c>
      <c r="J38" s="74" t="s">
        <v>16</v>
      </c>
      <c r="K38" s="105" t="s">
        <v>410</v>
      </c>
      <c r="L38" s="18" t="s">
        <v>21</v>
      </c>
      <c r="M38" s="104" t="str">
        <f>IFERROR(__xludf.DUMMYFUNCTION("LOWER(REGEXREPLACE(L38,""[^a-zA-Z0-9]"",""""))"),"globlexsecuritiescoltd")</f>
        <v>globlexsecuritiescoltd</v>
      </c>
    </row>
    <row r="39" ht="15.75" customHeight="1">
      <c r="A39" s="13">
        <v>42.0</v>
      </c>
      <c r="B39" s="20" t="s">
        <v>584</v>
      </c>
      <c r="C39" s="20" t="s">
        <v>585</v>
      </c>
      <c r="D39" s="103" t="s">
        <v>586</v>
      </c>
      <c r="E39" s="19" t="s">
        <v>587</v>
      </c>
      <c r="F39" s="18" t="s">
        <v>379</v>
      </c>
      <c r="G39" s="14" t="s">
        <v>16</v>
      </c>
      <c r="H39" s="105" t="s">
        <v>408</v>
      </c>
      <c r="I39" s="19" t="s">
        <v>588</v>
      </c>
      <c r="J39" s="74" t="s">
        <v>16</v>
      </c>
      <c r="K39" s="105" t="s">
        <v>410</v>
      </c>
      <c r="L39" s="19" t="s">
        <v>29</v>
      </c>
      <c r="M39" s="104" t="str">
        <f>IFERROR(__xludf.DUMMYFUNCTION("LOWER(REGEXREPLACE(L39,""[^a-zA-Z0-9]"",""""))"),"kgisecuritiesthailandpubliccompanylimited")</f>
        <v>kgisecuritiesthailandpubliccompanylimited</v>
      </c>
    </row>
    <row r="40" ht="15.75" customHeight="1">
      <c r="A40" s="13">
        <v>43.0</v>
      </c>
      <c r="B40" s="20" t="s">
        <v>589</v>
      </c>
      <c r="C40" s="20" t="s">
        <v>590</v>
      </c>
      <c r="D40" s="103" t="s">
        <v>591</v>
      </c>
      <c r="E40" s="19" t="s">
        <v>592</v>
      </c>
      <c r="F40" s="18" t="s">
        <v>431</v>
      </c>
      <c r="G40" s="18" t="s">
        <v>330</v>
      </c>
      <c r="H40" s="105" t="s">
        <v>408</v>
      </c>
      <c r="I40" s="19" t="s">
        <v>593</v>
      </c>
      <c r="J40" s="74" t="s">
        <v>16</v>
      </c>
      <c r="K40" s="105" t="s">
        <v>410</v>
      </c>
      <c r="L40" s="19" t="s">
        <v>29</v>
      </c>
      <c r="M40" s="104" t="str">
        <f>IFERROR(__xludf.DUMMYFUNCTION("LOWER(REGEXREPLACE(L40,""[^a-zA-Z0-9]"",""""))"),"kgisecuritiesthailandpubliccompanylimited")</f>
        <v>kgisecuritiesthailandpubliccompanylimited</v>
      </c>
    </row>
    <row r="41" ht="15.75" customHeight="1">
      <c r="A41" s="13">
        <v>44.0</v>
      </c>
      <c r="B41" s="27" t="s">
        <v>594</v>
      </c>
      <c r="C41" s="27" t="s">
        <v>595</v>
      </c>
      <c r="D41" s="106" t="s">
        <v>596</v>
      </c>
      <c r="E41" s="27" t="s">
        <v>597</v>
      </c>
      <c r="F41" s="27" t="s">
        <v>401</v>
      </c>
      <c r="G41" s="108" t="s">
        <v>16</v>
      </c>
      <c r="H41" s="27" t="s">
        <v>420</v>
      </c>
      <c r="I41" s="27" t="s">
        <v>598</v>
      </c>
      <c r="J41" s="125" t="s">
        <v>16</v>
      </c>
      <c r="K41" s="105" t="s">
        <v>410</v>
      </c>
      <c r="L41" s="19" t="s">
        <v>29</v>
      </c>
      <c r="M41" s="104" t="str">
        <f>IFERROR(__xludf.DUMMYFUNCTION("LOWER(REGEXREPLACE(L41,""[^a-zA-Z0-9]"",""""))"),"kgisecuritiesthailandpubliccompanylimited")</f>
        <v>kgisecuritiesthailandpubliccompanylimited</v>
      </c>
    </row>
    <row r="42" ht="15.75" customHeight="1">
      <c r="A42" s="13">
        <v>45.0</v>
      </c>
      <c r="B42" s="20" t="s">
        <v>599</v>
      </c>
      <c r="C42" s="20" t="s">
        <v>600</v>
      </c>
      <c r="D42" s="103" t="s">
        <v>601</v>
      </c>
      <c r="E42" s="19" t="s">
        <v>602</v>
      </c>
      <c r="F42" s="18" t="s">
        <v>603</v>
      </c>
      <c r="G42" s="14" t="s">
        <v>16</v>
      </c>
      <c r="H42" s="105" t="s">
        <v>408</v>
      </c>
      <c r="I42" s="19" t="s">
        <v>604</v>
      </c>
      <c r="J42" s="124" t="s">
        <v>16</v>
      </c>
      <c r="K42" s="105" t="s">
        <v>410</v>
      </c>
      <c r="L42" s="19" t="s">
        <v>29</v>
      </c>
      <c r="M42" s="104" t="str">
        <f>IFERROR(__xludf.DUMMYFUNCTION("LOWER(REGEXREPLACE(L42,""[^a-zA-Z0-9]"",""""))"),"kgisecuritiesthailandpubliccompanylimited")</f>
        <v>kgisecuritiesthailandpubliccompanylimited</v>
      </c>
    </row>
    <row r="43" ht="15.75" customHeight="1">
      <c r="A43" s="13">
        <v>46.0</v>
      </c>
      <c r="B43" s="27" t="s">
        <v>605</v>
      </c>
      <c r="C43" s="27" t="s">
        <v>606</v>
      </c>
      <c r="D43" s="106" t="s">
        <v>607</v>
      </c>
      <c r="E43" s="27" t="s">
        <v>608</v>
      </c>
      <c r="F43" s="27" t="s">
        <v>609</v>
      </c>
      <c r="G43" s="108" t="s">
        <v>16</v>
      </c>
      <c r="H43" s="27" t="s">
        <v>420</v>
      </c>
      <c r="I43" s="27" t="s">
        <v>610</v>
      </c>
      <c r="J43" s="74" t="s">
        <v>16</v>
      </c>
      <c r="K43" s="105" t="s">
        <v>410</v>
      </c>
      <c r="L43" s="19" t="s">
        <v>29</v>
      </c>
      <c r="M43" s="104" t="str">
        <f>IFERROR(__xludf.DUMMYFUNCTION("LOWER(REGEXREPLACE(L43,""[^a-zA-Z0-9]"",""""))"),"kgisecuritiesthailandpubliccompanylimited")</f>
        <v>kgisecuritiesthailandpubliccompanylimited</v>
      </c>
    </row>
    <row r="44" ht="15.75" customHeight="1">
      <c r="A44" s="13">
        <v>47.0</v>
      </c>
      <c r="B44" s="20" t="s">
        <v>611</v>
      </c>
      <c r="C44" s="20" t="s">
        <v>612</v>
      </c>
      <c r="D44" s="103" t="s">
        <v>613</v>
      </c>
      <c r="E44" s="19" t="s">
        <v>614</v>
      </c>
      <c r="F44" s="18" t="s">
        <v>379</v>
      </c>
      <c r="G44" s="14" t="s">
        <v>16</v>
      </c>
      <c r="H44" s="105" t="s">
        <v>408</v>
      </c>
      <c r="I44" s="19" t="s">
        <v>615</v>
      </c>
      <c r="J44" s="74" t="s">
        <v>16</v>
      </c>
      <c r="K44" s="105" t="s">
        <v>438</v>
      </c>
      <c r="L44" s="19" t="s">
        <v>29</v>
      </c>
      <c r="M44" s="104" t="str">
        <f>IFERROR(__xludf.DUMMYFUNCTION("LOWER(REGEXREPLACE(L44,""[^a-zA-Z0-9]"",""""))"),"kgisecuritiesthailandpubliccompanylimited")</f>
        <v>kgisecuritiesthailandpubliccompanylimited</v>
      </c>
    </row>
    <row r="45" ht="15.75" customHeight="1">
      <c r="A45" s="13">
        <v>48.0</v>
      </c>
      <c r="B45" s="20" t="s">
        <v>616</v>
      </c>
      <c r="C45" s="20" t="s">
        <v>617</v>
      </c>
      <c r="D45" s="103" t="s">
        <v>618</v>
      </c>
      <c r="E45" s="19" t="s">
        <v>619</v>
      </c>
      <c r="F45" s="18" t="s">
        <v>379</v>
      </c>
      <c r="G45" s="14" t="s">
        <v>16</v>
      </c>
      <c r="H45" s="105" t="s">
        <v>408</v>
      </c>
      <c r="I45" s="19" t="s">
        <v>620</v>
      </c>
      <c r="J45" s="74" t="s">
        <v>16</v>
      </c>
      <c r="K45" s="105" t="s">
        <v>438</v>
      </c>
      <c r="L45" s="19" t="s">
        <v>29</v>
      </c>
      <c r="M45" s="104" t="str">
        <f>IFERROR(__xludf.DUMMYFUNCTION("LOWER(REGEXREPLACE(L45,""[^a-zA-Z0-9]"",""""))"),"kgisecuritiesthailandpubliccompanylimited")</f>
        <v>kgisecuritiesthailandpubliccompanylimited</v>
      </c>
    </row>
    <row r="46" ht="15.75" customHeight="1">
      <c r="A46" s="13">
        <v>49.0</v>
      </c>
      <c r="B46" s="115" t="s">
        <v>316</v>
      </c>
      <c r="C46" s="116" t="s">
        <v>317</v>
      </c>
      <c r="D46" s="117" t="s">
        <v>621</v>
      </c>
      <c r="E46" s="118" t="s">
        <v>319</v>
      </c>
      <c r="F46" s="129" t="s">
        <v>16</v>
      </c>
      <c r="G46" s="116" t="s">
        <v>622</v>
      </c>
      <c r="H46" s="116" t="s">
        <v>408</v>
      </c>
      <c r="I46" s="118" t="s">
        <v>318</v>
      </c>
      <c r="J46" s="125" t="s">
        <v>16</v>
      </c>
      <c r="K46" s="116" t="s">
        <v>438</v>
      </c>
      <c r="L46" s="19" t="s">
        <v>36</v>
      </c>
      <c r="M46" s="104" t="str">
        <f>IFERROR(__xludf.DUMMYFUNCTION("LOWER(REGEXREPLACE(L46,""[^a-zA-Z0-9]"",""""))"),"gmozcomsecuritiesthailandpubliccompanylimited")</f>
        <v>gmozcomsecuritiesthailandpubliccompanylimited</v>
      </c>
    </row>
    <row r="47" ht="15.75" customHeight="1">
      <c r="A47" s="13">
        <v>50.0</v>
      </c>
      <c r="B47" s="133" t="s">
        <v>623</v>
      </c>
      <c r="C47" s="27" t="s">
        <v>624</v>
      </c>
      <c r="D47" s="106" t="s">
        <v>625</v>
      </c>
      <c r="E47" s="27" t="s">
        <v>626</v>
      </c>
      <c r="F47" s="27" t="s">
        <v>627</v>
      </c>
      <c r="G47" s="27" t="s">
        <v>628</v>
      </c>
      <c r="H47" s="134" t="s">
        <v>408</v>
      </c>
      <c r="I47" s="27" t="s">
        <v>629</v>
      </c>
      <c r="J47" s="124" t="s">
        <v>16</v>
      </c>
      <c r="K47" s="134" t="s">
        <v>438</v>
      </c>
      <c r="L47" s="19" t="s">
        <v>36</v>
      </c>
      <c r="M47" s="104" t="str">
        <f>IFERROR(__xludf.DUMMYFUNCTION("LOWER(REGEXREPLACE(L47,""[^a-zA-Z0-9]"",""""))"),"gmozcomsecuritiesthailandpubliccompanylimited")</f>
        <v>gmozcomsecuritiesthailandpubliccompanylimited</v>
      </c>
    </row>
    <row r="48" ht="15.75" customHeight="1">
      <c r="A48" s="13">
        <v>51.0</v>
      </c>
      <c r="B48" s="133" t="s">
        <v>630</v>
      </c>
      <c r="C48" s="27" t="s">
        <v>631</v>
      </c>
      <c r="D48" s="106" t="s">
        <v>632</v>
      </c>
      <c r="E48" s="27" t="s">
        <v>633</v>
      </c>
      <c r="F48" s="108" t="s">
        <v>16</v>
      </c>
      <c r="G48" s="27" t="s">
        <v>634</v>
      </c>
      <c r="H48" s="134" t="s">
        <v>408</v>
      </c>
      <c r="I48" s="27" t="s">
        <v>635</v>
      </c>
      <c r="J48" s="74" t="s">
        <v>16</v>
      </c>
      <c r="K48" s="134" t="s">
        <v>410</v>
      </c>
      <c r="L48" s="19" t="s">
        <v>36</v>
      </c>
      <c r="M48" s="104" t="str">
        <f>IFERROR(__xludf.DUMMYFUNCTION("LOWER(REGEXREPLACE(L48,""[^a-zA-Z0-9]"",""""))"),"gmozcomsecuritiesthailandpubliccompanylimited")</f>
        <v>gmozcomsecuritiesthailandpubliccompanylimited</v>
      </c>
    </row>
    <row r="49" ht="15.75" customHeight="1">
      <c r="A49" s="13">
        <v>52.0</v>
      </c>
      <c r="B49" s="107" t="s">
        <v>636</v>
      </c>
      <c r="C49" s="135" t="s">
        <v>637</v>
      </c>
      <c r="D49" s="136" t="s">
        <v>638</v>
      </c>
      <c r="E49" s="27" t="s">
        <v>639</v>
      </c>
      <c r="F49" s="132" t="s">
        <v>16</v>
      </c>
      <c r="G49" s="107" t="s">
        <v>640</v>
      </c>
      <c r="H49" s="135" t="s">
        <v>408</v>
      </c>
      <c r="I49" s="27" t="s">
        <v>641</v>
      </c>
      <c r="J49" s="74" t="s">
        <v>16</v>
      </c>
      <c r="K49" s="135" t="s">
        <v>410</v>
      </c>
      <c r="L49" s="19" t="s">
        <v>36</v>
      </c>
      <c r="M49" s="104" t="str">
        <f>IFERROR(__xludf.DUMMYFUNCTION("LOWER(REGEXREPLACE(L49,""[^a-zA-Z0-9]"",""""))"),"gmozcomsecuritiesthailandpubliccompanylimited")</f>
        <v>gmozcomsecuritiesthailandpubliccompanylimited</v>
      </c>
    </row>
    <row r="50" ht="15.75" customHeight="1">
      <c r="A50" s="13">
        <v>53.0</v>
      </c>
      <c r="B50" s="137" t="s">
        <v>642</v>
      </c>
      <c r="C50" s="105" t="s">
        <v>643</v>
      </c>
      <c r="D50" s="110" t="s">
        <v>644</v>
      </c>
      <c r="E50" s="19" t="s">
        <v>645</v>
      </c>
      <c r="F50" s="14" t="s">
        <v>16</v>
      </c>
      <c r="G50" s="18" t="s">
        <v>646</v>
      </c>
      <c r="H50" s="105" t="s">
        <v>408</v>
      </c>
      <c r="I50" s="19" t="s">
        <v>647</v>
      </c>
      <c r="J50" s="74" t="s">
        <v>16</v>
      </c>
      <c r="K50" s="105" t="s">
        <v>410</v>
      </c>
      <c r="L50" s="19" t="s">
        <v>36</v>
      </c>
      <c r="M50" s="104" t="str">
        <f>IFERROR(__xludf.DUMMYFUNCTION("LOWER(REGEXREPLACE(L50,""[^a-zA-Z0-9]"",""""))"),"gmozcomsecuritiesthailandpubliccompanylimited")</f>
        <v>gmozcomsecuritiesthailandpubliccompanylimited</v>
      </c>
    </row>
    <row r="51" ht="15.75" customHeight="1">
      <c r="A51" s="13">
        <v>54.0</v>
      </c>
      <c r="B51" s="19" t="s">
        <v>648</v>
      </c>
      <c r="C51" s="19" t="s">
        <v>649</v>
      </c>
      <c r="D51" s="102" t="s">
        <v>650</v>
      </c>
      <c r="E51" s="19" t="s">
        <v>651</v>
      </c>
      <c r="F51" s="19" t="s">
        <v>652</v>
      </c>
      <c r="G51" s="25" t="s">
        <v>16</v>
      </c>
      <c r="H51" s="18" t="s">
        <v>408</v>
      </c>
      <c r="I51" s="19" t="s">
        <v>653</v>
      </c>
      <c r="J51" s="125" t="s">
        <v>16</v>
      </c>
      <c r="K51" s="18" t="s">
        <v>438</v>
      </c>
      <c r="L51" s="19" t="s">
        <v>36</v>
      </c>
      <c r="M51" s="104" t="str">
        <f>IFERROR(__xludf.DUMMYFUNCTION("LOWER(REGEXREPLACE(L51,""[^a-zA-Z0-9]"",""""))"),"gmozcomsecuritiesthailandpubliccompanylimited")</f>
        <v>gmozcomsecuritiesthailandpubliccompanylimited</v>
      </c>
    </row>
    <row r="52" ht="15.75" customHeight="1">
      <c r="A52" s="13">
        <v>55.0</v>
      </c>
      <c r="B52" s="19" t="s">
        <v>654</v>
      </c>
      <c r="C52" s="19" t="s">
        <v>655</v>
      </c>
      <c r="D52" s="102" t="s">
        <v>656</v>
      </c>
      <c r="E52" s="19" t="s">
        <v>657</v>
      </c>
      <c r="F52" s="19" t="s">
        <v>658</v>
      </c>
      <c r="G52" s="25" t="s">
        <v>16</v>
      </c>
      <c r="H52" s="18" t="s">
        <v>408</v>
      </c>
      <c r="I52" s="19" t="s">
        <v>659</v>
      </c>
      <c r="J52" s="124" t="s">
        <v>16</v>
      </c>
      <c r="K52" s="18" t="s">
        <v>438</v>
      </c>
      <c r="L52" s="19" t="s">
        <v>36</v>
      </c>
      <c r="M52" s="104" t="str">
        <f>IFERROR(__xludf.DUMMYFUNCTION("LOWER(REGEXREPLACE(L52,""[^a-zA-Z0-9]"",""""))"),"gmozcomsecuritiesthailandpubliccompanylimited")</f>
        <v>gmozcomsecuritiesthailandpubliccompanylimited</v>
      </c>
    </row>
    <row r="53" ht="15.75" customHeight="1">
      <c r="A53" s="13">
        <v>56.0</v>
      </c>
      <c r="B53" s="19" t="s">
        <v>660</v>
      </c>
      <c r="C53" s="19" t="s">
        <v>661</v>
      </c>
      <c r="D53" s="102" t="s">
        <v>662</v>
      </c>
      <c r="E53" s="19" t="s">
        <v>663</v>
      </c>
      <c r="F53" s="19" t="s">
        <v>658</v>
      </c>
      <c r="G53" s="25" t="s">
        <v>16</v>
      </c>
      <c r="H53" s="18" t="s">
        <v>408</v>
      </c>
      <c r="I53" s="19" t="s">
        <v>664</v>
      </c>
      <c r="J53" s="74" t="s">
        <v>16</v>
      </c>
      <c r="K53" s="18" t="s">
        <v>438</v>
      </c>
      <c r="L53" s="19" t="s">
        <v>36</v>
      </c>
      <c r="M53" s="104" t="str">
        <f>IFERROR(__xludf.DUMMYFUNCTION("LOWER(REGEXREPLACE(L53,""[^a-zA-Z0-9]"",""""))"),"gmozcomsecuritiesthailandpubliccompanylimited")</f>
        <v>gmozcomsecuritiesthailandpubliccompanylimited</v>
      </c>
    </row>
    <row r="54" ht="15.75" customHeight="1">
      <c r="A54" s="13">
        <v>57.0</v>
      </c>
      <c r="B54" s="137" t="s">
        <v>665</v>
      </c>
      <c r="C54" s="105" t="s">
        <v>666</v>
      </c>
      <c r="D54" s="110" t="s">
        <v>667</v>
      </c>
      <c r="E54" s="19" t="s">
        <v>668</v>
      </c>
      <c r="F54" s="18" t="s">
        <v>372</v>
      </c>
      <c r="G54" s="14" t="s">
        <v>16</v>
      </c>
      <c r="H54" s="105" t="s">
        <v>669</v>
      </c>
      <c r="I54" s="25" t="s">
        <v>16</v>
      </c>
      <c r="J54" s="74" t="s">
        <v>16</v>
      </c>
      <c r="K54" s="105" t="s">
        <v>438</v>
      </c>
      <c r="L54" s="19" t="s">
        <v>172</v>
      </c>
      <c r="M54" s="104" t="str">
        <f>IFERROR(__xludf.DUMMYFUNCTION("LOWER(REGEXREPLACE(L54,""[^a-zA-Z0-9]"",""""))"),"citicorpsecuritiesthailandlimited")</f>
        <v>citicorpsecuritiesthailandlimited</v>
      </c>
    </row>
    <row r="55" ht="15.75" customHeight="1">
      <c r="A55" s="13">
        <v>58.0</v>
      </c>
      <c r="B55" s="137" t="s">
        <v>670</v>
      </c>
      <c r="C55" s="105" t="s">
        <v>671</v>
      </c>
      <c r="D55" s="110" t="s">
        <v>672</v>
      </c>
      <c r="E55" s="19" t="s">
        <v>673</v>
      </c>
      <c r="F55" s="18" t="s">
        <v>674</v>
      </c>
      <c r="G55" s="14" t="s">
        <v>16</v>
      </c>
      <c r="H55" s="105" t="s">
        <v>669</v>
      </c>
      <c r="I55" s="25" t="s">
        <v>16</v>
      </c>
      <c r="J55" s="74" t="s">
        <v>16</v>
      </c>
      <c r="K55" s="105" t="s">
        <v>410</v>
      </c>
      <c r="L55" s="19" t="s">
        <v>172</v>
      </c>
      <c r="M55" s="104" t="str">
        <f>IFERROR(__xludf.DUMMYFUNCTION("LOWER(REGEXREPLACE(L55,""[^a-zA-Z0-9]"",""""))"),"citicorpsecuritiesthailandlimited")</f>
        <v>citicorpsecuritiesthailandlimited</v>
      </c>
    </row>
    <row r="56" ht="15.75" customHeight="1">
      <c r="A56" s="13">
        <v>59.0</v>
      </c>
      <c r="B56" s="137" t="s">
        <v>675</v>
      </c>
      <c r="C56" s="105" t="s">
        <v>676</v>
      </c>
      <c r="D56" s="110" t="s">
        <v>677</v>
      </c>
      <c r="E56" s="19" t="s">
        <v>678</v>
      </c>
      <c r="F56" s="18" t="s">
        <v>674</v>
      </c>
      <c r="G56" s="14" t="s">
        <v>16</v>
      </c>
      <c r="H56" s="105" t="s">
        <v>669</v>
      </c>
      <c r="I56" s="25" t="s">
        <v>16</v>
      </c>
      <c r="J56" s="125" t="s">
        <v>16</v>
      </c>
      <c r="K56" s="105" t="s">
        <v>410</v>
      </c>
      <c r="L56" s="19" t="s">
        <v>172</v>
      </c>
      <c r="M56" s="104" t="str">
        <f>IFERROR(__xludf.DUMMYFUNCTION("LOWER(REGEXREPLACE(L56,""[^a-zA-Z0-9]"",""""))"),"citicorpsecuritiesthailandlimited")</f>
        <v>citicorpsecuritiesthailandlimited</v>
      </c>
    </row>
    <row r="57" ht="15.75" customHeight="1">
      <c r="A57" s="13">
        <v>60.0</v>
      </c>
      <c r="B57" s="115" t="s">
        <v>679</v>
      </c>
      <c r="C57" s="120" t="s">
        <v>680</v>
      </c>
      <c r="D57" s="117" t="s">
        <v>681</v>
      </c>
      <c r="E57" s="118" t="s">
        <v>171</v>
      </c>
      <c r="F57" s="116" t="s">
        <v>370</v>
      </c>
      <c r="G57" s="129" t="s">
        <v>16</v>
      </c>
      <c r="H57" s="105" t="s">
        <v>669</v>
      </c>
      <c r="I57" s="119" t="s">
        <v>16</v>
      </c>
      <c r="J57" s="124" t="s">
        <v>16</v>
      </c>
      <c r="K57" s="120" t="s">
        <v>438</v>
      </c>
      <c r="L57" s="19" t="s">
        <v>172</v>
      </c>
      <c r="M57" s="104" t="str">
        <f>IFERROR(__xludf.DUMMYFUNCTION("LOWER(REGEXREPLACE(L57,""[^a-zA-Z0-9]"",""""))"),"citicorpsecuritiesthailandlimited")</f>
        <v>citicorpsecuritiesthailandlimited</v>
      </c>
    </row>
    <row r="58" ht="15.75" customHeight="1">
      <c r="A58" s="13">
        <v>62.0</v>
      </c>
      <c r="B58" s="18" t="s">
        <v>682</v>
      </c>
      <c r="C58" s="105" t="s">
        <v>683</v>
      </c>
      <c r="D58" s="113" t="s">
        <v>684</v>
      </c>
      <c r="E58" s="19" t="s">
        <v>685</v>
      </c>
      <c r="F58" s="19" t="s">
        <v>686</v>
      </c>
      <c r="G58" s="25" t="s">
        <v>16</v>
      </c>
      <c r="H58" s="105" t="s">
        <v>408</v>
      </c>
      <c r="I58" s="18" t="s">
        <v>682</v>
      </c>
      <c r="J58" s="74" t="s">
        <v>16</v>
      </c>
      <c r="K58" s="105" t="s">
        <v>438</v>
      </c>
      <c r="L58" s="34" t="s">
        <v>152</v>
      </c>
      <c r="M58" s="104" t="str">
        <f>IFERROR(__xludf.DUMMYFUNCTION("LOWER(REGEXREPLACE(L58,""[^a-zA-Z0-9]"",""""))"),"clsasecuritiesthailandlimited")</f>
        <v>clsasecuritiesthailandlimited</v>
      </c>
    </row>
    <row r="59" ht="15.75" customHeight="1">
      <c r="A59" s="13">
        <v>63.0</v>
      </c>
      <c r="B59" s="116" t="s">
        <v>299</v>
      </c>
      <c r="C59" s="120" t="s">
        <v>210</v>
      </c>
      <c r="D59" s="128" t="s">
        <v>687</v>
      </c>
      <c r="E59" s="118" t="s">
        <v>211</v>
      </c>
      <c r="F59" s="116" t="s">
        <v>379</v>
      </c>
      <c r="G59" s="129" t="s">
        <v>16</v>
      </c>
      <c r="H59" s="120" t="s">
        <v>408</v>
      </c>
      <c r="I59" s="116" t="s">
        <v>299</v>
      </c>
      <c r="J59" s="74" t="s">
        <v>16</v>
      </c>
      <c r="K59" s="120" t="s">
        <v>438</v>
      </c>
      <c r="L59" s="138" t="s">
        <v>212</v>
      </c>
      <c r="M59" s="104" t="str">
        <f>IFERROR(__xludf.DUMMYFUNCTION("LOWER(REGEXREPLACE(L59,""[^a-zA-Z0-9]"",""""))"),"daolsecuritiesthailandpubliccompanylimited")</f>
        <v>daolsecuritiesthailandpubliccompanylimited</v>
      </c>
    </row>
    <row r="60" ht="15.75" customHeight="1">
      <c r="A60" s="13">
        <v>64.0</v>
      </c>
      <c r="B60" s="137" t="s">
        <v>688</v>
      </c>
      <c r="C60" s="105" t="s">
        <v>689</v>
      </c>
      <c r="D60" s="110" t="s">
        <v>690</v>
      </c>
      <c r="E60" s="19" t="s">
        <v>211</v>
      </c>
      <c r="F60" s="18" t="s">
        <v>431</v>
      </c>
      <c r="G60" s="18" t="s">
        <v>330</v>
      </c>
      <c r="H60" s="105" t="s">
        <v>408</v>
      </c>
      <c r="I60" s="137" t="s">
        <v>688</v>
      </c>
      <c r="J60" s="74" t="s">
        <v>16</v>
      </c>
      <c r="K60" s="105" t="s">
        <v>438</v>
      </c>
      <c r="L60" s="35" t="s">
        <v>212</v>
      </c>
      <c r="M60" s="104" t="str">
        <f>IFERROR(__xludf.DUMMYFUNCTION("LOWER(REGEXREPLACE(L60,""[^a-zA-Z0-9]"",""""))"),"daolsecuritiesthailandpubliccompanylimited")</f>
        <v>daolsecuritiesthailandpubliccompanylimited</v>
      </c>
    </row>
    <row r="61" ht="15.75" customHeight="1">
      <c r="A61" s="13">
        <v>65.0</v>
      </c>
      <c r="B61" s="18" t="s">
        <v>691</v>
      </c>
      <c r="C61" s="105" t="s">
        <v>692</v>
      </c>
      <c r="D61" s="113" t="s">
        <v>693</v>
      </c>
      <c r="E61" s="19" t="s">
        <v>211</v>
      </c>
      <c r="F61" s="18" t="s">
        <v>431</v>
      </c>
      <c r="G61" s="18" t="s">
        <v>330</v>
      </c>
      <c r="H61" s="105" t="s">
        <v>408</v>
      </c>
      <c r="I61" s="18" t="s">
        <v>691</v>
      </c>
      <c r="J61" s="125" t="s">
        <v>16</v>
      </c>
      <c r="K61" s="105" t="s">
        <v>410</v>
      </c>
      <c r="L61" s="35" t="s">
        <v>212</v>
      </c>
      <c r="M61" s="104" t="str">
        <f>IFERROR(__xludf.DUMMYFUNCTION("LOWER(REGEXREPLACE(L61,""[^a-zA-Z0-9]"",""""))"),"daolsecuritiesthailandpubliccompanylimited")</f>
        <v>daolsecuritiesthailandpubliccompanylimited</v>
      </c>
    </row>
    <row r="62" ht="15.75" customHeight="1">
      <c r="A62" s="13">
        <v>67.0</v>
      </c>
      <c r="B62" s="116" t="s">
        <v>694</v>
      </c>
      <c r="C62" s="120" t="s">
        <v>695</v>
      </c>
      <c r="D62" s="139" t="s">
        <v>696</v>
      </c>
      <c r="E62" s="118" t="s">
        <v>177</v>
      </c>
      <c r="F62" s="116" t="s">
        <v>455</v>
      </c>
      <c r="G62" s="18" t="s">
        <v>456</v>
      </c>
      <c r="H62" s="120" t="s">
        <v>408</v>
      </c>
      <c r="I62" s="116" t="s">
        <v>694</v>
      </c>
      <c r="J62" s="124" t="s">
        <v>16</v>
      </c>
      <c r="K62" s="120" t="s">
        <v>438</v>
      </c>
      <c r="L62" s="18" t="s">
        <v>178</v>
      </c>
      <c r="M62" s="104" t="str">
        <f>IFERROR(__xludf.DUMMYFUNCTION("LOWER(REGEXREPLACE(L62,""[^a-zA-Z0-9]"",""""))"),"dbsvickerssecuritiesthcoltd")</f>
        <v>dbsvickerssecuritiesthcoltd</v>
      </c>
    </row>
    <row r="63" ht="15.75" customHeight="1">
      <c r="A63" s="13">
        <v>68.0</v>
      </c>
      <c r="B63" s="18" t="s">
        <v>697</v>
      </c>
      <c r="C63" s="105" t="s">
        <v>698</v>
      </c>
      <c r="D63" s="140" t="s">
        <v>699</v>
      </c>
      <c r="E63" s="19" t="s">
        <v>700</v>
      </c>
      <c r="F63" s="18" t="s">
        <v>701</v>
      </c>
      <c r="G63" s="14" t="s">
        <v>16</v>
      </c>
      <c r="H63" s="105" t="s">
        <v>408</v>
      </c>
      <c r="I63" s="18" t="s">
        <v>697</v>
      </c>
      <c r="J63" s="74" t="s">
        <v>16</v>
      </c>
      <c r="K63" s="105" t="s">
        <v>438</v>
      </c>
      <c r="L63" s="18" t="s">
        <v>178</v>
      </c>
      <c r="M63" s="104" t="str">
        <f>IFERROR(__xludf.DUMMYFUNCTION("LOWER(REGEXREPLACE(L63,""[^a-zA-Z0-9]"",""""))"),"dbsvickerssecuritiesthcoltd")</f>
        <v>dbsvickerssecuritiesthcoltd</v>
      </c>
    </row>
    <row r="64" ht="15.75" customHeight="1">
      <c r="A64" s="13">
        <v>70.0</v>
      </c>
      <c r="B64" s="23" t="s">
        <v>702</v>
      </c>
      <c r="C64" s="141" t="s">
        <v>703</v>
      </c>
      <c r="D64" s="113" t="s">
        <v>704</v>
      </c>
      <c r="E64" s="19" t="s">
        <v>705</v>
      </c>
      <c r="F64" s="18" t="s">
        <v>379</v>
      </c>
      <c r="G64" s="18" t="s">
        <v>353</v>
      </c>
      <c r="H64" s="105" t="s">
        <v>408</v>
      </c>
      <c r="I64" s="142" t="s">
        <v>16</v>
      </c>
      <c r="J64" s="143" t="s">
        <v>706</v>
      </c>
      <c r="K64" s="105" t="s">
        <v>438</v>
      </c>
      <c r="L64" s="18" t="s">
        <v>218</v>
      </c>
      <c r="M64" s="104" t="str">
        <f>IFERROR(__xludf.DUMMYFUNCTION("LOWER(REGEXREPLACE(L64,""[^a-zA-Z0-9]"",""""))"),"trinitysecuritiescompanylimited")</f>
        <v>trinitysecuritiescompanylimited</v>
      </c>
    </row>
    <row r="65" ht="15.75" customHeight="1">
      <c r="A65" s="13">
        <v>71.0</v>
      </c>
      <c r="B65" s="23" t="s">
        <v>707</v>
      </c>
      <c r="C65" s="141" t="s">
        <v>708</v>
      </c>
      <c r="D65" s="113" t="s">
        <v>709</v>
      </c>
      <c r="E65" s="19" t="s">
        <v>710</v>
      </c>
      <c r="F65" s="18" t="s">
        <v>379</v>
      </c>
      <c r="G65" s="18" t="s">
        <v>353</v>
      </c>
      <c r="H65" s="105" t="s">
        <v>408</v>
      </c>
      <c r="I65" s="142" t="s">
        <v>16</v>
      </c>
      <c r="J65" s="143" t="s">
        <v>711</v>
      </c>
      <c r="K65" s="105" t="s">
        <v>410</v>
      </c>
      <c r="L65" s="18" t="s">
        <v>218</v>
      </c>
      <c r="M65" s="104" t="str">
        <f>IFERROR(__xludf.DUMMYFUNCTION("LOWER(REGEXREPLACE(L65,""[^a-zA-Z0-9]"",""""))"),"trinitysecuritiescompanylimited")</f>
        <v>trinitysecuritiescompanylimited</v>
      </c>
    </row>
    <row r="66" ht="15.75" customHeight="1">
      <c r="A66" s="13">
        <v>72.0</v>
      </c>
      <c r="B66" s="23" t="s">
        <v>712</v>
      </c>
      <c r="C66" s="141" t="s">
        <v>713</v>
      </c>
      <c r="D66" s="113" t="s">
        <v>714</v>
      </c>
      <c r="E66" s="19" t="s">
        <v>715</v>
      </c>
      <c r="F66" s="18" t="s">
        <v>455</v>
      </c>
      <c r="G66" s="18" t="s">
        <v>456</v>
      </c>
      <c r="H66" s="105" t="s">
        <v>408</v>
      </c>
      <c r="I66" s="142" t="s">
        <v>16</v>
      </c>
      <c r="J66" s="143" t="s">
        <v>716</v>
      </c>
      <c r="K66" s="105" t="s">
        <v>410</v>
      </c>
      <c r="L66" s="18" t="s">
        <v>218</v>
      </c>
      <c r="M66" s="104" t="str">
        <f>IFERROR(__xludf.DUMMYFUNCTION("LOWER(REGEXREPLACE(L66,""[^a-zA-Z0-9]"",""""))"),"trinitysecuritiescompanylimited")</f>
        <v>trinitysecuritiescompanylimited</v>
      </c>
    </row>
    <row r="67" ht="15.75" customHeight="1">
      <c r="A67" s="13">
        <v>73.0</v>
      </c>
      <c r="B67" s="23" t="s">
        <v>717</v>
      </c>
      <c r="C67" s="141" t="s">
        <v>718</v>
      </c>
      <c r="D67" s="110" t="s">
        <v>719</v>
      </c>
      <c r="E67" s="19" t="s">
        <v>720</v>
      </c>
      <c r="F67" s="18" t="s">
        <v>431</v>
      </c>
      <c r="G67" s="18" t="s">
        <v>330</v>
      </c>
      <c r="H67" s="105" t="s">
        <v>408</v>
      </c>
      <c r="I67" s="142" t="s">
        <v>16</v>
      </c>
      <c r="J67" s="143" t="s">
        <v>721</v>
      </c>
      <c r="K67" s="105" t="s">
        <v>410</v>
      </c>
      <c r="L67" s="18" t="s">
        <v>218</v>
      </c>
      <c r="M67" s="104" t="str">
        <f>IFERROR(__xludf.DUMMYFUNCTION("LOWER(REGEXREPLACE(L67,""[^a-zA-Z0-9]"",""""))"),"trinitysecuritiescompanylimited")</f>
        <v>trinitysecuritiescompanylimited</v>
      </c>
    </row>
    <row r="68" ht="15.75" customHeight="1">
      <c r="A68" s="13">
        <v>74.0</v>
      </c>
      <c r="B68" s="144" t="s">
        <v>722</v>
      </c>
      <c r="C68" s="145" t="s">
        <v>723</v>
      </c>
      <c r="D68" s="106" t="s">
        <v>724</v>
      </c>
      <c r="E68" s="27" t="s">
        <v>725</v>
      </c>
      <c r="F68" s="18" t="s">
        <v>455</v>
      </c>
      <c r="G68" s="107" t="s">
        <v>456</v>
      </c>
      <c r="H68" s="27" t="s">
        <v>420</v>
      </c>
      <c r="I68" s="142" t="s">
        <v>16</v>
      </c>
      <c r="J68" s="109" t="s">
        <v>726</v>
      </c>
      <c r="K68" s="105" t="s">
        <v>410</v>
      </c>
      <c r="L68" s="18" t="s">
        <v>218</v>
      </c>
      <c r="M68" s="104" t="str">
        <f>IFERROR(__xludf.DUMMYFUNCTION("LOWER(REGEXREPLACE(L68,""[^a-zA-Z0-9]"",""""))"),"trinitysecuritiescompanylimited")</f>
        <v>trinitysecuritiescompanylimited</v>
      </c>
    </row>
    <row r="69" ht="15.75" customHeight="1">
      <c r="A69" s="13">
        <v>75.0</v>
      </c>
      <c r="B69" s="144" t="s">
        <v>727</v>
      </c>
      <c r="C69" s="145" t="s">
        <v>728</v>
      </c>
      <c r="D69" s="106" t="s">
        <v>729</v>
      </c>
      <c r="E69" s="27" t="s">
        <v>730</v>
      </c>
      <c r="F69" s="18" t="s">
        <v>455</v>
      </c>
      <c r="G69" s="107" t="s">
        <v>456</v>
      </c>
      <c r="H69" s="27" t="s">
        <v>420</v>
      </c>
      <c r="I69" s="142" t="s">
        <v>16</v>
      </c>
      <c r="J69" s="109" t="s">
        <v>731</v>
      </c>
      <c r="K69" s="105" t="s">
        <v>410</v>
      </c>
      <c r="L69" s="18" t="s">
        <v>218</v>
      </c>
      <c r="M69" s="104" t="str">
        <f>IFERROR(__xludf.DUMMYFUNCTION("LOWER(REGEXREPLACE(L69,""[^a-zA-Z0-9]"",""""))"),"trinitysecuritiescompanylimited")</f>
        <v>trinitysecuritiescompanylimited</v>
      </c>
    </row>
    <row r="70" ht="15.75" customHeight="1">
      <c r="A70" s="13">
        <v>77.0</v>
      </c>
      <c r="B70" s="19" t="s">
        <v>732</v>
      </c>
      <c r="C70" s="19" t="s">
        <v>733</v>
      </c>
      <c r="D70" s="102" t="s">
        <v>734</v>
      </c>
      <c r="E70" s="19" t="s">
        <v>735</v>
      </c>
      <c r="F70" s="105" t="s">
        <v>736</v>
      </c>
      <c r="G70" s="127" t="s">
        <v>16</v>
      </c>
      <c r="H70" s="19" t="s">
        <v>408</v>
      </c>
      <c r="I70" s="142" t="s">
        <v>16</v>
      </c>
      <c r="J70" s="103" t="s">
        <v>737</v>
      </c>
      <c r="K70" s="19" t="s">
        <v>410</v>
      </c>
      <c r="L70" s="37" t="s">
        <v>118</v>
      </c>
      <c r="M70" s="104" t="str">
        <f>IFERROR(__xludf.DUMMYFUNCTION("LOWER(REGEXREPLACE(L70,""[^a-zA-Z0-9]"",""""))"),"tiscosecuritiescompanylimited")</f>
        <v>tiscosecuritiescompanylimited</v>
      </c>
    </row>
    <row r="71" ht="15.75" customHeight="1">
      <c r="A71" s="13">
        <v>78.0</v>
      </c>
      <c r="B71" s="19" t="s">
        <v>738</v>
      </c>
      <c r="C71" s="19" t="s">
        <v>739</v>
      </c>
      <c r="D71" s="102" t="s">
        <v>740</v>
      </c>
      <c r="E71" s="19" t="s">
        <v>741</v>
      </c>
      <c r="F71" s="105" t="s">
        <v>742</v>
      </c>
      <c r="G71" s="127" t="s">
        <v>16</v>
      </c>
      <c r="H71" s="19" t="s">
        <v>408</v>
      </c>
      <c r="I71" s="142" t="s">
        <v>16</v>
      </c>
      <c r="J71" s="103" t="s">
        <v>743</v>
      </c>
      <c r="K71" s="19" t="s">
        <v>410</v>
      </c>
      <c r="L71" s="37" t="s">
        <v>118</v>
      </c>
      <c r="M71" s="104" t="str">
        <f>IFERROR(__xludf.DUMMYFUNCTION("LOWER(REGEXREPLACE(L71,""[^a-zA-Z0-9]"",""""))"),"tiscosecuritiescompanylimited")</f>
        <v>tiscosecuritiescompanylimited</v>
      </c>
    </row>
    <row r="72" ht="15.75" customHeight="1">
      <c r="A72" s="13">
        <v>79.0</v>
      </c>
      <c r="B72" s="19" t="s">
        <v>744</v>
      </c>
      <c r="C72" s="19" t="s">
        <v>745</v>
      </c>
      <c r="D72" s="102" t="s">
        <v>746</v>
      </c>
      <c r="E72" s="19" t="s">
        <v>747</v>
      </c>
      <c r="F72" s="105" t="s">
        <v>748</v>
      </c>
      <c r="G72" s="127" t="s">
        <v>16</v>
      </c>
      <c r="H72" s="19" t="s">
        <v>408</v>
      </c>
      <c r="I72" s="142" t="s">
        <v>16</v>
      </c>
      <c r="J72" s="103" t="s">
        <v>749</v>
      </c>
      <c r="K72" s="19" t="s">
        <v>410</v>
      </c>
      <c r="L72" s="37" t="s">
        <v>118</v>
      </c>
      <c r="M72" s="104" t="str">
        <f>IFERROR(__xludf.DUMMYFUNCTION("LOWER(REGEXREPLACE(L72,""[^a-zA-Z0-9]"",""""))"),"tiscosecuritiescompanylimited")</f>
        <v>tiscosecuritiescompanylimited</v>
      </c>
    </row>
    <row r="73" ht="15.75" customHeight="1">
      <c r="A73" s="13">
        <v>80.0</v>
      </c>
      <c r="B73" s="27" t="s">
        <v>750</v>
      </c>
      <c r="C73" s="27" t="s">
        <v>751</v>
      </c>
      <c r="D73" s="106" t="s">
        <v>752</v>
      </c>
      <c r="E73" s="27" t="s">
        <v>753</v>
      </c>
      <c r="F73" s="27" t="s">
        <v>754</v>
      </c>
      <c r="G73" s="108" t="s">
        <v>16</v>
      </c>
      <c r="H73" s="27" t="s">
        <v>420</v>
      </c>
      <c r="I73" s="142" t="s">
        <v>16</v>
      </c>
      <c r="J73" s="109" t="s">
        <v>755</v>
      </c>
      <c r="K73" s="105" t="s">
        <v>410</v>
      </c>
      <c r="L73" s="37" t="s">
        <v>118</v>
      </c>
      <c r="M73" s="104" t="str">
        <f>IFERROR(__xludf.DUMMYFUNCTION("LOWER(REGEXREPLACE(L73,""[^a-zA-Z0-9]"",""""))"),"tiscosecuritiescompanylimited")</f>
        <v>tiscosecuritiescompanylimited</v>
      </c>
    </row>
    <row r="74" ht="15.75" customHeight="1">
      <c r="A74" s="13">
        <v>81.0</v>
      </c>
      <c r="B74" s="27" t="s">
        <v>756</v>
      </c>
      <c r="C74" s="27" t="s">
        <v>757</v>
      </c>
      <c r="D74" s="106" t="s">
        <v>758</v>
      </c>
      <c r="E74" s="27" t="s">
        <v>759</v>
      </c>
      <c r="F74" s="118" t="s">
        <v>401</v>
      </c>
      <c r="G74" s="108" t="s">
        <v>16</v>
      </c>
      <c r="H74" s="27" t="s">
        <v>420</v>
      </c>
      <c r="I74" s="142" t="s">
        <v>16</v>
      </c>
      <c r="J74" s="109" t="s">
        <v>760</v>
      </c>
      <c r="K74" s="105" t="s">
        <v>410</v>
      </c>
      <c r="L74" s="37" t="s">
        <v>118</v>
      </c>
      <c r="M74" s="104" t="str">
        <f>IFERROR(__xludf.DUMMYFUNCTION("LOWER(REGEXREPLACE(L74,""[^a-zA-Z0-9]"",""""))"),"tiscosecuritiescompanylimited")</f>
        <v>tiscosecuritiescompanylimited</v>
      </c>
    </row>
    <row r="75" ht="15.75" customHeight="1">
      <c r="A75" s="13">
        <v>82.0</v>
      </c>
      <c r="B75" s="27" t="s">
        <v>761</v>
      </c>
      <c r="C75" s="27" t="s">
        <v>762</v>
      </c>
      <c r="D75" s="106" t="s">
        <v>763</v>
      </c>
      <c r="E75" s="27" t="s">
        <v>764</v>
      </c>
      <c r="F75" s="27" t="s">
        <v>765</v>
      </c>
      <c r="G75" s="108" t="s">
        <v>16</v>
      </c>
      <c r="H75" s="27" t="s">
        <v>420</v>
      </c>
      <c r="I75" s="27" t="s">
        <v>761</v>
      </c>
      <c r="J75" s="125" t="s">
        <v>16</v>
      </c>
      <c r="K75" s="105" t="s">
        <v>410</v>
      </c>
      <c r="L75" s="37" t="s">
        <v>118</v>
      </c>
      <c r="M75" s="104" t="str">
        <f>IFERROR(__xludf.DUMMYFUNCTION("LOWER(REGEXREPLACE(L75,""[^a-zA-Z0-9]"",""""))"),"tiscosecuritiescompanylimited")</f>
        <v>tiscosecuritiescompanylimited</v>
      </c>
    </row>
    <row r="76" ht="15.75" customHeight="1">
      <c r="A76" s="13">
        <v>83.0</v>
      </c>
      <c r="B76" s="18" t="s">
        <v>766</v>
      </c>
      <c r="C76" s="105" t="s">
        <v>767</v>
      </c>
      <c r="D76" s="113" t="s">
        <v>768</v>
      </c>
      <c r="E76" s="19" t="s">
        <v>769</v>
      </c>
      <c r="F76" s="18" t="s">
        <v>770</v>
      </c>
      <c r="G76" s="14" t="s">
        <v>16</v>
      </c>
      <c r="H76" s="105" t="s">
        <v>408</v>
      </c>
      <c r="I76" s="18" t="s">
        <v>766</v>
      </c>
      <c r="J76" s="113" t="s">
        <v>766</v>
      </c>
      <c r="K76" s="105" t="s">
        <v>410</v>
      </c>
      <c r="L76" s="19" t="s">
        <v>132</v>
      </c>
      <c r="M76" s="104" t="str">
        <f>IFERROR(__xludf.DUMMYFUNCTION("LOWER(REGEXREPLACE(L76,""[^a-zA-Z0-9]"",""""))"),"scbjuliusbaersecuritiescoltd")</f>
        <v>scbjuliusbaersecuritiescoltd</v>
      </c>
    </row>
    <row r="77" ht="15.75" customHeight="1">
      <c r="A77" s="13">
        <v>84.0</v>
      </c>
      <c r="B77" s="18" t="s">
        <v>771</v>
      </c>
      <c r="C77" s="105" t="s">
        <v>772</v>
      </c>
      <c r="D77" s="113" t="s">
        <v>773</v>
      </c>
      <c r="E77" s="19" t="s">
        <v>774</v>
      </c>
      <c r="F77" s="18" t="s">
        <v>775</v>
      </c>
      <c r="G77" s="14" t="s">
        <v>16</v>
      </c>
      <c r="H77" s="105" t="s">
        <v>408</v>
      </c>
      <c r="I77" s="18" t="s">
        <v>771</v>
      </c>
      <c r="J77" s="113" t="s">
        <v>771</v>
      </c>
      <c r="K77" s="105" t="s">
        <v>438</v>
      </c>
      <c r="L77" s="19" t="s">
        <v>132</v>
      </c>
      <c r="M77" s="104" t="str">
        <f>IFERROR(__xludf.DUMMYFUNCTION("LOWER(REGEXREPLACE(L77,""[^a-zA-Z0-9]"",""""))"),"scbjuliusbaersecuritiescoltd")</f>
        <v>scbjuliusbaersecuritiescoltd</v>
      </c>
    </row>
    <row r="78" ht="15.75" customHeight="1">
      <c r="A78" s="13">
        <v>85.0</v>
      </c>
      <c r="B78" s="18" t="s">
        <v>776</v>
      </c>
      <c r="C78" s="105" t="s">
        <v>777</v>
      </c>
      <c r="D78" s="110" t="s">
        <v>778</v>
      </c>
      <c r="E78" s="19" t="s">
        <v>779</v>
      </c>
      <c r="F78" s="18" t="s">
        <v>780</v>
      </c>
      <c r="G78" s="14" t="s">
        <v>16</v>
      </c>
      <c r="H78" s="105" t="s">
        <v>408</v>
      </c>
      <c r="I78" s="18" t="s">
        <v>776</v>
      </c>
      <c r="J78" s="113" t="s">
        <v>776</v>
      </c>
      <c r="K78" s="105" t="s">
        <v>410</v>
      </c>
      <c r="L78" s="19" t="s">
        <v>132</v>
      </c>
      <c r="M78" s="104" t="str">
        <f>IFERROR(__xludf.DUMMYFUNCTION("LOWER(REGEXREPLACE(L78,""[^a-zA-Z0-9]"",""""))"),"scbjuliusbaersecuritiescoltd")</f>
        <v>scbjuliusbaersecuritiescoltd</v>
      </c>
    </row>
    <row r="79" ht="15.75" customHeight="1">
      <c r="A79" s="13">
        <v>86.0</v>
      </c>
      <c r="B79" s="137" t="s">
        <v>781</v>
      </c>
      <c r="C79" s="105" t="s">
        <v>782</v>
      </c>
      <c r="D79" s="113" t="s">
        <v>783</v>
      </c>
      <c r="E79" s="19" t="s">
        <v>784</v>
      </c>
      <c r="F79" s="18" t="s">
        <v>785</v>
      </c>
      <c r="G79" s="18" t="s">
        <v>340</v>
      </c>
      <c r="H79" s="105" t="s">
        <v>408</v>
      </c>
      <c r="I79" s="19" t="s">
        <v>786</v>
      </c>
      <c r="J79" s="103" t="s">
        <v>786</v>
      </c>
      <c r="K79" s="105" t="s">
        <v>410</v>
      </c>
      <c r="L79" s="19" t="s">
        <v>90</v>
      </c>
      <c r="M79" s="104" t="str">
        <f>IFERROR(__xludf.DUMMYFUNCTION("LOWER(REGEXREPLACE(L79,""[^a-zA-Z0-9]"",""""))"),"bualuangsecuritiesplc")</f>
        <v>bualuangsecuritiesplc</v>
      </c>
    </row>
    <row r="80" ht="15.75" customHeight="1">
      <c r="A80" s="13">
        <v>87.0</v>
      </c>
      <c r="B80" s="18" t="s">
        <v>787</v>
      </c>
      <c r="C80" s="105" t="s">
        <v>788</v>
      </c>
      <c r="D80" s="113" t="s">
        <v>789</v>
      </c>
      <c r="E80" s="19" t="s">
        <v>790</v>
      </c>
      <c r="F80" s="18" t="s">
        <v>504</v>
      </c>
      <c r="G80" s="18" t="s">
        <v>369</v>
      </c>
      <c r="H80" s="105" t="s">
        <v>408</v>
      </c>
      <c r="I80" s="146" t="s">
        <v>791</v>
      </c>
      <c r="J80" s="126" t="s">
        <v>791</v>
      </c>
      <c r="K80" s="105" t="s">
        <v>410</v>
      </c>
      <c r="L80" s="19" t="s">
        <v>90</v>
      </c>
      <c r="M80" s="104" t="str">
        <f>IFERROR(__xludf.DUMMYFUNCTION("LOWER(REGEXREPLACE(L80,""[^a-zA-Z0-9]"",""""))"),"bualuangsecuritiesplc")</f>
        <v>bualuangsecuritiesplc</v>
      </c>
    </row>
    <row r="81" ht="15.75" customHeight="1">
      <c r="A81" s="13">
        <v>88.0</v>
      </c>
      <c r="B81" s="137" t="s">
        <v>792</v>
      </c>
      <c r="C81" s="105" t="s">
        <v>793</v>
      </c>
      <c r="D81" s="110" t="s">
        <v>794</v>
      </c>
      <c r="E81" s="19" t="s">
        <v>795</v>
      </c>
      <c r="F81" s="18" t="s">
        <v>431</v>
      </c>
      <c r="G81" s="18" t="s">
        <v>330</v>
      </c>
      <c r="H81" s="105" t="s">
        <v>408</v>
      </c>
      <c r="I81" s="19" t="s">
        <v>796</v>
      </c>
      <c r="J81" s="103" t="s">
        <v>796</v>
      </c>
      <c r="K81" s="105" t="s">
        <v>410</v>
      </c>
      <c r="L81" s="19" t="s">
        <v>90</v>
      </c>
      <c r="M81" s="104" t="str">
        <f>IFERROR(__xludf.DUMMYFUNCTION("LOWER(REGEXREPLACE(L81,""[^a-zA-Z0-9]"",""""))"),"bualuangsecuritiesplc")</f>
        <v>bualuangsecuritiesplc</v>
      </c>
    </row>
    <row r="82" ht="15.75" customHeight="1">
      <c r="A82" s="13">
        <v>89.0</v>
      </c>
      <c r="B82" s="18" t="s">
        <v>797</v>
      </c>
      <c r="C82" s="105" t="s">
        <v>798</v>
      </c>
      <c r="D82" s="113" t="s">
        <v>799</v>
      </c>
      <c r="E82" s="19" t="s">
        <v>800</v>
      </c>
      <c r="F82" s="18" t="s">
        <v>455</v>
      </c>
      <c r="G82" s="18" t="s">
        <v>456</v>
      </c>
      <c r="H82" s="105" t="s">
        <v>408</v>
      </c>
      <c r="I82" s="19" t="s">
        <v>801</v>
      </c>
      <c r="J82" s="103" t="s">
        <v>801</v>
      </c>
      <c r="K82" s="105" t="s">
        <v>410</v>
      </c>
      <c r="L82" s="19" t="s">
        <v>90</v>
      </c>
      <c r="M82" s="104" t="str">
        <f>IFERROR(__xludf.DUMMYFUNCTION("LOWER(REGEXREPLACE(L82,""[^a-zA-Z0-9]"",""""))"),"bualuangsecuritiesplc")</f>
        <v>bualuangsecuritiesplc</v>
      </c>
    </row>
    <row r="83" ht="15.75" customHeight="1">
      <c r="A83" s="13">
        <v>90.0</v>
      </c>
      <c r="B83" s="137" t="s">
        <v>802</v>
      </c>
      <c r="C83" s="105" t="s">
        <v>803</v>
      </c>
      <c r="D83" s="110" t="s">
        <v>804</v>
      </c>
      <c r="E83" s="19" t="s">
        <v>805</v>
      </c>
      <c r="F83" s="18" t="s">
        <v>379</v>
      </c>
      <c r="G83" s="18" t="s">
        <v>353</v>
      </c>
      <c r="H83" s="105" t="s">
        <v>408</v>
      </c>
      <c r="I83" s="19" t="s">
        <v>806</v>
      </c>
      <c r="J83" s="103" t="s">
        <v>806</v>
      </c>
      <c r="K83" s="105" t="s">
        <v>438</v>
      </c>
      <c r="L83" s="19" t="s">
        <v>90</v>
      </c>
      <c r="M83" s="104" t="str">
        <f>IFERROR(__xludf.DUMMYFUNCTION("LOWER(REGEXREPLACE(L83,""[^a-zA-Z0-9]"",""""))"),"bualuangsecuritiesplc")</f>
        <v>bualuangsecuritiesplc</v>
      </c>
    </row>
    <row r="84" ht="15.75" customHeight="1">
      <c r="A84" s="13">
        <v>91.0</v>
      </c>
      <c r="B84" s="107" t="s">
        <v>807</v>
      </c>
      <c r="C84" s="27" t="s">
        <v>808</v>
      </c>
      <c r="D84" s="131" t="s">
        <v>809</v>
      </c>
      <c r="E84" s="27" t="s">
        <v>810</v>
      </c>
      <c r="F84" s="107" t="s">
        <v>401</v>
      </c>
      <c r="G84" s="107" t="s">
        <v>364</v>
      </c>
      <c r="H84" s="27" t="s">
        <v>420</v>
      </c>
      <c r="I84" s="27" t="s">
        <v>811</v>
      </c>
      <c r="J84" s="109" t="s">
        <v>811</v>
      </c>
      <c r="K84" s="105" t="s">
        <v>410</v>
      </c>
      <c r="L84" s="19" t="s">
        <v>90</v>
      </c>
      <c r="M84" s="104" t="str">
        <f>IFERROR(__xludf.DUMMYFUNCTION("LOWER(REGEXREPLACE(L84,""[^a-zA-Z0-9]"",""""))"),"bualuangsecuritiesplc")</f>
        <v>bualuangsecuritiesplc</v>
      </c>
    </row>
    <row r="85" ht="15.75" customHeight="1">
      <c r="A85" s="13">
        <v>92.0</v>
      </c>
      <c r="B85" s="27" t="s">
        <v>812</v>
      </c>
      <c r="C85" s="27" t="s">
        <v>813</v>
      </c>
      <c r="D85" s="106" t="s">
        <v>814</v>
      </c>
      <c r="E85" s="27" t="s">
        <v>815</v>
      </c>
      <c r="F85" s="107" t="s">
        <v>583</v>
      </c>
      <c r="G85" s="107" t="s">
        <v>816</v>
      </c>
      <c r="H85" s="27" t="s">
        <v>420</v>
      </c>
      <c r="I85" s="27" t="s">
        <v>817</v>
      </c>
      <c r="J85" s="109" t="s">
        <v>817</v>
      </c>
      <c r="K85" s="105" t="s">
        <v>410</v>
      </c>
      <c r="L85" s="19" t="s">
        <v>90</v>
      </c>
      <c r="M85" s="104" t="str">
        <f>IFERROR(__xludf.DUMMYFUNCTION("LOWER(REGEXREPLACE(L85,""[^a-zA-Z0-9]"",""""))"),"bualuangsecuritiesplc")</f>
        <v>bualuangsecuritiesplc</v>
      </c>
    </row>
    <row r="86" ht="15.75" customHeight="1">
      <c r="A86" s="13">
        <v>94.0</v>
      </c>
      <c r="B86" s="18" t="s">
        <v>818</v>
      </c>
      <c r="C86" s="105" t="s">
        <v>819</v>
      </c>
      <c r="D86" s="110" t="s">
        <v>820</v>
      </c>
      <c r="E86" s="19" t="s">
        <v>821</v>
      </c>
      <c r="F86" s="19" t="s">
        <v>431</v>
      </c>
      <c r="G86" s="19" t="s">
        <v>330</v>
      </c>
      <c r="H86" s="105" t="s">
        <v>408</v>
      </c>
      <c r="I86" s="18" t="s">
        <v>818</v>
      </c>
      <c r="J86" s="113" t="s">
        <v>818</v>
      </c>
      <c r="K86" s="105" t="s">
        <v>410</v>
      </c>
      <c r="L86" s="34" t="s">
        <v>139</v>
      </c>
      <c r="M86" s="104" t="str">
        <f>IFERROR(__xludf.DUMMYFUNCTION("LOWER(REGEXREPLACE(L86,""[^a-zA-Z0-9]"",""""))"),"beyondsecuritiespubliccompanylimited")</f>
        <v>beyondsecuritiespubliccompanylimited</v>
      </c>
    </row>
    <row r="87" ht="15.75" customHeight="1">
      <c r="A87" s="13">
        <v>95.0</v>
      </c>
      <c r="B87" s="18" t="s">
        <v>822</v>
      </c>
      <c r="C87" s="105" t="s">
        <v>823</v>
      </c>
      <c r="D87" s="110" t="s">
        <v>824</v>
      </c>
      <c r="E87" s="19" t="s">
        <v>825</v>
      </c>
      <c r="F87" s="19" t="s">
        <v>455</v>
      </c>
      <c r="G87" s="19" t="s">
        <v>456</v>
      </c>
      <c r="H87" s="105" t="s">
        <v>408</v>
      </c>
      <c r="I87" s="18" t="s">
        <v>822</v>
      </c>
      <c r="J87" s="113" t="s">
        <v>822</v>
      </c>
      <c r="K87" s="105" t="s">
        <v>410</v>
      </c>
      <c r="L87" s="34" t="s">
        <v>139</v>
      </c>
      <c r="M87" s="104" t="str">
        <f>IFERROR(__xludf.DUMMYFUNCTION("LOWER(REGEXREPLACE(L87,""[^a-zA-Z0-9]"",""""))"),"beyondsecuritiespubliccompanylimited")</f>
        <v>beyondsecuritiespubliccompanylimited</v>
      </c>
    </row>
    <row r="88" ht="15.75" customHeight="1">
      <c r="A88" s="13">
        <v>96.0</v>
      </c>
      <c r="B88" s="18" t="s">
        <v>826</v>
      </c>
      <c r="C88" s="105" t="s">
        <v>827</v>
      </c>
      <c r="D88" s="110" t="s">
        <v>828</v>
      </c>
      <c r="E88" s="19" t="s">
        <v>829</v>
      </c>
      <c r="F88" s="19" t="s">
        <v>830</v>
      </c>
      <c r="G88" s="25" t="s">
        <v>16</v>
      </c>
      <c r="H88" s="105" t="s">
        <v>408</v>
      </c>
      <c r="I88" s="18" t="s">
        <v>826</v>
      </c>
      <c r="J88" s="113" t="s">
        <v>826</v>
      </c>
      <c r="K88" s="105" t="s">
        <v>410</v>
      </c>
      <c r="L88" s="34" t="s">
        <v>139</v>
      </c>
      <c r="M88" s="104" t="str">
        <f>IFERROR(__xludf.DUMMYFUNCTION("LOWER(REGEXREPLACE(L88,""[^a-zA-Z0-9]"",""""))"),"beyondsecuritiespubliccompanylimited")</f>
        <v>beyondsecuritiespubliccompanylimited</v>
      </c>
    </row>
    <row r="89" ht="15.75" customHeight="1">
      <c r="A89" s="13">
        <v>97.0</v>
      </c>
      <c r="B89" s="18" t="s">
        <v>831</v>
      </c>
      <c r="C89" s="105" t="s">
        <v>832</v>
      </c>
      <c r="D89" s="103" t="s">
        <v>833</v>
      </c>
      <c r="E89" s="19" t="s">
        <v>834</v>
      </c>
      <c r="F89" s="19" t="s">
        <v>830</v>
      </c>
      <c r="G89" s="25" t="s">
        <v>16</v>
      </c>
      <c r="H89" s="105" t="s">
        <v>408</v>
      </c>
      <c r="I89" s="18" t="s">
        <v>831</v>
      </c>
      <c r="J89" s="113" t="s">
        <v>831</v>
      </c>
      <c r="K89" s="105" t="s">
        <v>410</v>
      </c>
      <c r="L89" s="34" t="s">
        <v>139</v>
      </c>
      <c r="M89" s="104" t="str">
        <f>IFERROR(__xludf.DUMMYFUNCTION("LOWER(REGEXREPLACE(L89,""[^a-zA-Z0-9]"",""""))"),"beyondsecuritiespubliccompanylimited")</f>
        <v>beyondsecuritiespubliccompanylimited</v>
      </c>
    </row>
    <row r="90" ht="15.75" customHeight="1">
      <c r="A90" s="13">
        <v>98.0</v>
      </c>
      <c r="B90" s="27" t="s">
        <v>835</v>
      </c>
      <c r="C90" s="27" t="s">
        <v>836</v>
      </c>
      <c r="D90" s="106" t="s">
        <v>837</v>
      </c>
      <c r="E90" s="27" t="s">
        <v>838</v>
      </c>
      <c r="F90" s="27" t="s">
        <v>455</v>
      </c>
      <c r="G90" s="27" t="s">
        <v>456</v>
      </c>
      <c r="H90" s="27" t="s">
        <v>420</v>
      </c>
      <c r="I90" s="27" t="s">
        <v>835</v>
      </c>
      <c r="J90" s="109" t="s">
        <v>835</v>
      </c>
      <c r="K90" s="105" t="s">
        <v>410</v>
      </c>
      <c r="L90" s="34" t="s">
        <v>139</v>
      </c>
      <c r="M90" s="104" t="str">
        <f>IFERROR(__xludf.DUMMYFUNCTION("LOWER(REGEXREPLACE(L90,""[^a-zA-Z0-9]"",""""))"),"beyondsecuritiespubliccompanylimited")</f>
        <v>beyondsecuritiespubliccompanylimited</v>
      </c>
    </row>
    <row r="91" ht="15.75" customHeight="1">
      <c r="A91" s="13">
        <v>99.0</v>
      </c>
      <c r="B91" s="19" t="s">
        <v>839</v>
      </c>
      <c r="C91" s="20" t="s">
        <v>840</v>
      </c>
      <c r="D91" s="140" t="s">
        <v>841</v>
      </c>
      <c r="E91" s="19" t="s">
        <v>842</v>
      </c>
      <c r="F91" s="19" t="s">
        <v>374</v>
      </c>
      <c r="G91" s="25" t="s">
        <v>16</v>
      </c>
      <c r="H91" s="105" t="s">
        <v>408</v>
      </c>
      <c r="I91" s="19" t="s">
        <v>839</v>
      </c>
      <c r="J91" s="103" t="s">
        <v>839</v>
      </c>
      <c r="K91" s="105" t="s">
        <v>438</v>
      </c>
      <c r="L91" s="34" t="s">
        <v>97</v>
      </c>
      <c r="M91" s="104" t="str">
        <f>IFERROR(__xludf.DUMMYFUNCTION("LOWER(REGEXREPLACE(L91,""[^a-zA-Z0-9]"",""""))"),"finansiasyrussecuritiespubliccompanylimited")</f>
        <v>finansiasyrussecuritiespubliccompanylimited</v>
      </c>
    </row>
    <row r="92" ht="15.75" customHeight="1">
      <c r="A92" s="13">
        <v>100.0</v>
      </c>
      <c r="B92" s="18" t="s">
        <v>843</v>
      </c>
      <c r="C92" s="20" t="s">
        <v>844</v>
      </c>
      <c r="D92" s="140" t="s">
        <v>845</v>
      </c>
      <c r="E92" s="19" t="s">
        <v>846</v>
      </c>
      <c r="F92" s="19" t="s">
        <v>748</v>
      </c>
      <c r="G92" s="25" t="s">
        <v>16</v>
      </c>
      <c r="H92" s="105" t="s">
        <v>408</v>
      </c>
      <c r="I92" s="18" t="s">
        <v>843</v>
      </c>
      <c r="J92" s="113" t="s">
        <v>843</v>
      </c>
      <c r="K92" s="105" t="s">
        <v>410</v>
      </c>
      <c r="L92" s="34" t="s">
        <v>97</v>
      </c>
      <c r="M92" s="104" t="str">
        <f>IFERROR(__xludf.DUMMYFUNCTION("LOWER(REGEXREPLACE(L92,""[^a-zA-Z0-9]"",""""))"),"finansiasyrussecuritiespubliccompanylimited")</f>
        <v>finansiasyrussecuritiespubliccompanylimited</v>
      </c>
    </row>
    <row r="93" ht="15.75" customHeight="1">
      <c r="A93" s="13">
        <v>101.0</v>
      </c>
      <c r="B93" s="18" t="s">
        <v>847</v>
      </c>
      <c r="C93" s="20" t="s">
        <v>848</v>
      </c>
      <c r="D93" s="140" t="s">
        <v>849</v>
      </c>
      <c r="E93" s="19" t="s">
        <v>850</v>
      </c>
      <c r="F93" s="19" t="s">
        <v>851</v>
      </c>
      <c r="G93" s="25" t="s">
        <v>16</v>
      </c>
      <c r="H93" s="105" t="s">
        <v>408</v>
      </c>
      <c r="I93" s="18" t="s">
        <v>847</v>
      </c>
      <c r="J93" s="113" t="s">
        <v>847</v>
      </c>
      <c r="K93" s="105" t="s">
        <v>410</v>
      </c>
      <c r="L93" s="34" t="s">
        <v>97</v>
      </c>
      <c r="M93" s="104" t="str">
        <f>IFERROR(__xludf.DUMMYFUNCTION("LOWER(REGEXREPLACE(L93,""[^a-zA-Z0-9]"",""""))"),"finansiasyrussecuritiespubliccompanylimited")</f>
        <v>finansiasyrussecuritiespubliccompanylimited</v>
      </c>
    </row>
    <row r="94" ht="15.75" customHeight="1">
      <c r="A94" s="13">
        <v>105.0</v>
      </c>
      <c r="B94" s="19" t="s">
        <v>852</v>
      </c>
      <c r="C94" s="19" t="s">
        <v>853</v>
      </c>
      <c r="D94" s="102" t="s">
        <v>854</v>
      </c>
      <c r="E94" s="19" t="s">
        <v>855</v>
      </c>
      <c r="F94" s="19" t="s">
        <v>379</v>
      </c>
      <c r="G94" s="25" t="s">
        <v>16</v>
      </c>
      <c r="H94" s="19" t="s">
        <v>408</v>
      </c>
      <c r="I94" s="19" t="s">
        <v>852</v>
      </c>
      <c r="J94" s="103" t="s">
        <v>852</v>
      </c>
      <c r="K94" s="19" t="s">
        <v>438</v>
      </c>
      <c r="L94" s="34" t="s">
        <v>185</v>
      </c>
      <c r="M94" s="104" t="str">
        <f>IFERROR(__xludf.DUMMYFUNCTION("LOWER(REGEXREPLACE(L94,""[^a-zA-Z0-9]"",""""))"),"maybanksecuritiesthailandpcl")</f>
        <v>maybanksecuritiesthailandpcl</v>
      </c>
    </row>
    <row r="95" ht="15.75" customHeight="1">
      <c r="A95" s="13">
        <v>106.0</v>
      </c>
      <c r="B95" s="19" t="s">
        <v>856</v>
      </c>
      <c r="C95" s="19" t="s">
        <v>857</v>
      </c>
      <c r="D95" s="102" t="s">
        <v>858</v>
      </c>
      <c r="E95" s="19" t="s">
        <v>859</v>
      </c>
      <c r="F95" s="19" t="s">
        <v>860</v>
      </c>
      <c r="G95" s="25" t="s">
        <v>16</v>
      </c>
      <c r="H95" s="19" t="s">
        <v>408</v>
      </c>
      <c r="I95" s="19" t="s">
        <v>861</v>
      </c>
      <c r="J95" s="103" t="s">
        <v>861</v>
      </c>
      <c r="K95" s="19" t="s">
        <v>438</v>
      </c>
      <c r="L95" s="34" t="s">
        <v>185</v>
      </c>
      <c r="M95" s="104" t="str">
        <f>IFERROR(__xludf.DUMMYFUNCTION("LOWER(REGEXREPLACE(L95,""[^a-zA-Z0-9]"",""""))"),"maybanksecuritiesthailandpcl")</f>
        <v>maybanksecuritiesthailandpcl</v>
      </c>
    </row>
    <row r="96" ht="15.75" customHeight="1">
      <c r="A96" s="13">
        <v>107.0</v>
      </c>
      <c r="B96" s="19" t="s">
        <v>862</v>
      </c>
      <c r="C96" s="19" t="s">
        <v>863</v>
      </c>
      <c r="D96" s="102" t="s">
        <v>864</v>
      </c>
      <c r="E96" s="19" t="s">
        <v>865</v>
      </c>
      <c r="F96" s="19" t="s">
        <v>866</v>
      </c>
      <c r="G96" s="25" t="s">
        <v>16</v>
      </c>
      <c r="H96" s="19" t="s">
        <v>408</v>
      </c>
      <c r="I96" s="19" t="s">
        <v>862</v>
      </c>
      <c r="J96" s="103" t="s">
        <v>862</v>
      </c>
      <c r="K96" s="19" t="s">
        <v>410</v>
      </c>
      <c r="L96" s="34" t="s">
        <v>185</v>
      </c>
      <c r="M96" s="104" t="str">
        <f>IFERROR(__xludf.DUMMYFUNCTION("LOWER(REGEXREPLACE(L96,""[^a-zA-Z0-9]"",""""))"),"maybanksecuritiesthailandpcl")</f>
        <v>maybanksecuritiesthailandpcl</v>
      </c>
    </row>
    <row r="97" ht="15.75" customHeight="1">
      <c r="A97" s="13">
        <v>108.0</v>
      </c>
      <c r="B97" s="19" t="s">
        <v>867</v>
      </c>
      <c r="C97" s="19" t="s">
        <v>868</v>
      </c>
      <c r="D97" s="102" t="s">
        <v>869</v>
      </c>
      <c r="E97" s="19" t="s">
        <v>870</v>
      </c>
      <c r="F97" s="19" t="s">
        <v>866</v>
      </c>
      <c r="G97" s="25" t="s">
        <v>16</v>
      </c>
      <c r="H97" s="19" t="s">
        <v>408</v>
      </c>
      <c r="I97" s="19" t="s">
        <v>867</v>
      </c>
      <c r="J97" s="103" t="s">
        <v>867</v>
      </c>
      <c r="K97" s="19" t="s">
        <v>410</v>
      </c>
      <c r="L97" s="34" t="s">
        <v>185</v>
      </c>
      <c r="M97" s="104" t="str">
        <f>IFERROR(__xludf.DUMMYFUNCTION("LOWER(REGEXREPLACE(L97,""[^a-zA-Z0-9]"",""""))"),"maybanksecuritiesthailandpcl")</f>
        <v>maybanksecuritiesthailandpcl</v>
      </c>
    </row>
    <row r="98" ht="15.75" customHeight="1">
      <c r="A98" s="13">
        <v>110.0</v>
      </c>
      <c r="B98" s="18" t="s">
        <v>871</v>
      </c>
      <c r="C98" s="18" t="s">
        <v>871</v>
      </c>
      <c r="D98" s="110" t="s">
        <v>872</v>
      </c>
      <c r="E98" s="19" t="s">
        <v>873</v>
      </c>
      <c r="F98" s="19" t="s">
        <v>358</v>
      </c>
      <c r="G98" s="25" t="s">
        <v>16</v>
      </c>
      <c r="H98" s="19" t="s">
        <v>408</v>
      </c>
      <c r="I98" s="18" t="s">
        <v>871</v>
      </c>
      <c r="J98" s="113" t="s">
        <v>871</v>
      </c>
      <c r="K98" s="19" t="s">
        <v>410</v>
      </c>
      <c r="L98" s="34" t="s">
        <v>192</v>
      </c>
      <c r="M98" s="104" t="str">
        <f>IFERROR(__xludf.DUMMYFUNCTION("LOWER(REGEXREPLACE(L98,""[^a-zA-Z0-9]"",""""))"),"macquariesecuritiesthailandlimited")</f>
        <v>macquariesecuritiesthailandlimited</v>
      </c>
    </row>
    <row r="99" ht="15.75" customHeight="1">
      <c r="A99" s="13">
        <v>111.0</v>
      </c>
      <c r="B99" s="147" t="s">
        <v>874</v>
      </c>
      <c r="C99" s="105" t="s">
        <v>875</v>
      </c>
      <c r="D99" s="110" t="s">
        <v>876</v>
      </c>
      <c r="E99" s="19" t="s">
        <v>877</v>
      </c>
      <c r="F99" s="19" t="s">
        <v>359</v>
      </c>
      <c r="G99" s="25" t="s">
        <v>16</v>
      </c>
      <c r="H99" s="105" t="s">
        <v>408</v>
      </c>
      <c r="I99" s="19" t="s">
        <v>878</v>
      </c>
      <c r="J99" s="103" t="s">
        <v>878</v>
      </c>
      <c r="K99" s="105" t="s">
        <v>438</v>
      </c>
      <c r="L99" s="37" t="s">
        <v>118</v>
      </c>
      <c r="M99" s="104" t="str">
        <f>IFERROR(__xludf.DUMMYFUNCTION("LOWER(REGEXREPLACE(L99,""[^a-zA-Z0-9]"",""""))"),"tiscosecuritiescompanylimited")</f>
        <v>tiscosecuritiescompanylimited</v>
      </c>
    </row>
    <row r="100" ht="15.75" customHeight="1">
      <c r="A100" s="13">
        <v>112.0</v>
      </c>
      <c r="B100" s="147" t="s">
        <v>879</v>
      </c>
      <c r="C100" s="105" t="s">
        <v>880</v>
      </c>
      <c r="D100" s="110" t="s">
        <v>881</v>
      </c>
      <c r="E100" s="19" t="s">
        <v>882</v>
      </c>
      <c r="F100" s="19" t="s">
        <v>883</v>
      </c>
      <c r="G100" s="25" t="s">
        <v>16</v>
      </c>
      <c r="H100" s="105" t="s">
        <v>408</v>
      </c>
      <c r="I100" s="19" t="s">
        <v>878</v>
      </c>
      <c r="J100" s="103" t="s">
        <v>878</v>
      </c>
      <c r="K100" s="105" t="s">
        <v>438</v>
      </c>
      <c r="L100" s="37" t="s">
        <v>118</v>
      </c>
      <c r="M100" s="104" t="str">
        <f>IFERROR(__xludf.DUMMYFUNCTION("LOWER(REGEXREPLACE(L100,""[^a-zA-Z0-9]"",""""))"),"tiscosecuritiescompanylimited")</f>
        <v>tiscosecuritiescompanylimited</v>
      </c>
    </row>
    <row r="101" ht="15.75" customHeight="1">
      <c r="A101" s="13">
        <v>114.0</v>
      </c>
      <c r="B101" s="147" t="s">
        <v>884</v>
      </c>
      <c r="C101" s="105" t="s">
        <v>885</v>
      </c>
      <c r="D101" s="110" t="s">
        <v>886</v>
      </c>
      <c r="E101" s="19" t="s">
        <v>887</v>
      </c>
      <c r="F101" s="19" t="s">
        <v>888</v>
      </c>
      <c r="G101" s="25" t="s">
        <v>16</v>
      </c>
      <c r="H101" s="105" t="s">
        <v>408</v>
      </c>
      <c r="I101" s="19" t="s">
        <v>878</v>
      </c>
      <c r="J101" s="103" t="s">
        <v>878</v>
      </c>
      <c r="K101" s="105" t="s">
        <v>410</v>
      </c>
      <c r="L101" s="37" t="s">
        <v>118</v>
      </c>
      <c r="M101" s="104" t="str">
        <f>IFERROR(__xludf.DUMMYFUNCTION("LOWER(REGEXREPLACE(L101,""[^a-zA-Z0-9]"",""""))"),"tiscosecuritiescompanylimited")</f>
        <v>tiscosecuritiescompanylimited</v>
      </c>
    </row>
    <row r="102" ht="15.75" customHeight="1">
      <c r="A102" s="13">
        <v>115.0</v>
      </c>
      <c r="B102" s="147" t="s">
        <v>889</v>
      </c>
      <c r="C102" s="105" t="s">
        <v>890</v>
      </c>
      <c r="D102" s="110" t="s">
        <v>891</v>
      </c>
      <c r="E102" s="19" t="s">
        <v>887</v>
      </c>
      <c r="F102" s="19" t="s">
        <v>888</v>
      </c>
      <c r="G102" s="25" t="s">
        <v>16</v>
      </c>
      <c r="H102" s="105" t="s">
        <v>408</v>
      </c>
      <c r="I102" s="19" t="s">
        <v>878</v>
      </c>
      <c r="J102" s="103" t="s">
        <v>878</v>
      </c>
      <c r="K102" s="105" t="s">
        <v>410</v>
      </c>
      <c r="L102" s="37" t="s">
        <v>118</v>
      </c>
      <c r="M102" s="104" t="str">
        <f>IFERROR(__xludf.DUMMYFUNCTION("LOWER(REGEXREPLACE(L102,""[^a-zA-Z0-9]"",""""))"),"tiscosecuritiescompanylimited")</f>
        <v>tiscosecuritiescompanylimited</v>
      </c>
    </row>
    <row r="103" ht="15.75" customHeight="1">
      <c r="A103" s="13">
        <v>117.0</v>
      </c>
      <c r="B103" s="19" t="s">
        <v>892</v>
      </c>
      <c r="C103" s="19" t="s">
        <v>893</v>
      </c>
      <c r="D103" s="102" t="s">
        <v>894</v>
      </c>
      <c r="E103" s="19" t="s">
        <v>895</v>
      </c>
      <c r="F103" s="18" t="s">
        <v>455</v>
      </c>
      <c r="G103" s="18" t="s">
        <v>456</v>
      </c>
      <c r="H103" s="105" t="s">
        <v>408</v>
      </c>
      <c r="I103" s="19" t="s">
        <v>896</v>
      </c>
      <c r="J103" s="103" t="s">
        <v>896</v>
      </c>
      <c r="K103" s="105" t="s">
        <v>438</v>
      </c>
      <c r="L103" s="71" t="s">
        <v>56</v>
      </c>
      <c r="M103" s="104" t="str">
        <f>IFERROR(__xludf.DUMMYFUNCTION("LOWER(REGEXREPLACE(L103,""[^a-zA-Z0-9]"",""""))"),"uobkayhiapsecuritiesthailandpubliccompanylimited")</f>
        <v>uobkayhiapsecuritiesthailandpubliccompanylimited</v>
      </c>
    </row>
    <row r="104" ht="15.75" customHeight="1">
      <c r="A104" s="13">
        <v>118.0</v>
      </c>
      <c r="B104" s="19" t="s">
        <v>897</v>
      </c>
      <c r="C104" s="19" t="s">
        <v>898</v>
      </c>
      <c r="D104" s="102" t="s">
        <v>899</v>
      </c>
      <c r="E104" s="19" t="s">
        <v>900</v>
      </c>
      <c r="F104" s="18" t="s">
        <v>455</v>
      </c>
      <c r="G104" s="18" t="s">
        <v>456</v>
      </c>
      <c r="H104" s="105" t="s">
        <v>408</v>
      </c>
      <c r="I104" s="19" t="s">
        <v>901</v>
      </c>
      <c r="J104" s="103" t="s">
        <v>901</v>
      </c>
      <c r="K104" s="105" t="s">
        <v>438</v>
      </c>
      <c r="L104" s="71" t="s">
        <v>56</v>
      </c>
      <c r="M104" s="104" t="str">
        <f>IFERROR(__xludf.DUMMYFUNCTION("LOWER(REGEXREPLACE(L104,""[^a-zA-Z0-9]"",""""))"),"uobkayhiapsecuritiesthailandpubliccompanylimited")</f>
        <v>uobkayhiapsecuritiesthailandpubliccompanylimited</v>
      </c>
    </row>
    <row r="105" ht="15.75" customHeight="1">
      <c r="A105" s="13">
        <v>120.0</v>
      </c>
      <c r="B105" s="19" t="s">
        <v>902</v>
      </c>
      <c r="C105" s="105" t="s">
        <v>903</v>
      </c>
      <c r="D105" s="103" t="s">
        <v>904</v>
      </c>
      <c r="E105" s="19" t="s">
        <v>905</v>
      </c>
      <c r="F105" s="105" t="s">
        <v>455</v>
      </c>
      <c r="G105" s="18" t="s">
        <v>456</v>
      </c>
      <c r="H105" s="105" t="s">
        <v>408</v>
      </c>
      <c r="I105" s="19" t="s">
        <v>902</v>
      </c>
      <c r="J105" s="103" t="s">
        <v>902</v>
      </c>
      <c r="K105" s="105" t="s">
        <v>438</v>
      </c>
      <c r="L105" s="34" t="s">
        <v>199</v>
      </c>
      <c r="M105" s="104" t="str">
        <f>IFERROR(__xludf.DUMMYFUNCTION("LOWER(REGEXREPLACE(L105,""[^a-zA-Z0-9]"",""""))"),"landandhousessecuritiespubliccompanylimited")</f>
        <v>landandhousessecuritiespubliccompanylimited</v>
      </c>
    </row>
    <row r="106" ht="15.75" customHeight="1">
      <c r="A106" s="13">
        <v>121.0</v>
      </c>
      <c r="B106" s="19" t="s">
        <v>906</v>
      </c>
      <c r="C106" s="105" t="s">
        <v>907</v>
      </c>
      <c r="D106" s="103" t="s">
        <v>908</v>
      </c>
      <c r="E106" s="19" t="s">
        <v>909</v>
      </c>
      <c r="F106" s="105" t="s">
        <v>401</v>
      </c>
      <c r="G106" s="127" t="s">
        <v>16</v>
      </c>
      <c r="H106" s="105" t="s">
        <v>408</v>
      </c>
      <c r="I106" s="19" t="s">
        <v>906</v>
      </c>
      <c r="J106" s="103" t="s">
        <v>906</v>
      </c>
      <c r="K106" s="105" t="s">
        <v>438</v>
      </c>
      <c r="L106" s="34" t="s">
        <v>199</v>
      </c>
      <c r="M106" s="104" t="str">
        <f>IFERROR(__xludf.DUMMYFUNCTION("LOWER(REGEXREPLACE(L106,""[^a-zA-Z0-9]"",""""))"),"landandhousessecuritiespubliccompanylimited")</f>
        <v>landandhousessecuritiespubliccompanylimited</v>
      </c>
    </row>
    <row r="107" ht="15.75" customHeight="1">
      <c r="A107" s="13">
        <v>122.0</v>
      </c>
      <c r="B107" s="111" t="s">
        <v>910</v>
      </c>
      <c r="C107" s="105" t="s">
        <v>911</v>
      </c>
      <c r="D107" s="102" t="s">
        <v>912</v>
      </c>
      <c r="E107" s="19" t="s">
        <v>913</v>
      </c>
      <c r="F107" s="105" t="s">
        <v>914</v>
      </c>
      <c r="G107" s="127" t="s">
        <v>16</v>
      </c>
      <c r="H107" s="105" t="s">
        <v>408</v>
      </c>
      <c r="I107" s="111" t="s">
        <v>910</v>
      </c>
      <c r="J107" s="102" t="s">
        <v>910</v>
      </c>
      <c r="K107" s="105" t="s">
        <v>410</v>
      </c>
      <c r="L107" s="34" t="s">
        <v>199</v>
      </c>
      <c r="M107" s="104" t="str">
        <f>IFERROR(__xludf.DUMMYFUNCTION("LOWER(REGEXREPLACE(L107,""[^a-zA-Z0-9]"",""""))"),"landandhousessecuritiespubliccompanylimited")</f>
        <v>landandhousessecuritiespubliccompanylimited</v>
      </c>
    </row>
    <row r="108" ht="15.75" customHeight="1">
      <c r="A108" s="13">
        <v>124.0</v>
      </c>
      <c r="B108" s="27" t="s">
        <v>915</v>
      </c>
      <c r="C108" s="135" t="s">
        <v>916</v>
      </c>
      <c r="D108" s="131" t="s">
        <v>917</v>
      </c>
      <c r="E108" s="27" t="s">
        <v>918</v>
      </c>
      <c r="F108" s="27" t="s">
        <v>919</v>
      </c>
      <c r="G108" s="108" t="s">
        <v>16</v>
      </c>
      <c r="H108" s="27" t="s">
        <v>408</v>
      </c>
      <c r="I108" s="27" t="s">
        <v>915</v>
      </c>
      <c r="J108" s="109" t="s">
        <v>915</v>
      </c>
      <c r="K108" s="27" t="s">
        <v>410</v>
      </c>
      <c r="L108" s="34" t="s">
        <v>206</v>
      </c>
      <c r="M108" s="104" t="str">
        <f>IFERROR(__xludf.DUMMYFUNCTION("LOWER(REGEXREPLACE(L108,""[^a-zA-Z0-9]"",""""))"),"webullsecuritiesthailandcoltd")</f>
        <v>webullsecuritiesthailandcoltd</v>
      </c>
    </row>
    <row r="109" ht="15.75" customHeight="1">
      <c r="A109" s="13">
        <v>125.0</v>
      </c>
      <c r="B109" s="27" t="s">
        <v>920</v>
      </c>
      <c r="C109" s="27" t="s">
        <v>921</v>
      </c>
      <c r="D109" s="106" t="s">
        <v>922</v>
      </c>
      <c r="E109" s="27" t="s">
        <v>923</v>
      </c>
      <c r="F109" s="27" t="s">
        <v>924</v>
      </c>
      <c r="G109" s="108" t="s">
        <v>16</v>
      </c>
      <c r="H109" s="27" t="s">
        <v>420</v>
      </c>
      <c r="I109" s="27" t="s">
        <v>920</v>
      </c>
      <c r="J109" s="109" t="s">
        <v>920</v>
      </c>
      <c r="K109" s="105" t="s">
        <v>410</v>
      </c>
      <c r="L109" s="34" t="s">
        <v>206</v>
      </c>
      <c r="M109" s="104" t="str">
        <f>IFERROR(__xludf.DUMMYFUNCTION("LOWER(REGEXREPLACE(L109,""[^a-zA-Z0-9]"",""""))"),"webullsecuritiesthailandcoltd")</f>
        <v>webullsecuritiesthailandcoltd</v>
      </c>
    </row>
    <row r="110" ht="15.75" customHeight="1">
      <c r="A110" s="13">
        <v>127.0</v>
      </c>
      <c r="B110" s="18" t="s">
        <v>925</v>
      </c>
      <c r="C110" s="18" t="s">
        <v>926</v>
      </c>
      <c r="D110" s="113" t="s">
        <v>927</v>
      </c>
      <c r="E110" s="19" t="s">
        <v>928</v>
      </c>
      <c r="F110" s="18" t="s">
        <v>379</v>
      </c>
      <c r="G110" s="14" t="s">
        <v>16</v>
      </c>
      <c r="H110" s="105" t="s">
        <v>669</v>
      </c>
      <c r="I110" s="25" t="s">
        <v>16</v>
      </c>
      <c r="J110" s="74" t="s">
        <v>16</v>
      </c>
      <c r="K110" s="18" t="s">
        <v>410</v>
      </c>
      <c r="L110" s="34" t="s">
        <v>42</v>
      </c>
      <c r="M110" s="104" t="str">
        <f>IFERROR(__xludf.DUMMYFUNCTION("LOWER(REGEXREPLACE(L110,""[^a-zA-Z0-9]"",""""))"),"yuantasecuritiesthailandcompanylimited")</f>
        <v>yuantasecuritiesthailandcompanylimited</v>
      </c>
    </row>
    <row r="111" ht="15.75" customHeight="1">
      <c r="A111" s="13">
        <v>128.0</v>
      </c>
      <c r="B111" s="18" t="s">
        <v>929</v>
      </c>
      <c r="C111" s="18" t="s">
        <v>930</v>
      </c>
      <c r="D111" s="110" t="s">
        <v>931</v>
      </c>
      <c r="E111" s="19" t="s">
        <v>932</v>
      </c>
      <c r="F111" s="18" t="s">
        <v>431</v>
      </c>
      <c r="G111" s="14" t="s">
        <v>16</v>
      </c>
      <c r="H111" s="105" t="s">
        <v>669</v>
      </c>
      <c r="I111" s="25" t="s">
        <v>16</v>
      </c>
      <c r="J111" s="74" t="s">
        <v>16</v>
      </c>
      <c r="K111" s="18" t="s">
        <v>410</v>
      </c>
      <c r="L111" s="34" t="s">
        <v>42</v>
      </c>
      <c r="M111" s="104" t="str">
        <f>IFERROR(__xludf.DUMMYFUNCTION("LOWER(REGEXREPLACE(L111,""[^a-zA-Z0-9]"",""""))"),"yuantasecuritiesthailandcompanylimited")</f>
        <v>yuantasecuritiesthailandcompanylimited</v>
      </c>
    </row>
    <row r="112" ht="15.75" customHeight="1">
      <c r="A112" s="13">
        <v>129.0</v>
      </c>
      <c r="B112" s="137" t="s">
        <v>933</v>
      </c>
      <c r="C112" s="19" t="s">
        <v>934</v>
      </c>
      <c r="D112" s="110" t="s">
        <v>935</v>
      </c>
      <c r="E112" s="19" t="s">
        <v>936</v>
      </c>
      <c r="F112" s="19" t="s">
        <v>937</v>
      </c>
      <c r="G112" s="25" t="s">
        <v>16</v>
      </c>
      <c r="H112" s="19" t="s">
        <v>408</v>
      </c>
      <c r="I112" s="137" t="s">
        <v>933</v>
      </c>
      <c r="J112" s="110" t="s">
        <v>933</v>
      </c>
      <c r="K112" s="19" t="s">
        <v>438</v>
      </c>
      <c r="L112" s="19" t="s">
        <v>225</v>
      </c>
      <c r="M112" s="104" t="str">
        <f>IFERROR(__xludf.DUMMYFUNCTION("LOWER(REGEXREPLACE(L112,""[^a-zA-Z0-9]"",""""))"),"rhbsecuritiesthailandpubliccompanylimited")</f>
        <v>rhbsecuritiesthailandpubliccompanylimited</v>
      </c>
    </row>
    <row r="113" ht="15.75" customHeight="1">
      <c r="A113" s="13">
        <v>130.0</v>
      </c>
      <c r="B113" s="18" t="s">
        <v>938</v>
      </c>
      <c r="C113" s="19" t="s">
        <v>939</v>
      </c>
      <c r="D113" s="113" t="s">
        <v>940</v>
      </c>
      <c r="E113" s="19" t="s">
        <v>941</v>
      </c>
      <c r="F113" s="19" t="s">
        <v>372</v>
      </c>
      <c r="G113" s="25" t="s">
        <v>16</v>
      </c>
      <c r="H113" s="19" t="s">
        <v>408</v>
      </c>
      <c r="I113" s="18" t="s">
        <v>938</v>
      </c>
      <c r="J113" s="113" t="s">
        <v>938</v>
      </c>
      <c r="K113" s="19" t="s">
        <v>438</v>
      </c>
      <c r="L113" s="19" t="s">
        <v>225</v>
      </c>
      <c r="M113" s="104" t="str">
        <f>IFERROR(__xludf.DUMMYFUNCTION("LOWER(REGEXREPLACE(L113,""[^a-zA-Z0-9]"",""""))"),"rhbsecuritiesthailandpubliccompanylimited")</f>
        <v>rhbsecuritiesthailandpubliccompanylimited</v>
      </c>
    </row>
    <row r="114" ht="15.75" customHeight="1">
      <c r="A114" s="13">
        <v>131.0</v>
      </c>
      <c r="B114" s="18" t="s">
        <v>942</v>
      </c>
      <c r="C114" s="19" t="s">
        <v>943</v>
      </c>
      <c r="D114" s="113" t="s">
        <v>944</v>
      </c>
      <c r="E114" s="19" t="s">
        <v>945</v>
      </c>
      <c r="F114" s="19" t="s">
        <v>946</v>
      </c>
      <c r="G114" s="25" t="s">
        <v>16</v>
      </c>
      <c r="H114" s="19" t="s">
        <v>408</v>
      </c>
      <c r="I114" s="18" t="s">
        <v>942</v>
      </c>
      <c r="J114" s="113" t="s">
        <v>942</v>
      </c>
      <c r="K114" s="19" t="s">
        <v>438</v>
      </c>
      <c r="L114" s="19" t="s">
        <v>225</v>
      </c>
      <c r="M114" s="104" t="str">
        <f>IFERROR(__xludf.DUMMYFUNCTION("LOWER(REGEXREPLACE(L114,""[^a-zA-Z0-9]"",""""))"),"rhbsecuritiesthailandpubliccompanylimited")</f>
        <v>rhbsecuritiesthailandpubliccompanylimited</v>
      </c>
    </row>
    <row r="115" ht="15.75" customHeight="1">
      <c r="A115" s="13">
        <v>132.0</v>
      </c>
      <c r="B115" s="18" t="s">
        <v>947</v>
      </c>
      <c r="C115" s="19" t="s">
        <v>948</v>
      </c>
      <c r="D115" s="113" t="s">
        <v>949</v>
      </c>
      <c r="E115" s="19" t="s">
        <v>950</v>
      </c>
      <c r="F115" s="19" t="s">
        <v>951</v>
      </c>
      <c r="G115" s="25" t="s">
        <v>16</v>
      </c>
      <c r="H115" s="19" t="s">
        <v>408</v>
      </c>
      <c r="I115" s="18" t="s">
        <v>947</v>
      </c>
      <c r="J115" s="113" t="s">
        <v>947</v>
      </c>
      <c r="K115" s="19" t="s">
        <v>410</v>
      </c>
      <c r="L115" s="19" t="s">
        <v>225</v>
      </c>
      <c r="M115" s="104" t="str">
        <f>IFERROR(__xludf.DUMMYFUNCTION("LOWER(REGEXREPLACE(L115,""[^a-zA-Z0-9]"",""""))"),"rhbsecuritiesthailandpubliccompanylimited")</f>
        <v>rhbsecuritiesthailandpubliccompanylimited</v>
      </c>
    </row>
    <row r="116" ht="15.75" customHeight="1">
      <c r="A116" s="13">
        <v>133.0</v>
      </c>
      <c r="B116" s="18" t="s">
        <v>383</v>
      </c>
      <c r="C116" s="19" t="s">
        <v>223</v>
      </c>
      <c r="D116" s="113" t="s">
        <v>222</v>
      </c>
      <c r="E116" s="19" t="s">
        <v>952</v>
      </c>
      <c r="F116" s="19" t="s">
        <v>953</v>
      </c>
      <c r="G116" s="25" t="s">
        <v>16</v>
      </c>
      <c r="H116" s="19" t="s">
        <v>408</v>
      </c>
      <c r="I116" s="18" t="s">
        <v>383</v>
      </c>
      <c r="J116" s="113" t="s">
        <v>383</v>
      </c>
      <c r="K116" s="19" t="s">
        <v>410</v>
      </c>
      <c r="L116" s="19" t="s">
        <v>225</v>
      </c>
      <c r="M116" s="104" t="str">
        <f>IFERROR(__xludf.DUMMYFUNCTION("LOWER(REGEXREPLACE(L116,""[^a-zA-Z0-9]"",""""))"),"rhbsecuritiesthailandpubliccompanylimited")</f>
        <v>rhbsecuritiesthailandpubliccompanylimited</v>
      </c>
    </row>
    <row r="117" ht="15.75" customHeight="1">
      <c r="A117" s="13">
        <v>136.0</v>
      </c>
      <c r="B117" s="27" t="s">
        <v>954</v>
      </c>
      <c r="C117" s="27" t="s">
        <v>955</v>
      </c>
      <c r="D117" s="106" t="s">
        <v>956</v>
      </c>
      <c r="E117" s="27" t="s">
        <v>957</v>
      </c>
      <c r="F117" s="27" t="s">
        <v>958</v>
      </c>
      <c r="G117" s="108" t="s">
        <v>16</v>
      </c>
      <c r="H117" s="27" t="s">
        <v>420</v>
      </c>
      <c r="I117" s="27" t="s">
        <v>954</v>
      </c>
      <c r="J117" s="109" t="s">
        <v>954</v>
      </c>
      <c r="K117" s="105" t="s">
        <v>410</v>
      </c>
      <c r="L117" s="35" t="s">
        <v>237</v>
      </c>
      <c r="M117" s="104" t="str">
        <f>IFERROR(__xludf.DUMMYFUNCTION("LOWER(REGEXREPLACE(L117,""[^a-zA-Z0-9]"",""""))"),"innovestxsecuritiescompanylimited")</f>
        <v>innovestxsecuritiescompanylimited</v>
      </c>
    </row>
    <row r="118" ht="15.75" customHeight="1">
      <c r="A118" s="13">
        <v>138.0</v>
      </c>
      <c r="B118" s="19" t="s">
        <v>959</v>
      </c>
      <c r="C118" s="19" t="s">
        <v>960</v>
      </c>
      <c r="D118" s="102" t="s">
        <v>961</v>
      </c>
      <c r="E118" s="19" t="s">
        <v>339</v>
      </c>
      <c r="F118" s="19" t="s">
        <v>455</v>
      </c>
      <c r="G118" s="19" t="s">
        <v>456</v>
      </c>
      <c r="H118" s="19" t="s">
        <v>408</v>
      </c>
      <c r="I118" s="19" t="s">
        <v>959</v>
      </c>
      <c r="J118" s="103" t="s">
        <v>959</v>
      </c>
      <c r="K118" s="19" t="s">
        <v>410</v>
      </c>
      <c r="L118" s="35" t="s">
        <v>237</v>
      </c>
      <c r="M118" s="104" t="str">
        <f>IFERROR(__xludf.DUMMYFUNCTION("LOWER(REGEXREPLACE(L118,""[^a-zA-Z0-9]"",""""))"),"innovestxsecuritiescompanylimited")</f>
        <v>innovestxsecuritiescompanylimited</v>
      </c>
    </row>
    <row r="119" ht="15.75" customHeight="1">
      <c r="A119" s="13">
        <v>139.0</v>
      </c>
      <c r="B119" s="19" t="s">
        <v>962</v>
      </c>
      <c r="C119" s="19" t="s">
        <v>963</v>
      </c>
      <c r="D119" s="102" t="s">
        <v>964</v>
      </c>
      <c r="E119" s="19" t="s">
        <v>965</v>
      </c>
      <c r="F119" s="19" t="s">
        <v>401</v>
      </c>
      <c r="G119" s="25" t="s">
        <v>16</v>
      </c>
      <c r="H119" s="19" t="s">
        <v>408</v>
      </c>
      <c r="I119" s="19" t="s">
        <v>962</v>
      </c>
      <c r="J119" s="103" t="s">
        <v>962</v>
      </c>
      <c r="K119" s="19" t="s">
        <v>410</v>
      </c>
      <c r="L119" s="35" t="s">
        <v>237</v>
      </c>
      <c r="M119" s="104" t="str">
        <f>IFERROR(__xludf.DUMMYFUNCTION("LOWER(REGEXREPLACE(L119,""[^a-zA-Z0-9]"",""""))"),"innovestxsecuritiescompanylimited")</f>
        <v>innovestxsecuritiescompanylimited</v>
      </c>
    </row>
    <row r="120" ht="15.75" customHeight="1">
      <c r="A120" s="13">
        <v>140.0</v>
      </c>
      <c r="B120" s="27" t="s">
        <v>966</v>
      </c>
      <c r="C120" s="27" t="s">
        <v>967</v>
      </c>
      <c r="D120" s="106" t="s">
        <v>968</v>
      </c>
      <c r="E120" s="27" t="s">
        <v>969</v>
      </c>
      <c r="F120" s="27" t="s">
        <v>379</v>
      </c>
      <c r="G120" s="108" t="s">
        <v>16</v>
      </c>
      <c r="H120" s="27" t="s">
        <v>420</v>
      </c>
      <c r="I120" s="27" t="s">
        <v>966</v>
      </c>
      <c r="J120" s="109" t="s">
        <v>966</v>
      </c>
      <c r="K120" s="105" t="s">
        <v>410</v>
      </c>
      <c r="L120" s="35" t="s">
        <v>237</v>
      </c>
      <c r="M120" s="104" t="str">
        <f>IFERROR(__xludf.DUMMYFUNCTION("LOWER(REGEXREPLACE(L120,""[^a-zA-Z0-9]"",""""))"),"innovestxsecuritiescompanylimited")</f>
        <v>innovestxsecuritiescompanylimited</v>
      </c>
    </row>
    <row r="121" ht="15.75" customHeight="1">
      <c r="A121" s="13">
        <v>141.0</v>
      </c>
      <c r="B121" s="27" t="s">
        <v>970</v>
      </c>
      <c r="C121" s="27" t="s">
        <v>971</v>
      </c>
      <c r="D121" s="106" t="s">
        <v>972</v>
      </c>
      <c r="E121" s="27" t="s">
        <v>973</v>
      </c>
      <c r="F121" s="27" t="s">
        <v>455</v>
      </c>
      <c r="G121" s="27" t="s">
        <v>456</v>
      </c>
      <c r="H121" s="27" t="s">
        <v>420</v>
      </c>
      <c r="I121" s="27" t="s">
        <v>970</v>
      </c>
      <c r="J121" s="109" t="s">
        <v>970</v>
      </c>
      <c r="K121" s="105" t="s">
        <v>410</v>
      </c>
      <c r="L121" s="35" t="s">
        <v>237</v>
      </c>
      <c r="M121" s="104" t="str">
        <f>IFERROR(__xludf.DUMMYFUNCTION("LOWER(REGEXREPLACE(L121,""[^a-zA-Z0-9]"",""""))"),"innovestxsecuritiescompanylimited")</f>
        <v>innovestxsecuritiescompanylimited</v>
      </c>
    </row>
    <row r="122" ht="15.75" customHeight="1">
      <c r="A122" s="13">
        <v>142.0</v>
      </c>
      <c r="B122" s="27" t="s">
        <v>974</v>
      </c>
      <c r="C122" s="27" t="s">
        <v>975</v>
      </c>
      <c r="D122" s="106" t="s">
        <v>976</v>
      </c>
      <c r="E122" s="27" t="s">
        <v>977</v>
      </c>
      <c r="F122" s="27" t="s">
        <v>455</v>
      </c>
      <c r="G122" s="27" t="s">
        <v>456</v>
      </c>
      <c r="H122" s="27" t="s">
        <v>420</v>
      </c>
      <c r="I122" s="27" t="s">
        <v>974</v>
      </c>
      <c r="J122" s="109" t="s">
        <v>974</v>
      </c>
      <c r="K122" s="105" t="s">
        <v>410</v>
      </c>
      <c r="L122" s="35" t="s">
        <v>237</v>
      </c>
      <c r="M122" s="104" t="str">
        <f>IFERROR(__xludf.DUMMYFUNCTION("LOWER(REGEXREPLACE(L122,""[^a-zA-Z0-9]"",""""))"),"innovestxsecuritiescompanylimited")</f>
        <v>innovestxsecuritiescompanylimited</v>
      </c>
    </row>
    <row r="123" ht="15.75" customHeight="1">
      <c r="A123" s="13">
        <v>143.0</v>
      </c>
      <c r="B123" s="18" t="s">
        <v>978</v>
      </c>
      <c r="C123" s="105" t="s">
        <v>979</v>
      </c>
      <c r="D123" s="110" t="s">
        <v>980</v>
      </c>
      <c r="E123" s="19" t="s">
        <v>981</v>
      </c>
      <c r="F123" s="19" t="s">
        <v>431</v>
      </c>
      <c r="G123" s="25" t="s">
        <v>16</v>
      </c>
      <c r="H123" s="19" t="s">
        <v>408</v>
      </c>
      <c r="I123" s="19" t="s">
        <v>982</v>
      </c>
      <c r="J123" s="103" t="s">
        <v>982</v>
      </c>
      <c r="K123" s="19" t="s">
        <v>410</v>
      </c>
      <c r="L123" s="19" t="s">
        <v>63</v>
      </c>
      <c r="M123" s="104" t="str">
        <f>IFERROR(__xludf.DUMMYFUNCTION("LOWER(REGEXREPLACE(L123,""[^a-zA-Z0-9]"",""""))"),"asiaplussecuritiescompanylimited")</f>
        <v>asiaplussecuritiescompanylimited</v>
      </c>
    </row>
    <row r="124" ht="15.75" customHeight="1">
      <c r="A124" s="13">
        <v>145.0</v>
      </c>
      <c r="B124" s="18" t="s">
        <v>983</v>
      </c>
      <c r="C124" s="105" t="s">
        <v>984</v>
      </c>
      <c r="D124" s="113" t="s">
        <v>985</v>
      </c>
      <c r="E124" s="19" t="s">
        <v>986</v>
      </c>
      <c r="F124" s="19" t="s">
        <v>987</v>
      </c>
      <c r="G124" s="25" t="s">
        <v>16</v>
      </c>
      <c r="H124" s="19" t="s">
        <v>408</v>
      </c>
      <c r="I124" s="19" t="s">
        <v>988</v>
      </c>
      <c r="J124" s="103" t="s">
        <v>988</v>
      </c>
      <c r="K124" s="19" t="s">
        <v>410</v>
      </c>
      <c r="L124" s="19" t="s">
        <v>63</v>
      </c>
      <c r="M124" s="104" t="str">
        <f>IFERROR(__xludf.DUMMYFUNCTION("LOWER(REGEXREPLACE(L124,""[^a-zA-Z0-9]"",""""))"),"asiaplussecuritiescompanylimited")</f>
        <v>asiaplussecuritiescompanylimited</v>
      </c>
    </row>
    <row r="125" ht="15.75" customHeight="1">
      <c r="A125" s="13">
        <v>146.0</v>
      </c>
      <c r="B125" s="18" t="s">
        <v>989</v>
      </c>
      <c r="C125" s="105" t="s">
        <v>990</v>
      </c>
      <c r="D125" s="113" t="s">
        <v>991</v>
      </c>
      <c r="E125" s="19" t="s">
        <v>992</v>
      </c>
      <c r="F125" s="19" t="s">
        <v>379</v>
      </c>
      <c r="G125" s="25" t="s">
        <v>16</v>
      </c>
      <c r="H125" s="19" t="s">
        <v>408</v>
      </c>
      <c r="I125" s="19" t="s">
        <v>993</v>
      </c>
      <c r="J125" s="103" t="s">
        <v>993</v>
      </c>
      <c r="K125" s="19" t="s">
        <v>410</v>
      </c>
      <c r="L125" s="19" t="s">
        <v>63</v>
      </c>
      <c r="M125" s="104" t="str">
        <f>IFERROR(__xludf.DUMMYFUNCTION("LOWER(REGEXREPLACE(L125,""[^a-zA-Z0-9]"",""""))"),"asiaplussecuritiescompanylimited")</f>
        <v>asiaplussecuritiescompanylimited</v>
      </c>
    </row>
    <row r="126" ht="15.75" customHeight="1">
      <c r="A126" s="13">
        <v>147.0</v>
      </c>
      <c r="B126" s="18" t="s">
        <v>994</v>
      </c>
      <c r="C126" s="105" t="s">
        <v>995</v>
      </c>
      <c r="D126" s="110" t="s">
        <v>996</v>
      </c>
      <c r="E126" s="19" t="s">
        <v>997</v>
      </c>
      <c r="F126" s="19" t="s">
        <v>431</v>
      </c>
      <c r="G126" s="25" t="s">
        <v>16</v>
      </c>
      <c r="H126" s="19" t="s">
        <v>408</v>
      </c>
      <c r="I126" s="19" t="s">
        <v>998</v>
      </c>
      <c r="J126" s="103" t="s">
        <v>998</v>
      </c>
      <c r="K126" s="19" t="s">
        <v>410</v>
      </c>
      <c r="L126" s="19" t="s">
        <v>63</v>
      </c>
      <c r="M126" s="104" t="str">
        <f>IFERROR(__xludf.DUMMYFUNCTION("LOWER(REGEXREPLACE(L126,""[^a-zA-Z0-9]"",""""))"),"asiaplussecuritiescompanylimited")</f>
        <v>asiaplussecuritiescompanylimited</v>
      </c>
    </row>
    <row r="127" ht="15.75" customHeight="1">
      <c r="A127" s="13">
        <v>148.0</v>
      </c>
      <c r="B127" s="27" t="s">
        <v>999</v>
      </c>
      <c r="C127" s="27" t="s">
        <v>1000</v>
      </c>
      <c r="D127" s="106" t="s">
        <v>1001</v>
      </c>
      <c r="E127" s="27" t="s">
        <v>1002</v>
      </c>
      <c r="F127" s="107" t="s">
        <v>401</v>
      </c>
      <c r="G127" s="132" t="s">
        <v>16</v>
      </c>
      <c r="H127" s="27" t="s">
        <v>420</v>
      </c>
      <c r="I127" s="27" t="s">
        <v>1003</v>
      </c>
      <c r="J127" s="109" t="s">
        <v>1003</v>
      </c>
      <c r="K127" s="105" t="s">
        <v>410</v>
      </c>
      <c r="L127" s="19" t="s">
        <v>63</v>
      </c>
      <c r="M127" s="104" t="str">
        <f>IFERROR(__xludf.DUMMYFUNCTION("LOWER(REGEXREPLACE(L127,""[^a-zA-Z0-9]"",""""))"),"asiaplussecuritiescompanylimited")</f>
        <v>asiaplussecuritiescompanylimited</v>
      </c>
    </row>
    <row r="128" ht="15.75" customHeight="1">
      <c r="A128" s="13">
        <v>150.0</v>
      </c>
      <c r="B128" s="18" t="s">
        <v>1004</v>
      </c>
      <c r="C128" s="105" t="s">
        <v>1005</v>
      </c>
      <c r="D128" s="113" t="s">
        <v>1006</v>
      </c>
      <c r="E128" s="19" t="s">
        <v>1007</v>
      </c>
      <c r="F128" s="18" t="s">
        <v>674</v>
      </c>
      <c r="G128" s="14" t="s">
        <v>16</v>
      </c>
      <c r="H128" s="105" t="s">
        <v>408</v>
      </c>
      <c r="I128" s="19" t="s">
        <v>1008</v>
      </c>
      <c r="J128" s="103" t="s">
        <v>1008</v>
      </c>
      <c r="K128" s="105" t="s">
        <v>438</v>
      </c>
      <c r="L128" s="34" t="s">
        <v>49</v>
      </c>
      <c r="M128" s="104" t="str">
        <f>IFERROR(__xludf.DUMMYFUNCTION("LOWER(REGEXREPLACE(L128,""[^a-zA-Z0-9]"",""""))"),"sbithaionlinesecuritiescoltd")</f>
        <v>sbithaionlinesecuritiescoltd</v>
      </c>
    </row>
    <row r="129" ht="15.75" customHeight="1">
      <c r="A129" s="13">
        <v>151.0</v>
      </c>
      <c r="B129" s="137" t="s">
        <v>1009</v>
      </c>
      <c r="C129" s="105" t="s">
        <v>1010</v>
      </c>
      <c r="D129" s="110" t="s">
        <v>1011</v>
      </c>
      <c r="E129" s="19" t="s">
        <v>1012</v>
      </c>
      <c r="F129" s="18" t="s">
        <v>674</v>
      </c>
      <c r="G129" s="14" t="s">
        <v>16</v>
      </c>
      <c r="H129" s="105" t="s">
        <v>408</v>
      </c>
      <c r="I129" s="19" t="s">
        <v>1013</v>
      </c>
      <c r="J129" s="103" t="s">
        <v>1013</v>
      </c>
      <c r="K129" s="105" t="s">
        <v>410</v>
      </c>
      <c r="L129" s="34" t="s">
        <v>49</v>
      </c>
      <c r="M129" s="104" t="str">
        <f>IFERROR(__xludf.DUMMYFUNCTION("LOWER(REGEXREPLACE(L129,""[^a-zA-Z0-9]"",""""))"),"sbithaionlinesecuritiescoltd")</f>
        <v>sbithaionlinesecuritiescoltd</v>
      </c>
    </row>
    <row r="130" ht="15.75" customHeight="1">
      <c r="A130" s="13">
        <v>152.0</v>
      </c>
      <c r="B130" s="137" t="s">
        <v>1014</v>
      </c>
      <c r="C130" s="105" t="s">
        <v>1015</v>
      </c>
      <c r="D130" s="110" t="s">
        <v>1016</v>
      </c>
      <c r="E130" s="19" t="s">
        <v>1017</v>
      </c>
      <c r="F130" s="18" t="s">
        <v>674</v>
      </c>
      <c r="G130" s="14" t="s">
        <v>16</v>
      </c>
      <c r="H130" s="105" t="s">
        <v>408</v>
      </c>
      <c r="I130" s="19" t="s">
        <v>1018</v>
      </c>
      <c r="J130" s="103" t="s">
        <v>1018</v>
      </c>
      <c r="K130" s="105" t="s">
        <v>410</v>
      </c>
      <c r="L130" s="34" t="s">
        <v>49</v>
      </c>
      <c r="M130" s="104" t="str">
        <f>IFERROR(__xludf.DUMMYFUNCTION("LOWER(REGEXREPLACE(L130,""[^a-zA-Z0-9]"",""""))"),"sbithaionlinesecuritiescoltd")</f>
        <v>sbithaionlinesecuritiescoltd</v>
      </c>
    </row>
    <row r="131" ht="15.75" customHeight="1">
      <c r="A131" s="13">
        <v>154.0</v>
      </c>
      <c r="B131" s="137" t="s">
        <v>1019</v>
      </c>
      <c r="C131" s="20" t="s">
        <v>1020</v>
      </c>
      <c r="D131" s="110" t="s">
        <v>1021</v>
      </c>
      <c r="E131" s="19" t="s">
        <v>1022</v>
      </c>
      <c r="F131" s="25" t="s">
        <v>16</v>
      </c>
      <c r="G131" s="25" t="s">
        <v>16</v>
      </c>
      <c r="H131" s="105" t="s">
        <v>669</v>
      </c>
      <c r="I131" s="25" t="s">
        <v>16</v>
      </c>
      <c r="J131" s="74" t="s">
        <v>16</v>
      </c>
      <c r="K131" s="105" t="s">
        <v>438</v>
      </c>
      <c r="L131" s="34" t="s">
        <v>244</v>
      </c>
      <c r="M131" s="104" t="str">
        <f>IFERROR(__xludf.DUMMYFUNCTION("LOWER(REGEXREPLACE(L131,""[^a-zA-Z0-9]"",""""))"),"kingsfordsecuritiespcl")</f>
        <v>kingsfordsecuritiespcl</v>
      </c>
    </row>
    <row r="132" ht="15.75" customHeight="1">
      <c r="A132" s="13">
        <v>155.0</v>
      </c>
      <c r="B132" s="18" t="s">
        <v>1023</v>
      </c>
      <c r="C132" s="20" t="s">
        <v>1024</v>
      </c>
      <c r="D132" s="113" t="s">
        <v>1025</v>
      </c>
      <c r="E132" s="19" t="s">
        <v>1026</v>
      </c>
      <c r="F132" s="25" t="s">
        <v>16</v>
      </c>
      <c r="G132" s="25" t="s">
        <v>16</v>
      </c>
      <c r="H132" s="105" t="s">
        <v>408</v>
      </c>
      <c r="I132" s="18" t="s">
        <v>1027</v>
      </c>
      <c r="J132" s="113" t="s">
        <v>1027</v>
      </c>
      <c r="K132" s="105" t="s">
        <v>438</v>
      </c>
      <c r="L132" s="34" t="s">
        <v>244</v>
      </c>
      <c r="M132" s="104" t="str">
        <f>IFERROR(__xludf.DUMMYFUNCTION("LOWER(REGEXREPLACE(L132,""[^a-zA-Z0-9]"",""""))"),"kingsfordsecuritiespcl")</f>
        <v>kingsfordsecuritiespcl</v>
      </c>
    </row>
    <row r="133" ht="15.75" customHeight="1">
      <c r="A133" s="13">
        <v>156.0</v>
      </c>
      <c r="B133" s="18" t="s">
        <v>1028</v>
      </c>
      <c r="C133" s="20" t="s">
        <v>1029</v>
      </c>
      <c r="D133" s="113" t="s">
        <v>1030</v>
      </c>
      <c r="E133" s="19" t="s">
        <v>1031</v>
      </c>
      <c r="F133" s="25" t="s">
        <v>16</v>
      </c>
      <c r="G133" s="25" t="s">
        <v>16</v>
      </c>
      <c r="H133" s="105" t="s">
        <v>669</v>
      </c>
      <c r="I133" s="25" t="s">
        <v>16</v>
      </c>
      <c r="J133" s="74" t="s">
        <v>16</v>
      </c>
      <c r="K133" s="105" t="s">
        <v>410</v>
      </c>
      <c r="L133" s="34" t="s">
        <v>244</v>
      </c>
      <c r="M133" s="104" t="str">
        <f>IFERROR(__xludf.DUMMYFUNCTION("LOWER(REGEXREPLACE(L133,""[^a-zA-Z0-9]"",""""))"),"kingsfordsecuritiespcl")</f>
        <v>kingsfordsecuritiespcl</v>
      </c>
    </row>
    <row r="134" ht="15.75" customHeight="1">
      <c r="A134" s="13">
        <v>157.0</v>
      </c>
      <c r="B134" s="18" t="s">
        <v>1032</v>
      </c>
      <c r="C134" s="20" t="s">
        <v>1033</v>
      </c>
      <c r="D134" s="113" t="s">
        <v>1034</v>
      </c>
      <c r="E134" s="19" t="s">
        <v>1035</v>
      </c>
      <c r="F134" s="25" t="s">
        <v>16</v>
      </c>
      <c r="G134" s="25" t="s">
        <v>16</v>
      </c>
      <c r="H134" s="105" t="s">
        <v>669</v>
      </c>
      <c r="I134" s="25" t="s">
        <v>16</v>
      </c>
      <c r="J134" s="74" t="s">
        <v>16</v>
      </c>
      <c r="K134" s="105" t="s">
        <v>410</v>
      </c>
      <c r="L134" s="34" t="s">
        <v>244</v>
      </c>
      <c r="M134" s="104" t="str">
        <f>IFERROR(__xludf.DUMMYFUNCTION("LOWER(REGEXREPLACE(L134,""[^a-zA-Z0-9]"",""""))"),"kingsfordsecuritiespcl")</f>
        <v>kingsfordsecuritiespcl</v>
      </c>
    </row>
    <row r="135" ht="15.75" customHeight="1">
      <c r="A135" s="13">
        <v>159.0</v>
      </c>
      <c r="B135" s="137" t="s">
        <v>1036</v>
      </c>
      <c r="C135" s="105" t="s">
        <v>1037</v>
      </c>
      <c r="D135" s="110" t="s">
        <v>1038</v>
      </c>
      <c r="E135" s="19" t="s">
        <v>1039</v>
      </c>
      <c r="F135" s="19" t="s">
        <v>1040</v>
      </c>
      <c r="G135" s="25" t="s">
        <v>16</v>
      </c>
      <c r="H135" s="105" t="s">
        <v>408</v>
      </c>
      <c r="I135" s="137" t="s">
        <v>1036</v>
      </c>
      <c r="J135" s="110" t="s">
        <v>1036</v>
      </c>
      <c r="K135" s="105" t="s">
        <v>438</v>
      </c>
      <c r="L135" s="19" t="s">
        <v>77</v>
      </c>
      <c r="M135" s="104" t="str">
        <f>IFERROR(__xludf.DUMMYFUNCTION("LOWER(REGEXREPLACE(L135,""[^a-zA-Z0-9]"",""""))"),"cgsinternationalsecuritiesthailandcoltd")</f>
        <v>cgsinternationalsecuritiesthailandcoltd</v>
      </c>
    </row>
    <row r="136" ht="15.75" customHeight="1">
      <c r="A136" s="13">
        <v>160.0</v>
      </c>
      <c r="B136" s="18" t="s">
        <v>1041</v>
      </c>
      <c r="C136" s="105" t="s">
        <v>1042</v>
      </c>
      <c r="D136" s="113" t="s">
        <v>1043</v>
      </c>
      <c r="E136" s="19" t="s">
        <v>1044</v>
      </c>
      <c r="F136" s="19" t="s">
        <v>1045</v>
      </c>
      <c r="G136" s="25" t="s">
        <v>16</v>
      </c>
      <c r="H136" s="105" t="s">
        <v>408</v>
      </c>
      <c r="I136" s="18" t="s">
        <v>1041</v>
      </c>
      <c r="J136" s="113" t="s">
        <v>1041</v>
      </c>
      <c r="K136" s="105" t="s">
        <v>410</v>
      </c>
      <c r="L136" s="19" t="s">
        <v>77</v>
      </c>
      <c r="M136" s="104" t="str">
        <f>IFERROR(__xludf.DUMMYFUNCTION("LOWER(REGEXREPLACE(L136,""[^a-zA-Z0-9]"",""""))"),"cgsinternationalsecuritiesthailandcoltd")</f>
        <v>cgsinternationalsecuritiesthailandcoltd</v>
      </c>
    </row>
    <row r="137" ht="15.75" customHeight="1">
      <c r="A137" s="13">
        <v>161.0</v>
      </c>
      <c r="B137" s="137" t="s">
        <v>1046</v>
      </c>
      <c r="C137" s="105" t="s">
        <v>1047</v>
      </c>
      <c r="D137" s="110" t="s">
        <v>1048</v>
      </c>
      <c r="E137" s="19" t="s">
        <v>1049</v>
      </c>
      <c r="F137" s="19" t="s">
        <v>1050</v>
      </c>
      <c r="G137" s="25" t="s">
        <v>16</v>
      </c>
      <c r="H137" s="105" t="s">
        <v>408</v>
      </c>
      <c r="I137" s="137" t="s">
        <v>1046</v>
      </c>
      <c r="J137" s="110" t="s">
        <v>1046</v>
      </c>
      <c r="K137" s="105" t="s">
        <v>410</v>
      </c>
      <c r="L137" s="19" t="s">
        <v>77</v>
      </c>
      <c r="M137" s="104" t="str">
        <f>IFERROR(__xludf.DUMMYFUNCTION("LOWER(REGEXREPLACE(L137,""[^a-zA-Z0-9]"",""""))"),"cgsinternationalsecuritiesthailandcoltd")</f>
        <v>cgsinternationalsecuritiesthailandcoltd</v>
      </c>
    </row>
    <row r="138" ht="15.75" customHeight="1">
      <c r="A138" s="13">
        <v>163.0</v>
      </c>
      <c r="B138" s="137" t="s">
        <v>1051</v>
      </c>
      <c r="C138" s="105" t="s">
        <v>1052</v>
      </c>
      <c r="D138" s="110" t="s">
        <v>1053</v>
      </c>
      <c r="E138" s="19" t="s">
        <v>1054</v>
      </c>
      <c r="F138" s="18" t="s">
        <v>431</v>
      </c>
      <c r="G138" s="14" t="s">
        <v>16</v>
      </c>
      <c r="H138" s="105" t="s">
        <v>408</v>
      </c>
      <c r="I138" s="19" t="s">
        <v>1055</v>
      </c>
      <c r="J138" s="103" t="s">
        <v>1055</v>
      </c>
      <c r="K138" s="105" t="s">
        <v>438</v>
      </c>
      <c r="L138" s="34" t="s">
        <v>70</v>
      </c>
      <c r="M138" s="104" t="str">
        <f>IFERROR(__xludf.DUMMYFUNCTION("LOWER(REGEXREPLACE(L138,""[^a-zA-Z0-9]"",""""))"),"airasecuritiespubliccompanylimited")</f>
        <v>airasecuritiespubliccompanylimited</v>
      </c>
    </row>
    <row r="139" ht="15.75" customHeight="1">
      <c r="A139" s="13">
        <v>164.0</v>
      </c>
      <c r="B139" s="137" t="s">
        <v>1056</v>
      </c>
      <c r="C139" s="105" t="s">
        <v>1057</v>
      </c>
      <c r="D139" s="110" t="s">
        <v>1058</v>
      </c>
      <c r="E139" s="19" t="s">
        <v>1059</v>
      </c>
      <c r="F139" s="18" t="s">
        <v>455</v>
      </c>
      <c r="G139" s="18" t="s">
        <v>456</v>
      </c>
      <c r="H139" s="105" t="s">
        <v>408</v>
      </c>
      <c r="I139" s="146" t="s">
        <v>1060</v>
      </c>
      <c r="J139" s="126" t="s">
        <v>1060</v>
      </c>
      <c r="K139" s="105" t="s">
        <v>410</v>
      </c>
      <c r="L139" s="34" t="s">
        <v>70</v>
      </c>
      <c r="M139" s="104" t="str">
        <f>IFERROR(__xludf.DUMMYFUNCTION("LOWER(REGEXREPLACE(L139,""[^a-zA-Z0-9]"",""""))"),"airasecuritiespubliccompanylimited")</f>
        <v>airasecuritiespubliccompanylimited</v>
      </c>
    </row>
    <row r="140" ht="15.75" customHeight="1">
      <c r="A140" s="13">
        <v>165.0</v>
      </c>
      <c r="B140" s="137" t="s">
        <v>1061</v>
      </c>
      <c r="C140" s="105" t="s">
        <v>1062</v>
      </c>
      <c r="D140" s="110" t="s">
        <v>1063</v>
      </c>
      <c r="E140" s="19" t="s">
        <v>1064</v>
      </c>
      <c r="F140" s="18" t="s">
        <v>603</v>
      </c>
      <c r="G140" s="18" t="s">
        <v>1065</v>
      </c>
      <c r="H140" s="105" t="s">
        <v>408</v>
      </c>
      <c r="I140" s="19" t="s">
        <v>1066</v>
      </c>
      <c r="J140" s="103" t="s">
        <v>1066</v>
      </c>
      <c r="K140" s="105" t="s">
        <v>438</v>
      </c>
      <c r="L140" s="34" t="s">
        <v>70</v>
      </c>
      <c r="M140" s="104" t="str">
        <f>IFERROR(__xludf.DUMMYFUNCTION("LOWER(REGEXREPLACE(L140,""[^a-zA-Z0-9]"",""""))"),"airasecuritiespubliccompanylimited")</f>
        <v>airasecuritiespubliccompanylimited</v>
      </c>
    </row>
    <row r="141" ht="15.75" customHeight="1">
      <c r="A141" s="13">
        <v>167.0</v>
      </c>
      <c r="B141" s="19" t="s">
        <v>1067</v>
      </c>
      <c r="C141" s="19" t="s">
        <v>1068</v>
      </c>
      <c r="D141" s="102" t="s">
        <v>1069</v>
      </c>
      <c r="E141" s="19" t="s">
        <v>1070</v>
      </c>
      <c r="F141" s="19" t="s">
        <v>1071</v>
      </c>
      <c r="G141" s="25" t="s">
        <v>16</v>
      </c>
      <c r="H141" s="19" t="s">
        <v>408</v>
      </c>
      <c r="I141" s="19" t="s">
        <v>1072</v>
      </c>
      <c r="J141" s="103" t="s">
        <v>1072</v>
      </c>
      <c r="K141" s="19" t="s">
        <v>438</v>
      </c>
      <c r="L141" s="34" t="s">
        <v>166</v>
      </c>
      <c r="M141" s="104" t="str">
        <f>IFERROR(__xludf.DUMMYFUNCTION("LOWER(REGEXREPLACE(L141,""[^a-zA-Z0-9]"",""""))"),"krungthaixspringsecuritiescoltd")</f>
        <v>krungthaixspringsecuritiescoltd</v>
      </c>
    </row>
    <row r="142" ht="15.75" customHeight="1">
      <c r="A142" s="13">
        <v>168.0</v>
      </c>
      <c r="B142" s="19" t="s">
        <v>1073</v>
      </c>
      <c r="C142" s="19" t="s">
        <v>1074</v>
      </c>
      <c r="D142" s="102" t="s">
        <v>1075</v>
      </c>
      <c r="E142" s="19" t="s">
        <v>1076</v>
      </c>
      <c r="F142" s="19" t="s">
        <v>1071</v>
      </c>
      <c r="G142" s="25" t="s">
        <v>16</v>
      </c>
      <c r="H142" s="19" t="s">
        <v>408</v>
      </c>
      <c r="I142" s="19" t="s">
        <v>1073</v>
      </c>
      <c r="J142" s="103" t="s">
        <v>1073</v>
      </c>
      <c r="K142" s="19" t="s">
        <v>410</v>
      </c>
      <c r="L142" s="34" t="s">
        <v>166</v>
      </c>
      <c r="M142" s="104" t="str">
        <f>IFERROR(__xludf.DUMMYFUNCTION("LOWER(REGEXREPLACE(L142,""[^a-zA-Z0-9]"",""""))"),"krungthaixspringsecuritiescoltd")</f>
        <v>krungthaixspringsecuritiescoltd</v>
      </c>
    </row>
    <row r="143" ht="15.75" customHeight="1">
      <c r="A143" s="13">
        <v>169.0</v>
      </c>
      <c r="B143" s="19" t="s">
        <v>1077</v>
      </c>
      <c r="C143" s="19" t="s">
        <v>1078</v>
      </c>
      <c r="D143" s="102" t="s">
        <v>1079</v>
      </c>
      <c r="E143" s="19" t="s">
        <v>1080</v>
      </c>
      <c r="F143" s="19" t="s">
        <v>1081</v>
      </c>
      <c r="G143" s="25" t="s">
        <v>16</v>
      </c>
      <c r="H143" s="19" t="s">
        <v>408</v>
      </c>
      <c r="I143" s="19" t="s">
        <v>1077</v>
      </c>
      <c r="J143" s="103" t="s">
        <v>1077</v>
      </c>
      <c r="K143" s="19" t="s">
        <v>410</v>
      </c>
      <c r="L143" s="34" t="s">
        <v>166</v>
      </c>
      <c r="M143" s="104" t="str">
        <f>IFERROR(__xludf.DUMMYFUNCTION("LOWER(REGEXREPLACE(L143,""[^a-zA-Z0-9]"",""""))"),"krungthaixspringsecuritiescoltd")</f>
        <v>krungthaixspringsecuritiescoltd</v>
      </c>
    </row>
    <row r="144" ht="15.75" customHeight="1">
      <c r="A144" s="13">
        <v>170.0</v>
      </c>
      <c r="B144" s="19" t="s">
        <v>1082</v>
      </c>
      <c r="C144" s="19" t="s">
        <v>1083</v>
      </c>
      <c r="D144" s="102" t="s">
        <v>1084</v>
      </c>
      <c r="E144" s="19" t="s">
        <v>1085</v>
      </c>
      <c r="F144" s="19" t="s">
        <v>830</v>
      </c>
      <c r="G144" s="25" t="s">
        <v>16</v>
      </c>
      <c r="H144" s="19" t="s">
        <v>408</v>
      </c>
      <c r="I144" s="19" t="s">
        <v>1082</v>
      </c>
      <c r="J144" s="103" t="s">
        <v>1082</v>
      </c>
      <c r="K144" s="19" t="s">
        <v>410</v>
      </c>
      <c r="L144" s="34" t="s">
        <v>166</v>
      </c>
      <c r="M144" s="104" t="str">
        <f>IFERROR(__xludf.DUMMYFUNCTION("LOWER(REGEXREPLACE(L144,""[^a-zA-Z0-9]"",""""))"),"krungthaixspringsecuritiescoltd")</f>
        <v>krungthaixspringsecuritiescoltd</v>
      </c>
    </row>
    <row r="145" ht="15.75" customHeight="1">
      <c r="A145" s="13">
        <v>171.0</v>
      </c>
      <c r="B145" s="27" t="s">
        <v>1086</v>
      </c>
      <c r="C145" s="27" t="s">
        <v>1087</v>
      </c>
      <c r="D145" s="109" t="s">
        <v>1088</v>
      </c>
      <c r="E145" s="27" t="s">
        <v>1089</v>
      </c>
      <c r="F145" s="27" t="s">
        <v>1090</v>
      </c>
      <c r="G145" s="25" t="s">
        <v>16</v>
      </c>
      <c r="H145" s="27" t="s">
        <v>420</v>
      </c>
      <c r="I145" s="108" t="s">
        <v>16</v>
      </c>
      <c r="J145" s="125" t="s">
        <v>16</v>
      </c>
      <c r="K145" s="105" t="s">
        <v>410</v>
      </c>
      <c r="L145" s="34" t="s">
        <v>166</v>
      </c>
      <c r="M145" s="104" t="str">
        <f>IFERROR(__xludf.DUMMYFUNCTION("LOWER(REGEXREPLACE(L145,""[^a-zA-Z0-9]"",""""))"),"krungthaixspringsecuritiescoltd")</f>
        <v>krungthaixspringsecuritiescoltd</v>
      </c>
    </row>
    <row r="146" ht="15.75" customHeight="1">
      <c r="A146" s="13">
        <v>173.0</v>
      </c>
      <c r="B146" s="19" t="s">
        <v>1091</v>
      </c>
      <c r="C146" s="19" t="s">
        <v>1092</v>
      </c>
      <c r="D146" s="102" t="s">
        <v>1093</v>
      </c>
      <c r="E146" s="19" t="s">
        <v>1094</v>
      </c>
      <c r="F146" s="19" t="s">
        <v>1095</v>
      </c>
      <c r="G146" s="25" t="s">
        <v>16</v>
      </c>
      <c r="H146" s="105" t="s">
        <v>669</v>
      </c>
      <c r="I146" s="25" t="s">
        <v>16</v>
      </c>
      <c r="J146" s="74" t="s">
        <v>16</v>
      </c>
      <c r="K146" s="19" t="s">
        <v>410</v>
      </c>
      <c r="L146" s="38" t="s">
        <v>231</v>
      </c>
      <c r="M146" s="104" t="str">
        <f>IFERROR(__xludf.DUMMYFUNCTION("LOWER(REGEXREPLACE(L146,""[^a-zA-Z0-9]"",""""))"),"phillipsecuritiesthailandpubliccompanylimited")</f>
        <v>phillipsecuritiesthailandpubliccompanylimited</v>
      </c>
    </row>
    <row r="147" ht="15.75" customHeight="1">
      <c r="A147" s="13">
        <v>174.0</v>
      </c>
      <c r="B147" s="19" t="s">
        <v>1096</v>
      </c>
      <c r="C147" s="19" t="s">
        <v>1097</v>
      </c>
      <c r="D147" s="102" t="s">
        <v>1098</v>
      </c>
      <c r="E147" s="19" t="s">
        <v>1099</v>
      </c>
      <c r="F147" s="25" t="s">
        <v>16</v>
      </c>
      <c r="G147" s="25" t="s">
        <v>16</v>
      </c>
      <c r="H147" s="19" t="s">
        <v>408</v>
      </c>
      <c r="I147" s="19" t="s">
        <v>1100</v>
      </c>
      <c r="J147" s="103" t="s">
        <v>1100</v>
      </c>
      <c r="K147" s="19" t="s">
        <v>410</v>
      </c>
      <c r="L147" s="38" t="s">
        <v>231</v>
      </c>
      <c r="M147" s="104" t="str">
        <f>IFERROR(__xludf.DUMMYFUNCTION("LOWER(REGEXREPLACE(L147,""[^a-zA-Z0-9]"",""""))"),"phillipsecuritiesthailandpubliccompanylimited")</f>
        <v>phillipsecuritiesthailandpubliccompanylimited</v>
      </c>
    </row>
    <row r="148" ht="15.75" customHeight="1">
      <c r="A148" s="13">
        <v>175.0</v>
      </c>
      <c r="B148" s="19" t="s">
        <v>1101</v>
      </c>
      <c r="C148" s="19" t="s">
        <v>1102</v>
      </c>
      <c r="D148" s="102" t="s">
        <v>1103</v>
      </c>
      <c r="E148" s="19" t="s">
        <v>1104</v>
      </c>
      <c r="F148" s="25" t="s">
        <v>16</v>
      </c>
      <c r="G148" s="25" t="s">
        <v>16</v>
      </c>
      <c r="H148" s="19" t="s">
        <v>408</v>
      </c>
      <c r="I148" s="19" t="s">
        <v>1105</v>
      </c>
      <c r="J148" s="103" t="s">
        <v>1105</v>
      </c>
      <c r="K148" s="19" t="s">
        <v>438</v>
      </c>
      <c r="L148" s="38" t="s">
        <v>231</v>
      </c>
      <c r="M148" s="104" t="str">
        <f>IFERROR(__xludf.DUMMYFUNCTION("LOWER(REGEXREPLACE(L148,""[^a-zA-Z0-9]"",""""))"),"phillipsecuritiesthailandpubliccompanylimited")</f>
        <v>phillipsecuritiesthailandpubliccompanylimited</v>
      </c>
    </row>
    <row r="149" ht="15.75" customHeight="1">
      <c r="A149" s="13">
        <v>176.0</v>
      </c>
      <c r="B149" s="19" t="s">
        <v>1106</v>
      </c>
      <c r="C149" s="19" t="s">
        <v>1107</v>
      </c>
      <c r="D149" s="102" t="s">
        <v>1108</v>
      </c>
      <c r="E149" s="19" t="s">
        <v>1109</v>
      </c>
      <c r="F149" s="25" t="s">
        <v>16</v>
      </c>
      <c r="G149" s="25" t="s">
        <v>16</v>
      </c>
      <c r="H149" s="105" t="s">
        <v>669</v>
      </c>
      <c r="I149" s="25" t="s">
        <v>16</v>
      </c>
      <c r="J149" s="74" t="s">
        <v>16</v>
      </c>
      <c r="K149" s="19" t="s">
        <v>410</v>
      </c>
      <c r="L149" s="38" t="s">
        <v>231</v>
      </c>
      <c r="M149" s="104" t="str">
        <f>IFERROR(__xludf.DUMMYFUNCTION("LOWER(REGEXREPLACE(L149,""[^a-zA-Z0-9]"",""""))"),"phillipsecuritiesthailandpubliccompanylimited")</f>
        <v>phillipsecuritiesthailandpubliccompanylimited</v>
      </c>
    </row>
    <row r="150" ht="15.75" customHeight="1">
      <c r="A150" s="13">
        <v>178.0</v>
      </c>
      <c r="B150" s="27" t="s">
        <v>1110</v>
      </c>
      <c r="C150" s="27" t="s">
        <v>1111</v>
      </c>
      <c r="D150" s="106" t="s">
        <v>1112</v>
      </c>
      <c r="E150" s="27" t="s">
        <v>1113</v>
      </c>
      <c r="F150" s="27" t="s">
        <v>1114</v>
      </c>
      <c r="G150" s="25" t="s">
        <v>16</v>
      </c>
      <c r="H150" s="105" t="s">
        <v>669</v>
      </c>
      <c r="I150" s="25" t="s">
        <v>16</v>
      </c>
      <c r="J150" s="74" t="s">
        <v>16</v>
      </c>
      <c r="K150" s="27" t="s">
        <v>410</v>
      </c>
      <c r="L150" s="77" t="s">
        <v>159</v>
      </c>
      <c r="M150" s="104" t="str">
        <f>IFERROR(__xludf.DUMMYFUNCTION("LOWER(REGEXREPLACE(L150,""[^a-zA-Z0-9]"",""""))"),"liberatorsecuritiescoltd")</f>
        <v>liberatorsecuritiescoltd</v>
      </c>
    </row>
    <row r="151" ht="15.75" customHeight="1">
      <c r="A151" s="13">
        <v>179.0</v>
      </c>
      <c r="B151" s="27" t="s">
        <v>1115</v>
      </c>
      <c r="C151" s="27" t="s">
        <v>1116</v>
      </c>
      <c r="D151" s="106" t="s">
        <v>1117</v>
      </c>
      <c r="E151" s="27" t="s">
        <v>1118</v>
      </c>
      <c r="F151" s="27" t="s">
        <v>1119</v>
      </c>
      <c r="G151" s="25" t="s">
        <v>16</v>
      </c>
      <c r="H151" s="105" t="s">
        <v>669</v>
      </c>
      <c r="I151" s="25" t="s">
        <v>16</v>
      </c>
      <c r="J151" s="74" t="s">
        <v>16</v>
      </c>
      <c r="K151" s="27" t="s">
        <v>410</v>
      </c>
      <c r="L151" s="77" t="s">
        <v>159</v>
      </c>
      <c r="M151" s="104" t="str">
        <f>IFERROR(__xludf.DUMMYFUNCTION("LOWER(REGEXREPLACE(L151,""[^a-zA-Z0-9]"",""""))"),"liberatorsecuritiescoltd")</f>
        <v>liberatorsecuritiescoltd</v>
      </c>
    </row>
    <row r="152" ht="15.75" customHeight="1">
      <c r="A152" s="13">
        <v>180.0</v>
      </c>
      <c r="B152" s="27" t="s">
        <v>1120</v>
      </c>
      <c r="C152" s="27" t="s">
        <v>1121</v>
      </c>
      <c r="D152" s="106" t="s">
        <v>1122</v>
      </c>
      <c r="E152" s="27" t="s">
        <v>1123</v>
      </c>
      <c r="F152" s="27" t="s">
        <v>372</v>
      </c>
      <c r="G152" s="25" t="s">
        <v>16</v>
      </c>
      <c r="H152" s="105" t="s">
        <v>669</v>
      </c>
      <c r="I152" s="25" t="s">
        <v>16</v>
      </c>
      <c r="J152" s="74" t="s">
        <v>16</v>
      </c>
      <c r="K152" s="27" t="s">
        <v>410</v>
      </c>
      <c r="L152" s="77" t="s">
        <v>159</v>
      </c>
      <c r="M152" s="104" t="str">
        <f>IFERROR(__xludf.DUMMYFUNCTION("LOWER(REGEXREPLACE(L152,""[^a-zA-Z0-9]"",""""))"),"liberatorsecuritiescoltd")</f>
        <v>liberatorsecuritiescoltd</v>
      </c>
    </row>
    <row r="153" ht="15.75" customHeight="1">
      <c r="A153" s="13"/>
      <c r="J153" s="96"/>
      <c r="L153" s="49"/>
    </row>
    <row r="154" ht="15.75" customHeight="1">
      <c r="A154" s="13"/>
      <c r="J154" s="96"/>
      <c r="L154" s="49"/>
    </row>
    <row r="155" ht="15.75" customHeight="1">
      <c r="A155" s="13"/>
      <c r="J155" s="96"/>
      <c r="L155" s="49"/>
    </row>
    <row r="156" ht="15.75" customHeight="1">
      <c r="A156" s="13"/>
      <c r="J156" s="96"/>
      <c r="L156" s="49"/>
    </row>
    <row r="157" ht="15.75" customHeight="1">
      <c r="A157" s="13"/>
      <c r="J157" s="96"/>
      <c r="L157" s="49"/>
    </row>
    <row r="158" ht="15.75" customHeight="1">
      <c r="A158" s="13"/>
      <c r="J158" s="96"/>
      <c r="L158" s="49"/>
    </row>
    <row r="159" ht="15.75" customHeight="1">
      <c r="A159" s="13"/>
      <c r="J159" s="96"/>
      <c r="L159" s="49"/>
    </row>
    <row r="160" ht="15.75" customHeight="1">
      <c r="A160" s="13"/>
      <c r="J160" s="96"/>
      <c r="L160" s="49"/>
    </row>
    <row r="161" ht="15.75" customHeight="1">
      <c r="A161" s="13"/>
      <c r="J161" s="96"/>
      <c r="L161" s="49"/>
    </row>
    <row r="162" ht="15.75" customHeight="1">
      <c r="A162" s="13"/>
      <c r="J162" s="96"/>
      <c r="L162" s="49"/>
    </row>
    <row r="163" ht="15.75" customHeight="1">
      <c r="A163" s="13"/>
      <c r="J163" s="96"/>
      <c r="L163" s="49"/>
    </row>
    <row r="164" ht="15.75" customHeight="1">
      <c r="A164" s="13"/>
      <c r="J164" s="96"/>
      <c r="L164" s="49"/>
    </row>
    <row r="165" ht="15.75" customHeight="1">
      <c r="A165" s="13"/>
      <c r="J165" s="96"/>
      <c r="L165" s="49"/>
    </row>
    <row r="166" ht="15.75" customHeight="1">
      <c r="A166" s="13"/>
      <c r="J166" s="96"/>
      <c r="L166" s="49"/>
    </row>
    <row r="167" ht="15.75" customHeight="1">
      <c r="A167" s="13"/>
      <c r="J167" s="96"/>
      <c r="L167" s="49"/>
    </row>
    <row r="168" ht="15.75" customHeight="1">
      <c r="A168" s="13"/>
      <c r="J168" s="96"/>
      <c r="L168" s="49"/>
    </row>
    <row r="169" ht="15.75" customHeight="1">
      <c r="A169" s="13"/>
      <c r="J169" s="96"/>
      <c r="L169" s="49"/>
    </row>
    <row r="170" ht="15.75" customHeight="1">
      <c r="A170" s="13"/>
      <c r="J170" s="96"/>
      <c r="L170" s="49"/>
    </row>
    <row r="171" ht="15.75" customHeight="1">
      <c r="A171" s="13"/>
      <c r="J171" s="96"/>
      <c r="L171" s="49"/>
    </row>
    <row r="172" ht="15.75" customHeight="1">
      <c r="A172" s="13"/>
      <c r="J172" s="96"/>
      <c r="L172" s="49"/>
    </row>
    <row r="173" ht="15.75" customHeight="1">
      <c r="A173" s="13"/>
      <c r="J173" s="96"/>
      <c r="L173" s="49"/>
    </row>
    <row r="174" ht="15.75" customHeight="1">
      <c r="A174" s="13"/>
      <c r="J174" s="96"/>
      <c r="L174" s="49"/>
    </row>
    <row r="175" ht="15.75" customHeight="1">
      <c r="A175" s="13"/>
      <c r="J175" s="96"/>
      <c r="L175" s="49"/>
    </row>
    <row r="176" ht="15.75" customHeight="1">
      <c r="A176" s="13"/>
      <c r="J176" s="96"/>
      <c r="L176" s="49"/>
    </row>
    <row r="177" ht="15.75" customHeight="1">
      <c r="A177" s="13"/>
      <c r="J177" s="96"/>
      <c r="L177" s="49"/>
    </row>
    <row r="178" ht="15.75" customHeight="1">
      <c r="A178" s="13"/>
      <c r="J178" s="96"/>
      <c r="L178" s="49"/>
    </row>
    <row r="179" ht="15.75" customHeight="1">
      <c r="A179" s="13"/>
      <c r="J179" s="96"/>
      <c r="L179" s="49"/>
    </row>
    <row r="180" ht="15.75" customHeight="1">
      <c r="A180" s="13"/>
      <c r="J180" s="96"/>
      <c r="L180" s="49"/>
    </row>
    <row r="181" ht="15.75" customHeight="1">
      <c r="A181" s="13"/>
      <c r="J181" s="96"/>
      <c r="L181" s="49"/>
    </row>
    <row r="182" ht="15.75" customHeight="1">
      <c r="A182" s="13"/>
      <c r="J182" s="96"/>
      <c r="L182" s="49"/>
    </row>
    <row r="183" ht="15.75" customHeight="1">
      <c r="A183" s="13"/>
      <c r="J183" s="96"/>
      <c r="L183" s="49"/>
    </row>
    <row r="184" ht="15.75" customHeight="1">
      <c r="A184" s="13"/>
      <c r="J184" s="96"/>
      <c r="L184" s="49"/>
    </row>
    <row r="185" ht="15.75" customHeight="1">
      <c r="A185" s="13"/>
      <c r="J185" s="96"/>
      <c r="L185" s="49"/>
    </row>
    <row r="186" ht="15.75" customHeight="1">
      <c r="A186" s="13"/>
      <c r="J186" s="96"/>
      <c r="L186" s="49"/>
    </row>
    <row r="187" ht="15.75" customHeight="1">
      <c r="A187" s="13"/>
      <c r="J187" s="96"/>
      <c r="L187" s="49"/>
    </row>
    <row r="188" ht="15.75" customHeight="1">
      <c r="A188" s="13"/>
      <c r="J188" s="96"/>
      <c r="L188" s="49"/>
    </row>
    <row r="189" ht="15.75" customHeight="1">
      <c r="A189" s="13"/>
      <c r="J189" s="96"/>
      <c r="L189" s="49"/>
    </row>
    <row r="190" ht="15.75" customHeight="1">
      <c r="A190" s="13"/>
      <c r="J190" s="96"/>
      <c r="L190" s="49"/>
    </row>
    <row r="191" ht="15.75" customHeight="1">
      <c r="A191" s="13"/>
      <c r="J191" s="96"/>
      <c r="L191" s="49"/>
    </row>
    <row r="192" ht="15.75" customHeight="1">
      <c r="A192" s="13"/>
      <c r="J192" s="96"/>
      <c r="L192" s="49"/>
    </row>
    <row r="193" ht="15.75" customHeight="1">
      <c r="A193" s="13"/>
      <c r="J193" s="96"/>
      <c r="L193" s="49"/>
    </row>
    <row r="194" ht="15.75" customHeight="1">
      <c r="A194" s="13"/>
      <c r="J194" s="96"/>
      <c r="L194" s="49"/>
    </row>
    <row r="195" ht="15.75" customHeight="1">
      <c r="A195" s="13"/>
      <c r="J195" s="96"/>
      <c r="L195" s="49"/>
    </row>
    <row r="196" ht="15.75" customHeight="1">
      <c r="A196" s="13"/>
      <c r="J196" s="96"/>
      <c r="L196" s="49"/>
    </row>
    <row r="197" ht="15.75" customHeight="1">
      <c r="A197" s="13"/>
      <c r="J197" s="96"/>
      <c r="L197" s="49"/>
    </row>
    <row r="198" ht="15.75" customHeight="1">
      <c r="A198" s="13"/>
      <c r="J198" s="96"/>
      <c r="L198" s="49"/>
    </row>
    <row r="199" ht="15.75" customHeight="1">
      <c r="A199" s="13"/>
      <c r="J199" s="96"/>
      <c r="L199" s="49"/>
    </row>
    <row r="200" ht="15.75" customHeight="1">
      <c r="A200" s="13"/>
      <c r="J200" s="96"/>
      <c r="L200" s="49"/>
    </row>
    <row r="201" ht="15.75" customHeight="1">
      <c r="A201" s="13"/>
      <c r="J201" s="96"/>
      <c r="L201" s="49"/>
    </row>
    <row r="202" ht="15.75" customHeight="1">
      <c r="A202" s="13"/>
      <c r="J202" s="96"/>
      <c r="L202" s="49"/>
    </row>
    <row r="203" ht="15.75" customHeight="1">
      <c r="A203" s="13"/>
      <c r="J203" s="96"/>
      <c r="L203" s="49"/>
    </row>
    <row r="204" ht="15.75" customHeight="1">
      <c r="A204" s="13"/>
      <c r="J204" s="96"/>
      <c r="L204" s="49"/>
    </row>
    <row r="205" ht="15.75" customHeight="1">
      <c r="A205" s="13"/>
      <c r="J205" s="96"/>
      <c r="L205" s="49"/>
    </row>
    <row r="206" ht="15.75" customHeight="1">
      <c r="A206" s="13"/>
      <c r="J206" s="96"/>
      <c r="L206" s="49"/>
    </row>
    <row r="207" ht="15.75" customHeight="1">
      <c r="A207" s="13"/>
      <c r="J207" s="96"/>
      <c r="L207" s="49"/>
    </row>
    <row r="208" ht="15.75" customHeight="1">
      <c r="A208" s="13"/>
      <c r="J208" s="96"/>
      <c r="L208" s="49"/>
    </row>
    <row r="209" ht="15.75" customHeight="1">
      <c r="A209" s="13"/>
      <c r="J209" s="96"/>
      <c r="L209" s="49"/>
    </row>
    <row r="210" ht="15.75" customHeight="1">
      <c r="A210" s="13"/>
      <c r="J210" s="96"/>
      <c r="L210" s="49"/>
    </row>
    <row r="211" ht="15.75" customHeight="1">
      <c r="A211" s="13"/>
      <c r="J211" s="96"/>
      <c r="L211" s="49"/>
    </row>
    <row r="212" ht="15.75" customHeight="1">
      <c r="A212" s="13"/>
      <c r="J212" s="96"/>
      <c r="L212" s="49"/>
    </row>
    <row r="213" ht="15.75" customHeight="1">
      <c r="A213" s="13"/>
      <c r="J213" s="96"/>
      <c r="L213" s="49"/>
    </row>
    <row r="214" ht="15.75" customHeight="1">
      <c r="A214" s="13"/>
      <c r="J214" s="96"/>
      <c r="L214" s="49"/>
    </row>
    <row r="215" ht="15.75" customHeight="1">
      <c r="A215" s="13"/>
      <c r="J215" s="96"/>
      <c r="L215" s="49"/>
    </row>
    <row r="216" ht="15.75" customHeight="1">
      <c r="A216" s="13"/>
      <c r="J216" s="96"/>
      <c r="L216" s="49"/>
    </row>
    <row r="217" ht="15.75" customHeight="1">
      <c r="A217" s="13"/>
      <c r="J217" s="96"/>
      <c r="L217" s="49"/>
    </row>
    <row r="218" ht="15.75" customHeight="1">
      <c r="A218" s="13"/>
      <c r="J218" s="96"/>
      <c r="L218" s="49"/>
    </row>
    <row r="219" ht="15.75" customHeight="1">
      <c r="A219" s="13"/>
      <c r="J219" s="96"/>
      <c r="L219" s="49"/>
    </row>
    <row r="220" ht="15.75" customHeight="1">
      <c r="A220" s="13"/>
      <c r="J220" s="96"/>
      <c r="L220" s="49"/>
    </row>
    <row r="221" ht="15.75" customHeight="1">
      <c r="A221" s="13"/>
      <c r="J221" s="96"/>
      <c r="L221" s="49"/>
    </row>
    <row r="222" ht="15.75" customHeight="1">
      <c r="A222" s="13"/>
      <c r="J222" s="96"/>
      <c r="L222" s="49"/>
    </row>
    <row r="223" ht="15.75" customHeight="1">
      <c r="A223" s="13"/>
      <c r="J223" s="96"/>
      <c r="L223" s="49"/>
    </row>
    <row r="224" ht="15.75" customHeight="1">
      <c r="A224" s="13"/>
      <c r="J224" s="96"/>
      <c r="L224" s="49"/>
    </row>
    <row r="225" ht="15.75" customHeight="1">
      <c r="A225" s="13"/>
      <c r="J225" s="96"/>
      <c r="L225" s="49"/>
    </row>
    <row r="226" ht="15.75" customHeight="1">
      <c r="A226" s="13"/>
      <c r="J226" s="96"/>
      <c r="L226" s="49"/>
    </row>
    <row r="227" ht="15.75" customHeight="1">
      <c r="A227" s="13"/>
      <c r="J227" s="96"/>
      <c r="L227" s="49"/>
    </row>
    <row r="228" ht="15.75" customHeight="1">
      <c r="A228" s="13"/>
      <c r="J228" s="96"/>
      <c r="L228" s="49"/>
    </row>
    <row r="229" ht="15.75" customHeight="1">
      <c r="A229" s="13"/>
      <c r="J229" s="96"/>
      <c r="L229" s="49"/>
    </row>
    <row r="230" ht="15.75" customHeight="1">
      <c r="A230" s="13"/>
      <c r="J230" s="96"/>
      <c r="L230" s="49"/>
    </row>
    <row r="231" ht="15.75" customHeight="1">
      <c r="A231" s="13"/>
      <c r="J231" s="96"/>
      <c r="L231" s="49"/>
    </row>
    <row r="232" ht="15.75" customHeight="1">
      <c r="A232" s="13"/>
      <c r="J232" s="96"/>
      <c r="L232" s="49"/>
    </row>
    <row r="233" ht="15.75" customHeight="1">
      <c r="A233" s="13"/>
      <c r="J233" s="96"/>
      <c r="L233" s="49"/>
    </row>
    <row r="234" ht="15.75" customHeight="1">
      <c r="A234" s="13"/>
      <c r="J234" s="96"/>
      <c r="L234" s="49"/>
    </row>
    <row r="235" ht="15.75" customHeight="1">
      <c r="A235" s="13"/>
      <c r="J235" s="96"/>
      <c r="L235" s="49"/>
    </row>
    <row r="236" ht="15.75" customHeight="1">
      <c r="A236" s="13"/>
      <c r="J236" s="96"/>
      <c r="L236" s="49"/>
    </row>
    <row r="237" ht="15.75" customHeight="1">
      <c r="A237" s="13"/>
      <c r="J237" s="96"/>
      <c r="L237" s="49"/>
    </row>
    <row r="238" ht="15.75" customHeight="1">
      <c r="A238" s="13"/>
      <c r="J238" s="96"/>
      <c r="L238" s="49"/>
    </row>
    <row r="239" ht="15.75" customHeight="1">
      <c r="A239" s="13"/>
      <c r="J239" s="96"/>
      <c r="L239" s="49"/>
    </row>
    <row r="240" ht="15.75" customHeight="1">
      <c r="A240" s="13"/>
      <c r="J240" s="96"/>
      <c r="L240" s="49"/>
    </row>
    <row r="241" ht="15.75" customHeight="1">
      <c r="A241" s="13"/>
      <c r="J241" s="96"/>
      <c r="L241" s="49"/>
    </row>
    <row r="242" ht="15.75" customHeight="1">
      <c r="A242" s="13"/>
      <c r="J242" s="96"/>
      <c r="L242" s="49"/>
    </row>
    <row r="243" ht="15.75" customHeight="1">
      <c r="A243" s="13"/>
      <c r="J243" s="96"/>
      <c r="L243" s="49"/>
    </row>
    <row r="244" ht="15.75" customHeight="1">
      <c r="A244" s="13"/>
      <c r="J244" s="96"/>
      <c r="L244" s="49"/>
    </row>
    <row r="245" ht="15.75" customHeight="1">
      <c r="A245" s="13"/>
      <c r="J245" s="96"/>
      <c r="L245" s="49"/>
    </row>
    <row r="246" ht="15.75" customHeight="1">
      <c r="A246" s="13"/>
      <c r="J246" s="96"/>
      <c r="L246" s="49"/>
    </row>
    <row r="247" ht="15.75" customHeight="1">
      <c r="A247" s="13"/>
      <c r="J247" s="96"/>
      <c r="L247" s="49"/>
    </row>
    <row r="248" ht="15.75" customHeight="1">
      <c r="A248" s="13"/>
      <c r="J248" s="96"/>
      <c r="L248" s="49"/>
    </row>
    <row r="249" ht="15.75" customHeight="1">
      <c r="A249" s="13"/>
      <c r="J249" s="96"/>
      <c r="L249" s="49"/>
    </row>
    <row r="250" ht="15.75" customHeight="1">
      <c r="A250" s="13"/>
      <c r="J250" s="96"/>
      <c r="L250" s="49"/>
    </row>
    <row r="251" ht="15.75" customHeight="1">
      <c r="A251" s="13"/>
      <c r="J251" s="96"/>
      <c r="L251" s="49"/>
    </row>
    <row r="252" ht="15.75" customHeight="1">
      <c r="A252" s="13"/>
      <c r="J252" s="96"/>
      <c r="L252" s="49"/>
    </row>
    <row r="253" ht="15.75" customHeight="1">
      <c r="A253" s="13"/>
      <c r="J253" s="96"/>
      <c r="L253" s="49"/>
    </row>
    <row r="254" ht="15.75" customHeight="1">
      <c r="A254" s="13"/>
      <c r="J254" s="96"/>
      <c r="L254" s="49"/>
    </row>
    <row r="255" ht="15.75" customHeight="1">
      <c r="A255" s="13"/>
      <c r="J255" s="96"/>
      <c r="L255" s="49"/>
    </row>
    <row r="256" ht="15.75" customHeight="1">
      <c r="A256" s="13"/>
      <c r="J256" s="96"/>
      <c r="L256" s="49"/>
    </row>
    <row r="257" ht="15.75" customHeight="1">
      <c r="A257" s="13"/>
      <c r="J257" s="96"/>
      <c r="L257" s="49"/>
    </row>
    <row r="258" ht="15.75" customHeight="1">
      <c r="A258" s="13"/>
      <c r="J258" s="96"/>
      <c r="L258" s="49"/>
    </row>
    <row r="259" ht="15.75" customHeight="1">
      <c r="A259" s="13"/>
      <c r="J259" s="96"/>
      <c r="L259" s="49"/>
    </row>
    <row r="260" ht="15.75" customHeight="1">
      <c r="A260" s="13"/>
      <c r="J260" s="96"/>
      <c r="L260" s="49"/>
    </row>
    <row r="261" ht="15.75" customHeight="1">
      <c r="A261" s="13"/>
      <c r="J261" s="96"/>
      <c r="L261" s="49"/>
    </row>
    <row r="262" ht="15.75" customHeight="1">
      <c r="A262" s="13"/>
      <c r="J262" s="96"/>
      <c r="L262" s="49"/>
    </row>
    <row r="263" ht="15.75" customHeight="1">
      <c r="A263" s="13"/>
      <c r="J263" s="96"/>
      <c r="L263" s="49"/>
    </row>
    <row r="264" ht="15.75" customHeight="1">
      <c r="A264" s="13"/>
      <c r="J264" s="96"/>
      <c r="L264" s="49"/>
    </row>
    <row r="265" ht="15.75" customHeight="1">
      <c r="A265" s="13"/>
      <c r="J265" s="96"/>
      <c r="L265" s="49"/>
    </row>
    <row r="266" ht="15.75" customHeight="1">
      <c r="A266" s="13"/>
      <c r="J266" s="96"/>
      <c r="L266" s="49"/>
    </row>
    <row r="267" ht="15.75" customHeight="1">
      <c r="A267" s="13"/>
      <c r="J267" s="96"/>
      <c r="L267" s="49"/>
    </row>
    <row r="268" ht="15.75" customHeight="1">
      <c r="A268" s="13"/>
      <c r="J268" s="96"/>
      <c r="L268" s="49"/>
    </row>
    <row r="269" ht="15.75" customHeight="1">
      <c r="A269" s="13"/>
      <c r="J269" s="96"/>
      <c r="L269" s="49"/>
    </row>
    <row r="270" ht="15.75" customHeight="1">
      <c r="A270" s="13"/>
      <c r="J270" s="96"/>
      <c r="L270" s="49"/>
    </row>
    <row r="271" ht="15.75" customHeight="1">
      <c r="A271" s="13"/>
      <c r="J271" s="96"/>
      <c r="L271" s="49"/>
    </row>
    <row r="272" ht="15.75" customHeight="1">
      <c r="A272" s="13"/>
      <c r="J272" s="96"/>
      <c r="L272" s="49"/>
    </row>
    <row r="273" ht="15.75" customHeight="1">
      <c r="A273" s="13"/>
      <c r="J273" s="96"/>
      <c r="L273" s="49"/>
    </row>
    <row r="274" ht="15.75" customHeight="1">
      <c r="A274" s="13"/>
      <c r="J274" s="96"/>
      <c r="L274" s="49"/>
    </row>
    <row r="275" ht="15.75" customHeight="1">
      <c r="A275" s="13"/>
      <c r="J275" s="96"/>
      <c r="L275" s="49"/>
    </row>
    <row r="276" ht="15.75" customHeight="1">
      <c r="A276" s="13"/>
      <c r="J276" s="96"/>
      <c r="L276" s="49"/>
    </row>
    <row r="277" ht="15.75" customHeight="1">
      <c r="A277" s="13"/>
      <c r="J277" s="96"/>
      <c r="L277" s="49"/>
    </row>
    <row r="278" ht="15.75" customHeight="1">
      <c r="A278" s="13"/>
      <c r="J278" s="96"/>
      <c r="L278" s="49"/>
    </row>
    <row r="279" ht="15.75" customHeight="1">
      <c r="A279" s="13"/>
      <c r="J279" s="96"/>
      <c r="L279" s="49"/>
    </row>
    <row r="280" ht="15.75" customHeight="1">
      <c r="A280" s="13"/>
      <c r="J280" s="96"/>
      <c r="L280" s="49"/>
    </row>
    <row r="281" ht="15.75" customHeight="1">
      <c r="A281" s="13"/>
      <c r="J281" s="96"/>
      <c r="L281" s="49"/>
    </row>
    <row r="282" ht="15.75" customHeight="1">
      <c r="A282" s="13"/>
      <c r="J282" s="96"/>
      <c r="L282" s="49"/>
    </row>
    <row r="283" ht="15.75" customHeight="1">
      <c r="A283" s="13"/>
      <c r="J283" s="96"/>
      <c r="L283" s="49"/>
    </row>
    <row r="284" ht="15.75" customHeight="1">
      <c r="A284" s="13"/>
      <c r="J284" s="96"/>
      <c r="L284" s="49"/>
    </row>
    <row r="285" ht="15.75" customHeight="1">
      <c r="A285" s="13"/>
      <c r="J285" s="96"/>
      <c r="L285" s="49"/>
    </row>
    <row r="286" ht="15.75" customHeight="1">
      <c r="A286" s="13"/>
      <c r="J286" s="96"/>
      <c r="L286" s="49"/>
    </row>
    <row r="287" ht="15.75" customHeight="1">
      <c r="A287" s="13"/>
      <c r="J287" s="96"/>
      <c r="L287" s="49"/>
    </row>
    <row r="288" ht="15.75" customHeight="1">
      <c r="A288" s="13"/>
      <c r="J288" s="96"/>
      <c r="L288" s="49"/>
    </row>
    <row r="289" ht="15.75" customHeight="1">
      <c r="A289" s="13"/>
      <c r="J289" s="96"/>
      <c r="L289" s="49"/>
    </row>
    <row r="290" ht="15.75" customHeight="1">
      <c r="A290" s="13"/>
      <c r="J290" s="96"/>
      <c r="L290" s="49"/>
    </row>
    <row r="291" ht="15.75" customHeight="1">
      <c r="A291" s="13"/>
      <c r="J291" s="96"/>
      <c r="L291" s="49"/>
    </row>
    <row r="292" ht="15.75" customHeight="1">
      <c r="A292" s="13"/>
      <c r="J292" s="96"/>
      <c r="L292" s="49"/>
    </row>
    <row r="293" ht="15.75" customHeight="1">
      <c r="A293" s="13"/>
      <c r="J293" s="96"/>
      <c r="L293" s="49"/>
    </row>
    <row r="294" ht="15.75" customHeight="1">
      <c r="A294" s="13"/>
      <c r="J294" s="96"/>
      <c r="L294" s="49"/>
    </row>
    <row r="295" ht="15.75" customHeight="1">
      <c r="A295" s="13"/>
      <c r="J295" s="96"/>
      <c r="L295" s="49"/>
    </row>
    <row r="296" ht="15.75" customHeight="1">
      <c r="A296" s="13"/>
      <c r="J296" s="96"/>
      <c r="L296" s="49"/>
    </row>
    <row r="297" ht="15.75" customHeight="1">
      <c r="A297" s="13"/>
      <c r="J297" s="96"/>
      <c r="L297" s="49"/>
    </row>
    <row r="298" ht="15.75" customHeight="1">
      <c r="A298" s="13"/>
      <c r="J298" s="96"/>
      <c r="L298" s="49"/>
    </row>
    <row r="299" ht="15.75" customHeight="1">
      <c r="A299" s="13"/>
      <c r="J299" s="96"/>
      <c r="L299" s="49"/>
    </row>
    <row r="300" ht="15.75" customHeight="1">
      <c r="A300" s="13"/>
      <c r="J300" s="96"/>
      <c r="L300" s="49"/>
    </row>
    <row r="301" ht="15.75" customHeight="1">
      <c r="A301" s="13"/>
      <c r="J301" s="96"/>
      <c r="L301" s="49"/>
    </row>
    <row r="302" ht="15.75" customHeight="1">
      <c r="A302" s="13"/>
      <c r="J302" s="96"/>
      <c r="L302" s="49"/>
    </row>
    <row r="303" ht="15.75" customHeight="1">
      <c r="A303" s="13"/>
      <c r="J303" s="96"/>
      <c r="L303" s="49"/>
    </row>
    <row r="304" ht="15.75" customHeight="1">
      <c r="A304" s="13"/>
      <c r="J304" s="96"/>
      <c r="L304" s="49"/>
    </row>
    <row r="305" ht="15.75" customHeight="1">
      <c r="A305" s="13"/>
      <c r="J305" s="96"/>
      <c r="L305" s="49"/>
    </row>
    <row r="306" ht="15.75" customHeight="1">
      <c r="A306" s="13"/>
      <c r="J306" s="96"/>
      <c r="L306" s="49"/>
    </row>
    <row r="307" ht="15.75" customHeight="1">
      <c r="A307" s="13"/>
      <c r="J307" s="96"/>
      <c r="L307" s="49"/>
    </row>
    <row r="308" ht="15.75" customHeight="1">
      <c r="A308" s="13"/>
      <c r="J308" s="96"/>
      <c r="L308" s="49"/>
    </row>
    <row r="309" ht="15.75" customHeight="1">
      <c r="A309" s="13"/>
      <c r="J309" s="96"/>
      <c r="L309" s="49"/>
    </row>
    <row r="310" ht="15.75" customHeight="1">
      <c r="A310" s="13"/>
      <c r="J310" s="96"/>
      <c r="L310" s="49"/>
    </row>
    <row r="311" ht="15.75" customHeight="1">
      <c r="A311" s="13"/>
      <c r="J311" s="96"/>
      <c r="L311" s="49"/>
    </row>
    <row r="312" ht="15.75" customHeight="1">
      <c r="A312" s="13"/>
      <c r="J312" s="96"/>
      <c r="L312" s="49"/>
    </row>
    <row r="313" ht="15.75" customHeight="1">
      <c r="A313" s="13"/>
      <c r="J313" s="96"/>
      <c r="L313" s="49"/>
    </row>
    <row r="314" ht="15.75" customHeight="1">
      <c r="A314" s="13"/>
      <c r="J314" s="96"/>
      <c r="L314" s="49"/>
    </row>
    <row r="315" ht="15.75" customHeight="1">
      <c r="A315" s="13"/>
      <c r="J315" s="96"/>
      <c r="L315" s="49"/>
    </row>
    <row r="316" ht="15.75" customHeight="1">
      <c r="A316" s="13"/>
      <c r="J316" s="96"/>
      <c r="L316" s="49"/>
    </row>
    <row r="317" ht="15.75" customHeight="1">
      <c r="A317" s="13"/>
      <c r="J317" s="96"/>
      <c r="L317" s="49"/>
    </row>
    <row r="318" ht="15.75" customHeight="1">
      <c r="A318" s="13"/>
      <c r="J318" s="96"/>
      <c r="L318" s="49"/>
    </row>
    <row r="319" ht="15.75" customHeight="1">
      <c r="A319" s="13"/>
      <c r="J319" s="96"/>
      <c r="L319" s="49"/>
    </row>
    <row r="320" ht="15.75" customHeight="1">
      <c r="A320" s="13"/>
      <c r="J320" s="96"/>
      <c r="L320" s="49"/>
    </row>
    <row r="321" ht="15.75" customHeight="1">
      <c r="A321" s="13"/>
      <c r="J321" s="96"/>
      <c r="L321" s="49"/>
    </row>
    <row r="322" ht="15.75" customHeight="1">
      <c r="A322" s="13"/>
      <c r="J322" s="96"/>
      <c r="L322" s="49"/>
    </row>
    <row r="323" ht="15.75" customHeight="1">
      <c r="A323" s="13"/>
      <c r="J323" s="96"/>
      <c r="L323" s="49"/>
    </row>
    <row r="324" ht="15.75" customHeight="1">
      <c r="A324" s="13"/>
      <c r="J324" s="96"/>
      <c r="L324" s="49"/>
    </row>
    <row r="325" ht="15.75" customHeight="1">
      <c r="A325" s="13"/>
      <c r="J325" s="96"/>
      <c r="L325" s="49"/>
    </row>
    <row r="326" ht="15.75" customHeight="1">
      <c r="A326" s="13"/>
      <c r="J326" s="96"/>
      <c r="L326" s="49"/>
    </row>
    <row r="327" ht="15.75" customHeight="1">
      <c r="A327" s="13"/>
      <c r="J327" s="96"/>
      <c r="L327" s="49"/>
    </row>
    <row r="328" ht="15.75" customHeight="1">
      <c r="A328" s="13"/>
      <c r="J328" s="96"/>
      <c r="L328" s="49"/>
    </row>
    <row r="329" ht="15.75" customHeight="1">
      <c r="A329" s="13"/>
      <c r="J329" s="96"/>
      <c r="L329" s="49"/>
    </row>
    <row r="330" ht="15.75" customHeight="1">
      <c r="A330" s="13"/>
      <c r="J330" s="96"/>
      <c r="L330" s="49"/>
    </row>
    <row r="331" ht="15.75" customHeight="1">
      <c r="A331" s="13"/>
      <c r="J331" s="96"/>
      <c r="L331" s="49"/>
    </row>
    <row r="332" ht="15.75" customHeight="1">
      <c r="A332" s="13"/>
      <c r="J332" s="96"/>
      <c r="L332" s="49"/>
    </row>
    <row r="333" ht="15.75" customHeight="1">
      <c r="A333" s="13"/>
      <c r="J333" s="96"/>
      <c r="L333" s="49"/>
    </row>
    <row r="334" ht="15.75" customHeight="1">
      <c r="A334" s="13"/>
      <c r="J334" s="96"/>
      <c r="L334" s="49"/>
    </row>
    <row r="335" ht="15.75" customHeight="1">
      <c r="A335" s="13"/>
      <c r="J335" s="96"/>
      <c r="L335" s="49"/>
    </row>
    <row r="336" ht="15.75" customHeight="1">
      <c r="A336" s="13"/>
      <c r="J336" s="96"/>
      <c r="L336" s="49"/>
    </row>
    <row r="337" ht="15.75" customHeight="1">
      <c r="A337" s="13"/>
      <c r="J337" s="96"/>
      <c r="L337" s="49"/>
    </row>
    <row r="338" ht="15.75" customHeight="1">
      <c r="A338" s="13"/>
      <c r="J338" s="96"/>
      <c r="L338" s="49"/>
    </row>
    <row r="339" ht="15.75" customHeight="1">
      <c r="A339" s="13"/>
      <c r="J339" s="96"/>
      <c r="L339" s="49"/>
    </row>
    <row r="340" ht="15.75" customHeight="1">
      <c r="A340" s="13"/>
      <c r="J340" s="96"/>
      <c r="L340" s="49"/>
    </row>
    <row r="341" ht="15.75" customHeight="1">
      <c r="A341" s="13"/>
      <c r="J341" s="96"/>
      <c r="L341" s="49"/>
    </row>
    <row r="342" ht="15.75" customHeight="1">
      <c r="A342" s="13"/>
      <c r="J342" s="96"/>
      <c r="L342" s="49"/>
    </row>
    <row r="343" ht="15.75" customHeight="1">
      <c r="A343" s="13"/>
      <c r="J343" s="96"/>
      <c r="L343" s="49"/>
    </row>
    <row r="344" ht="15.75" customHeight="1">
      <c r="A344" s="13"/>
      <c r="J344" s="96"/>
      <c r="L344" s="49"/>
    </row>
    <row r="345" ht="15.75" customHeight="1">
      <c r="A345" s="13"/>
      <c r="J345" s="96"/>
      <c r="L345" s="49"/>
    </row>
    <row r="346" ht="15.75" customHeight="1">
      <c r="A346" s="13"/>
      <c r="J346" s="96"/>
      <c r="L346" s="49"/>
    </row>
    <row r="347" ht="15.75" customHeight="1">
      <c r="A347" s="13"/>
      <c r="J347" s="96"/>
      <c r="L347" s="49"/>
    </row>
    <row r="348" ht="15.75" customHeight="1">
      <c r="A348" s="13"/>
      <c r="J348" s="96"/>
      <c r="L348" s="49"/>
    </row>
    <row r="349" ht="15.75" customHeight="1">
      <c r="A349" s="13"/>
      <c r="J349" s="96"/>
      <c r="L349" s="49"/>
    </row>
    <row r="350" ht="15.75" customHeight="1">
      <c r="A350" s="13"/>
      <c r="J350" s="96"/>
      <c r="L350" s="49"/>
    </row>
    <row r="351" ht="15.75" customHeight="1">
      <c r="A351" s="13"/>
      <c r="J351" s="96"/>
      <c r="L351" s="49"/>
    </row>
    <row r="352" ht="15.75" customHeight="1">
      <c r="A352" s="13"/>
      <c r="J352" s="96"/>
      <c r="L352" s="49"/>
    </row>
    <row r="353" ht="15.75" customHeight="1">
      <c r="A353" s="13"/>
      <c r="J353" s="96"/>
      <c r="L353" s="49"/>
    </row>
    <row r="354" ht="15.75" customHeight="1">
      <c r="A354" s="13"/>
      <c r="J354" s="96"/>
      <c r="L354" s="49"/>
    </row>
    <row r="355" ht="15.75" customHeight="1">
      <c r="A355" s="13"/>
      <c r="J355" s="96"/>
      <c r="L355" s="49"/>
    </row>
    <row r="356" ht="15.75" customHeight="1">
      <c r="A356" s="13"/>
      <c r="J356" s="96"/>
      <c r="L356" s="49"/>
    </row>
    <row r="357" ht="15.75" customHeight="1">
      <c r="A357" s="13"/>
      <c r="J357" s="96"/>
      <c r="L357" s="49"/>
    </row>
    <row r="358" ht="15.75" customHeight="1">
      <c r="A358" s="13"/>
      <c r="J358" s="96"/>
      <c r="L358" s="49"/>
    </row>
    <row r="359" ht="15.75" customHeight="1">
      <c r="A359" s="13"/>
      <c r="J359" s="96"/>
      <c r="L359" s="49"/>
    </row>
    <row r="360" ht="15.75" customHeight="1">
      <c r="A360" s="13"/>
      <c r="J360" s="96"/>
      <c r="L360" s="49"/>
    </row>
    <row r="361" ht="15.75" customHeight="1">
      <c r="A361" s="13"/>
      <c r="J361" s="96"/>
      <c r="L361" s="49"/>
    </row>
    <row r="362" ht="15.75" customHeight="1">
      <c r="A362" s="13"/>
      <c r="J362" s="96"/>
      <c r="L362" s="49"/>
    </row>
    <row r="363" ht="15.75" customHeight="1">
      <c r="A363" s="13"/>
      <c r="J363" s="96"/>
      <c r="L363" s="49"/>
    </row>
    <row r="364" ht="15.75" customHeight="1">
      <c r="A364" s="13"/>
      <c r="J364" s="96"/>
      <c r="L364" s="49"/>
    </row>
    <row r="365" ht="15.75" customHeight="1">
      <c r="A365" s="13"/>
      <c r="J365" s="96"/>
      <c r="L365" s="49"/>
    </row>
    <row r="366" ht="15.75" customHeight="1">
      <c r="A366" s="13"/>
      <c r="J366" s="96"/>
      <c r="L366" s="49"/>
    </row>
    <row r="367" ht="15.75" customHeight="1">
      <c r="A367" s="13"/>
      <c r="J367" s="96"/>
      <c r="L367" s="49"/>
    </row>
    <row r="368" ht="15.75" customHeight="1">
      <c r="A368" s="13"/>
      <c r="J368" s="96"/>
      <c r="L368" s="49"/>
    </row>
    <row r="369" ht="15.75" customHeight="1">
      <c r="A369" s="13"/>
      <c r="J369" s="96"/>
      <c r="L369" s="49"/>
    </row>
    <row r="370" ht="15.75" customHeight="1">
      <c r="A370" s="13"/>
      <c r="J370" s="96"/>
      <c r="L370" s="49"/>
    </row>
    <row r="371" ht="15.75" customHeight="1">
      <c r="A371" s="13"/>
      <c r="J371" s="96"/>
      <c r="L371" s="49"/>
    </row>
    <row r="372" ht="15.75" customHeight="1">
      <c r="A372" s="13"/>
      <c r="J372" s="96"/>
      <c r="L372" s="49"/>
    </row>
    <row r="373" ht="15.75" customHeight="1">
      <c r="A373" s="13"/>
      <c r="J373" s="96"/>
      <c r="L373" s="49"/>
    </row>
    <row r="374" ht="15.75" customHeight="1">
      <c r="A374" s="13"/>
      <c r="J374" s="96"/>
      <c r="L374" s="49"/>
    </row>
    <row r="375" ht="15.75" customHeight="1">
      <c r="A375" s="13"/>
      <c r="J375" s="96"/>
      <c r="L375" s="49"/>
    </row>
    <row r="376" ht="15.75" customHeight="1">
      <c r="A376" s="13"/>
      <c r="J376" s="96"/>
      <c r="L376" s="49"/>
    </row>
    <row r="377" ht="15.75" customHeight="1">
      <c r="A377" s="13"/>
      <c r="J377" s="96"/>
      <c r="L377" s="49"/>
    </row>
    <row r="378" ht="15.75" customHeight="1">
      <c r="A378" s="13"/>
      <c r="J378" s="96"/>
      <c r="L378" s="49"/>
    </row>
    <row r="379" ht="15.75" customHeight="1">
      <c r="A379" s="13"/>
      <c r="J379" s="96"/>
      <c r="L379" s="49"/>
    </row>
    <row r="380" ht="15.75" customHeight="1">
      <c r="A380" s="13"/>
      <c r="J380" s="96"/>
      <c r="L380" s="49"/>
    </row>
    <row r="381" ht="15.75" customHeight="1">
      <c r="A381" s="13"/>
      <c r="J381" s="96"/>
      <c r="L381" s="49"/>
    </row>
    <row r="382" ht="15.75" customHeight="1">
      <c r="A382" s="13"/>
      <c r="J382" s="96"/>
      <c r="L382" s="49"/>
    </row>
    <row r="383" ht="15.75" customHeight="1">
      <c r="A383" s="13"/>
      <c r="J383" s="96"/>
      <c r="L383" s="49"/>
    </row>
    <row r="384" ht="15.75" customHeight="1">
      <c r="A384" s="13"/>
      <c r="J384" s="96"/>
      <c r="L384" s="49"/>
    </row>
    <row r="385" ht="15.75" customHeight="1">
      <c r="A385" s="13"/>
      <c r="J385" s="96"/>
      <c r="L385" s="49"/>
    </row>
    <row r="386" ht="15.75" customHeight="1">
      <c r="A386" s="13"/>
      <c r="J386" s="96"/>
      <c r="L386" s="49"/>
    </row>
    <row r="387" ht="15.75" customHeight="1">
      <c r="A387" s="13"/>
      <c r="J387" s="96"/>
      <c r="L387" s="49"/>
    </row>
    <row r="388" ht="15.75" customHeight="1">
      <c r="A388" s="13"/>
      <c r="J388" s="96"/>
      <c r="L388" s="49"/>
    </row>
    <row r="389" ht="15.75" customHeight="1">
      <c r="A389" s="13"/>
      <c r="J389" s="96"/>
      <c r="L389" s="49"/>
    </row>
    <row r="390" ht="15.75" customHeight="1">
      <c r="A390" s="13"/>
      <c r="J390" s="96"/>
      <c r="L390" s="49"/>
    </row>
    <row r="391" ht="15.75" customHeight="1">
      <c r="A391" s="13"/>
      <c r="J391" s="96"/>
      <c r="L391" s="49"/>
    </row>
    <row r="392" ht="15.75" customHeight="1">
      <c r="A392" s="13"/>
      <c r="J392" s="96"/>
      <c r="L392" s="49"/>
    </row>
    <row r="393" ht="15.75" customHeight="1">
      <c r="A393" s="13"/>
      <c r="J393" s="96"/>
      <c r="L393" s="49"/>
    </row>
    <row r="394" ht="15.75" customHeight="1">
      <c r="A394" s="13"/>
      <c r="J394" s="96"/>
      <c r="L394" s="49"/>
    </row>
    <row r="395" ht="15.75" customHeight="1">
      <c r="A395" s="13"/>
      <c r="J395" s="96"/>
      <c r="L395" s="49"/>
    </row>
    <row r="396" ht="15.75" customHeight="1">
      <c r="A396" s="13"/>
      <c r="J396" s="96"/>
      <c r="L396" s="49"/>
    </row>
    <row r="397" ht="15.75" customHeight="1">
      <c r="A397" s="13"/>
      <c r="J397" s="96"/>
      <c r="L397" s="49"/>
    </row>
    <row r="398" ht="15.75" customHeight="1">
      <c r="A398" s="13"/>
      <c r="J398" s="96"/>
      <c r="L398" s="49"/>
    </row>
    <row r="399" ht="15.75" customHeight="1">
      <c r="A399" s="13"/>
      <c r="J399" s="96"/>
      <c r="L399" s="49"/>
    </row>
    <row r="400" ht="15.75" customHeight="1">
      <c r="A400" s="13"/>
      <c r="J400" s="96"/>
      <c r="L400" s="49"/>
    </row>
    <row r="401" ht="15.75" customHeight="1">
      <c r="A401" s="13"/>
      <c r="J401" s="96"/>
      <c r="L401" s="49"/>
    </row>
    <row r="402" ht="15.75" customHeight="1">
      <c r="A402" s="13"/>
      <c r="J402" s="96"/>
      <c r="L402" s="49"/>
    </row>
    <row r="403" ht="15.75" customHeight="1">
      <c r="A403" s="13"/>
      <c r="J403" s="96"/>
      <c r="L403" s="49"/>
    </row>
    <row r="404" ht="15.75" customHeight="1">
      <c r="A404" s="13"/>
      <c r="J404" s="96"/>
      <c r="L404" s="49"/>
    </row>
    <row r="405" ht="15.75" customHeight="1">
      <c r="A405" s="13"/>
      <c r="J405" s="96"/>
      <c r="L405" s="49"/>
    </row>
    <row r="406" ht="15.75" customHeight="1">
      <c r="A406" s="13"/>
      <c r="J406" s="96"/>
      <c r="L406" s="49"/>
    </row>
    <row r="407" ht="15.75" customHeight="1">
      <c r="A407" s="13"/>
      <c r="J407" s="96"/>
      <c r="L407" s="49"/>
    </row>
    <row r="408" ht="15.75" customHeight="1">
      <c r="A408" s="13"/>
      <c r="J408" s="96"/>
      <c r="L408" s="49"/>
    </row>
    <row r="409" ht="15.75" customHeight="1">
      <c r="A409" s="13"/>
      <c r="J409" s="96"/>
      <c r="L409" s="49"/>
    </row>
    <row r="410" ht="15.75" customHeight="1">
      <c r="A410" s="13"/>
      <c r="J410" s="96"/>
      <c r="L410" s="49"/>
    </row>
    <row r="411" ht="15.75" customHeight="1">
      <c r="A411" s="13"/>
      <c r="J411" s="96"/>
      <c r="L411" s="49"/>
    </row>
    <row r="412" ht="15.75" customHeight="1">
      <c r="A412" s="13"/>
      <c r="J412" s="96"/>
      <c r="L412" s="49"/>
    </row>
    <row r="413" ht="15.75" customHeight="1">
      <c r="A413" s="13"/>
      <c r="J413" s="96"/>
      <c r="L413" s="49"/>
    </row>
    <row r="414" ht="15.75" customHeight="1">
      <c r="A414" s="13"/>
      <c r="J414" s="96"/>
      <c r="L414" s="49"/>
    </row>
    <row r="415" ht="15.75" customHeight="1">
      <c r="A415" s="13"/>
      <c r="J415" s="96"/>
      <c r="L415" s="49"/>
    </row>
    <row r="416" ht="15.75" customHeight="1">
      <c r="A416" s="13"/>
      <c r="J416" s="96"/>
      <c r="L416" s="49"/>
    </row>
    <row r="417" ht="15.75" customHeight="1">
      <c r="A417" s="13"/>
      <c r="J417" s="96"/>
      <c r="L417" s="49"/>
    </row>
    <row r="418" ht="15.75" customHeight="1">
      <c r="A418" s="13"/>
      <c r="J418" s="96"/>
      <c r="L418" s="49"/>
    </row>
    <row r="419" ht="15.75" customHeight="1">
      <c r="A419" s="13"/>
      <c r="J419" s="96"/>
      <c r="L419" s="49"/>
    </row>
    <row r="420" ht="15.75" customHeight="1">
      <c r="A420" s="13"/>
      <c r="J420" s="96"/>
      <c r="L420" s="49"/>
    </row>
    <row r="421" ht="15.75" customHeight="1">
      <c r="A421" s="13"/>
      <c r="J421" s="96"/>
      <c r="L421" s="49"/>
    </row>
    <row r="422" ht="15.75" customHeight="1">
      <c r="A422" s="13"/>
      <c r="J422" s="96"/>
      <c r="L422" s="49"/>
    </row>
    <row r="423" ht="15.75" customHeight="1">
      <c r="A423" s="13"/>
      <c r="J423" s="96"/>
      <c r="L423" s="49"/>
    </row>
    <row r="424" ht="15.75" customHeight="1">
      <c r="A424" s="13"/>
      <c r="J424" s="96"/>
      <c r="L424" s="49"/>
    </row>
    <row r="425" ht="15.75" customHeight="1">
      <c r="A425" s="13"/>
      <c r="J425" s="96"/>
      <c r="L425" s="49"/>
    </row>
    <row r="426" ht="15.75" customHeight="1">
      <c r="A426" s="13"/>
      <c r="J426" s="96"/>
      <c r="L426" s="49"/>
    </row>
    <row r="427" ht="15.75" customHeight="1">
      <c r="A427" s="13"/>
      <c r="J427" s="96"/>
      <c r="L427" s="49"/>
    </row>
    <row r="428" ht="15.75" customHeight="1">
      <c r="A428" s="13"/>
      <c r="J428" s="96"/>
      <c r="L428" s="49"/>
    </row>
    <row r="429" ht="15.75" customHeight="1">
      <c r="A429" s="13"/>
      <c r="J429" s="96"/>
      <c r="L429" s="49"/>
    </row>
    <row r="430" ht="15.75" customHeight="1">
      <c r="A430" s="13"/>
      <c r="J430" s="96"/>
      <c r="L430" s="49"/>
    </row>
    <row r="431" ht="15.75" customHeight="1">
      <c r="A431" s="13"/>
      <c r="J431" s="96"/>
      <c r="L431" s="49"/>
    </row>
    <row r="432" ht="15.75" customHeight="1">
      <c r="A432" s="13"/>
      <c r="J432" s="96"/>
      <c r="L432" s="49"/>
    </row>
    <row r="433" ht="15.75" customHeight="1">
      <c r="A433" s="13"/>
      <c r="J433" s="96"/>
      <c r="L433" s="49"/>
    </row>
    <row r="434" ht="15.75" customHeight="1">
      <c r="A434" s="13"/>
      <c r="J434" s="96"/>
      <c r="L434" s="49"/>
    </row>
    <row r="435" ht="15.75" customHeight="1">
      <c r="A435" s="13"/>
      <c r="J435" s="96"/>
      <c r="L435" s="49"/>
    </row>
    <row r="436" ht="15.75" customHeight="1">
      <c r="A436" s="13"/>
      <c r="J436" s="96"/>
      <c r="L436" s="49"/>
    </row>
    <row r="437" ht="15.75" customHeight="1">
      <c r="A437" s="13"/>
      <c r="J437" s="96"/>
      <c r="L437" s="49"/>
    </row>
    <row r="438" ht="15.75" customHeight="1">
      <c r="A438" s="13"/>
      <c r="J438" s="96"/>
      <c r="L438" s="49"/>
    </row>
    <row r="439" ht="15.75" customHeight="1">
      <c r="A439" s="13"/>
      <c r="J439" s="96"/>
      <c r="L439" s="49"/>
    </row>
    <row r="440" ht="15.75" customHeight="1">
      <c r="A440" s="13"/>
      <c r="J440" s="96"/>
      <c r="L440" s="49"/>
    </row>
    <row r="441" ht="15.75" customHeight="1">
      <c r="A441" s="13"/>
      <c r="J441" s="96"/>
      <c r="L441" s="49"/>
    </row>
    <row r="442" ht="15.75" customHeight="1">
      <c r="A442" s="13"/>
      <c r="J442" s="96"/>
      <c r="L442" s="49"/>
    </row>
    <row r="443" ht="15.75" customHeight="1">
      <c r="A443" s="13"/>
      <c r="J443" s="96"/>
      <c r="L443" s="49"/>
    </row>
    <row r="444" ht="15.75" customHeight="1">
      <c r="A444" s="13"/>
      <c r="J444" s="96"/>
      <c r="L444" s="49"/>
    </row>
    <row r="445" ht="15.75" customHeight="1">
      <c r="A445" s="13"/>
      <c r="J445" s="96"/>
      <c r="L445" s="49"/>
    </row>
    <row r="446" ht="15.75" customHeight="1">
      <c r="A446" s="13"/>
      <c r="J446" s="96"/>
      <c r="L446" s="49"/>
    </row>
    <row r="447" ht="15.75" customHeight="1">
      <c r="A447" s="13"/>
      <c r="J447" s="96"/>
      <c r="L447" s="49"/>
    </row>
    <row r="448" ht="15.75" customHeight="1">
      <c r="A448" s="13"/>
      <c r="J448" s="96"/>
      <c r="L448" s="49"/>
    </row>
    <row r="449" ht="15.75" customHeight="1">
      <c r="A449" s="13"/>
      <c r="J449" s="96"/>
      <c r="L449" s="49"/>
    </row>
    <row r="450" ht="15.75" customHeight="1">
      <c r="A450" s="13"/>
      <c r="J450" s="96"/>
      <c r="L450" s="49"/>
    </row>
    <row r="451" ht="15.75" customHeight="1">
      <c r="A451" s="13"/>
      <c r="J451" s="96"/>
      <c r="L451" s="49"/>
    </row>
    <row r="452" ht="15.75" customHeight="1">
      <c r="A452" s="13"/>
      <c r="J452" s="96"/>
      <c r="L452" s="49"/>
    </row>
    <row r="453" ht="15.75" customHeight="1">
      <c r="A453" s="13"/>
      <c r="J453" s="96"/>
      <c r="L453" s="49"/>
    </row>
    <row r="454" ht="15.75" customHeight="1">
      <c r="A454" s="13"/>
      <c r="J454" s="96"/>
      <c r="L454" s="49"/>
    </row>
    <row r="455" ht="15.75" customHeight="1">
      <c r="A455" s="13"/>
      <c r="J455" s="96"/>
      <c r="L455" s="49"/>
    </row>
    <row r="456" ht="15.75" customHeight="1">
      <c r="A456" s="13"/>
      <c r="J456" s="96"/>
      <c r="L456" s="49"/>
    </row>
    <row r="457" ht="15.75" customHeight="1">
      <c r="A457" s="13"/>
      <c r="J457" s="96"/>
      <c r="L457" s="49"/>
    </row>
    <row r="458" ht="15.75" customHeight="1">
      <c r="A458" s="13"/>
      <c r="J458" s="96"/>
      <c r="L458" s="49"/>
    </row>
    <row r="459" ht="15.75" customHeight="1">
      <c r="A459" s="13"/>
      <c r="J459" s="96"/>
      <c r="L459" s="49"/>
    </row>
    <row r="460" ht="15.75" customHeight="1">
      <c r="A460" s="13"/>
      <c r="J460" s="96"/>
      <c r="L460" s="49"/>
    </row>
    <row r="461" ht="15.75" customHeight="1">
      <c r="A461" s="13"/>
      <c r="J461" s="96"/>
      <c r="L461" s="49"/>
    </row>
    <row r="462" ht="15.75" customHeight="1">
      <c r="A462" s="13"/>
      <c r="J462" s="96"/>
      <c r="L462" s="49"/>
    </row>
    <row r="463" ht="15.75" customHeight="1">
      <c r="A463" s="13"/>
      <c r="J463" s="96"/>
      <c r="L463" s="49"/>
    </row>
    <row r="464" ht="15.75" customHeight="1">
      <c r="A464" s="13"/>
      <c r="J464" s="96"/>
      <c r="L464" s="49"/>
    </row>
    <row r="465" ht="15.75" customHeight="1">
      <c r="A465" s="13"/>
      <c r="J465" s="96"/>
      <c r="L465" s="49"/>
    </row>
    <row r="466" ht="15.75" customHeight="1">
      <c r="A466" s="13"/>
      <c r="J466" s="96"/>
      <c r="L466" s="49"/>
    </row>
    <row r="467" ht="15.75" customHeight="1">
      <c r="A467" s="13"/>
      <c r="J467" s="96"/>
      <c r="L467" s="49"/>
    </row>
    <row r="468" ht="15.75" customHeight="1">
      <c r="A468" s="13"/>
      <c r="J468" s="96"/>
      <c r="L468" s="49"/>
    </row>
    <row r="469" ht="15.75" customHeight="1">
      <c r="A469" s="13"/>
      <c r="J469" s="96"/>
      <c r="L469" s="49"/>
    </row>
    <row r="470" ht="15.75" customHeight="1">
      <c r="A470" s="13"/>
      <c r="J470" s="96"/>
      <c r="L470" s="49"/>
    </row>
    <row r="471" ht="15.75" customHeight="1">
      <c r="A471" s="13"/>
      <c r="J471" s="96"/>
      <c r="L471" s="49"/>
    </row>
    <row r="472" ht="15.75" customHeight="1">
      <c r="A472" s="13"/>
      <c r="J472" s="96"/>
      <c r="L472" s="49"/>
    </row>
    <row r="473" ht="15.75" customHeight="1">
      <c r="A473" s="13"/>
      <c r="J473" s="96"/>
      <c r="L473" s="49"/>
    </row>
    <row r="474" ht="15.75" customHeight="1">
      <c r="A474" s="13"/>
      <c r="J474" s="96"/>
      <c r="L474" s="49"/>
    </row>
    <row r="475" ht="15.75" customHeight="1">
      <c r="A475" s="13"/>
      <c r="J475" s="96"/>
      <c r="L475" s="49"/>
    </row>
    <row r="476" ht="15.75" customHeight="1">
      <c r="A476" s="13"/>
      <c r="J476" s="96"/>
      <c r="L476" s="49"/>
    </row>
    <row r="477" ht="15.75" customHeight="1">
      <c r="A477" s="13"/>
      <c r="J477" s="96"/>
      <c r="L477" s="49"/>
    </row>
    <row r="478" ht="15.75" customHeight="1">
      <c r="A478" s="13"/>
      <c r="J478" s="96"/>
      <c r="L478" s="49"/>
    </row>
    <row r="479" ht="15.75" customHeight="1">
      <c r="A479" s="13"/>
      <c r="J479" s="96"/>
      <c r="L479" s="49"/>
    </row>
    <row r="480" ht="15.75" customHeight="1">
      <c r="A480" s="13"/>
      <c r="J480" s="96"/>
      <c r="L480" s="49"/>
    </row>
    <row r="481" ht="15.75" customHeight="1">
      <c r="A481" s="13"/>
      <c r="J481" s="96"/>
      <c r="L481" s="49"/>
    </row>
    <row r="482" ht="15.75" customHeight="1">
      <c r="A482" s="13"/>
      <c r="J482" s="96"/>
      <c r="L482" s="49"/>
    </row>
    <row r="483" ht="15.75" customHeight="1">
      <c r="A483" s="13"/>
      <c r="J483" s="96"/>
      <c r="L483" s="49"/>
    </row>
    <row r="484" ht="15.75" customHeight="1">
      <c r="A484" s="13"/>
      <c r="J484" s="96"/>
      <c r="L484" s="49"/>
    </row>
    <row r="485" ht="15.75" customHeight="1">
      <c r="A485" s="13"/>
      <c r="J485" s="96"/>
      <c r="L485" s="49"/>
    </row>
    <row r="486" ht="15.75" customHeight="1">
      <c r="A486" s="13"/>
      <c r="J486" s="96"/>
      <c r="L486" s="49"/>
    </row>
    <row r="487" ht="15.75" customHeight="1">
      <c r="A487" s="13"/>
      <c r="J487" s="96"/>
      <c r="L487" s="49"/>
    </row>
    <row r="488" ht="15.75" customHeight="1">
      <c r="A488" s="13"/>
      <c r="J488" s="96"/>
      <c r="L488" s="49"/>
    </row>
    <row r="489" ht="15.75" customHeight="1">
      <c r="A489" s="13"/>
      <c r="J489" s="96"/>
      <c r="L489" s="49"/>
    </row>
    <row r="490" ht="15.75" customHeight="1">
      <c r="A490" s="13"/>
      <c r="J490" s="96"/>
      <c r="L490" s="49"/>
    </row>
    <row r="491" ht="15.75" customHeight="1">
      <c r="A491" s="13"/>
      <c r="J491" s="96"/>
      <c r="L491" s="49"/>
    </row>
    <row r="492" ht="15.75" customHeight="1">
      <c r="A492" s="13"/>
      <c r="J492" s="96"/>
      <c r="L492" s="49"/>
    </row>
    <row r="493" ht="15.75" customHeight="1">
      <c r="A493" s="13"/>
      <c r="J493" s="96"/>
      <c r="L493" s="49"/>
    </row>
    <row r="494" ht="15.75" customHeight="1">
      <c r="A494" s="13"/>
      <c r="J494" s="96"/>
      <c r="L494" s="49"/>
    </row>
    <row r="495" ht="15.75" customHeight="1">
      <c r="A495" s="13"/>
      <c r="J495" s="96"/>
      <c r="L495" s="49"/>
    </row>
    <row r="496" ht="15.75" customHeight="1">
      <c r="A496" s="13"/>
      <c r="J496" s="96"/>
      <c r="L496" s="49"/>
    </row>
    <row r="497" ht="15.75" customHeight="1">
      <c r="A497" s="13"/>
      <c r="J497" s="96"/>
      <c r="L497" s="49"/>
    </row>
    <row r="498" ht="15.75" customHeight="1">
      <c r="A498" s="13"/>
      <c r="J498" s="96"/>
      <c r="L498" s="49"/>
    </row>
    <row r="499" ht="15.75" customHeight="1">
      <c r="A499" s="13"/>
      <c r="J499" s="96"/>
      <c r="L499" s="49"/>
    </row>
    <row r="500" ht="15.75" customHeight="1">
      <c r="A500" s="13"/>
      <c r="J500" s="96"/>
      <c r="L500" s="49"/>
    </row>
    <row r="501" ht="15.75" customHeight="1">
      <c r="A501" s="13"/>
      <c r="J501" s="96"/>
      <c r="L501" s="49"/>
    </row>
    <row r="502" ht="15.75" customHeight="1">
      <c r="A502" s="13"/>
      <c r="J502" s="96"/>
      <c r="L502" s="49"/>
    </row>
    <row r="503" ht="15.75" customHeight="1">
      <c r="A503" s="13"/>
      <c r="J503" s="96"/>
      <c r="L503" s="49"/>
    </row>
    <row r="504" ht="15.75" customHeight="1">
      <c r="A504" s="13"/>
      <c r="J504" s="96"/>
      <c r="L504" s="49"/>
    </row>
    <row r="505" ht="15.75" customHeight="1">
      <c r="A505" s="13"/>
      <c r="J505" s="96"/>
      <c r="L505" s="49"/>
    </row>
    <row r="506" ht="15.75" customHeight="1">
      <c r="A506" s="13"/>
      <c r="J506" s="96"/>
      <c r="L506" s="49"/>
    </row>
    <row r="507" ht="15.75" customHeight="1">
      <c r="A507" s="13"/>
      <c r="J507" s="96"/>
      <c r="L507" s="49"/>
    </row>
    <row r="508" ht="15.75" customHeight="1">
      <c r="A508" s="13"/>
      <c r="J508" s="96"/>
      <c r="L508" s="49"/>
    </row>
    <row r="509" ht="15.75" customHeight="1">
      <c r="A509" s="13"/>
      <c r="J509" s="96"/>
      <c r="L509" s="49"/>
    </row>
    <row r="510" ht="15.75" customHeight="1">
      <c r="A510" s="13"/>
      <c r="J510" s="96"/>
      <c r="L510" s="49"/>
    </row>
    <row r="511" ht="15.75" customHeight="1">
      <c r="A511" s="13"/>
      <c r="J511" s="96"/>
      <c r="L511" s="49"/>
    </row>
    <row r="512" ht="15.75" customHeight="1">
      <c r="A512" s="13"/>
      <c r="J512" s="96"/>
      <c r="L512" s="49"/>
    </row>
    <row r="513" ht="15.75" customHeight="1">
      <c r="A513" s="13"/>
      <c r="J513" s="96"/>
      <c r="L513" s="49"/>
    </row>
    <row r="514" ht="15.75" customHeight="1">
      <c r="A514" s="13"/>
      <c r="J514" s="96"/>
      <c r="L514" s="49"/>
    </row>
    <row r="515" ht="15.75" customHeight="1">
      <c r="A515" s="13"/>
      <c r="J515" s="96"/>
      <c r="L515" s="49"/>
    </row>
    <row r="516" ht="15.75" customHeight="1">
      <c r="A516" s="13"/>
      <c r="J516" s="96"/>
      <c r="L516" s="49"/>
    </row>
    <row r="517" ht="15.75" customHeight="1">
      <c r="A517" s="13"/>
      <c r="J517" s="96"/>
      <c r="L517" s="49"/>
    </row>
    <row r="518" ht="15.75" customHeight="1">
      <c r="A518" s="13"/>
      <c r="J518" s="96"/>
      <c r="L518" s="49"/>
    </row>
    <row r="519" ht="15.75" customHeight="1">
      <c r="A519" s="13"/>
      <c r="J519" s="96"/>
      <c r="L519" s="49"/>
    </row>
    <row r="520" ht="15.75" customHeight="1">
      <c r="A520" s="13"/>
      <c r="J520" s="96"/>
      <c r="L520" s="49"/>
    </row>
    <row r="521" ht="15.75" customHeight="1">
      <c r="A521" s="13"/>
      <c r="J521" s="96"/>
      <c r="L521" s="49"/>
    </row>
    <row r="522" ht="15.75" customHeight="1">
      <c r="A522" s="13"/>
      <c r="J522" s="96"/>
      <c r="L522" s="49"/>
    </row>
    <row r="523" ht="15.75" customHeight="1">
      <c r="A523" s="13"/>
      <c r="J523" s="96"/>
      <c r="L523" s="49"/>
    </row>
    <row r="524" ht="15.75" customHeight="1">
      <c r="A524" s="13"/>
      <c r="J524" s="96"/>
      <c r="L524" s="49"/>
    </row>
    <row r="525" ht="15.75" customHeight="1">
      <c r="A525" s="13"/>
      <c r="J525" s="96"/>
      <c r="L525" s="49"/>
    </row>
    <row r="526" ht="15.75" customHeight="1">
      <c r="A526" s="13"/>
      <c r="J526" s="96"/>
      <c r="L526" s="49"/>
    </row>
    <row r="527" ht="15.75" customHeight="1">
      <c r="A527" s="13"/>
      <c r="J527" s="96"/>
      <c r="L527" s="49"/>
    </row>
    <row r="528" ht="15.75" customHeight="1">
      <c r="A528" s="13"/>
      <c r="J528" s="96"/>
      <c r="L528" s="49"/>
    </row>
    <row r="529" ht="15.75" customHeight="1">
      <c r="A529" s="13"/>
      <c r="J529" s="96"/>
      <c r="L529" s="49"/>
    </row>
    <row r="530" ht="15.75" customHeight="1">
      <c r="A530" s="13"/>
      <c r="J530" s="96"/>
      <c r="L530" s="49"/>
    </row>
    <row r="531" ht="15.75" customHeight="1">
      <c r="A531" s="13"/>
      <c r="J531" s="96"/>
      <c r="L531" s="49"/>
    </row>
    <row r="532" ht="15.75" customHeight="1">
      <c r="A532" s="13"/>
      <c r="J532" s="96"/>
      <c r="L532" s="49"/>
    </row>
    <row r="533" ht="15.75" customHeight="1">
      <c r="A533" s="13"/>
      <c r="J533" s="96"/>
      <c r="L533" s="49"/>
    </row>
    <row r="534" ht="15.75" customHeight="1">
      <c r="A534" s="13"/>
      <c r="J534" s="96"/>
      <c r="L534" s="49"/>
    </row>
    <row r="535" ht="15.75" customHeight="1">
      <c r="A535" s="13"/>
      <c r="J535" s="96"/>
      <c r="L535" s="49"/>
    </row>
    <row r="536" ht="15.75" customHeight="1">
      <c r="A536" s="13"/>
      <c r="J536" s="96"/>
      <c r="L536" s="49"/>
    </row>
    <row r="537" ht="15.75" customHeight="1">
      <c r="A537" s="13"/>
      <c r="J537" s="96"/>
      <c r="L537" s="49"/>
    </row>
    <row r="538" ht="15.75" customHeight="1">
      <c r="A538" s="13"/>
      <c r="J538" s="96"/>
      <c r="L538" s="49"/>
    </row>
    <row r="539" ht="15.75" customHeight="1">
      <c r="A539" s="13"/>
      <c r="J539" s="96"/>
      <c r="L539" s="49"/>
    </row>
    <row r="540" ht="15.75" customHeight="1">
      <c r="A540" s="13"/>
      <c r="J540" s="96"/>
      <c r="L540" s="49"/>
    </row>
    <row r="541" ht="15.75" customHeight="1">
      <c r="A541" s="13"/>
      <c r="J541" s="96"/>
      <c r="L541" s="49"/>
    </row>
    <row r="542" ht="15.75" customHeight="1">
      <c r="A542" s="13"/>
      <c r="J542" s="96"/>
      <c r="L542" s="49"/>
    </row>
    <row r="543" ht="15.75" customHeight="1">
      <c r="A543" s="13"/>
      <c r="J543" s="96"/>
      <c r="L543" s="49"/>
    </row>
    <row r="544" ht="15.75" customHeight="1">
      <c r="A544" s="13"/>
      <c r="J544" s="96"/>
      <c r="L544" s="49"/>
    </row>
    <row r="545" ht="15.75" customHeight="1">
      <c r="A545" s="13"/>
      <c r="J545" s="96"/>
      <c r="L545" s="49"/>
    </row>
    <row r="546" ht="15.75" customHeight="1">
      <c r="A546" s="13"/>
      <c r="J546" s="96"/>
      <c r="L546" s="49"/>
    </row>
    <row r="547" ht="15.75" customHeight="1">
      <c r="A547" s="13"/>
      <c r="J547" s="96"/>
      <c r="L547" s="49"/>
    </row>
    <row r="548" ht="15.75" customHeight="1">
      <c r="A548" s="13"/>
      <c r="J548" s="96"/>
      <c r="L548" s="49"/>
    </row>
    <row r="549" ht="15.75" customHeight="1">
      <c r="A549" s="13"/>
      <c r="J549" s="96"/>
      <c r="L549" s="49"/>
    </row>
    <row r="550" ht="15.75" customHeight="1">
      <c r="A550" s="13"/>
      <c r="J550" s="96"/>
      <c r="L550" s="49"/>
    </row>
    <row r="551" ht="15.75" customHeight="1">
      <c r="A551" s="13"/>
      <c r="J551" s="96"/>
      <c r="L551" s="49"/>
    </row>
    <row r="552" ht="15.75" customHeight="1">
      <c r="A552" s="13"/>
      <c r="J552" s="96"/>
      <c r="L552" s="49"/>
    </row>
    <row r="553" ht="15.75" customHeight="1">
      <c r="A553" s="13"/>
      <c r="J553" s="96"/>
      <c r="L553" s="49"/>
    </row>
    <row r="554" ht="15.75" customHeight="1">
      <c r="A554" s="13"/>
      <c r="J554" s="96"/>
      <c r="L554" s="49"/>
    </row>
    <row r="555" ht="15.75" customHeight="1">
      <c r="A555" s="13"/>
      <c r="J555" s="96"/>
      <c r="L555" s="49"/>
    </row>
    <row r="556" ht="15.75" customHeight="1">
      <c r="A556" s="13"/>
      <c r="J556" s="96"/>
      <c r="L556" s="49"/>
    </row>
    <row r="557" ht="15.75" customHeight="1">
      <c r="A557" s="13"/>
      <c r="J557" s="96"/>
      <c r="L557" s="49"/>
    </row>
    <row r="558" ht="15.75" customHeight="1">
      <c r="A558" s="13"/>
      <c r="J558" s="96"/>
      <c r="L558" s="49"/>
    </row>
    <row r="559" ht="15.75" customHeight="1">
      <c r="A559" s="13"/>
      <c r="J559" s="96"/>
      <c r="L559" s="49"/>
    </row>
    <row r="560" ht="15.75" customHeight="1">
      <c r="A560" s="13"/>
      <c r="J560" s="96"/>
      <c r="L560" s="49"/>
    </row>
    <row r="561" ht="15.75" customHeight="1">
      <c r="A561" s="13"/>
      <c r="J561" s="96"/>
      <c r="L561" s="49"/>
    </row>
    <row r="562" ht="15.75" customHeight="1">
      <c r="A562" s="13"/>
      <c r="J562" s="96"/>
      <c r="L562" s="49"/>
    </row>
    <row r="563" ht="15.75" customHeight="1">
      <c r="A563" s="13"/>
      <c r="J563" s="96"/>
      <c r="L563" s="49"/>
    </row>
    <row r="564" ht="15.75" customHeight="1">
      <c r="A564" s="13"/>
      <c r="J564" s="96"/>
      <c r="L564" s="49"/>
    </row>
    <row r="565" ht="15.75" customHeight="1">
      <c r="A565" s="13"/>
      <c r="J565" s="96"/>
      <c r="L565" s="49"/>
    </row>
    <row r="566" ht="15.75" customHeight="1">
      <c r="A566" s="13"/>
      <c r="J566" s="96"/>
      <c r="L566" s="49"/>
    </row>
    <row r="567" ht="15.75" customHeight="1">
      <c r="A567" s="13"/>
      <c r="J567" s="96"/>
      <c r="L567" s="49"/>
    </row>
    <row r="568" ht="15.75" customHeight="1">
      <c r="A568" s="13"/>
      <c r="J568" s="96"/>
      <c r="L568" s="49"/>
    </row>
    <row r="569" ht="15.75" customHeight="1">
      <c r="A569" s="13"/>
      <c r="J569" s="96"/>
      <c r="L569" s="49"/>
    </row>
    <row r="570" ht="15.75" customHeight="1">
      <c r="A570" s="13"/>
      <c r="J570" s="96"/>
      <c r="L570" s="49"/>
    </row>
    <row r="571" ht="15.75" customHeight="1">
      <c r="A571" s="13"/>
      <c r="J571" s="96"/>
      <c r="L571" s="49"/>
    </row>
    <row r="572" ht="15.75" customHeight="1">
      <c r="A572" s="13"/>
      <c r="J572" s="96"/>
      <c r="L572" s="49"/>
    </row>
    <row r="573" ht="15.75" customHeight="1">
      <c r="A573" s="13"/>
      <c r="J573" s="96"/>
      <c r="L573" s="49"/>
    </row>
    <row r="574" ht="15.75" customHeight="1">
      <c r="A574" s="13"/>
      <c r="J574" s="96"/>
      <c r="L574" s="49"/>
    </row>
    <row r="575" ht="15.75" customHeight="1">
      <c r="A575" s="13"/>
      <c r="J575" s="96"/>
      <c r="L575" s="49"/>
    </row>
    <row r="576" ht="15.75" customHeight="1">
      <c r="A576" s="13"/>
      <c r="J576" s="96"/>
      <c r="L576" s="49"/>
    </row>
    <row r="577" ht="15.75" customHeight="1">
      <c r="A577" s="13"/>
      <c r="J577" s="96"/>
      <c r="L577" s="49"/>
    </row>
    <row r="578" ht="15.75" customHeight="1">
      <c r="A578" s="13"/>
      <c r="J578" s="96"/>
      <c r="L578" s="49"/>
    </row>
    <row r="579" ht="15.75" customHeight="1">
      <c r="A579" s="13"/>
      <c r="J579" s="96"/>
      <c r="L579" s="49"/>
    </row>
    <row r="580" ht="15.75" customHeight="1">
      <c r="A580" s="13"/>
      <c r="J580" s="96"/>
      <c r="L580" s="49"/>
    </row>
    <row r="581" ht="15.75" customHeight="1">
      <c r="A581" s="13"/>
      <c r="J581" s="96"/>
      <c r="L581" s="49"/>
    </row>
    <row r="582" ht="15.75" customHeight="1">
      <c r="A582" s="13"/>
      <c r="J582" s="96"/>
      <c r="L582" s="49"/>
    </row>
    <row r="583" ht="15.75" customHeight="1">
      <c r="A583" s="13"/>
      <c r="J583" s="96"/>
      <c r="L583" s="49"/>
    </row>
    <row r="584" ht="15.75" customHeight="1">
      <c r="A584" s="13"/>
      <c r="J584" s="96"/>
      <c r="L584" s="49"/>
    </row>
    <row r="585" ht="15.75" customHeight="1">
      <c r="A585" s="13"/>
      <c r="J585" s="96"/>
      <c r="L585" s="49"/>
    </row>
    <row r="586" ht="15.75" customHeight="1">
      <c r="A586" s="13"/>
      <c r="J586" s="96"/>
      <c r="L586" s="49"/>
    </row>
    <row r="587" ht="15.75" customHeight="1">
      <c r="A587" s="13"/>
      <c r="J587" s="96"/>
      <c r="L587" s="49"/>
    </row>
    <row r="588" ht="15.75" customHeight="1">
      <c r="A588" s="13"/>
      <c r="J588" s="96"/>
      <c r="L588" s="49"/>
    </row>
    <row r="589" ht="15.75" customHeight="1">
      <c r="A589" s="13"/>
      <c r="J589" s="96"/>
      <c r="L589" s="49"/>
    </row>
    <row r="590" ht="15.75" customHeight="1">
      <c r="A590" s="13"/>
      <c r="J590" s="96"/>
      <c r="L590" s="49"/>
    </row>
    <row r="591" ht="15.75" customHeight="1">
      <c r="A591" s="13"/>
      <c r="J591" s="96"/>
      <c r="L591" s="49"/>
    </row>
    <row r="592" ht="15.75" customHeight="1">
      <c r="A592" s="13"/>
      <c r="J592" s="96"/>
      <c r="L592" s="49"/>
    </row>
    <row r="593" ht="15.75" customHeight="1">
      <c r="A593" s="13"/>
      <c r="J593" s="96"/>
      <c r="L593" s="49"/>
    </row>
    <row r="594" ht="15.75" customHeight="1">
      <c r="A594" s="13"/>
      <c r="J594" s="96"/>
      <c r="L594" s="49"/>
    </row>
    <row r="595" ht="15.75" customHeight="1">
      <c r="A595" s="13"/>
      <c r="J595" s="96"/>
      <c r="L595" s="49"/>
    </row>
    <row r="596" ht="15.75" customHeight="1">
      <c r="A596" s="13"/>
      <c r="J596" s="96"/>
      <c r="L596" s="49"/>
    </row>
    <row r="597" ht="15.75" customHeight="1">
      <c r="A597" s="13"/>
      <c r="J597" s="96"/>
      <c r="L597" s="49"/>
    </row>
    <row r="598" ht="15.75" customHeight="1">
      <c r="A598" s="13"/>
      <c r="J598" s="96"/>
      <c r="L598" s="49"/>
    </row>
    <row r="599" ht="15.75" customHeight="1">
      <c r="A599" s="13"/>
      <c r="J599" s="96"/>
      <c r="L599" s="49"/>
    </row>
    <row r="600" ht="15.75" customHeight="1">
      <c r="A600" s="13"/>
      <c r="J600" s="96"/>
      <c r="L600" s="49"/>
    </row>
    <row r="601" ht="15.75" customHeight="1">
      <c r="A601" s="13"/>
      <c r="J601" s="96"/>
      <c r="L601" s="49"/>
    </row>
    <row r="602" ht="15.75" customHeight="1">
      <c r="A602" s="13"/>
      <c r="J602" s="96"/>
      <c r="L602" s="49"/>
    </row>
    <row r="603" ht="15.75" customHeight="1">
      <c r="A603" s="13"/>
      <c r="J603" s="96"/>
      <c r="L603" s="49"/>
    </row>
    <row r="604" ht="15.75" customHeight="1">
      <c r="A604" s="13"/>
      <c r="J604" s="96"/>
      <c r="L604" s="49"/>
    </row>
    <row r="605" ht="15.75" customHeight="1">
      <c r="A605" s="13"/>
      <c r="J605" s="96"/>
      <c r="L605" s="49"/>
    </row>
    <row r="606" ht="15.75" customHeight="1">
      <c r="A606" s="13"/>
      <c r="J606" s="96"/>
      <c r="L606" s="49"/>
    </row>
    <row r="607" ht="15.75" customHeight="1">
      <c r="A607" s="13"/>
      <c r="J607" s="96"/>
      <c r="L607" s="49"/>
    </row>
    <row r="608" ht="15.75" customHeight="1">
      <c r="A608" s="13"/>
      <c r="J608" s="96"/>
      <c r="L608" s="49"/>
    </row>
    <row r="609" ht="15.75" customHeight="1">
      <c r="A609" s="13"/>
      <c r="J609" s="96"/>
      <c r="L609" s="49"/>
    </row>
    <row r="610" ht="15.75" customHeight="1">
      <c r="A610" s="13"/>
      <c r="J610" s="96"/>
      <c r="L610" s="49"/>
    </row>
    <row r="611" ht="15.75" customHeight="1">
      <c r="A611" s="13"/>
      <c r="J611" s="96"/>
      <c r="L611" s="49"/>
    </row>
    <row r="612" ht="15.75" customHeight="1">
      <c r="A612" s="13"/>
      <c r="J612" s="96"/>
      <c r="L612" s="49"/>
    </row>
    <row r="613" ht="15.75" customHeight="1">
      <c r="A613" s="13"/>
      <c r="J613" s="96"/>
      <c r="L613" s="49"/>
    </row>
    <row r="614" ht="15.75" customHeight="1">
      <c r="A614" s="13"/>
      <c r="J614" s="96"/>
      <c r="L614" s="49"/>
    </row>
    <row r="615" ht="15.75" customHeight="1">
      <c r="A615" s="13"/>
      <c r="J615" s="96"/>
      <c r="L615" s="49"/>
    </row>
    <row r="616" ht="15.75" customHeight="1">
      <c r="A616" s="13"/>
      <c r="J616" s="96"/>
      <c r="L616" s="49"/>
    </row>
    <row r="617" ht="15.75" customHeight="1">
      <c r="A617" s="13"/>
      <c r="J617" s="96"/>
      <c r="L617" s="49"/>
    </row>
    <row r="618" ht="15.75" customHeight="1">
      <c r="A618" s="13"/>
      <c r="J618" s="96"/>
      <c r="L618" s="49"/>
    </row>
    <row r="619" ht="15.75" customHeight="1">
      <c r="A619" s="13"/>
      <c r="J619" s="96"/>
      <c r="L619" s="49"/>
    </row>
    <row r="620" ht="15.75" customHeight="1">
      <c r="A620" s="13"/>
      <c r="J620" s="96"/>
      <c r="L620" s="49"/>
    </row>
    <row r="621" ht="15.75" customHeight="1">
      <c r="A621" s="13"/>
      <c r="J621" s="96"/>
      <c r="L621" s="49"/>
    </row>
    <row r="622" ht="15.75" customHeight="1">
      <c r="A622" s="13"/>
      <c r="J622" s="96"/>
      <c r="L622" s="49"/>
    </row>
    <row r="623" ht="15.75" customHeight="1">
      <c r="A623" s="13"/>
      <c r="J623" s="96"/>
      <c r="L623" s="49"/>
    </row>
    <row r="624" ht="15.75" customHeight="1">
      <c r="A624" s="13"/>
      <c r="J624" s="96"/>
      <c r="L624" s="49"/>
    </row>
    <row r="625" ht="15.75" customHeight="1">
      <c r="A625" s="13"/>
      <c r="J625" s="96"/>
      <c r="L625" s="49"/>
    </row>
    <row r="626" ht="15.75" customHeight="1">
      <c r="A626" s="13"/>
      <c r="J626" s="96"/>
      <c r="L626" s="49"/>
    </row>
    <row r="627" ht="15.75" customHeight="1">
      <c r="A627" s="13"/>
      <c r="J627" s="96"/>
      <c r="L627" s="49"/>
    </row>
    <row r="628" ht="15.75" customHeight="1">
      <c r="A628" s="13"/>
      <c r="J628" s="96"/>
      <c r="L628" s="49"/>
    </row>
    <row r="629" ht="15.75" customHeight="1">
      <c r="A629" s="13"/>
      <c r="J629" s="96"/>
      <c r="L629" s="49"/>
    </row>
    <row r="630" ht="15.75" customHeight="1">
      <c r="A630" s="13"/>
      <c r="J630" s="96"/>
      <c r="L630" s="49"/>
    </row>
    <row r="631" ht="15.75" customHeight="1">
      <c r="A631" s="13"/>
      <c r="J631" s="96"/>
      <c r="L631" s="49"/>
    </row>
    <row r="632" ht="15.75" customHeight="1">
      <c r="A632" s="13"/>
      <c r="J632" s="96"/>
      <c r="L632" s="49"/>
    </row>
    <row r="633" ht="15.75" customHeight="1">
      <c r="A633" s="13"/>
      <c r="J633" s="96"/>
      <c r="L633" s="49"/>
    </row>
    <row r="634" ht="15.75" customHeight="1">
      <c r="A634" s="13"/>
      <c r="J634" s="96"/>
      <c r="L634" s="49"/>
    </row>
    <row r="635" ht="15.75" customHeight="1">
      <c r="A635" s="13"/>
      <c r="J635" s="96"/>
      <c r="L635" s="49"/>
    </row>
    <row r="636" ht="15.75" customHeight="1">
      <c r="A636" s="13"/>
      <c r="J636" s="96"/>
      <c r="L636" s="49"/>
    </row>
    <row r="637" ht="15.75" customHeight="1">
      <c r="A637" s="13"/>
      <c r="J637" s="96"/>
      <c r="L637" s="49"/>
    </row>
    <row r="638" ht="15.75" customHeight="1">
      <c r="A638" s="13"/>
      <c r="J638" s="96"/>
      <c r="L638" s="49"/>
    </row>
    <row r="639" ht="15.75" customHeight="1">
      <c r="A639" s="13"/>
      <c r="J639" s="96"/>
      <c r="L639" s="49"/>
    </row>
    <row r="640" ht="15.75" customHeight="1">
      <c r="A640" s="13"/>
      <c r="J640" s="96"/>
      <c r="L640" s="49"/>
    </row>
    <row r="641" ht="15.75" customHeight="1">
      <c r="A641" s="13"/>
      <c r="J641" s="96"/>
      <c r="L641" s="49"/>
    </row>
    <row r="642" ht="15.75" customHeight="1">
      <c r="A642" s="13"/>
      <c r="J642" s="96"/>
      <c r="L642" s="49"/>
    </row>
    <row r="643" ht="15.75" customHeight="1">
      <c r="A643" s="13"/>
      <c r="J643" s="96"/>
      <c r="L643" s="49"/>
    </row>
    <row r="644" ht="15.75" customHeight="1">
      <c r="A644" s="13"/>
      <c r="J644" s="96"/>
      <c r="L644" s="49"/>
    </row>
    <row r="645" ht="15.75" customHeight="1">
      <c r="A645" s="13"/>
      <c r="J645" s="96"/>
      <c r="L645" s="49"/>
    </row>
    <row r="646" ht="15.75" customHeight="1">
      <c r="A646" s="13"/>
      <c r="J646" s="96"/>
      <c r="L646" s="49"/>
    </row>
    <row r="647" ht="15.75" customHeight="1">
      <c r="A647" s="13"/>
      <c r="J647" s="96"/>
      <c r="L647" s="49"/>
    </row>
    <row r="648" ht="15.75" customHeight="1">
      <c r="A648" s="13"/>
      <c r="J648" s="96"/>
      <c r="L648" s="49"/>
    </row>
    <row r="649" ht="15.75" customHeight="1">
      <c r="A649" s="13"/>
      <c r="J649" s="96"/>
      <c r="L649" s="49"/>
    </row>
    <row r="650" ht="15.75" customHeight="1">
      <c r="A650" s="13"/>
      <c r="J650" s="96"/>
      <c r="L650" s="49"/>
    </row>
    <row r="651" ht="15.75" customHeight="1">
      <c r="A651" s="13"/>
      <c r="J651" s="96"/>
      <c r="L651" s="49"/>
    </row>
    <row r="652" ht="15.75" customHeight="1">
      <c r="A652" s="13"/>
      <c r="J652" s="96"/>
      <c r="L652" s="49"/>
    </row>
    <row r="653" ht="15.75" customHeight="1">
      <c r="A653" s="13"/>
      <c r="J653" s="96"/>
      <c r="L653" s="49"/>
    </row>
    <row r="654" ht="15.75" customHeight="1">
      <c r="A654" s="13"/>
      <c r="J654" s="96"/>
      <c r="L654" s="49"/>
    </row>
    <row r="655" ht="15.75" customHeight="1">
      <c r="A655" s="13"/>
      <c r="J655" s="96"/>
      <c r="L655" s="49"/>
    </row>
    <row r="656" ht="15.75" customHeight="1">
      <c r="A656" s="13"/>
      <c r="J656" s="96"/>
      <c r="L656" s="49"/>
    </row>
    <row r="657" ht="15.75" customHeight="1">
      <c r="A657" s="13"/>
      <c r="J657" s="96"/>
      <c r="L657" s="49"/>
    </row>
    <row r="658" ht="15.75" customHeight="1">
      <c r="A658" s="13"/>
      <c r="J658" s="96"/>
      <c r="L658" s="49"/>
    </row>
    <row r="659" ht="15.75" customHeight="1">
      <c r="A659" s="13"/>
      <c r="J659" s="96"/>
      <c r="L659" s="49"/>
    </row>
    <row r="660" ht="15.75" customHeight="1">
      <c r="A660" s="13"/>
      <c r="J660" s="96"/>
      <c r="L660" s="49"/>
    </row>
    <row r="661" ht="15.75" customHeight="1">
      <c r="A661" s="13"/>
      <c r="J661" s="96"/>
      <c r="L661" s="49"/>
    </row>
    <row r="662" ht="15.75" customHeight="1">
      <c r="A662" s="13"/>
      <c r="J662" s="96"/>
      <c r="L662" s="49"/>
    </row>
    <row r="663" ht="15.75" customHeight="1">
      <c r="A663" s="13"/>
      <c r="J663" s="96"/>
      <c r="L663" s="49"/>
    </row>
    <row r="664" ht="15.75" customHeight="1">
      <c r="A664" s="13"/>
      <c r="J664" s="96"/>
      <c r="L664" s="49"/>
    </row>
    <row r="665" ht="15.75" customHeight="1">
      <c r="A665" s="13"/>
      <c r="J665" s="96"/>
      <c r="L665" s="49"/>
    </row>
    <row r="666" ht="15.75" customHeight="1">
      <c r="A666" s="13"/>
      <c r="J666" s="96"/>
      <c r="L666" s="49"/>
    </row>
    <row r="667" ht="15.75" customHeight="1">
      <c r="A667" s="13"/>
      <c r="J667" s="96"/>
      <c r="L667" s="49"/>
    </row>
    <row r="668" ht="15.75" customHeight="1">
      <c r="A668" s="13"/>
      <c r="J668" s="96"/>
      <c r="L668" s="49"/>
    </row>
    <row r="669" ht="15.75" customHeight="1">
      <c r="A669" s="13"/>
      <c r="J669" s="96"/>
      <c r="L669" s="49"/>
    </row>
    <row r="670" ht="15.75" customHeight="1">
      <c r="A670" s="13"/>
      <c r="J670" s="96"/>
      <c r="L670" s="49"/>
    </row>
    <row r="671" ht="15.75" customHeight="1">
      <c r="A671" s="13"/>
      <c r="J671" s="96"/>
      <c r="L671" s="49"/>
    </row>
    <row r="672" ht="15.75" customHeight="1">
      <c r="A672" s="13"/>
      <c r="J672" s="96"/>
      <c r="L672" s="49"/>
    </row>
    <row r="673" ht="15.75" customHeight="1">
      <c r="A673" s="13"/>
      <c r="J673" s="96"/>
      <c r="L673" s="49"/>
    </row>
    <row r="674" ht="15.75" customHeight="1">
      <c r="A674" s="13"/>
      <c r="J674" s="96"/>
      <c r="L674" s="49"/>
    </row>
    <row r="675" ht="15.75" customHeight="1">
      <c r="A675" s="13"/>
      <c r="J675" s="96"/>
      <c r="L675" s="49"/>
    </row>
    <row r="676" ht="15.75" customHeight="1">
      <c r="A676" s="13"/>
      <c r="J676" s="96"/>
      <c r="L676" s="49"/>
    </row>
    <row r="677" ht="15.75" customHeight="1">
      <c r="A677" s="13"/>
      <c r="J677" s="96"/>
      <c r="L677" s="49"/>
    </row>
    <row r="678" ht="15.75" customHeight="1">
      <c r="A678" s="13"/>
      <c r="J678" s="96"/>
      <c r="L678" s="49"/>
    </row>
    <row r="679" ht="15.75" customHeight="1">
      <c r="A679" s="13"/>
      <c r="J679" s="96"/>
      <c r="L679" s="49"/>
    </row>
    <row r="680" ht="15.75" customHeight="1">
      <c r="A680" s="13"/>
      <c r="J680" s="96"/>
      <c r="L680" s="49"/>
    </row>
    <row r="681" ht="15.75" customHeight="1">
      <c r="A681" s="13"/>
      <c r="J681" s="96"/>
      <c r="L681" s="49"/>
    </row>
    <row r="682" ht="15.75" customHeight="1">
      <c r="A682" s="13"/>
      <c r="J682" s="96"/>
      <c r="L682" s="49"/>
    </row>
    <row r="683" ht="15.75" customHeight="1">
      <c r="A683" s="13"/>
      <c r="J683" s="96"/>
      <c r="L683" s="49"/>
    </row>
    <row r="684" ht="15.75" customHeight="1">
      <c r="A684" s="13"/>
      <c r="J684" s="96"/>
      <c r="L684" s="49"/>
    </row>
    <row r="685" ht="15.75" customHeight="1">
      <c r="A685" s="13"/>
      <c r="J685" s="96"/>
      <c r="L685" s="49"/>
    </row>
    <row r="686" ht="15.75" customHeight="1">
      <c r="A686" s="13"/>
      <c r="J686" s="96"/>
      <c r="L686" s="49"/>
    </row>
    <row r="687" ht="15.75" customHeight="1">
      <c r="A687" s="13"/>
      <c r="J687" s="96"/>
      <c r="L687" s="49"/>
    </row>
    <row r="688" ht="15.75" customHeight="1">
      <c r="A688" s="13"/>
      <c r="J688" s="96"/>
      <c r="L688" s="49"/>
    </row>
    <row r="689" ht="15.75" customHeight="1">
      <c r="A689" s="13"/>
      <c r="J689" s="96"/>
      <c r="L689" s="49"/>
    </row>
    <row r="690" ht="15.75" customHeight="1">
      <c r="A690" s="13"/>
      <c r="J690" s="96"/>
      <c r="L690" s="49"/>
    </row>
    <row r="691" ht="15.75" customHeight="1">
      <c r="A691" s="13"/>
      <c r="J691" s="96"/>
      <c r="L691" s="49"/>
    </row>
    <row r="692" ht="15.75" customHeight="1">
      <c r="A692" s="13"/>
      <c r="J692" s="96"/>
      <c r="L692" s="49"/>
    </row>
    <row r="693" ht="15.75" customHeight="1">
      <c r="A693" s="13"/>
      <c r="J693" s="96"/>
      <c r="L693" s="49"/>
    </row>
    <row r="694" ht="15.75" customHeight="1">
      <c r="A694" s="13"/>
      <c r="J694" s="96"/>
      <c r="L694" s="49"/>
    </row>
    <row r="695" ht="15.75" customHeight="1">
      <c r="A695" s="13"/>
      <c r="J695" s="96"/>
      <c r="L695" s="49"/>
    </row>
    <row r="696" ht="15.75" customHeight="1">
      <c r="A696" s="13"/>
      <c r="J696" s="96"/>
      <c r="L696" s="49"/>
    </row>
    <row r="697" ht="15.75" customHeight="1">
      <c r="A697" s="13"/>
      <c r="J697" s="96"/>
      <c r="L697" s="49"/>
    </row>
    <row r="698" ht="15.75" customHeight="1">
      <c r="A698" s="13"/>
      <c r="J698" s="96"/>
      <c r="L698" s="49"/>
    </row>
    <row r="699" ht="15.75" customHeight="1">
      <c r="A699" s="13"/>
      <c r="J699" s="96"/>
      <c r="L699" s="49"/>
    </row>
    <row r="700" ht="15.75" customHeight="1">
      <c r="A700" s="13"/>
      <c r="J700" s="96"/>
      <c r="L700" s="49"/>
    </row>
    <row r="701" ht="15.75" customHeight="1">
      <c r="A701" s="13"/>
      <c r="J701" s="96"/>
      <c r="L701" s="49"/>
    </row>
    <row r="702" ht="15.75" customHeight="1">
      <c r="A702" s="13"/>
      <c r="J702" s="96"/>
      <c r="L702" s="49"/>
    </row>
    <row r="703" ht="15.75" customHeight="1">
      <c r="A703" s="13"/>
      <c r="J703" s="96"/>
      <c r="L703" s="49"/>
    </row>
    <row r="704" ht="15.75" customHeight="1">
      <c r="A704" s="13"/>
      <c r="J704" s="96"/>
      <c r="L704" s="49"/>
    </row>
    <row r="705" ht="15.75" customHeight="1">
      <c r="A705" s="13"/>
      <c r="J705" s="96"/>
      <c r="L705" s="49"/>
    </row>
    <row r="706" ht="15.75" customHeight="1">
      <c r="A706" s="13"/>
      <c r="J706" s="96"/>
      <c r="L706" s="49"/>
    </row>
    <row r="707" ht="15.75" customHeight="1">
      <c r="A707" s="13"/>
      <c r="J707" s="96"/>
      <c r="L707" s="49"/>
    </row>
    <row r="708" ht="15.75" customHeight="1">
      <c r="A708" s="13"/>
      <c r="J708" s="96"/>
      <c r="L708" s="49"/>
    </row>
    <row r="709" ht="15.75" customHeight="1">
      <c r="A709" s="13"/>
      <c r="J709" s="96"/>
      <c r="L709" s="49"/>
    </row>
    <row r="710" ht="15.75" customHeight="1">
      <c r="A710" s="13"/>
      <c r="J710" s="96"/>
      <c r="L710" s="49"/>
    </row>
    <row r="711" ht="15.75" customHeight="1">
      <c r="A711" s="13"/>
      <c r="J711" s="96"/>
      <c r="L711" s="49"/>
    </row>
    <row r="712" ht="15.75" customHeight="1">
      <c r="A712" s="13"/>
      <c r="J712" s="96"/>
      <c r="L712" s="49"/>
    </row>
    <row r="713" ht="15.75" customHeight="1">
      <c r="A713" s="13"/>
      <c r="J713" s="96"/>
      <c r="L713" s="49"/>
    </row>
    <row r="714" ht="15.75" customHeight="1">
      <c r="A714" s="13"/>
      <c r="J714" s="96"/>
      <c r="L714" s="49"/>
    </row>
    <row r="715" ht="15.75" customHeight="1">
      <c r="A715" s="13"/>
      <c r="J715" s="96"/>
      <c r="L715" s="49"/>
    </row>
    <row r="716" ht="15.75" customHeight="1">
      <c r="A716" s="13"/>
      <c r="J716" s="96"/>
      <c r="L716" s="49"/>
    </row>
    <row r="717" ht="15.75" customHeight="1">
      <c r="A717" s="13"/>
      <c r="J717" s="96"/>
      <c r="L717" s="49"/>
    </row>
    <row r="718" ht="15.75" customHeight="1">
      <c r="A718" s="13"/>
      <c r="J718" s="96"/>
      <c r="L718" s="49"/>
    </row>
    <row r="719" ht="15.75" customHeight="1">
      <c r="A719" s="13"/>
      <c r="J719" s="96"/>
      <c r="L719" s="49"/>
    </row>
    <row r="720" ht="15.75" customHeight="1">
      <c r="A720" s="13"/>
      <c r="J720" s="96"/>
      <c r="L720" s="49"/>
    </row>
    <row r="721" ht="15.75" customHeight="1">
      <c r="A721" s="13"/>
      <c r="J721" s="96"/>
      <c r="L721" s="49"/>
    </row>
    <row r="722" ht="15.75" customHeight="1">
      <c r="A722" s="13"/>
      <c r="J722" s="96"/>
      <c r="L722" s="49"/>
    </row>
    <row r="723" ht="15.75" customHeight="1">
      <c r="A723" s="13"/>
      <c r="J723" s="96"/>
      <c r="L723" s="49"/>
    </row>
    <row r="724" ht="15.75" customHeight="1">
      <c r="A724" s="13"/>
      <c r="J724" s="96"/>
      <c r="L724" s="49"/>
    </row>
    <row r="725" ht="15.75" customHeight="1">
      <c r="A725" s="13"/>
      <c r="J725" s="96"/>
      <c r="L725" s="49"/>
    </row>
    <row r="726" ht="15.75" customHeight="1">
      <c r="A726" s="13"/>
      <c r="J726" s="96"/>
      <c r="L726" s="49"/>
    </row>
    <row r="727" ht="15.75" customHeight="1">
      <c r="A727" s="13"/>
      <c r="J727" s="96"/>
      <c r="L727" s="49"/>
    </row>
    <row r="728" ht="15.75" customHeight="1">
      <c r="A728" s="13"/>
      <c r="J728" s="96"/>
      <c r="L728" s="49"/>
    </row>
    <row r="729" ht="15.75" customHeight="1">
      <c r="A729" s="13"/>
      <c r="J729" s="96"/>
      <c r="L729" s="49"/>
    </row>
    <row r="730" ht="15.75" customHeight="1">
      <c r="A730" s="13"/>
      <c r="J730" s="96"/>
      <c r="L730" s="49"/>
    </row>
    <row r="731" ht="15.75" customHeight="1">
      <c r="A731" s="13"/>
      <c r="J731" s="96"/>
      <c r="L731" s="49"/>
    </row>
    <row r="732" ht="15.75" customHeight="1">
      <c r="A732" s="13"/>
      <c r="J732" s="96"/>
      <c r="L732" s="49"/>
    </row>
    <row r="733" ht="15.75" customHeight="1">
      <c r="A733" s="13"/>
      <c r="J733" s="96"/>
      <c r="L733" s="49"/>
    </row>
    <row r="734" ht="15.75" customHeight="1">
      <c r="A734" s="13"/>
      <c r="J734" s="96"/>
      <c r="L734" s="49"/>
    </row>
    <row r="735" ht="15.75" customHeight="1">
      <c r="A735" s="13"/>
      <c r="J735" s="96"/>
      <c r="L735" s="49"/>
    </row>
    <row r="736" ht="15.75" customHeight="1">
      <c r="A736" s="13"/>
      <c r="J736" s="96"/>
      <c r="L736" s="49"/>
    </row>
    <row r="737" ht="15.75" customHeight="1">
      <c r="A737" s="13"/>
      <c r="J737" s="96"/>
      <c r="L737" s="49"/>
    </row>
    <row r="738" ht="15.75" customHeight="1">
      <c r="A738" s="13"/>
      <c r="J738" s="96"/>
      <c r="L738" s="49"/>
    </row>
    <row r="739" ht="15.75" customHeight="1">
      <c r="A739" s="13"/>
      <c r="J739" s="96"/>
      <c r="L739" s="49"/>
    </row>
    <row r="740" ht="15.75" customHeight="1">
      <c r="A740" s="13"/>
      <c r="J740" s="96"/>
      <c r="L740" s="49"/>
    </row>
    <row r="741" ht="15.75" customHeight="1">
      <c r="A741" s="13"/>
      <c r="J741" s="96"/>
      <c r="L741" s="49"/>
    </row>
    <row r="742" ht="15.75" customHeight="1">
      <c r="A742" s="13"/>
      <c r="J742" s="96"/>
      <c r="L742" s="49"/>
    </row>
    <row r="743" ht="15.75" customHeight="1">
      <c r="A743" s="13"/>
      <c r="J743" s="96"/>
      <c r="L743" s="49"/>
    </row>
    <row r="744" ht="15.75" customHeight="1">
      <c r="A744" s="13"/>
      <c r="J744" s="96"/>
      <c r="L744" s="49"/>
    </row>
    <row r="745" ht="15.75" customHeight="1">
      <c r="A745" s="13"/>
      <c r="J745" s="96"/>
      <c r="L745" s="49"/>
    </row>
    <row r="746" ht="15.75" customHeight="1">
      <c r="A746" s="13"/>
      <c r="J746" s="96"/>
      <c r="L746" s="49"/>
    </row>
    <row r="747" ht="15.75" customHeight="1">
      <c r="A747" s="13"/>
      <c r="J747" s="96"/>
      <c r="L747" s="49"/>
    </row>
    <row r="748" ht="15.75" customHeight="1">
      <c r="A748" s="13"/>
      <c r="J748" s="96"/>
      <c r="L748" s="49"/>
    </row>
    <row r="749" ht="15.75" customHeight="1">
      <c r="A749" s="13"/>
      <c r="J749" s="96"/>
      <c r="L749" s="49"/>
    </row>
    <row r="750" ht="15.75" customHeight="1">
      <c r="A750" s="13"/>
      <c r="J750" s="96"/>
      <c r="L750" s="49"/>
    </row>
    <row r="751" ht="15.75" customHeight="1">
      <c r="A751" s="13"/>
      <c r="J751" s="96"/>
      <c r="L751" s="49"/>
    </row>
    <row r="752" ht="15.75" customHeight="1">
      <c r="A752" s="13"/>
      <c r="J752" s="96"/>
      <c r="L752" s="49"/>
    </row>
    <row r="753" ht="15.75" customHeight="1">
      <c r="A753" s="13"/>
      <c r="J753" s="96"/>
      <c r="L753" s="49"/>
    </row>
    <row r="754" ht="15.75" customHeight="1">
      <c r="A754" s="13"/>
      <c r="J754" s="96"/>
      <c r="L754" s="49"/>
    </row>
    <row r="755" ht="15.75" customHeight="1">
      <c r="A755" s="13"/>
      <c r="J755" s="96"/>
      <c r="L755" s="49"/>
    </row>
    <row r="756" ht="15.75" customHeight="1">
      <c r="A756" s="13"/>
      <c r="J756" s="96"/>
      <c r="L756" s="49"/>
    </row>
    <row r="757" ht="15.75" customHeight="1">
      <c r="A757" s="13"/>
      <c r="J757" s="96"/>
      <c r="L757" s="49"/>
    </row>
    <row r="758" ht="15.75" customHeight="1">
      <c r="A758" s="13"/>
      <c r="J758" s="96"/>
      <c r="L758" s="49"/>
    </row>
    <row r="759" ht="15.75" customHeight="1">
      <c r="A759" s="13"/>
      <c r="J759" s="96"/>
      <c r="L759" s="49"/>
    </row>
    <row r="760" ht="15.75" customHeight="1">
      <c r="A760" s="13"/>
      <c r="J760" s="96"/>
      <c r="L760" s="49"/>
    </row>
    <row r="761" ht="15.75" customHeight="1">
      <c r="A761" s="13"/>
      <c r="J761" s="96"/>
      <c r="L761" s="49"/>
    </row>
    <row r="762" ht="15.75" customHeight="1">
      <c r="A762" s="13"/>
      <c r="J762" s="96"/>
      <c r="L762" s="49"/>
    </row>
    <row r="763" ht="15.75" customHeight="1">
      <c r="A763" s="13"/>
      <c r="J763" s="96"/>
      <c r="L763" s="49"/>
    </row>
    <row r="764" ht="15.75" customHeight="1">
      <c r="A764" s="13"/>
      <c r="J764" s="96"/>
      <c r="L764" s="49"/>
    </row>
    <row r="765" ht="15.75" customHeight="1">
      <c r="A765" s="13"/>
      <c r="J765" s="96"/>
      <c r="L765" s="49"/>
    </row>
    <row r="766" ht="15.75" customHeight="1">
      <c r="A766" s="13"/>
      <c r="J766" s="96"/>
      <c r="L766" s="49"/>
    </row>
    <row r="767" ht="15.75" customHeight="1">
      <c r="A767" s="13"/>
      <c r="J767" s="96"/>
      <c r="L767" s="49"/>
    </row>
    <row r="768" ht="15.75" customHeight="1">
      <c r="A768" s="13"/>
      <c r="J768" s="96"/>
      <c r="L768" s="49"/>
    </row>
    <row r="769" ht="15.75" customHeight="1">
      <c r="A769" s="13"/>
      <c r="J769" s="96"/>
      <c r="L769" s="49"/>
    </row>
    <row r="770" ht="15.75" customHeight="1">
      <c r="A770" s="13"/>
      <c r="J770" s="96"/>
      <c r="L770" s="49"/>
    </row>
    <row r="771" ht="15.75" customHeight="1">
      <c r="A771" s="13"/>
      <c r="J771" s="96"/>
      <c r="L771" s="49"/>
    </row>
    <row r="772" ht="15.75" customHeight="1">
      <c r="A772" s="13"/>
      <c r="J772" s="96"/>
      <c r="L772" s="49"/>
    </row>
    <row r="773" ht="15.75" customHeight="1">
      <c r="A773" s="13"/>
      <c r="J773" s="96"/>
      <c r="L773" s="49"/>
    </row>
    <row r="774" ht="15.75" customHeight="1">
      <c r="A774" s="13"/>
      <c r="J774" s="96"/>
      <c r="L774" s="49"/>
    </row>
    <row r="775" ht="15.75" customHeight="1">
      <c r="A775" s="13"/>
      <c r="J775" s="96"/>
      <c r="L775" s="49"/>
    </row>
    <row r="776" ht="15.75" customHeight="1">
      <c r="A776" s="13"/>
      <c r="J776" s="96"/>
      <c r="L776" s="49"/>
    </row>
    <row r="777" ht="15.75" customHeight="1">
      <c r="A777" s="13"/>
      <c r="J777" s="96"/>
      <c r="L777" s="49"/>
    </row>
    <row r="778" ht="15.75" customHeight="1">
      <c r="A778" s="13"/>
      <c r="J778" s="96"/>
      <c r="L778" s="49"/>
    </row>
    <row r="779" ht="15.75" customHeight="1">
      <c r="A779" s="13"/>
      <c r="J779" s="96"/>
      <c r="L779" s="49"/>
    </row>
    <row r="780" ht="15.75" customHeight="1">
      <c r="A780" s="13"/>
      <c r="J780" s="96"/>
      <c r="L780" s="49"/>
    </row>
    <row r="781" ht="15.75" customHeight="1">
      <c r="A781" s="13"/>
      <c r="J781" s="96"/>
      <c r="L781" s="49"/>
    </row>
    <row r="782" ht="15.75" customHeight="1">
      <c r="A782" s="13"/>
      <c r="J782" s="96"/>
      <c r="L782" s="49"/>
    </row>
    <row r="783" ht="15.75" customHeight="1">
      <c r="A783" s="13"/>
      <c r="J783" s="96"/>
      <c r="L783" s="49"/>
    </row>
    <row r="784" ht="15.75" customHeight="1">
      <c r="A784" s="13"/>
      <c r="J784" s="96"/>
      <c r="L784" s="49"/>
    </row>
    <row r="785" ht="15.75" customHeight="1">
      <c r="A785" s="13"/>
      <c r="J785" s="96"/>
      <c r="L785" s="49"/>
    </row>
    <row r="786" ht="15.75" customHeight="1">
      <c r="A786" s="13"/>
      <c r="J786" s="96"/>
      <c r="L786" s="49"/>
    </row>
    <row r="787" ht="15.75" customHeight="1">
      <c r="A787" s="13"/>
      <c r="J787" s="96"/>
      <c r="L787" s="49"/>
    </row>
    <row r="788" ht="15.75" customHeight="1">
      <c r="A788" s="13"/>
      <c r="J788" s="96"/>
      <c r="L788" s="49"/>
    </row>
    <row r="789" ht="15.75" customHeight="1">
      <c r="A789" s="13"/>
      <c r="J789" s="96"/>
      <c r="L789" s="49"/>
    </row>
    <row r="790" ht="15.75" customHeight="1">
      <c r="A790" s="13"/>
      <c r="J790" s="96"/>
      <c r="L790" s="49"/>
    </row>
    <row r="791" ht="15.75" customHeight="1">
      <c r="A791" s="13"/>
      <c r="J791" s="96"/>
      <c r="L791" s="49"/>
    </row>
    <row r="792" ht="15.75" customHeight="1">
      <c r="A792" s="13"/>
      <c r="J792" s="96"/>
      <c r="L792" s="49"/>
    </row>
    <row r="793" ht="15.75" customHeight="1">
      <c r="A793" s="13"/>
      <c r="J793" s="96"/>
      <c r="L793" s="49"/>
    </row>
    <row r="794" ht="15.75" customHeight="1">
      <c r="A794" s="13"/>
      <c r="J794" s="96"/>
      <c r="L794" s="49"/>
    </row>
    <row r="795" ht="15.75" customHeight="1">
      <c r="A795" s="13"/>
      <c r="J795" s="96"/>
      <c r="L795" s="49"/>
    </row>
    <row r="796" ht="15.75" customHeight="1">
      <c r="A796" s="13"/>
      <c r="J796" s="96"/>
      <c r="L796" s="49"/>
    </row>
    <row r="797" ht="15.75" customHeight="1">
      <c r="A797" s="13"/>
      <c r="J797" s="96"/>
      <c r="L797" s="49"/>
    </row>
    <row r="798" ht="15.75" customHeight="1">
      <c r="A798" s="13"/>
      <c r="J798" s="96"/>
      <c r="L798" s="49"/>
    </row>
    <row r="799" ht="15.75" customHeight="1">
      <c r="A799" s="13"/>
      <c r="J799" s="96"/>
      <c r="L799" s="49"/>
    </row>
    <row r="800" ht="15.75" customHeight="1">
      <c r="A800" s="13"/>
      <c r="J800" s="96"/>
      <c r="L800" s="49"/>
    </row>
    <row r="801" ht="15.75" customHeight="1">
      <c r="A801" s="13"/>
      <c r="J801" s="96"/>
      <c r="L801" s="49"/>
    </row>
    <row r="802" ht="15.75" customHeight="1">
      <c r="A802" s="13"/>
      <c r="J802" s="96"/>
      <c r="L802" s="49"/>
    </row>
    <row r="803" ht="15.75" customHeight="1">
      <c r="A803" s="13"/>
      <c r="J803" s="96"/>
      <c r="L803" s="49"/>
    </row>
    <row r="804" ht="15.75" customHeight="1">
      <c r="A804" s="13"/>
      <c r="J804" s="96"/>
      <c r="L804" s="49"/>
    </row>
    <row r="805" ht="15.75" customHeight="1">
      <c r="A805" s="13"/>
      <c r="J805" s="96"/>
      <c r="L805" s="49"/>
    </row>
    <row r="806" ht="15.75" customHeight="1">
      <c r="A806" s="13"/>
      <c r="J806" s="96"/>
      <c r="L806" s="49"/>
    </row>
    <row r="807" ht="15.75" customHeight="1">
      <c r="A807" s="13"/>
      <c r="J807" s="96"/>
      <c r="L807" s="49"/>
    </row>
    <row r="808" ht="15.75" customHeight="1">
      <c r="A808" s="13"/>
      <c r="J808" s="96"/>
      <c r="L808" s="49"/>
    </row>
    <row r="809" ht="15.75" customHeight="1">
      <c r="A809" s="13"/>
      <c r="J809" s="96"/>
      <c r="L809" s="49"/>
    </row>
    <row r="810" ht="15.75" customHeight="1">
      <c r="A810" s="13"/>
      <c r="J810" s="96"/>
      <c r="L810" s="49"/>
    </row>
    <row r="811" ht="15.75" customHeight="1">
      <c r="A811" s="13"/>
      <c r="J811" s="96"/>
      <c r="L811" s="49"/>
    </row>
    <row r="812" ht="15.75" customHeight="1">
      <c r="A812" s="13"/>
      <c r="J812" s="96"/>
      <c r="L812" s="49"/>
    </row>
    <row r="813" ht="15.75" customHeight="1">
      <c r="A813" s="13"/>
      <c r="J813" s="96"/>
      <c r="L813" s="49"/>
    </row>
    <row r="814" ht="15.75" customHeight="1">
      <c r="A814" s="13"/>
      <c r="J814" s="96"/>
      <c r="L814" s="49"/>
    </row>
    <row r="815" ht="15.75" customHeight="1">
      <c r="A815" s="13"/>
      <c r="J815" s="96"/>
      <c r="L815" s="49"/>
    </row>
    <row r="816" ht="15.75" customHeight="1">
      <c r="A816" s="13"/>
      <c r="J816" s="96"/>
      <c r="L816" s="49"/>
    </row>
    <row r="817" ht="15.75" customHeight="1">
      <c r="A817" s="13"/>
      <c r="J817" s="96"/>
      <c r="L817" s="49"/>
    </row>
    <row r="818" ht="15.75" customHeight="1">
      <c r="A818" s="13"/>
      <c r="J818" s="96"/>
      <c r="L818" s="49"/>
    </row>
    <row r="819" ht="15.75" customHeight="1">
      <c r="A819" s="13"/>
      <c r="J819" s="96"/>
      <c r="L819" s="49"/>
    </row>
    <row r="820" ht="15.75" customHeight="1">
      <c r="A820" s="13"/>
      <c r="J820" s="96"/>
      <c r="L820" s="49"/>
    </row>
    <row r="821" ht="15.75" customHeight="1">
      <c r="A821" s="13"/>
      <c r="J821" s="96"/>
      <c r="L821" s="49"/>
    </row>
    <row r="822" ht="15.75" customHeight="1">
      <c r="A822" s="13"/>
      <c r="J822" s="96"/>
      <c r="L822" s="49"/>
    </row>
    <row r="823" ht="15.75" customHeight="1">
      <c r="A823" s="13"/>
      <c r="J823" s="96"/>
      <c r="L823" s="49"/>
    </row>
    <row r="824" ht="15.75" customHeight="1">
      <c r="A824" s="13"/>
      <c r="J824" s="96"/>
      <c r="L824" s="49"/>
    </row>
    <row r="825" ht="15.75" customHeight="1">
      <c r="A825" s="13"/>
      <c r="J825" s="96"/>
      <c r="L825" s="49"/>
    </row>
    <row r="826" ht="15.75" customHeight="1">
      <c r="A826" s="13"/>
      <c r="J826" s="96"/>
      <c r="L826" s="49"/>
    </row>
    <row r="827" ht="15.75" customHeight="1">
      <c r="A827" s="13"/>
      <c r="J827" s="96"/>
      <c r="L827" s="49"/>
    </row>
    <row r="828" ht="15.75" customHeight="1">
      <c r="A828" s="13"/>
      <c r="J828" s="96"/>
      <c r="L828" s="49"/>
    </row>
    <row r="829" ht="15.75" customHeight="1">
      <c r="A829" s="13"/>
      <c r="J829" s="96"/>
      <c r="L829" s="49"/>
    </row>
    <row r="830" ht="15.75" customHeight="1">
      <c r="A830" s="13"/>
      <c r="J830" s="96"/>
      <c r="L830" s="49"/>
    </row>
    <row r="831" ht="15.75" customHeight="1">
      <c r="A831" s="13"/>
      <c r="J831" s="96"/>
      <c r="L831" s="49"/>
    </row>
    <row r="832" ht="15.75" customHeight="1">
      <c r="A832" s="13"/>
      <c r="J832" s="96"/>
      <c r="L832" s="49"/>
    </row>
    <row r="833" ht="15.75" customHeight="1">
      <c r="A833" s="13"/>
      <c r="J833" s="96"/>
      <c r="L833" s="49"/>
    </row>
    <row r="834" ht="15.75" customHeight="1">
      <c r="A834" s="13"/>
      <c r="J834" s="96"/>
      <c r="L834" s="49"/>
    </row>
    <row r="835" ht="15.75" customHeight="1">
      <c r="A835" s="13"/>
      <c r="J835" s="96"/>
      <c r="L835" s="49"/>
    </row>
    <row r="836" ht="15.75" customHeight="1">
      <c r="A836" s="13"/>
      <c r="J836" s="96"/>
      <c r="L836" s="49"/>
    </row>
    <row r="837" ht="15.75" customHeight="1">
      <c r="A837" s="13"/>
      <c r="J837" s="96"/>
      <c r="L837" s="49"/>
    </row>
    <row r="838" ht="15.75" customHeight="1">
      <c r="A838" s="13"/>
      <c r="J838" s="96"/>
      <c r="L838" s="49"/>
    </row>
    <row r="839" ht="15.75" customHeight="1">
      <c r="A839" s="13"/>
      <c r="J839" s="96"/>
      <c r="L839" s="49"/>
    </row>
    <row r="840" ht="15.75" customHeight="1">
      <c r="A840" s="13"/>
      <c r="J840" s="96"/>
      <c r="L840" s="49"/>
    </row>
    <row r="841" ht="15.75" customHeight="1">
      <c r="A841" s="13"/>
      <c r="J841" s="96"/>
      <c r="L841" s="49"/>
    </row>
    <row r="842" ht="15.75" customHeight="1">
      <c r="A842" s="13"/>
      <c r="J842" s="96"/>
      <c r="L842" s="49"/>
    </row>
    <row r="843" ht="15.75" customHeight="1">
      <c r="A843" s="13"/>
      <c r="J843" s="96"/>
      <c r="L843" s="49"/>
    </row>
    <row r="844" ht="15.75" customHeight="1">
      <c r="A844" s="13"/>
      <c r="J844" s="96"/>
      <c r="L844" s="49"/>
    </row>
    <row r="845" ht="15.75" customHeight="1">
      <c r="A845" s="13"/>
      <c r="J845" s="96"/>
      <c r="L845" s="49"/>
    </row>
    <row r="846" ht="15.75" customHeight="1">
      <c r="A846" s="13"/>
      <c r="J846" s="96"/>
      <c r="L846" s="49"/>
    </row>
    <row r="847" ht="15.75" customHeight="1">
      <c r="A847" s="13"/>
      <c r="J847" s="96"/>
      <c r="L847" s="49"/>
    </row>
    <row r="848" ht="15.75" customHeight="1">
      <c r="A848" s="13"/>
      <c r="J848" s="96"/>
      <c r="L848" s="49"/>
    </row>
    <row r="849" ht="15.75" customHeight="1">
      <c r="A849" s="13"/>
      <c r="J849" s="96"/>
      <c r="L849" s="49"/>
    </row>
    <row r="850" ht="15.75" customHeight="1">
      <c r="A850" s="13"/>
      <c r="J850" s="96"/>
      <c r="L850" s="49"/>
    </row>
    <row r="851" ht="15.75" customHeight="1">
      <c r="A851" s="13"/>
      <c r="J851" s="96"/>
      <c r="L851" s="49"/>
    </row>
    <row r="852" ht="15.75" customHeight="1">
      <c r="A852" s="13"/>
      <c r="J852" s="96"/>
      <c r="L852" s="49"/>
    </row>
    <row r="853" ht="15.75" customHeight="1">
      <c r="A853" s="13"/>
      <c r="J853" s="96"/>
      <c r="L853" s="49"/>
    </row>
    <row r="854" ht="15.75" customHeight="1">
      <c r="A854" s="13"/>
      <c r="J854" s="96"/>
      <c r="L854" s="49"/>
    </row>
    <row r="855" ht="15.75" customHeight="1">
      <c r="A855" s="13"/>
      <c r="J855" s="96"/>
      <c r="L855" s="49"/>
    </row>
    <row r="856" ht="15.75" customHeight="1">
      <c r="A856" s="13"/>
      <c r="J856" s="96"/>
      <c r="L856" s="49"/>
    </row>
    <row r="857" ht="15.75" customHeight="1">
      <c r="A857" s="13"/>
      <c r="J857" s="96"/>
      <c r="L857" s="49"/>
    </row>
    <row r="858" ht="15.75" customHeight="1">
      <c r="A858" s="13"/>
      <c r="J858" s="96"/>
      <c r="L858" s="49"/>
    </row>
    <row r="859" ht="15.75" customHeight="1">
      <c r="A859" s="13"/>
      <c r="J859" s="96"/>
      <c r="L859" s="49"/>
    </row>
    <row r="860" ht="15.75" customHeight="1">
      <c r="A860" s="13"/>
      <c r="J860" s="96"/>
      <c r="L860" s="49"/>
    </row>
    <row r="861" ht="15.75" customHeight="1">
      <c r="A861" s="13"/>
      <c r="J861" s="96"/>
      <c r="L861" s="49"/>
    </row>
    <row r="862" ht="15.75" customHeight="1">
      <c r="A862" s="13"/>
      <c r="J862" s="96"/>
      <c r="L862" s="49"/>
    </row>
    <row r="863" ht="15.75" customHeight="1">
      <c r="A863" s="13"/>
      <c r="J863" s="96"/>
      <c r="L863" s="49"/>
    </row>
    <row r="864" ht="15.75" customHeight="1">
      <c r="A864" s="13"/>
      <c r="J864" s="96"/>
      <c r="L864" s="49"/>
    </row>
    <row r="865" ht="15.75" customHeight="1">
      <c r="A865" s="13"/>
      <c r="J865" s="96"/>
      <c r="L865" s="49"/>
    </row>
    <row r="866" ht="15.75" customHeight="1">
      <c r="A866" s="13"/>
      <c r="J866" s="96"/>
      <c r="L866" s="49"/>
    </row>
    <row r="867" ht="15.75" customHeight="1">
      <c r="A867" s="13"/>
      <c r="J867" s="96"/>
      <c r="L867" s="49"/>
    </row>
    <row r="868" ht="15.75" customHeight="1">
      <c r="A868" s="13"/>
      <c r="J868" s="96"/>
      <c r="L868" s="49"/>
    </row>
    <row r="869" ht="15.75" customHeight="1">
      <c r="A869" s="13"/>
      <c r="J869" s="96"/>
      <c r="L869" s="49"/>
    </row>
    <row r="870" ht="15.75" customHeight="1">
      <c r="A870" s="13"/>
      <c r="J870" s="96"/>
      <c r="L870" s="49"/>
    </row>
    <row r="871" ht="15.75" customHeight="1">
      <c r="A871" s="13"/>
      <c r="J871" s="96"/>
      <c r="L871" s="49"/>
    </row>
    <row r="872" ht="15.75" customHeight="1">
      <c r="A872" s="13"/>
      <c r="J872" s="96"/>
      <c r="L872" s="49"/>
    </row>
    <row r="873" ht="15.75" customHeight="1">
      <c r="A873" s="13"/>
      <c r="J873" s="96"/>
      <c r="L873" s="49"/>
    </row>
    <row r="874" ht="15.75" customHeight="1">
      <c r="A874" s="13"/>
      <c r="J874" s="96"/>
      <c r="L874" s="49"/>
    </row>
    <row r="875" ht="15.75" customHeight="1">
      <c r="A875" s="13"/>
      <c r="J875" s="96"/>
      <c r="L875" s="49"/>
    </row>
    <row r="876" ht="15.75" customHeight="1">
      <c r="A876" s="13"/>
      <c r="J876" s="96"/>
      <c r="L876" s="49"/>
    </row>
    <row r="877" ht="15.75" customHeight="1">
      <c r="A877" s="13"/>
      <c r="J877" s="96"/>
      <c r="L877" s="49"/>
    </row>
    <row r="878" ht="15.75" customHeight="1">
      <c r="A878" s="13"/>
      <c r="J878" s="96"/>
      <c r="L878" s="49"/>
    </row>
    <row r="879" ht="15.75" customHeight="1">
      <c r="A879" s="13"/>
      <c r="J879" s="96"/>
      <c r="L879" s="49"/>
    </row>
    <row r="880" ht="15.75" customHeight="1">
      <c r="A880" s="13"/>
      <c r="J880" s="96"/>
      <c r="L880" s="49"/>
    </row>
    <row r="881" ht="15.75" customHeight="1">
      <c r="A881" s="13"/>
      <c r="J881" s="96"/>
      <c r="L881" s="49"/>
    </row>
    <row r="882" ht="15.75" customHeight="1">
      <c r="A882" s="13"/>
      <c r="J882" s="96"/>
      <c r="L882" s="49"/>
    </row>
    <row r="883" ht="15.75" customHeight="1">
      <c r="A883" s="13"/>
      <c r="J883" s="96"/>
      <c r="L883" s="49"/>
    </row>
    <row r="884" ht="15.75" customHeight="1">
      <c r="A884" s="13"/>
      <c r="J884" s="96"/>
      <c r="L884" s="49"/>
    </row>
    <row r="885" ht="15.75" customHeight="1">
      <c r="A885" s="13"/>
      <c r="J885" s="96"/>
      <c r="L885" s="49"/>
    </row>
    <row r="886" ht="15.75" customHeight="1">
      <c r="A886" s="13"/>
      <c r="J886" s="96"/>
      <c r="L886" s="49"/>
    </row>
    <row r="887" ht="15.75" customHeight="1">
      <c r="A887" s="13"/>
      <c r="J887" s="96"/>
      <c r="L887" s="49"/>
    </row>
    <row r="888" ht="15.75" customHeight="1">
      <c r="A888" s="13"/>
      <c r="J888" s="96"/>
      <c r="L888" s="49"/>
    </row>
    <row r="889" ht="15.75" customHeight="1">
      <c r="A889" s="13"/>
      <c r="J889" s="96"/>
      <c r="L889" s="49"/>
    </row>
    <row r="890" ht="15.75" customHeight="1">
      <c r="A890" s="13"/>
      <c r="J890" s="96"/>
      <c r="L890" s="49"/>
    </row>
    <row r="891" ht="15.75" customHeight="1">
      <c r="A891" s="13"/>
      <c r="J891" s="96"/>
      <c r="L891" s="49"/>
    </row>
    <row r="892" ht="15.75" customHeight="1">
      <c r="A892" s="13"/>
      <c r="J892" s="96"/>
      <c r="L892" s="49"/>
    </row>
    <row r="893" ht="15.75" customHeight="1">
      <c r="A893" s="13"/>
      <c r="J893" s="96"/>
      <c r="L893" s="49"/>
    </row>
    <row r="894" ht="15.75" customHeight="1">
      <c r="A894" s="13"/>
      <c r="J894" s="96"/>
      <c r="L894" s="49"/>
    </row>
    <row r="895" ht="15.75" customHeight="1">
      <c r="A895" s="13"/>
      <c r="J895" s="96"/>
      <c r="L895" s="49"/>
    </row>
    <row r="896" ht="15.75" customHeight="1">
      <c r="A896" s="13"/>
      <c r="J896" s="96"/>
      <c r="L896" s="49"/>
    </row>
    <row r="897" ht="15.75" customHeight="1">
      <c r="A897" s="13"/>
      <c r="J897" s="96"/>
      <c r="L897" s="49"/>
    </row>
    <row r="898" ht="15.75" customHeight="1">
      <c r="A898" s="13"/>
      <c r="J898" s="96"/>
      <c r="L898" s="49"/>
    </row>
    <row r="899" ht="15.75" customHeight="1">
      <c r="A899" s="13"/>
      <c r="J899" s="96"/>
      <c r="L899" s="49"/>
    </row>
    <row r="900" ht="15.75" customHeight="1">
      <c r="A900" s="13"/>
      <c r="J900" s="96"/>
      <c r="L900" s="49"/>
    </row>
    <row r="901" ht="15.75" customHeight="1">
      <c r="A901" s="13"/>
      <c r="J901" s="96"/>
      <c r="L901" s="49"/>
    </row>
    <row r="902" ht="15.75" customHeight="1">
      <c r="A902" s="13"/>
      <c r="J902" s="96"/>
      <c r="L902" s="49"/>
    </row>
    <row r="903" ht="15.75" customHeight="1">
      <c r="A903" s="13"/>
      <c r="J903" s="96"/>
      <c r="L903" s="49"/>
    </row>
    <row r="904" ht="15.75" customHeight="1">
      <c r="A904" s="13"/>
      <c r="J904" s="96"/>
      <c r="L904" s="49"/>
    </row>
    <row r="905" ht="15.75" customHeight="1">
      <c r="A905" s="13"/>
      <c r="J905" s="96"/>
      <c r="L905" s="49"/>
    </row>
    <row r="906" ht="15.75" customHeight="1">
      <c r="A906" s="13"/>
      <c r="J906" s="96"/>
      <c r="L906" s="49"/>
    </row>
    <row r="907" ht="15.75" customHeight="1">
      <c r="A907" s="13"/>
      <c r="J907" s="96"/>
      <c r="L907" s="49"/>
    </row>
    <row r="908" ht="15.75" customHeight="1">
      <c r="A908" s="13"/>
      <c r="J908" s="96"/>
      <c r="L908" s="49"/>
    </row>
    <row r="909" ht="15.75" customHeight="1">
      <c r="A909" s="13"/>
      <c r="J909" s="96"/>
      <c r="L909" s="49"/>
    </row>
    <row r="910" ht="15.75" customHeight="1">
      <c r="A910" s="13"/>
      <c r="J910" s="96"/>
      <c r="L910" s="49"/>
    </row>
    <row r="911" ht="15.75" customHeight="1">
      <c r="A911" s="13"/>
      <c r="J911" s="96"/>
      <c r="L911" s="49"/>
    </row>
    <row r="912" ht="15.75" customHeight="1">
      <c r="A912" s="13"/>
      <c r="J912" s="96"/>
      <c r="L912" s="49"/>
    </row>
    <row r="913" ht="15.75" customHeight="1">
      <c r="A913" s="13"/>
      <c r="J913" s="96"/>
      <c r="L913" s="49"/>
    </row>
    <row r="914" ht="15.75" customHeight="1">
      <c r="A914" s="13"/>
      <c r="J914" s="96"/>
      <c r="L914" s="49"/>
    </row>
    <row r="915" ht="15.75" customHeight="1">
      <c r="A915" s="13"/>
      <c r="J915" s="96"/>
      <c r="L915" s="49"/>
    </row>
    <row r="916" ht="15.75" customHeight="1">
      <c r="A916" s="13"/>
      <c r="J916" s="96"/>
      <c r="L916" s="49"/>
    </row>
    <row r="917" ht="15.75" customHeight="1">
      <c r="A917" s="13"/>
      <c r="J917" s="96"/>
      <c r="L917" s="49"/>
    </row>
    <row r="918" ht="15.75" customHeight="1">
      <c r="A918" s="13"/>
      <c r="J918" s="96"/>
      <c r="L918" s="49"/>
    </row>
    <row r="919" ht="15.75" customHeight="1">
      <c r="A919" s="13"/>
      <c r="J919" s="96"/>
      <c r="L919" s="49"/>
    </row>
    <row r="920" ht="15.75" customHeight="1">
      <c r="A920" s="13"/>
      <c r="J920" s="96"/>
      <c r="L920" s="49"/>
    </row>
    <row r="921" ht="15.75" customHeight="1">
      <c r="A921" s="13"/>
      <c r="J921" s="96"/>
      <c r="L921" s="49"/>
    </row>
    <row r="922" ht="15.75" customHeight="1">
      <c r="A922" s="13"/>
      <c r="J922" s="96"/>
      <c r="L922" s="49"/>
    </row>
    <row r="923" ht="15.75" customHeight="1">
      <c r="A923" s="13"/>
      <c r="J923" s="96"/>
      <c r="L923" s="49"/>
    </row>
    <row r="924" ht="15.75" customHeight="1">
      <c r="A924" s="13"/>
      <c r="J924" s="96"/>
      <c r="L924" s="49"/>
    </row>
    <row r="925" ht="15.75" customHeight="1">
      <c r="A925" s="13"/>
      <c r="J925" s="96"/>
      <c r="L925" s="49"/>
    </row>
    <row r="926" ht="15.75" customHeight="1">
      <c r="A926" s="13"/>
      <c r="J926" s="96"/>
      <c r="L926" s="49"/>
    </row>
    <row r="927" ht="15.75" customHeight="1">
      <c r="A927" s="13"/>
      <c r="J927" s="96"/>
      <c r="L927" s="49"/>
    </row>
    <row r="928" ht="15.75" customHeight="1">
      <c r="A928" s="13"/>
      <c r="J928" s="96"/>
      <c r="L928" s="49"/>
    </row>
    <row r="929" ht="15.75" customHeight="1">
      <c r="A929" s="13"/>
      <c r="J929" s="96"/>
      <c r="L929" s="49"/>
    </row>
    <row r="930" ht="15.75" customHeight="1">
      <c r="A930" s="13"/>
      <c r="J930" s="96"/>
      <c r="L930" s="49"/>
    </row>
    <row r="931" ht="15.75" customHeight="1">
      <c r="A931" s="13"/>
      <c r="J931" s="96"/>
      <c r="L931" s="49"/>
    </row>
    <row r="932" ht="15.75" customHeight="1">
      <c r="A932" s="13"/>
      <c r="J932" s="96"/>
      <c r="L932" s="49"/>
    </row>
    <row r="933" ht="15.75" customHeight="1">
      <c r="A933" s="13"/>
      <c r="J933" s="96"/>
      <c r="L933" s="49"/>
    </row>
    <row r="934" ht="15.75" customHeight="1">
      <c r="A934" s="13"/>
      <c r="J934" s="96"/>
      <c r="L934" s="49"/>
    </row>
    <row r="935" ht="15.75" customHeight="1">
      <c r="A935" s="13"/>
      <c r="J935" s="96"/>
      <c r="L935" s="49"/>
    </row>
    <row r="936" ht="15.75" customHeight="1">
      <c r="A936" s="13"/>
      <c r="J936" s="96"/>
      <c r="L936" s="49"/>
    </row>
    <row r="937" ht="15.75" customHeight="1">
      <c r="A937" s="13"/>
      <c r="J937" s="96"/>
      <c r="L937" s="49"/>
    </row>
    <row r="938" ht="15.75" customHeight="1">
      <c r="A938" s="13"/>
      <c r="J938" s="96"/>
      <c r="L938" s="49"/>
    </row>
    <row r="939" ht="15.75" customHeight="1">
      <c r="A939" s="13"/>
      <c r="J939" s="96"/>
      <c r="L939" s="49"/>
    </row>
    <row r="940" ht="15.75" customHeight="1">
      <c r="A940" s="13"/>
      <c r="J940" s="96"/>
      <c r="L940" s="49"/>
    </row>
    <row r="941" ht="15.75" customHeight="1">
      <c r="A941" s="13"/>
      <c r="J941" s="96"/>
      <c r="L941" s="49"/>
    </row>
    <row r="942" ht="15.75" customHeight="1">
      <c r="A942" s="13"/>
      <c r="J942" s="96"/>
      <c r="L942" s="49"/>
    </row>
    <row r="943" ht="15.75" customHeight="1">
      <c r="A943" s="13"/>
      <c r="J943" s="96"/>
      <c r="L943" s="49"/>
    </row>
    <row r="944" ht="15.75" customHeight="1">
      <c r="A944" s="13"/>
      <c r="J944" s="96"/>
      <c r="L944" s="49"/>
    </row>
    <row r="945" ht="15.75" customHeight="1">
      <c r="A945" s="13"/>
      <c r="J945" s="96"/>
      <c r="L945" s="49"/>
    </row>
    <row r="946" ht="15.75" customHeight="1">
      <c r="A946" s="13"/>
      <c r="J946" s="96"/>
      <c r="L946" s="49"/>
    </row>
    <row r="947" ht="15.75" customHeight="1">
      <c r="A947" s="13"/>
      <c r="J947" s="96"/>
      <c r="L947" s="49"/>
    </row>
    <row r="948" ht="15.75" customHeight="1">
      <c r="A948" s="13"/>
      <c r="J948" s="96"/>
      <c r="L948" s="49"/>
    </row>
    <row r="949" ht="15.75" customHeight="1">
      <c r="A949" s="13"/>
      <c r="J949" s="96"/>
      <c r="L949" s="49"/>
    </row>
    <row r="950" ht="15.75" customHeight="1">
      <c r="A950" s="13"/>
      <c r="J950" s="96"/>
      <c r="L950" s="49"/>
    </row>
    <row r="951" ht="15.75" customHeight="1">
      <c r="A951" s="13"/>
      <c r="J951" s="96"/>
      <c r="L951" s="49"/>
    </row>
    <row r="952" ht="15.75" customHeight="1">
      <c r="A952" s="13"/>
      <c r="J952" s="96"/>
      <c r="L952" s="49"/>
    </row>
    <row r="953" ht="15.75" customHeight="1">
      <c r="A953" s="13"/>
      <c r="J953" s="96"/>
      <c r="L953" s="49"/>
    </row>
    <row r="954" ht="15.75" customHeight="1">
      <c r="A954" s="13"/>
      <c r="J954" s="96"/>
      <c r="L954" s="49"/>
    </row>
    <row r="955" ht="15.75" customHeight="1">
      <c r="A955" s="13"/>
      <c r="J955" s="96"/>
      <c r="L955" s="49"/>
    </row>
    <row r="956" ht="15.75" customHeight="1">
      <c r="A956" s="13"/>
      <c r="J956" s="96"/>
      <c r="L956" s="49"/>
    </row>
    <row r="957" ht="15.75" customHeight="1">
      <c r="A957" s="13"/>
      <c r="J957" s="96"/>
      <c r="L957" s="49"/>
    </row>
    <row r="958" ht="15.75" customHeight="1">
      <c r="A958" s="13"/>
      <c r="J958" s="96"/>
      <c r="L958" s="49"/>
    </row>
    <row r="959" ht="15.75" customHeight="1">
      <c r="A959" s="13"/>
      <c r="J959" s="96"/>
      <c r="L959" s="49"/>
    </row>
    <row r="960" ht="15.75" customHeight="1">
      <c r="A960" s="13"/>
      <c r="J960" s="96"/>
      <c r="L960" s="49"/>
    </row>
    <row r="961" ht="15.75" customHeight="1">
      <c r="A961" s="13"/>
      <c r="J961" s="96"/>
      <c r="L961" s="49"/>
    </row>
    <row r="962" ht="15.75" customHeight="1">
      <c r="A962" s="13"/>
      <c r="J962" s="96"/>
      <c r="L962" s="49"/>
    </row>
    <row r="963" ht="15.75" customHeight="1">
      <c r="A963" s="13"/>
      <c r="J963" s="96"/>
      <c r="L963" s="49"/>
    </row>
    <row r="964" ht="15.75" customHeight="1">
      <c r="A964" s="13"/>
      <c r="J964" s="96"/>
      <c r="L964" s="49"/>
    </row>
    <row r="965" ht="15.75" customHeight="1">
      <c r="A965" s="13"/>
      <c r="J965" s="96"/>
      <c r="L965" s="49"/>
    </row>
    <row r="966" ht="15.75" customHeight="1">
      <c r="A966" s="13"/>
      <c r="J966" s="96"/>
      <c r="L966" s="49"/>
    </row>
    <row r="967" ht="15.75" customHeight="1">
      <c r="A967" s="13"/>
      <c r="J967" s="96"/>
      <c r="L967" s="49"/>
    </row>
    <row r="968" ht="15.75" customHeight="1">
      <c r="A968" s="13"/>
      <c r="J968" s="96"/>
      <c r="L968" s="49"/>
    </row>
    <row r="969" ht="15.75" customHeight="1">
      <c r="A969" s="13"/>
      <c r="J969" s="96"/>
      <c r="L969" s="49"/>
    </row>
    <row r="970" ht="15.75" customHeight="1">
      <c r="A970" s="13"/>
      <c r="J970" s="96"/>
      <c r="L970" s="49"/>
    </row>
    <row r="971" ht="15.75" customHeight="1">
      <c r="A971" s="13"/>
      <c r="J971" s="96"/>
      <c r="L971" s="49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B8"/>
    <hyperlink r:id="rId8" ref="D8"/>
    <hyperlink r:id="rId9" ref="I8"/>
    <hyperlink r:id="rId10" ref="B10"/>
    <hyperlink r:id="rId11" ref="D10"/>
    <hyperlink r:id="rId12" ref="I10"/>
    <hyperlink r:id="rId13" ref="D12"/>
    <hyperlink r:id="rId14" ref="B13"/>
    <hyperlink r:id="rId15" ref="D13"/>
    <hyperlink r:id="rId16" ref="I13"/>
    <hyperlink r:id="rId17" ref="D14"/>
    <hyperlink r:id="rId18" ref="D15"/>
    <hyperlink r:id="rId19" ref="D16"/>
    <hyperlink r:id="rId20" ref="B17"/>
    <hyperlink r:id="rId21" ref="D17"/>
    <hyperlink r:id="rId22" ref="I17"/>
    <hyperlink r:id="rId23" ref="B18"/>
    <hyperlink r:id="rId24" ref="D18"/>
    <hyperlink r:id="rId25" ref="I18"/>
    <hyperlink r:id="rId26" ref="D19"/>
    <hyperlink r:id="rId27" ref="D20"/>
    <hyperlink r:id="rId28" ref="D21"/>
    <hyperlink r:id="rId29" ref="D22"/>
    <hyperlink r:id="rId30" ref="D23"/>
    <hyperlink r:id="rId31" ref="D24"/>
    <hyperlink r:id="rId32" ref="D25"/>
    <hyperlink r:id="rId33" ref="D26"/>
    <hyperlink r:id="rId34" ref="D27"/>
    <hyperlink r:id="rId35" ref="D28"/>
    <hyperlink r:id="rId36" ref="D29"/>
    <hyperlink r:id="rId37" ref="D30"/>
    <hyperlink r:id="rId38" ref="D31"/>
    <hyperlink r:id="rId39" ref="D34"/>
    <hyperlink r:id="rId40" ref="D35"/>
    <hyperlink r:id="rId41" ref="D36"/>
    <hyperlink r:id="rId42" ref="D37"/>
    <hyperlink r:id="rId43" ref="D38"/>
    <hyperlink r:id="rId44" ref="D41"/>
    <hyperlink r:id="rId45" ref="D43"/>
    <hyperlink r:id="rId46" ref="B46"/>
    <hyperlink r:id="rId47" ref="D46"/>
    <hyperlink r:id="rId48" ref="B47"/>
    <hyperlink r:id="rId49" ref="D47"/>
    <hyperlink r:id="rId50" ref="B48"/>
    <hyperlink r:id="rId51" ref="D48"/>
    <hyperlink r:id="rId52" ref="B50"/>
    <hyperlink r:id="rId53" ref="D50"/>
    <hyperlink r:id="rId54" ref="D51"/>
    <hyperlink r:id="rId55" ref="D52"/>
    <hyperlink r:id="rId56" ref="D53"/>
    <hyperlink r:id="rId57" ref="B54"/>
    <hyperlink r:id="rId58" ref="D54"/>
    <hyperlink r:id="rId59" ref="B55"/>
    <hyperlink r:id="rId60" ref="D55"/>
    <hyperlink r:id="rId61" ref="B56"/>
    <hyperlink r:id="rId62" ref="D56"/>
    <hyperlink r:id="rId63" ref="B57"/>
    <hyperlink r:id="rId64" ref="D57"/>
    <hyperlink r:id="rId65" ref="B60"/>
    <hyperlink r:id="rId66" ref="D60"/>
    <hyperlink r:id="rId67" ref="I60"/>
    <hyperlink r:id="rId68" ref="D67"/>
    <hyperlink r:id="rId69" ref="D68"/>
    <hyperlink r:id="rId70" ref="D69"/>
    <hyperlink r:id="rId71" ref="D70"/>
    <hyperlink r:id="rId72" ref="D71"/>
    <hyperlink r:id="rId73" ref="D72"/>
    <hyperlink r:id="rId74" ref="D73"/>
    <hyperlink r:id="rId75" ref="D74"/>
    <hyperlink r:id="rId76" ref="D75"/>
    <hyperlink r:id="rId77" ref="D78"/>
    <hyperlink r:id="rId78" ref="B79"/>
    <hyperlink r:id="rId79" ref="B81"/>
    <hyperlink r:id="rId80" ref="D81"/>
    <hyperlink r:id="rId81" ref="B83"/>
    <hyperlink r:id="rId82" ref="D83"/>
    <hyperlink r:id="rId83" ref="D84"/>
    <hyperlink r:id="rId84" ref="D85"/>
    <hyperlink r:id="rId85" ref="D86"/>
    <hyperlink r:id="rId86" ref="D87"/>
    <hyperlink r:id="rId87" ref="D88"/>
    <hyperlink r:id="rId88" ref="D90"/>
    <hyperlink r:id="rId89" ref="D94"/>
    <hyperlink r:id="rId90" ref="D95"/>
    <hyperlink r:id="rId91" ref="D96"/>
    <hyperlink r:id="rId92" ref="D97"/>
    <hyperlink r:id="rId93" ref="D98"/>
    <hyperlink r:id="rId94" ref="B99"/>
    <hyperlink r:id="rId95" ref="D99"/>
    <hyperlink r:id="rId96" ref="B100"/>
    <hyperlink r:id="rId97" ref="D100"/>
    <hyperlink r:id="rId98" ref="B101"/>
    <hyperlink r:id="rId99" ref="D101"/>
    <hyperlink r:id="rId100" ref="B102"/>
    <hyperlink r:id="rId101" ref="D102"/>
    <hyperlink r:id="rId102" ref="D103"/>
    <hyperlink r:id="rId103" ref="D104"/>
    <hyperlink r:id="rId104" ref="B107"/>
    <hyperlink r:id="rId105" ref="D107"/>
    <hyperlink r:id="rId106" ref="I107"/>
    <hyperlink r:id="rId107" ref="J107"/>
    <hyperlink r:id="rId108" ref="D108"/>
    <hyperlink r:id="rId109" ref="D109"/>
    <hyperlink r:id="rId110" ref="D111"/>
    <hyperlink r:id="rId111" ref="B112"/>
    <hyperlink r:id="rId112" ref="D112"/>
    <hyperlink r:id="rId113" ref="I112"/>
    <hyperlink r:id="rId114" ref="J112"/>
    <hyperlink r:id="rId115" ref="D117"/>
    <hyperlink r:id="rId116" ref="D118"/>
    <hyperlink r:id="rId117" ref="D119"/>
    <hyperlink r:id="rId118" ref="D120"/>
    <hyperlink r:id="rId119" ref="D121"/>
    <hyperlink r:id="rId120" ref="D122"/>
    <hyperlink r:id="rId121" ref="D123"/>
    <hyperlink r:id="rId122" ref="D126"/>
    <hyperlink r:id="rId123" ref="D127"/>
    <hyperlink r:id="rId124" ref="B129"/>
    <hyperlink r:id="rId125" ref="D129"/>
    <hyperlink r:id="rId126" ref="B130"/>
    <hyperlink r:id="rId127" ref="D130"/>
    <hyperlink r:id="rId128" ref="B131"/>
    <hyperlink r:id="rId129" ref="D131"/>
    <hyperlink r:id="rId130" ref="B135"/>
    <hyperlink r:id="rId131" ref="D135"/>
    <hyperlink r:id="rId132" ref="I135"/>
    <hyperlink r:id="rId133" ref="J135"/>
    <hyperlink r:id="rId134" ref="B137"/>
    <hyperlink r:id="rId135" ref="D137"/>
    <hyperlink r:id="rId136" ref="I137"/>
    <hyperlink r:id="rId137" ref="J137"/>
    <hyperlink r:id="rId138" ref="B138"/>
    <hyperlink r:id="rId139" ref="D138"/>
    <hyperlink r:id="rId140" ref="B139"/>
    <hyperlink r:id="rId141" ref="D139"/>
    <hyperlink r:id="rId142" ref="B140"/>
    <hyperlink r:id="rId143" ref="D140"/>
    <hyperlink r:id="rId144" ref="D141"/>
    <hyperlink r:id="rId145" ref="D142"/>
    <hyperlink r:id="rId146" ref="D143"/>
    <hyperlink r:id="rId147" ref="D144"/>
    <hyperlink r:id="rId148" ref="D146"/>
    <hyperlink r:id="rId149" ref="D147"/>
    <hyperlink r:id="rId150" ref="D148"/>
    <hyperlink r:id="rId151" ref="D149"/>
    <hyperlink r:id="rId152" ref="D150"/>
    <hyperlink r:id="rId153" ref="D151"/>
    <hyperlink r:id="rId154" ref="D152"/>
  </hyperlinks>
  <printOptions/>
  <pageMargins bottom="0.75" footer="0.0" header="0.0" left="0.7" right="0.7" top="0.75"/>
  <pageSetup orientation="landscape"/>
  <drawing r:id="rId155"/>
  <tableParts count="1">
    <tablePart r:id="rId15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2025-08-31T04:49:09Z</dcterms:created>
  <dc:creator>CHOKCHAI USSAVANARONG</dc:creator>
</cp:coreProperties>
</file>