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dvalsa-my.sharepoint.com/personal/gaguilera_addval_cl/Documents/Escritorio/"/>
    </mc:Choice>
  </mc:AlternateContent>
  <xr:revisionPtr revIDLastSave="39" documentId="13_ncr:1_{6E9EF742-1667-4771-A8D5-EEA672F49700}" xr6:coauthVersionLast="47" xr6:coauthVersionMax="47" xr10:uidLastSave="{809EA99F-3E6F-4B81-BF02-8F2EFBC75CF6}"/>
  <bookViews>
    <workbookView xWindow="28680" yWindow="-120" windowWidth="29040" windowHeight="15840" activeTab="2" xr2:uid="{CE30D4D5-26D2-4D20-9566-550755B96861}"/>
  </bookViews>
  <sheets>
    <sheet name="Hoja2" sheetId="4" r:id="rId1"/>
    <sheet name="Centralizacion " sheetId="2" r:id="rId2"/>
    <sheet name="Libro " sheetId="1" r:id="rId3"/>
    <sheet name="Hoja1" sheetId="3" r:id="rId4"/>
    <sheet name="Hoja3" sheetId="5" r:id="rId5"/>
    <sheet name="Hoja4" sheetId="6" r:id="rId6"/>
  </sheets>
  <definedNames>
    <definedName name="_xlnm._FilterDatabase" localSheetId="3" hidden="1">Hoja1!$A$1:$BI$109</definedName>
    <definedName name="_xlnm._FilterDatabase" localSheetId="2" hidden="1">'Libro '!$A$8:$CL$29</definedName>
    <definedName name="_xlnm.Print_Area" localSheetId="2">'Libro '!$A$3:$AA$29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1" l="1"/>
  <c r="H29" i="1"/>
  <c r="I29" i="1"/>
  <c r="J67" i="5"/>
  <c r="J61" i="5"/>
  <c r="J56" i="5"/>
  <c r="J50" i="5"/>
  <c r="J44" i="5"/>
  <c r="J39" i="5"/>
  <c r="J28" i="5"/>
  <c r="J22" i="5"/>
  <c r="J17" i="5"/>
  <c r="J12" i="5"/>
  <c r="J13" i="5"/>
  <c r="J14" i="5"/>
  <c r="J15" i="5"/>
  <c r="J16" i="5"/>
  <c r="J18" i="5"/>
  <c r="J19" i="5"/>
  <c r="J20" i="5"/>
  <c r="J21" i="5"/>
  <c r="J23" i="5"/>
  <c r="J24" i="5"/>
  <c r="J25" i="5"/>
  <c r="J26" i="5"/>
  <c r="J27" i="5"/>
  <c r="J29" i="5"/>
  <c r="J30" i="5"/>
  <c r="J31" i="5"/>
  <c r="J32" i="5"/>
  <c r="J33" i="5"/>
  <c r="J34" i="5"/>
  <c r="J35" i="5"/>
  <c r="J36" i="5"/>
  <c r="J37" i="5"/>
  <c r="J38" i="5"/>
  <c r="J40" i="5"/>
  <c r="J41" i="5"/>
  <c r="J42" i="5"/>
  <c r="J43" i="5"/>
  <c r="J45" i="5"/>
  <c r="J46" i="5"/>
  <c r="J47" i="5"/>
  <c r="J48" i="5"/>
  <c r="J49" i="5"/>
  <c r="J51" i="5"/>
  <c r="J52" i="5"/>
  <c r="J53" i="5"/>
  <c r="J54" i="5"/>
  <c r="J55" i="5"/>
  <c r="J57" i="5"/>
  <c r="J58" i="5"/>
  <c r="J59" i="5"/>
  <c r="J60" i="5"/>
  <c r="J62" i="5"/>
  <c r="J63" i="5"/>
  <c r="J64" i="5"/>
  <c r="J65" i="5"/>
  <c r="J66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AK11" i="1"/>
  <c r="AK12" i="1"/>
  <c r="AK13" i="1"/>
  <c r="AK14" i="1"/>
  <c r="AK16" i="1"/>
  <c r="AK17" i="1"/>
  <c r="AK18" i="1"/>
  <c r="AK19" i="1"/>
  <c r="AK20" i="1"/>
  <c r="AK21" i="1"/>
  <c r="AK23" i="1"/>
  <c r="AK25" i="1"/>
  <c r="AK26" i="1"/>
  <c r="AK27" i="1"/>
  <c r="AK9" i="1"/>
  <c r="B110" i="5"/>
  <c r="B99" i="5"/>
  <c r="B92" i="5"/>
  <c r="B85" i="5"/>
  <c r="B78" i="5"/>
  <c r="B67" i="5"/>
  <c r="B61" i="5"/>
  <c r="B56" i="5"/>
  <c r="B50" i="5"/>
  <c r="B44" i="5"/>
  <c r="B39" i="5"/>
  <c r="B28" i="5"/>
  <c r="B22" i="5"/>
  <c r="B17" i="5"/>
  <c r="B12" i="5"/>
  <c r="D101" i="5"/>
  <c r="D102" i="5" s="1"/>
  <c r="D103" i="5" s="1"/>
  <c r="D104" i="5" s="1"/>
  <c r="D87" i="5"/>
  <c r="D88" i="5" s="1"/>
  <c r="D89" i="5" s="1"/>
  <c r="D90" i="5" s="1"/>
  <c r="D91" i="5" s="1"/>
  <c r="D80" i="5"/>
  <c r="D81" i="5" s="1"/>
  <c r="D69" i="5"/>
  <c r="D70" i="5" s="1"/>
  <c r="D71" i="5" s="1"/>
  <c r="D72" i="5" s="1"/>
  <c r="D73" i="5" s="1"/>
  <c r="D74" i="5" s="1"/>
  <c r="D75" i="5" s="1"/>
  <c r="D76" i="5" s="1"/>
  <c r="D77" i="5" s="1"/>
  <c r="D63" i="5"/>
  <c r="D64" i="5" s="1"/>
  <c r="D65" i="5" s="1"/>
  <c r="D66" i="5" s="1"/>
  <c r="D58" i="5"/>
  <c r="D59" i="5" s="1"/>
  <c r="D60" i="5" s="1"/>
  <c r="D52" i="5"/>
  <c r="D53" i="5" s="1"/>
  <c r="D54" i="5" s="1"/>
  <c r="D55" i="5" s="1"/>
  <c r="D46" i="5"/>
  <c r="D47" i="5" s="1"/>
  <c r="D48" i="5" s="1"/>
  <c r="D49" i="5" s="1"/>
  <c r="D41" i="5"/>
  <c r="D42" i="5" s="1"/>
  <c r="D43" i="5" s="1"/>
  <c r="D24" i="5"/>
  <c r="D25" i="5" s="1"/>
  <c r="D26" i="5" s="1"/>
  <c r="D27" i="5" s="1"/>
  <c r="D19" i="5"/>
  <c r="D20" i="5" s="1"/>
  <c r="D21" i="5" s="1"/>
  <c r="D14" i="5"/>
  <c r="D15" i="5" s="1"/>
  <c r="D16" i="5" s="1"/>
  <c r="AG33" i="1"/>
  <c r="AG32" i="1"/>
  <c r="AF33" i="1"/>
  <c r="AF32" i="1"/>
  <c r="AE33" i="1"/>
  <c r="AE32" i="1"/>
  <c r="L33" i="1"/>
  <c r="L32" i="1"/>
  <c r="G33" i="1"/>
  <c r="G32" i="1"/>
  <c r="B111" i="5" l="1"/>
  <c r="Y29" i="1" l="1"/>
  <c r="D25" i="2" s="1"/>
  <c r="Z29" i="1"/>
  <c r="J11" i="1"/>
  <c r="J12" i="1"/>
  <c r="J13" i="1"/>
  <c r="J14" i="1"/>
  <c r="J16" i="1"/>
  <c r="J17" i="1"/>
  <c r="J18" i="1"/>
  <c r="J19" i="1"/>
  <c r="J20" i="1"/>
  <c r="J21" i="1"/>
  <c r="J23" i="1"/>
  <c r="J25" i="1"/>
  <c r="J26" i="1"/>
  <c r="J27" i="1"/>
  <c r="J9" i="1"/>
  <c r="V29" i="1"/>
  <c r="D21" i="2" s="1"/>
  <c r="X29" i="1"/>
  <c r="D24" i="2" s="1"/>
  <c r="W29" i="1"/>
  <c r="D23" i="2" s="1"/>
  <c r="G10" i="2" s="1"/>
  <c r="C9" i="2"/>
  <c r="C10" i="2"/>
  <c r="K29" i="1"/>
  <c r="C11" i="2" s="1"/>
  <c r="L29" i="1"/>
  <c r="C12" i="2" s="1"/>
  <c r="M29" i="1"/>
  <c r="P29" i="1"/>
  <c r="D16" i="2" s="1"/>
  <c r="Q29" i="1"/>
  <c r="D17" i="2" s="1"/>
  <c r="R29" i="1"/>
  <c r="D18" i="2" s="1"/>
  <c r="S29" i="1"/>
  <c r="T29" i="1"/>
  <c r="D20" i="2" s="1"/>
  <c r="U29" i="1"/>
  <c r="D22" i="2" s="1"/>
  <c r="AC29" i="1"/>
  <c r="D26" i="2" s="1"/>
  <c r="AE29" i="1"/>
  <c r="D29" i="2" s="1"/>
  <c r="AF29" i="1"/>
  <c r="C13" i="2" s="1"/>
  <c r="AG29" i="1"/>
  <c r="C8" i="2"/>
  <c r="N11" i="1"/>
  <c r="N12" i="1"/>
  <c r="N13" i="1"/>
  <c r="N14" i="1"/>
  <c r="N16" i="1"/>
  <c r="N17" i="1"/>
  <c r="N18" i="1"/>
  <c r="N19" i="1"/>
  <c r="N20" i="1"/>
  <c r="N21" i="1"/>
  <c r="N23" i="1"/>
  <c r="N25" i="1"/>
  <c r="N26" i="1"/>
  <c r="N27" i="1"/>
  <c r="N9" i="1"/>
  <c r="AA20" i="1"/>
  <c r="AA19" i="1"/>
  <c r="AA18" i="1"/>
  <c r="AA17" i="1"/>
  <c r="AA16" i="1"/>
  <c r="AA14" i="1"/>
  <c r="AA13" i="1"/>
  <c r="AA12" i="1"/>
  <c r="AA11" i="1"/>
  <c r="AA9" i="1"/>
  <c r="AA23" i="1"/>
  <c r="AA25" i="1"/>
  <c r="AA26" i="1"/>
  <c r="AA27" i="1"/>
  <c r="AA21" i="1"/>
  <c r="AA29" i="1" l="1"/>
  <c r="J29" i="1"/>
  <c r="D19" i="2"/>
  <c r="C15" i="2"/>
  <c r="C14" i="2"/>
  <c r="D28" i="2"/>
  <c r="N29" i="1"/>
  <c r="O18" i="1"/>
  <c r="O17" i="1"/>
  <c r="AB17" i="1" s="1"/>
  <c r="AD17" i="1" s="1"/>
  <c r="O14" i="1"/>
  <c r="AB14" i="1" s="1"/>
  <c r="AD14" i="1" s="1"/>
  <c r="O21" i="1"/>
  <c r="AB21" i="1" s="1"/>
  <c r="O26" i="1"/>
  <c r="O25" i="1"/>
  <c r="AB25" i="1" s="1"/>
  <c r="O16" i="1"/>
  <c r="AB16" i="1" s="1"/>
  <c r="AD16" i="1" s="1"/>
  <c r="O27" i="1"/>
  <c r="O23" i="1"/>
  <c r="AB23" i="1" s="1"/>
  <c r="O13" i="1"/>
  <c r="AB13" i="1" s="1"/>
  <c r="AD13" i="1" s="1"/>
  <c r="O20" i="1"/>
  <c r="AB20" i="1" s="1"/>
  <c r="AD20" i="1" s="1"/>
  <c r="O12" i="1"/>
  <c r="AB12" i="1" s="1"/>
  <c r="AD12" i="1" s="1"/>
  <c r="O19" i="1"/>
  <c r="AB19" i="1" s="1"/>
  <c r="AD19" i="1" s="1"/>
  <c r="O11" i="1"/>
  <c r="AB11" i="1" s="1"/>
  <c r="AD11" i="1" s="1"/>
  <c r="O9" i="1"/>
  <c r="G7" i="2" l="1"/>
  <c r="G6" i="2"/>
  <c r="O29" i="1"/>
  <c r="AB18" i="1"/>
  <c r="AD18" i="1" s="1"/>
  <c r="AB9" i="1"/>
  <c r="AB26" i="1"/>
  <c r="AD26" i="1" s="1"/>
  <c r="AD25" i="1"/>
  <c r="AD23" i="1"/>
  <c r="G9" i="2"/>
  <c r="AD9" i="1" l="1"/>
  <c r="G8" i="2"/>
  <c r="G11" i="2"/>
  <c r="AB27" i="1"/>
  <c r="AD27" i="1" s="1"/>
  <c r="AB29" i="1" l="1"/>
  <c r="AD21" i="1"/>
  <c r="AD29" i="1" s="1"/>
  <c r="C30" i="2"/>
  <c r="D27" i="2" l="1"/>
  <c r="G12" i="2"/>
  <c r="G13" i="2" l="1"/>
  <c r="D30" i="2" l="1"/>
  <c r="D3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tc={4DF651F6-FED8-4AA8-A824-55E94DE9A8B6}</author>
    <author>tc={88CF8230-0A2B-40AD-896D-1F9681FBDB06}</author>
    <author>tc={54565C75-DAAA-4E19-A461-AD031BBB9A25}</author>
    <author>tc={D7A86EBC-DA2B-455F-9B1C-13539B318CE7}</author>
    <author>tc={FBD1C04A-9736-41C7-8E6B-5B01C3E2F340}</author>
    <author>tc={5E51DBA7-06EE-49BD-8348-F88E626275BF}</author>
    <author>tc={8679C7E4-AC6D-464A-922E-E5832D841787}</author>
    <author>tc={7823EA24-45FB-4026-A092-3BDEB33E01DE}</author>
    <author>tc={F0FC6875-177B-43B4-BB83-DD43A9D97BB8}</author>
    <author>tc={A3C0153C-5BE8-4A69-9952-6E2D76C876A0}</author>
  </authors>
  <commentList>
    <comment ref="A9" authorId="0" shapeId="0" xr:uid="{4DF651F6-FED8-4AA8-A824-55E94DE9A8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50/50</t>
      </text>
    </comment>
    <comment ref="A10" authorId="1" shapeId="0" xr:uid="{88CF8230-0A2B-40AD-896D-1F9681FBDB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50/50</t>
      </text>
    </comment>
    <comment ref="A14" authorId="2" shapeId="0" xr:uid="{54565C75-DAAA-4E19-A461-AD031BBB9A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80/20</t>
      </text>
    </comment>
    <comment ref="A15" authorId="3" shapeId="0" xr:uid="{D7A86EBC-DA2B-455F-9B1C-13539B318C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80/20</t>
      </text>
    </comment>
    <comment ref="A21" authorId="4" shapeId="0" xr:uid="{FBD1C04A-9736-41C7-8E6B-5B01C3E2F3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50/50</t>
      </text>
    </comment>
    <comment ref="A22" authorId="5" shapeId="0" xr:uid="{5E51DBA7-06EE-49BD-8348-F88E626275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50/50</t>
      </text>
    </comment>
    <comment ref="A23" authorId="6" shapeId="0" xr:uid="{8679C7E4-AC6D-464A-922E-E5832D8417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50/50</t>
      </text>
    </comment>
    <comment ref="A24" authorId="7" shapeId="0" xr:uid="{7823EA24-45FB-4026-A092-3BDEB33E01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50/50</t>
      </text>
    </comment>
    <comment ref="A27" authorId="8" shapeId="0" xr:uid="{F0FC6875-177B-43B4-BB83-DD43A9D97B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50/50</t>
      </text>
    </comment>
    <comment ref="A28" authorId="9" shapeId="0" xr:uid="{A3C0153C-5BE8-4A69-9952-6E2D76C876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50/50</t>
      </text>
    </comment>
  </commentList>
</comments>
</file>

<file path=xl/sharedStrings.xml><?xml version="1.0" encoding="utf-8"?>
<sst xmlns="http://schemas.openxmlformats.org/spreadsheetml/2006/main" count="1490" uniqueCount="582">
  <si>
    <t>DEBE</t>
  </si>
  <si>
    <t>HABER</t>
  </si>
  <si>
    <t>CONCEPTOS</t>
  </si>
  <si>
    <t>SIS</t>
  </si>
  <si>
    <t>TOTALES</t>
  </si>
  <si>
    <t xml:space="preserve">PREVIRED </t>
  </si>
  <si>
    <t>AFP</t>
  </si>
  <si>
    <t>ISAPRES</t>
  </si>
  <si>
    <t>FONASA</t>
  </si>
  <si>
    <t xml:space="preserve">MUTUAL </t>
  </si>
  <si>
    <t>TOTAL COTIZACIONES</t>
  </si>
  <si>
    <t>DIFERENCIA</t>
  </si>
  <si>
    <t>NOMBRE</t>
  </si>
  <si>
    <t>RUT</t>
  </si>
  <si>
    <t>DIAS TRABAJ.</t>
  </si>
  <si>
    <t>SUELDO BASE</t>
  </si>
  <si>
    <t>TOTAL IMPONIBLE</t>
  </si>
  <si>
    <t>TOTAL NO IMPONIBLE</t>
  </si>
  <si>
    <t>TOTAL HABERES</t>
  </si>
  <si>
    <t>COTIZ. A.F.P.</t>
  </si>
  <si>
    <t>COTIZ. FONASA</t>
  </si>
  <si>
    <t>COTIZ. ISAPRE</t>
  </si>
  <si>
    <t>S. CESANTIA TRABAJADOR</t>
  </si>
  <si>
    <t>IMPUESTO UNICO</t>
  </si>
  <si>
    <t>TOTAL DESCUENTOS</t>
  </si>
  <si>
    <t>ALCANCE LIQUIDO</t>
  </si>
  <si>
    <t>ANTICIPO</t>
  </si>
  <si>
    <t>LIQUIDO A PAGAR</t>
  </si>
  <si>
    <t>MUTUAL</t>
  </si>
  <si>
    <t>SIS EMPLEADOR</t>
  </si>
  <si>
    <t>SEG. CES. EMPLEAD</t>
  </si>
  <si>
    <t>COTIZ. AFP</t>
  </si>
  <si>
    <t>SEG. CES. EMPL + TRAB</t>
  </si>
  <si>
    <t>LIQUIDO A PAGO</t>
  </si>
  <si>
    <t>S. CESANTIA EMPLEADOR</t>
  </si>
  <si>
    <t>OTROS HABERES</t>
  </si>
  <si>
    <t>OTROS DESCUENTOS</t>
  </si>
  <si>
    <t>HORAS EXTRAS</t>
  </si>
  <si>
    <t>12.411.924-3</t>
  </si>
  <si>
    <t>14.450.103-9</t>
  </si>
  <si>
    <t>10.243.883-3</t>
  </si>
  <si>
    <t>14.412.429-4</t>
  </si>
  <si>
    <t>27.003.154-4</t>
  </si>
  <si>
    <t>25.380.726-1</t>
  </si>
  <si>
    <t>17.285.075-8</t>
  </si>
  <si>
    <t>15.438.963-6</t>
  </si>
  <si>
    <t>8.567.608-3</t>
  </si>
  <si>
    <t>26.384.337-1</t>
  </si>
  <si>
    <t>12.431.506-9</t>
  </si>
  <si>
    <t>14.762.602-9</t>
  </si>
  <si>
    <t>9.796.676-1</t>
  </si>
  <si>
    <t>12.469.841-3</t>
  </si>
  <si>
    <t>15.781.653-5</t>
  </si>
  <si>
    <t>DATA PHARMA DE CHILE S.A.</t>
  </si>
  <si>
    <t>RUT: 96.612.830-5</t>
  </si>
  <si>
    <t>Almarza Jordan Luis Alberto</t>
  </si>
  <si>
    <t>Alvear Uribe Patricia Alejandra</t>
  </si>
  <si>
    <t>Aracena Hernandez Claudia Soledad</t>
  </si>
  <si>
    <t>Arroyo Avendaño Pablo Francisco</t>
  </si>
  <si>
    <t>Costa Bittencourt carla</t>
  </si>
  <si>
    <t>Diaz Nauto Jonathan Andres</t>
  </si>
  <si>
    <t>Martinez Abuhadba Guillermo Jesus</t>
  </si>
  <si>
    <t>Pinto Quappe Eduardo</t>
  </si>
  <si>
    <t>Prada Godoy Yeanny Vanessa</t>
  </si>
  <si>
    <t>Pradines Rodriguez Carlos Mauricio</t>
  </si>
  <si>
    <t>Sepulveda Pablo Blas</t>
  </si>
  <si>
    <t>Tala Awad Maria Cristina</t>
  </si>
  <si>
    <t>Valenzuela Moreno Jacqueline del Carmen</t>
  </si>
  <si>
    <t>Velasquez Serrano Hernan Antonio</t>
  </si>
  <si>
    <t>ASIGNACION TELEFONO</t>
  </si>
  <si>
    <t>MOVILIZACION</t>
  </si>
  <si>
    <t>AHORRO AFP</t>
  </si>
  <si>
    <t>PRESTAMO SOLIDARIO (3%)</t>
  </si>
  <si>
    <t>PRESTAMO EMPRESA</t>
  </si>
  <si>
    <t>PTMO. CCAF LOS ANDES</t>
  </si>
  <si>
    <t>RUT:  96.612.830-5</t>
  </si>
  <si>
    <t>ASIG. TELEFONO</t>
  </si>
  <si>
    <t>BONO MOVILIZACION</t>
  </si>
  <si>
    <t>PMO. SOLIDARIO (3%)</t>
  </si>
  <si>
    <t>PRESTAMO CCAF LOS ANDES</t>
  </si>
  <si>
    <t>CCAF LOS ANDES</t>
  </si>
  <si>
    <t>Da Silva Karla Dayana</t>
  </si>
  <si>
    <t>ANTICIPO GRATIFICAC.</t>
  </si>
  <si>
    <t>ANTICIPO GRATIFICACION</t>
  </si>
  <si>
    <t>ANTICIPO SUELDO</t>
  </si>
  <si>
    <t/>
  </si>
  <si>
    <t>CENTRALIZACION  ABRIL  2023</t>
  </si>
  <si>
    <t>LIBRO REMUNERACIONES ABRIL 2023</t>
  </si>
  <si>
    <t>TOTAL  GENERAL  ABRIL  2023</t>
  </si>
  <si>
    <t>Código Plan de Cuenta</t>
  </si>
  <si>
    <t>Monto al Debe Moneda Base</t>
  </si>
  <si>
    <t>Monto al Haber Moneda Base</t>
  </si>
  <si>
    <t>Descripción Movimiento</t>
  </si>
  <si>
    <t>Equivalencia Moneda</t>
  </si>
  <si>
    <t>Monto al Debe Moneda Adicional</t>
  </si>
  <si>
    <t>Monto al Haber Moneda Adicional</t>
  </si>
  <si>
    <t>Código Condición de Venta</t>
  </si>
  <si>
    <t>Código Vendedor</t>
  </si>
  <si>
    <t>Código Ubicación</t>
  </si>
  <si>
    <t>REGION</t>
  </si>
  <si>
    <t>Código Instrumento Financiero</t>
  </si>
  <si>
    <t>Cantidad Instrumento Financiero</t>
  </si>
  <si>
    <t>U NEGOCIO</t>
  </si>
  <si>
    <t>Cantidad Concepto de Gasto</t>
  </si>
  <si>
    <t>Código Centro de Costo</t>
  </si>
  <si>
    <t>Tipo Docto. Conciliación</t>
  </si>
  <si>
    <t>Nro. Docto. Conciliación</t>
  </si>
  <si>
    <t>Código Auxiliar</t>
  </si>
  <si>
    <t>Tipo Documento</t>
  </si>
  <si>
    <t>Nro. Documento</t>
  </si>
  <si>
    <t>Fecha Emisión Docto.(DD/MM/AAAA)</t>
  </si>
  <si>
    <t>Fecha Vencimiento Docto.(DD/MM/AAAA)</t>
  </si>
  <si>
    <t>Tipo Docto. Referencia</t>
  </si>
  <si>
    <t>Nro. Docto. Referencia</t>
  </si>
  <si>
    <t>Nro. Correlativo Interno</t>
  </si>
  <si>
    <t>AFECTO</t>
  </si>
  <si>
    <t>Exento Ventas</t>
  </si>
  <si>
    <t>IVA DF</t>
  </si>
  <si>
    <t>IVA CF</t>
  </si>
  <si>
    <t>NO RECU</t>
  </si>
  <si>
    <t>Monto 6 Detalle Libro</t>
  </si>
  <si>
    <t>Monto 7 Detalle Libro</t>
  </si>
  <si>
    <t>Monto 8 Detalle Libro</t>
  </si>
  <si>
    <t>Monto 9 Detalle Libro</t>
  </si>
  <si>
    <t>Monto Suma Detalle Libro</t>
  </si>
  <si>
    <t>Graba el detalle de libro (S/N) (Opcional, por defecto 'S')</t>
  </si>
  <si>
    <t>Documento Nulo (S/N) (Opcional, por defecto 'N')</t>
  </si>
  <si>
    <t>Código flujo efectivo 1 (Opcional)</t>
  </si>
  <si>
    <t>Monto flujo 1 (Opcional)</t>
  </si>
  <si>
    <t>Código flujo efectivo 2 (Opcional)</t>
  </si>
  <si>
    <t>Monto flujo 2 (Opcional)</t>
  </si>
  <si>
    <t>Código flujo efectivo 3 (Opcional)</t>
  </si>
  <si>
    <t>Monto flujo 3 (Opcional)</t>
  </si>
  <si>
    <t>Código flujo efectivo 4 (Opcional)</t>
  </si>
  <si>
    <t>Monto flujo 4 (Opcional)</t>
  </si>
  <si>
    <t>Código flujo efectivo 5 (Opcional)</t>
  </si>
  <si>
    <t>Monto flujo 5 (Opcional)</t>
  </si>
  <si>
    <t>Código flujo efectivo 6 (Opcional)</t>
  </si>
  <si>
    <t>Monto flujo 6 (Opcional)</t>
  </si>
  <si>
    <t>Código flujo efectivo 7 (Opcional)</t>
  </si>
  <si>
    <t>Monto flujo 7 (Opcional)</t>
  </si>
  <si>
    <t>Código flujo efectivo 8 (Opcional)</t>
  </si>
  <si>
    <t>Monto flujo 8 (Opcional)</t>
  </si>
  <si>
    <t>Código flujo efectivo 9 (Opcional)</t>
  </si>
  <si>
    <t>Monto flujo 9 (Opcional)</t>
  </si>
  <si>
    <t>Código flujo efectivo 10 (Opcional)</t>
  </si>
  <si>
    <t>Monto flujo 10 (Opcional)</t>
  </si>
  <si>
    <t>Número Cuota de Pago (Opcional)</t>
  </si>
  <si>
    <t>Número Documento Desde</t>
  </si>
  <si>
    <t>Número Documento Hasta</t>
  </si>
  <si>
    <t>DATA PHARMA DE CHILE SA</t>
  </si>
  <si>
    <t>ESTUDIOS DE MERCADO Y ENCUESTAS DE OPINION PUBLICA</t>
  </si>
  <si>
    <t>BUCAREST 150</t>
  </si>
  <si>
    <t>PROVIDENCIA</t>
  </si>
  <si>
    <t>SANTIAGO</t>
  </si>
  <si>
    <t>96.612.830-5</t>
  </si>
  <si>
    <t>Balance Tributario</t>
  </si>
  <si>
    <t xml:space="preserve"> Acumulado mes/año</t>
  </si>
  <si>
    <t>Enero/2023</t>
  </si>
  <si>
    <t>Cuenta Contable</t>
  </si>
  <si>
    <t>1-1-01-0106</t>
  </si>
  <si>
    <t>FONDO FIJO</t>
  </si>
  <si>
    <t>1-1-01-0111</t>
  </si>
  <si>
    <t>CHEQUE EN CARTERA</t>
  </si>
  <si>
    <t>1-1-01-0136</t>
  </si>
  <si>
    <t>FF  ANDREA ALVAREZ POZOS</t>
  </si>
  <si>
    <t>1-1-01-0201</t>
  </si>
  <si>
    <t>SANTANDER RECIBIDORA  CTA 2554161-8</t>
  </si>
  <si>
    <t>1-1-01-0202</t>
  </si>
  <si>
    <t>SANTANDER PAGADORA  CTA 545981-8</t>
  </si>
  <si>
    <t>1-1-01-0203</t>
  </si>
  <si>
    <t>BANCO SANTANDER US</t>
  </si>
  <si>
    <t>1-1-02-0101</t>
  </si>
  <si>
    <t>DEPÓSITOS A PLAZO EN PESO</t>
  </si>
  <si>
    <t>1-1-02-0102</t>
  </si>
  <si>
    <t>COLOCACIONES EN FONDOS MUTUOS PESO</t>
  </si>
  <si>
    <t>1-1-02-0103</t>
  </si>
  <si>
    <t>FONDOS MUTUOS SANTANDER 2</t>
  </si>
  <si>
    <t>1-1-03-0101</t>
  </si>
  <si>
    <t>CLIENTES NACIONALES</t>
  </si>
  <si>
    <t>1-1-03-0102</t>
  </si>
  <si>
    <t>CLIENTES EXTRANJEROS</t>
  </si>
  <si>
    <t>1-1-03-0106</t>
  </si>
  <si>
    <t>PROVISIÓN CLIENTES INCOBRABLES</t>
  </si>
  <si>
    <t>1-1-03-0107</t>
  </si>
  <si>
    <t>DOCUMENTOD POR COBRAR EN PESO</t>
  </si>
  <si>
    <t>1-1-03-0108</t>
  </si>
  <si>
    <t>DOC POR COBRAR RELACIONADAS USD</t>
  </si>
  <si>
    <t>1-1-03-0109</t>
  </si>
  <si>
    <t>PROVISIÓN  CLIENTES</t>
  </si>
  <si>
    <t>1-1-03-0110</t>
  </si>
  <si>
    <t>CHEQUES PROTESTADOS</t>
  </si>
  <si>
    <t>1-1-04-0101</t>
  </si>
  <si>
    <t>GARANTIAS ENTREGADAS</t>
  </si>
  <si>
    <t>1-1-04-0103</t>
  </si>
  <si>
    <t>ANTICIPO HONORARIOS Y PROVEEDORES</t>
  </si>
  <si>
    <t>1-1-04-0104</t>
  </si>
  <si>
    <t>OTROS GASTOS ANTICIPADOS</t>
  </si>
  <si>
    <t>1-1-04-0105</t>
  </si>
  <si>
    <t>ANTICIPOS SUELDO</t>
  </si>
  <si>
    <t>1-1-04-0106</t>
  </si>
  <si>
    <t>PRESTAMOS AL PERSONAL</t>
  </si>
  <si>
    <t>1-1-04-0111</t>
  </si>
  <si>
    <t>FONDOS POR RENDIR</t>
  </si>
  <si>
    <t>1-1-04-0107</t>
  </si>
  <si>
    <t>CUENTAS POR COBRAR EDUARDO PINTO</t>
  </si>
  <si>
    <t>1-1-04-0112</t>
  </si>
  <si>
    <t>1-1-04-0115</t>
  </si>
  <si>
    <t>LETRAS POR COBRAR</t>
  </si>
  <si>
    <t>1-1-04-0117</t>
  </si>
  <si>
    <t>DEUDORES VARIOS</t>
  </si>
  <si>
    <t>1-1-04-0201</t>
  </si>
  <si>
    <t>IVA CREDITO FISCAL</t>
  </si>
  <si>
    <t>1-1-04-0216</t>
  </si>
  <si>
    <t>PAGOS PROVISIONALES MENSUALES</t>
  </si>
  <si>
    <t>1-1-04-0218</t>
  </si>
  <si>
    <t>IMPUESTOS POR RECUPERAR</t>
  </si>
  <si>
    <t>1-1-04-0221</t>
  </si>
  <si>
    <t>FRANQUICIA SENCE</t>
  </si>
  <si>
    <t>1-1-04-2000</t>
  </si>
  <si>
    <t>IMPUESTOS POR RECUPERAR</t>
  </si>
  <si>
    <t>1-1-05-0101</t>
  </si>
  <si>
    <t>MERCADERIAS</t>
  </si>
  <si>
    <t>1-1-10-3010</t>
  </si>
  <si>
    <t>1-2-03-0001</t>
  </si>
  <si>
    <t>ACTIVO LEASING</t>
  </si>
  <si>
    <t>1-2-03-0002</t>
  </si>
  <si>
    <t>INTERES DIF LEASING</t>
  </si>
  <si>
    <t>1-2-04-0301</t>
  </si>
  <si>
    <t>COMPUTADORES SOFTWARE Y HADWARE</t>
  </si>
  <si>
    <t>1-2-04-0303</t>
  </si>
  <si>
    <t>DEPRECIACION ACUMULADA EQUIPOS COMPUTACIONALES</t>
  </si>
  <si>
    <t>1-2-04-0801</t>
  </si>
  <si>
    <t>INSTALACIONES</t>
  </si>
  <si>
    <t>1-2-04-0803</t>
  </si>
  <si>
    <t>DEPRECIACION ACUMULADA INSTALACIONES</t>
  </si>
  <si>
    <t>1-2-04-0901</t>
  </si>
  <si>
    <t>MUEBLES Y UTILES</t>
  </si>
  <si>
    <t>1-2-04-0903</t>
  </si>
  <si>
    <t>DEPRECIACION ACUMULADA MUEBLES Y UTILES</t>
  </si>
  <si>
    <t>1-2-05-0201</t>
  </si>
  <si>
    <t>ACTIVOS INTANGIBLES - V.O.</t>
  </si>
  <si>
    <t>1-2-05-0301</t>
  </si>
  <si>
    <t>AJUSTE TRIBUTARIO DE ACTIVO</t>
  </si>
  <si>
    <t>2-1-01-0101</t>
  </si>
  <si>
    <t>PROVEEDORES NACIONALES</t>
  </si>
  <si>
    <t>2-1-01-0102</t>
  </si>
  <si>
    <t>PRESTAMOS A PAGAR</t>
  </si>
  <si>
    <t>2-1-01-0103</t>
  </si>
  <si>
    <t>PROVEEDORES DEL EXTERIOR OTROS</t>
  </si>
  <si>
    <t>2-1-01-0104</t>
  </si>
  <si>
    <t>DOCUMENTOS CADUCADOS</t>
  </si>
  <si>
    <t>2-1-01-0105</t>
  </si>
  <si>
    <t>ANTICIPOS DE CLIENTES</t>
  </si>
  <si>
    <t>2-1-01-0106</t>
  </si>
  <si>
    <t>2-1-01-0107</t>
  </si>
  <si>
    <t>2-1-01-0201</t>
  </si>
  <si>
    <t>LINEA CREDITO</t>
  </si>
  <si>
    <t>2-1-01-0301</t>
  </si>
  <si>
    <t>SUELDOS POR PAGAR</t>
  </si>
  <si>
    <t>2-1-01-0302</t>
  </si>
  <si>
    <t>COTIZACIONES PREVISIONALES POR PAGAR</t>
  </si>
  <si>
    <t>2-1-01-0401</t>
  </si>
  <si>
    <t>IVA DEBITO FISCAL</t>
  </si>
  <si>
    <t>2-1-01-0408</t>
  </si>
  <si>
    <t>IMPUESTO ÊNICO 2ª CAT.</t>
  </si>
  <si>
    <t>2-1-01-0409</t>
  </si>
  <si>
    <t>IMPUESTO RETENCIÓN HONORARIOS</t>
  </si>
  <si>
    <t>2-1-01-0410</t>
  </si>
  <si>
    <t>IMPUESTO RENTA A PAGAR</t>
  </si>
  <si>
    <t>2-1-01-0411</t>
  </si>
  <si>
    <t>IMPUESTO ADICIONAL</t>
  </si>
  <si>
    <t>2-1-01-0413</t>
  </si>
  <si>
    <t>OTROS IMPUESTOS A PAGAR 3</t>
  </si>
  <si>
    <t>2-1-01-0414</t>
  </si>
  <si>
    <t>IMPUESTO POR PAGAR</t>
  </si>
  <si>
    <t>2-1-01-0502</t>
  </si>
  <si>
    <t>OBLIGACIONES LEASING</t>
  </si>
  <si>
    <t>2-1-01-0607</t>
  </si>
  <si>
    <t>PRESTAMOS BANCARIOS L/P</t>
  </si>
  <si>
    <t>2-1-01-0609</t>
  </si>
  <si>
    <t>DOC. POR PAGAR L PLAZO</t>
  </si>
  <si>
    <t>2-1-01-0611</t>
  </si>
  <si>
    <t>PROVISION VACACIONES</t>
  </si>
  <si>
    <t>2-1-01-0612</t>
  </si>
  <si>
    <t>PROVISIONES VARIAS CLP</t>
  </si>
  <si>
    <t>3-1-01-0101</t>
  </si>
  <si>
    <t>CAPITAL PAGADO</t>
  </si>
  <si>
    <t>3-3-01-0101</t>
  </si>
  <si>
    <t>UTILIDADES ACUMULADOS</t>
  </si>
  <si>
    <t>3-4-01-0101</t>
  </si>
  <si>
    <t>RESULTADO DEL EJERCICIO</t>
  </si>
  <si>
    <t>3-5-01-0101</t>
  </si>
  <si>
    <t>DIVIDENDOS POR PAGADOS</t>
  </si>
  <si>
    <t>4-1-01-0101</t>
  </si>
  <si>
    <t>GANANCIA</t>
  </si>
  <si>
    <t>4-1-01-0103</t>
  </si>
  <si>
    <t>OTROS INGRESOS NO CLASIFICADOS</t>
  </si>
  <si>
    <t>4-1-01-0201</t>
  </si>
  <si>
    <t>VENTAS MERCADO EXTERNO</t>
  </si>
  <si>
    <t>4-2-01-0103</t>
  </si>
  <si>
    <t>OTROS INGRESOS</t>
  </si>
  <si>
    <t>4-2-01-0104</t>
  </si>
  <si>
    <t>RESULTADO VENTA  BIENES DE USO</t>
  </si>
  <si>
    <t>5-1-01-0101</t>
  </si>
  <si>
    <t>SUELDOS</t>
  </si>
  <si>
    <t>5-1-01-0102</t>
  </si>
  <si>
    <t>HORAS EXTRAS</t>
  </si>
  <si>
    <t>5-1-01-0103</t>
  </si>
  <si>
    <t>MOVILIZACION DEL PERSONAL</t>
  </si>
  <si>
    <t>5-1-01-0104</t>
  </si>
  <si>
    <t>OTROS GASTOS DE NOMINA 5 BONOS COMERCIALES</t>
  </si>
  <si>
    <t>5-1-01-0107</t>
  </si>
  <si>
    <t>GASTOS DE ALIMENTACION</t>
  </si>
  <si>
    <t>5-1-01-0108</t>
  </si>
  <si>
    <t>OTROS GASTOS DE NOMINA 2 SAC</t>
  </si>
  <si>
    <t>5-1-01-0109</t>
  </si>
  <si>
    <t>OTROS GASTOS DE NOMINA 3 GIFT</t>
  </si>
  <si>
    <t>5-1-01-0110</t>
  </si>
  <si>
    <t>OTROS GASTOS DE NOMINA 4 MOVILIZACIÓN</t>
  </si>
  <si>
    <t>5-1-01-0112</t>
  </si>
  <si>
    <t>ASIGNACION TELEFONOS</t>
  </si>
  <si>
    <t>5-1-01-0113</t>
  </si>
  <si>
    <t>SEGURO CESANTIA</t>
  </si>
  <si>
    <t>5-1-01-0114</t>
  </si>
  <si>
    <t>ACHS</t>
  </si>
  <si>
    <t>5-1-01-0121</t>
  </si>
  <si>
    <t>SUELDO NRO 13</t>
  </si>
  <si>
    <t>5-1-01-0123</t>
  </si>
  <si>
    <t>OTROS GASTOS DE NOMINA 5-VACACIONES</t>
  </si>
  <si>
    <t>5-1-01-0301</t>
  </si>
  <si>
    <t>CAPACITACIÓN</t>
  </si>
  <si>
    <t>5-1-01-0302</t>
  </si>
  <si>
    <t>BENEFICIO AUTOMÓVIL</t>
  </si>
  <si>
    <t>5-1-01-0303</t>
  </si>
  <si>
    <t>BENEFICIO GYMNASIO</t>
  </si>
  <si>
    <t>5-1-01-0501</t>
  </si>
  <si>
    <t>FINIQUITOS</t>
  </si>
  <si>
    <t>5-1-02-0201</t>
  </si>
  <si>
    <t>ARRIENDO FARMACIA</t>
  </si>
  <si>
    <t>5-1-02-0204</t>
  </si>
  <si>
    <t>TRANSFERENCIA DE DATOS (SALCO - AHU)</t>
  </si>
  <si>
    <t>5-1-02-0209</t>
  </si>
  <si>
    <t>COSTOS DISTRIBUIDORAS</t>
  </si>
  <si>
    <t>5-1-02-0301</t>
  </si>
  <si>
    <t>CORRESPONDENCIA GENERAL</t>
  </si>
  <si>
    <t>5-1-02-0401</t>
  </si>
  <si>
    <t>CONSULTORIA EN TECNOLOGIA Q4</t>
  </si>
  <si>
    <t>5-1-02-0601</t>
  </si>
  <si>
    <t>COSTO MERCADERIAS</t>
  </si>
  <si>
    <t>5-1-02-0702</t>
  </si>
  <si>
    <t>MANTENIMIENTO DE TECNOLOGÍA</t>
  </si>
  <si>
    <t>5-1-03-0101</t>
  </si>
  <si>
    <t>AEREOS</t>
  </si>
  <si>
    <t>5-1-03-0102</t>
  </si>
  <si>
    <t>ALOJAMIENTO</t>
  </si>
  <si>
    <t>5-1-03-0103</t>
  </si>
  <si>
    <t>COMIDAS</t>
  </si>
  <si>
    <t>5-1-03-0104</t>
  </si>
  <si>
    <t>MOVILIDAD</t>
  </si>
  <si>
    <t>5-1-03-0105</t>
  </si>
  <si>
    <t>DIVERSOS</t>
  </si>
  <si>
    <t>5-1-03-0106</t>
  </si>
  <si>
    <t>GASTOS DE REPRESENTACION</t>
  </si>
  <si>
    <t>5-1-03-0201</t>
  </si>
  <si>
    <t>PROMOCIÓN Y PUBLICIDAD</t>
  </si>
  <si>
    <t>5-1-03-0202</t>
  </si>
  <si>
    <t>EVENTOS</t>
  </si>
  <si>
    <t>5-1-03-0203</t>
  </si>
  <si>
    <t>REGALOS EMPRESARIALES</t>
  </si>
  <si>
    <t>5-1-03-0501</t>
  </si>
  <si>
    <t>DEUDORES INCOBRABLES</t>
  </si>
  <si>
    <t>5-1-04-0101</t>
  </si>
  <si>
    <t>ARRIENDO OFICINA</t>
  </si>
  <si>
    <t>5-1-04-0102</t>
  </si>
  <si>
    <t>GASTOS COMUNES</t>
  </si>
  <si>
    <t>5-1-04-0103</t>
  </si>
  <si>
    <t>INTERESES PRESTAMO</t>
  </si>
  <si>
    <t>5-1-04-0104</t>
  </si>
  <si>
    <t>CONSUMOS BASICOS</t>
  </si>
  <si>
    <t>5-1-04-0105</t>
  </si>
  <si>
    <t>ARRIENDAMIENTO BODEGAS</t>
  </si>
  <si>
    <t>5-1-04-0201</t>
  </si>
  <si>
    <t>COMUNICACIONES - TELEFONO</t>
  </si>
  <si>
    <t>5-1-04-0202</t>
  </si>
  <si>
    <t>COMUNICACIONES CELULARES</t>
  </si>
  <si>
    <t>5-1-04-0203</t>
  </si>
  <si>
    <t>COMUNICACIONES - INTERNET</t>
  </si>
  <si>
    <t>5-1-04-0301</t>
  </si>
  <si>
    <t>ARTICULO OFICINA</t>
  </si>
  <si>
    <t>5-1-04-0302</t>
  </si>
  <si>
    <t>GASTOS DE CAFETERIA</t>
  </si>
  <si>
    <t>5-1-04-0305</t>
  </si>
  <si>
    <t>GASTOS VARIOS</t>
  </si>
  <si>
    <t>5-1-04-0306</t>
  </si>
  <si>
    <t>SUSCRIPCIONES</t>
  </si>
  <si>
    <t>5-1-04-0307</t>
  </si>
  <si>
    <t>ARTICULOS ASEO</t>
  </si>
  <si>
    <t>5-1-04-0308</t>
  </si>
  <si>
    <t>COMISION USO PLATAFORMAS PROV.</t>
  </si>
  <si>
    <t>5-1-04-0401</t>
  </si>
  <si>
    <t>ARRIENDO FOTOCOPIADORA</t>
  </si>
  <si>
    <t>5-1-04-0402</t>
  </si>
  <si>
    <t>MANT. LICENCIAS (FLEXLINE)</t>
  </si>
  <si>
    <t>5-1-04-0403</t>
  </si>
  <si>
    <t>ACCESORIOS DE COMPUTACION</t>
  </si>
  <si>
    <t>5-1-04-0501</t>
  </si>
  <si>
    <t>ASESORIA CONTABLE</t>
  </si>
  <si>
    <t>5-1-04-0502</t>
  </si>
  <si>
    <t>HONORARIOS LEGALES</t>
  </si>
  <si>
    <t>5-1-04-0504</t>
  </si>
  <si>
    <t>ASESORIAS Y OTROS SERVICIOS</t>
  </si>
  <si>
    <t>5-1-04-0505</t>
  </si>
  <si>
    <t>SERVICIOS REMODELACION OFICINA</t>
  </si>
  <si>
    <t>5-1-04-0506</t>
  </si>
  <si>
    <t>HONORARIOS PROFESIONALES</t>
  </si>
  <si>
    <t>5-1-04-0601</t>
  </si>
  <si>
    <t>SEGUROS GENERALES</t>
  </si>
  <si>
    <t>5-1-04-0701</t>
  </si>
  <si>
    <t>DEPRECIACION</t>
  </si>
  <si>
    <t>5-1-04-0801</t>
  </si>
  <si>
    <t>GASTOS BANCARIOS</t>
  </si>
  <si>
    <t>5-1-04-0901</t>
  </si>
  <si>
    <t>EVENTOS INTERNOS</t>
  </si>
  <si>
    <t>5-1-05-0101</t>
  </si>
  <si>
    <t>MULTAS</t>
  </si>
  <si>
    <t>5-1-05-0201</t>
  </si>
  <si>
    <t>IMPTO NO RECUPERABLE</t>
  </si>
  <si>
    <t>5-1-05-0202</t>
  </si>
  <si>
    <t>PATENTES MUNICIPALES</t>
  </si>
  <si>
    <t>5-1-05-0301</t>
  </si>
  <si>
    <t>IMPUESTO A LA RENTA</t>
  </si>
  <si>
    <t>5-2-01-0101</t>
  </si>
  <si>
    <t>OTROS EGRESOS</t>
  </si>
  <si>
    <t>5-2-01-0102</t>
  </si>
  <si>
    <t>RESULTADO EJERCICIO ANTERIORES</t>
  </si>
  <si>
    <t>5-3-01-0102</t>
  </si>
  <si>
    <t>DIFERENCIA CAMBIO POSITIVA</t>
  </si>
  <si>
    <t>5-3-01-0103</t>
  </si>
  <si>
    <t>DIFERENCIA DE CAMBIO NEGATIVA</t>
  </si>
  <si>
    <t>5-3-01-0104</t>
  </si>
  <si>
    <t>INTERESES GANADOS</t>
  </si>
  <si>
    <t>5-3-01-0106</t>
  </si>
  <si>
    <t>VALUACIÓN MONEDA EXTRANJERA</t>
  </si>
  <si>
    <t>5-3-01-0107</t>
  </si>
  <si>
    <t>REDONDEO</t>
  </si>
  <si>
    <t>5-3-01-0108</t>
  </si>
  <si>
    <t>CORRECCION MONETARIA</t>
  </si>
  <si>
    <t>Sub-Totales</t>
  </si>
  <si>
    <t>Pérdidas / Ganancias</t>
  </si>
  <si>
    <t>Total General</t>
  </si>
  <si>
    <t>Centraliza remuneración Luis Almarza</t>
  </si>
  <si>
    <t>Centraliza remuneración Patricia Alvear</t>
  </si>
  <si>
    <t>Centraliza remuneracion Claudia Aracena</t>
  </si>
  <si>
    <t>Centraliza Remuneración Pablo Arroyo</t>
  </si>
  <si>
    <t>Centraliza remuneración Carla Costa</t>
  </si>
  <si>
    <t>Centraliza remuneracion Karla Da Silva</t>
  </si>
  <si>
    <t>Centraliza remuneración Jhonathan Diaz</t>
  </si>
  <si>
    <t>Centraliza remuneración Guillermo Martinez</t>
  </si>
  <si>
    <t>Centraliza remuneración Eduardo Pinto</t>
  </si>
  <si>
    <t>Centraliza remuneración Yenny Prada</t>
  </si>
  <si>
    <t>Centraliza remuneración Carlos Pradines</t>
  </si>
  <si>
    <t>Centraliza remuneración Pablo Sepulveda</t>
  </si>
  <si>
    <t>Centraliza Remuneración Cristina Tala</t>
  </si>
  <si>
    <t>Centraliza remuneracion Jaqueline Valenzuela</t>
  </si>
  <si>
    <t>Centraliza remuneracion Hernan Velazquez</t>
  </si>
  <si>
    <t>Total Centraliza remuneración Luis Almarza</t>
  </si>
  <si>
    <t>Total Centraliza remuneración Patricia Alvear</t>
  </si>
  <si>
    <t>Total Centraliza remuneracion Claudia Aracena</t>
  </si>
  <si>
    <t>Total Centraliza Remuneración Pablo Arroyo</t>
  </si>
  <si>
    <t>Total Centraliza remuneración Carla Costa</t>
  </si>
  <si>
    <t>Total Centraliza remuneracion Karla Da Silva</t>
  </si>
  <si>
    <t>Total Centraliza remuneración Jhonathan Diaz</t>
  </si>
  <si>
    <t>Total Centraliza remuneración Guillermo Martinez</t>
  </si>
  <si>
    <t>Total Centraliza remuneración Eduardo Pinto</t>
  </si>
  <si>
    <t>Total Centraliza remuneración Yenny Prada</t>
  </si>
  <si>
    <t>Total Centraliza remuneración Carlos Pradines</t>
  </si>
  <si>
    <t>Total Centraliza remuneración Pablo Sepulveda</t>
  </si>
  <si>
    <t>Total Centraliza Remuneración Cristina Tala</t>
  </si>
  <si>
    <t>Total Centraliza remuneracion Jaqueline Valenzuela</t>
  </si>
  <si>
    <t>Total Centraliza remuneracion Hernan Velazquez</t>
  </si>
  <si>
    <t>Total general</t>
  </si>
  <si>
    <t>Centraliza remuneracion Abril 2023</t>
  </si>
  <si>
    <t>AR</t>
  </si>
  <si>
    <t>AVT</t>
  </si>
  <si>
    <t>G05016</t>
  </si>
  <si>
    <t>ME</t>
  </si>
  <si>
    <t>CH</t>
  </si>
  <si>
    <t>IND</t>
  </si>
  <si>
    <t>G03211</t>
  </si>
  <si>
    <t>G04411</t>
  </si>
  <si>
    <t>BO</t>
  </si>
  <si>
    <t>TEC</t>
  </si>
  <si>
    <t>G05111</t>
  </si>
  <si>
    <t>AUD</t>
  </si>
  <si>
    <t>G02111</t>
  </si>
  <si>
    <t>G04121</t>
  </si>
  <si>
    <t>G05015</t>
  </si>
  <si>
    <t>G01111</t>
  </si>
  <si>
    <t>CB</t>
  </si>
  <si>
    <t>803.3</t>
  </si>
  <si>
    <t>2116.27</t>
  </si>
  <si>
    <t>34.23</t>
  </si>
  <si>
    <t>29.31</t>
  </si>
  <si>
    <t>23.12</t>
  </si>
  <si>
    <t>50.79</t>
  </si>
  <si>
    <t>2210.07</t>
  </si>
  <si>
    <t>68.47</t>
  </si>
  <si>
    <t>35.58</t>
  </si>
  <si>
    <t>28.07</t>
  </si>
  <si>
    <t>1598.41</t>
  </si>
  <si>
    <t>25.73</t>
  </si>
  <si>
    <t>20.3</t>
  </si>
  <si>
    <t>38.36</t>
  </si>
  <si>
    <t>1052.99</t>
  </si>
  <si>
    <t>16.95</t>
  </si>
  <si>
    <t>13.37</t>
  </si>
  <si>
    <t>25.27</t>
  </si>
  <si>
    <t>946.66</t>
  </si>
  <si>
    <t>54.77</t>
  </si>
  <si>
    <t>15.24</t>
  </si>
  <si>
    <t>12.02</t>
  </si>
  <si>
    <t>22.72</t>
  </si>
  <si>
    <t>236.66</t>
  </si>
  <si>
    <t>13.69</t>
  </si>
  <si>
    <t>3.81</t>
  </si>
  <si>
    <t>3.01</t>
  </si>
  <si>
    <t>5.68</t>
  </si>
  <si>
    <t>1490.11</t>
  </si>
  <si>
    <t>23.99</t>
  </si>
  <si>
    <t>18.92</t>
  </si>
  <si>
    <t>35.76</t>
  </si>
  <si>
    <t>1470.26</t>
  </si>
  <si>
    <t>23.67</t>
  </si>
  <si>
    <t>18.67</t>
  </si>
  <si>
    <t>35.29</t>
  </si>
  <si>
    <t>4556.23</t>
  </si>
  <si>
    <t>62.24</t>
  </si>
  <si>
    <t>58.61</t>
  </si>
  <si>
    <t>46.23</t>
  </si>
  <si>
    <t>109.35</t>
  </si>
  <si>
    <t>9278.28</t>
  </si>
  <si>
    <t>131.27</t>
  </si>
  <si>
    <t>1539.63</t>
  </si>
  <si>
    <t>24.79</t>
  </si>
  <si>
    <t>19.55</t>
  </si>
  <si>
    <t>36.95</t>
  </si>
  <si>
    <t>2178.51</t>
  </si>
  <si>
    <t>52.28</t>
  </si>
  <si>
    <t>685.98</t>
  </si>
  <si>
    <t>8.71</t>
  </si>
  <si>
    <t>2460.25</t>
  </si>
  <si>
    <t>39.61</t>
  </si>
  <si>
    <t>31.24</t>
  </si>
  <si>
    <t>59.05</t>
  </si>
  <si>
    <t>24.88</t>
  </si>
  <si>
    <t>1667.7</t>
  </si>
  <si>
    <t>31.65</t>
  </si>
  <si>
    <t>24.97</t>
  </si>
  <si>
    <t>47.18</t>
  </si>
  <si>
    <t>298.33</t>
  </si>
  <si>
    <t>1369.35</t>
  </si>
  <si>
    <t>22.05</t>
  </si>
  <si>
    <t>17.39</t>
  </si>
  <si>
    <t>32.86</t>
  </si>
  <si>
    <t>34.31</t>
  </si>
  <si>
    <t>3663.08</t>
  </si>
  <si>
    <t>292.33</t>
  </si>
  <si>
    <t>3915.43</t>
  </si>
  <si>
    <t>1023.45</t>
  </si>
  <si>
    <t>1853.81</t>
  </si>
  <si>
    <t>144.9</t>
  </si>
  <si>
    <t>49.79</t>
  </si>
  <si>
    <t>445.97</t>
  </si>
  <si>
    <t>322.77</t>
  </si>
  <si>
    <t>1493.84</t>
  </si>
  <si>
    <t>29959.49</t>
  </si>
  <si>
    <t>427.27</t>
  </si>
  <si>
    <t>519.57</t>
  </si>
  <si>
    <t>Region</t>
  </si>
  <si>
    <t>UN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</si>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</sst>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-* #,##0.00_-;\-* #,##0.00_-;_-* &quot;-&quot;??_-;_-@_-"/>
    <numFmt numFmtId="165" formatCode="_-* #,##0_-;\-* #,##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/>
    <xf numFmtId="0" fontId="28" fillId="0" borderId="0"/>
    <xf numFmtId="41" fontId="1" fillId="0" borderId="0" applyFont="0" applyFill="0" applyBorder="0" applyAlignment="0" applyProtection="0"/>
  </cellStyleXfs>
  <cellXfs count="75">
    <xf numFmtId="0" fontId="0" fillId="0" borderId="0" xfId="0"/>
    <xf numFmtId="0" fontId="22" fillId="0" borderId="22" xfId="42" applyFont="1" applyBorder="1"/>
    <xf numFmtId="165" fontId="22" fillId="0" borderId="22" xfId="43" applyNumberFormat="1" applyFont="1" applyBorder="1"/>
    <xf numFmtId="165" fontId="19" fillId="0" borderId="22" xfId="43" applyNumberFormat="1" applyFont="1" applyBorder="1" applyAlignment="1">
      <alignment horizontal="center"/>
    </xf>
    <xf numFmtId="0" fontId="24" fillId="0" borderId="0" xfId="0" applyFont="1"/>
    <xf numFmtId="0" fontId="19" fillId="0" borderId="0" xfId="0" applyFont="1"/>
    <xf numFmtId="49" fontId="22" fillId="0" borderId="0" xfId="0" applyNumberFormat="1" applyFont="1"/>
    <xf numFmtId="0" fontId="22" fillId="0" borderId="0" xfId="0" applyFont="1"/>
    <xf numFmtId="0" fontId="22" fillId="33" borderId="16" xfId="42" applyFont="1" applyFill="1" applyBorder="1"/>
    <xf numFmtId="3" fontId="19" fillId="33" borderId="12" xfId="42" applyNumberFormat="1" applyFont="1" applyFill="1" applyBorder="1"/>
    <xf numFmtId="0" fontId="19" fillId="33" borderId="15" xfId="42" applyFont="1" applyFill="1" applyBorder="1" applyAlignment="1">
      <alignment horizontal="center"/>
    </xf>
    <xf numFmtId="3" fontId="22" fillId="33" borderId="16" xfId="42" applyNumberFormat="1" applyFont="1" applyFill="1" applyBorder="1"/>
    <xf numFmtId="3" fontId="19" fillId="33" borderId="16" xfId="42" applyNumberFormat="1" applyFont="1" applyFill="1" applyBorder="1"/>
    <xf numFmtId="0" fontId="22" fillId="33" borderId="12" xfId="42" applyFont="1" applyFill="1" applyBorder="1"/>
    <xf numFmtId="3" fontId="19" fillId="33" borderId="15" xfId="42" applyNumberFormat="1" applyFont="1" applyFill="1" applyBorder="1"/>
    <xf numFmtId="3" fontId="22" fillId="0" borderId="0" xfId="0" applyNumberFormat="1" applyFont="1"/>
    <xf numFmtId="49" fontId="26" fillId="0" borderId="0" xfId="0" applyNumberFormat="1" applyFont="1" applyAlignment="1">
      <alignment horizontal="center"/>
    </xf>
    <xf numFmtId="0" fontId="23" fillId="34" borderId="22" xfId="0" applyFont="1" applyFill="1" applyBorder="1"/>
    <xf numFmtId="165" fontId="19" fillId="34" borderId="22" xfId="43" applyNumberFormat="1" applyFont="1" applyFill="1" applyBorder="1"/>
    <xf numFmtId="0" fontId="19" fillId="0" borderId="22" xfId="42" applyFont="1" applyBorder="1" applyAlignment="1">
      <alignment horizontal="center"/>
    </xf>
    <xf numFmtId="0" fontId="25" fillId="0" borderId="22" xfId="0" applyFont="1" applyBorder="1"/>
    <xf numFmtId="49" fontId="25" fillId="0" borderId="22" xfId="0" applyNumberFormat="1" applyFont="1" applyBorder="1"/>
    <xf numFmtId="49" fontId="25" fillId="0" borderId="0" xfId="0" applyNumberFormat="1" applyFont="1"/>
    <xf numFmtId="0" fontId="19" fillId="34" borderId="22" xfId="42" applyFont="1" applyFill="1" applyBorder="1"/>
    <xf numFmtId="16" fontId="22" fillId="0" borderId="0" xfId="0" applyNumberFormat="1" applyFont="1"/>
    <xf numFmtId="165" fontId="24" fillId="0" borderId="0" xfId="0" applyNumberFormat="1" applyFont="1"/>
    <xf numFmtId="0" fontId="22" fillId="35" borderId="22" xfId="0" applyFont="1" applyFill="1" applyBorder="1"/>
    <xf numFmtId="0" fontId="19" fillId="34" borderId="24" xfId="0" applyFont="1" applyFill="1" applyBorder="1" applyAlignment="1">
      <alignment horizontal="center" vertical="center" wrapText="1"/>
    </xf>
    <xf numFmtId="3" fontId="19" fillId="34" borderId="24" xfId="0" applyNumberFormat="1" applyFont="1" applyFill="1" applyBorder="1" applyAlignment="1">
      <alignment horizontal="center" vertical="center" wrapText="1"/>
    </xf>
    <xf numFmtId="3" fontId="19" fillId="34" borderId="27" xfId="0" applyNumberFormat="1" applyFont="1" applyFill="1" applyBorder="1"/>
    <xf numFmtId="3" fontId="22" fillId="35" borderId="22" xfId="0" applyNumberFormat="1" applyFont="1" applyFill="1" applyBorder="1"/>
    <xf numFmtId="0" fontId="22" fillId="35" borderId="0" xfId="0" applyFont="1" applyFill="1"/>
    <xf numFmtId="3" fontId="19" fillId="36" borderId="16" xfId="42" applyNumberFormat="1" applyFont="1" applyFill="1" applyBorder="1"/>
    <xf numFmtId="0" fontId="22" fillId="36" borderId="16" xfId="42" applyFont="1" applyFill="1" applyBorder="1"/>
    <xf numFmtId="3" fontId="27" fillId="0" borderId="0" xfId="0" applyNumberFormat="1" applyFont="1"/>
    <xf numFmtId="0" fontId="22" fillId="0" borderId="0" xfId="0" applyFont="1" applyAlignment="1">
      <alignment horizontal="center"/>
    </xf>
    <xf numFmtId="0" fontId="22" fillId="35" borderId="22" xfId="0" applyFont="1" applyFill="1" applyBorder="1" applyAlignment="1">
      <alignment horizontal="center"/>
    </xf>
    <xf numFmtId="49" fontId="19" fillId="34" borderId="26" xfId="0" applyNumberFormat="1" applyFont="1" applyFill="1" applyBorder="1" applyAlignment="1">
      <alignment horizontal="center" wrapText="1"/>
    </xf>
    <xf numFmtId="0" fontId="27" fillId="0" borderId="0" xfId="53" applyAlignment="1">
      <alignment horizontal="center" wrapText="1"/>
    </xf>
    <xf numFmtId="41" fontId="29" fillId="0" borderId="0" xfId="55" applyFont="1" applyAlignment="1">
      <alignment horizontal="center" wrapText="1"/>
    </xf>
    <xf numFmtId="14" fontId="27" fillId="0" borderId="0" xfId="53" applyNumberFormat="1" applyAlignment="1">
      <alignment horizontal="center" wrapText="1"/>
    </xf>
    <xf numFmtId="0" fontId="22" fillId="37" borderId="22" xfId="0" applyFont="1" applyFill="1" applyBorder="1"/>
    <xf numFmtId="0" fontId="18" fillId="0" borderId="0" xfId="42"/>
    <xf numFmtId="0" fontId="31" fillId="0" borderId="0" xfId="42" applyFont="1" applyAlignment="1">
      <alignment horizontal="center"/>
    </xf>
    <xf numFmtId="0" fontId="32" fillId="0" borderId="0" xfId="42" applyFont="1" applyAlignment="1">
      <alignment horizontal="center"/>
    </xf>
    <xf numFmtId="0" fontId="32" fillId="0" borderId="28" xfId="42" applyFont="1" applyBorder="1" applyAlignment="1">
      <alignment vertical="center"/>
    </xf>
    <xf numFmtId="49" fontId="18" fillId="0" borderId="28" xfId="42" applyNumberFormat="1" applyBorder="1"/>
    <xf numFmtId="49" fontId="32" fillId="0" borderId="28" xfId="42" applyNumberFormat="1" applyFont="1" applyBorder="1"/>
    <xf numFmtId="49" fontId="0" fillId="0" borderId="0" xfId="0" applyNumberFormat="1"/>
    <xf numFmtId="41" fontId="0" fillId="0" borderId="0" xfId="55" applyFont="1"/>
    <xf numFmtId="3" fontId="0" fillId="0" borderId="0" xfId="0" applyNumberFormat="1"/>
    <xf numFmtId="0" fontId="19" fillId="37" borderId="22" xfId="0" applyFont="1" applyFill="1" applyBorder="1"/>
    <xf numFmtId="0" fontId="19" fillId="35" borderId="22" xfId="0" applyFont="1" applyFill="1" applyBorder="1"/>
    <xf numFmtId="41" fontId="0" fillId="0" borderId="0" xfId="0" applyNumberFormat="1"/>
    <xf numFmtId="0" fontId="16" fillId="0" borderId="0" xfId="0" applyFont="1"/>
    <xf numFmtId="3" fontId="22" fillId="35" borderId="0" xfId="0" applyNumberFormat="1" applyFont="1" applyFill="1"/>
    <xf numFmtId="0" fontId="29" fillId="0" borderId="0" xfId="55" applyNumberFormat="1" applyFont="1" applyAlignment="1">
      <alignment horizontal="center" wrapText="1"/>
    </xf>
    <xf numFmtId="0" fontId="0" fillId="0" borderId="0" xfId="55" applyNumberFormat="1" applyFont="1"/>
    <xf numFmtId="14" fontId="0" fillId="0" borderId="0" xfId="0" applyNumberFormat="1"/>
    <xf numFmtId="0" fontId="19" fillId="33" borderId="13" xfId="42" applyFont="1" applyFill="1" applyBorder="1" applyAlignment="1">
      <alignment horizontal="center" vertical="center" wrapText="1"/>
    </xf>
    <xf numFmtId="0" fontId="19" fillId="33" borderId="17" xfId="42" applyFont="1" applyFill="1" applyBorder="1" applyAlignment="1">
      <alignment horizontal="center" vertical="center" wrapText="1"/>
    </xf>
    <xf numFmtId="0" fontId="19" fillId="33" borderId="13" xfId="42" applyFont="1" applyFill="1" applyBorder="1" applyAlignment="1">
      <alignment horizontal="center"/>
    </xf>
    <xf numFmtId="0" fontId="19" fillId="33" borderId="14" xfId="42" applyFont="1" applyFill="1" applyBorder="1" applyAlignment="1">
      <alignment horizontal="center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49" fontId="25" fillId="0" borderId="18" xfId="0" applyNumberFormat="1" applyFont="1" applyBorder="1" applyAlignment="1">
      <alignment horizontal="center" vertical="center" wrapText="1"/>
    </xf>
    <xf numFmtId="49" fontId="25" fillId="0" borderId="19" xfId="0" applyNumberFormat="1" applyFont="1" applyBorder="1" applyAlignment="1">
      <alignment horizontal="center" vertical="center" wrapText="1"/>
    </xf>
    <xf numFmtId="49" fontId="25" fillId="0" borderId="20" xfId="0" applyNumberFormat="1" applyFont="1" applyBorder="1" applyAlignment="1">
      <alignment horizontal="center" vertical="center" wrapText="1"/>
    </xf>
    <xf numFmtId="49" fontId="25" fillId="0" borderId="21" xfId="0" applyNumberFormat="1" applyFont="1" applyBorder="1" applyAlignment="1">
      <alignment horizontal="center" vertical="center" wrapText="1"/>
    </xf>
    <xf numFmtId="49" fontId="19" fillId="34" borderId="25" xfId="0" applyNumberFormat="1" applyFont="1" applyFill="1" applyBorder="1" applyAlignment="1">
      <alignment horizontal="center" wrapText="1"/>
    </xf>
    <xf numFmtId="49" fontId="19" fillId="34" borderId="23" xfId="0" applyNumberFormat="1" applyFont="1" applyFill="1" applyBorder="1" applyAlignment="1">
      <alignment horizontal="center" wrapText="1"/>
    </xf>
    <xf numFmtId="49" fontId="19" fillId="34" borderId="26" xfId="0" applyNumberFormat="1" applyFont="1" applyFill="1" applyBorder="1" applyAlignment="1">
      <alignment horizontal="center" wrapText="1"/>
    </xf>
    <xf numFmtId="0" fontId="22" fillId="35" borderId="0" xfId="0" applyFont="1" applyFill="1" applyBorder="1" applyAlignment="1">
      <alignment horizontal="center"/>
    </xf>
    <xf numFmtId="3" fontId="22" fillId="35" borderId="29" xfId="0" applyNumberFormat="1" applyFont="1" applyFill="1" applyBorder="1"/>
    <xf numFmtId="3" fontId="22" fillId="35" borderId="30" xfId="0" applyNumberFormat="1" applyFont="1" applyFill="1" applyBorder="1"/>
  </cellXfs>
  <cellStyles count="5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7" xr:uid="{64E39DA9-26BE-4C9E-A9CC-3A189838917A}"/>
    <cellStyle name="60% - Énfasis2" xfId="25" builtinId="36" customBuiltin="1"/>
    <cellStyle name="60% - Énfasis2 2" xfId="48" xr:uid="{86E7C1FC-7C75-42F2-A21B-C0DBB1745EA2}"/>
    <cellStyle name="60% - Énfasis3" xfId="29" builtinId="40" customBuiltin="1"/>
    <cellStyle name="60% - Énfasis3 2" xfId="49" xr:uid="{0A25B89D-CB1D-40C5-B502-2B34948A83D7}"/>
    <cellStyle name="60% - Énfasis4" xfId="33" builtinId="44" customBuiltin="1"/>
    <cellStyle name="60% - Énfasis4 2" xfId="50" xr:uid="{160D89E2-3CD0-4416-9600-CC02A99A2E1E}"/>
    <cellStyle name="60% - Énfasis5" xfId="37" builtinId="48" customBuiltin="1"/>
    <cellStyle name="60% - Énfasis5 2" xfId="51" xr:uid="{0EFDDAD9-8960-48CB-A63F-E16D7CFC1D14}"/>
    <cellStyle name="60% - Énfasis6" xfId="41" builtinId="52" customBuiltin="1"/>
    <cellStyle name="60% - Énfasis6 2" xfId="52" xr:uid="{81754D4F-A2F4-4DDD-A0EC-DA3512722A5D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55" builtinId="6"/>
    <cellStyle name="Millares 2" xfId="43" xr:uid="{37C78324-026B-4256-B50B-554ABE2D9510}"/>
    <cellStyle name="Millares 3" xfId="44" xr:uid="{5A33461E-2816-43FD-ACF4-797BD8F9040E}"/>
    <cellStyle name="Neutral" xfId="8" builtinId="28" customBuiltin="1"/>
    <cellStyle name="Neutral 2" xfId="46" xr:uid="{B92215AC-3B9E-44FB-87C5-E325442F8A06}"/>
    <cellStyle name="Normal" xfId="0" builtinId="0"/>
    <cellStyle name="Normal 2" xfId="42" xr:uid="{C9BF1B13-E8D1-42DC-8F11-B9B804A1F137}"/>
    <cellStyle name="Normal 3" xfId="53" xr:uid="{E20E48D1-D429-4D8A-B4E2-6B330321D75C}"/>
    <cellStyle name="Normal 4" xfId="54" xr:uid="{42438328-AE1B-480F-AC7A-6E1D841527CD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5" xr:uid="{A85DB66B-9C48-4F6E-8D58-F8AFBCDACDB4}"/>
    <cellStyle name="Total" xfId="17" builtinId="25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onzalo Aguilera Bastias" id="{BA903FD4-AE03-4C04-9D1F-EC40DCEEC76B}" userId="S::gaguilera@addval.cl::866727e9-db66-47a6-a2bb-d1c341e6cd6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3-05-03T16:58:52.43" personId="{BA903FD4-AE03-4C04-9D1F-EC40DCEEC76B}" id="{4DF651F6-FED8-4AA8-A824-55E94DE9A8B6}">
    <text>50/50</text>
  </threadedComment>
  <threadedComment ref="A10" dT="2023-05-03T16:58:52.43" personId="{BA903FD4-AE03-4C04-9D1F-EC40DCEEC76B}" id="{88CF8230-0A2B-40AD-896D-1F9681FBDB06}">
    <text>50/50</text>
  </threadedComment>
  <threadedComment ref="A14" dT="2023-05-02T17:16:30.21" personId="{BA903FD4-AE03-4C04-9D1F-EC40DCEEC76B}" id="{54565C75-DAAA-4E19-A461-AD031BBB9A25}">
    <text>80/20</text>
  </threadedComment>
  <threadedComment ref="A15" dT="2023-05-02T17:16:30.21" personId="{BA903FD4-AE03-4C04-9D1F-EC40DCEEC76B}" id="{D7A86EBC-DA2B-455F-9B1C-13539B318CE7}">
    <text>80/20</text>
  </threadedComment>
  <threadedComment ref="A21" dT="2023-05-03T16:59:02.95" personId="{BA903FD4-AE03-4C04-9D1F-EC40DCEEC76B}" id="{FBD1C04A-9736-41C7-8E6B-5B01C3E2F340}">
    <text>50/50</text>
  </threadedComment>
  <threadedComment ref="A22" dT="2023-05-03T16:59:02.95" personId="{BA903FD4-AE03-4C04-9D1F-EC40DCEEC76B}" id="{5E51DBA7-06EE-49BD-8348-F88E626275BF}">
    <text>50/50</text>
  </threadedComment>
  <threadedComment ref="A23" dT="2023-05-03T16:59:22.95" personId="{BA903FD4-AE03-4C04-9D1F-EC40DCEEC76B}" id="{8679C7E4-AC6D-464A-922E-E5832D841787}">
    <text>50/50</text>
  </threadedComment>
  <threadedComment ref="A24" dT="2023-05-03T16:59:22.95" personId="{BA903FD4-AE03-4C04-9D1F-EC40DCEEC76B}" id="{7823EA24-45FB-4026-A092-3BDEB33E01DE}">
    <text>50/50</text>
  </threadedComment>
  <threadedComment ref="A27" dT="2023-05-03T16:59:30.50" personId="{BA903FD4-AE03-4C04-9D1F-EC40DCEEC76B}" id="{F0FC6875-177B-43B4-BB83-DD43A9D97BB8}">
    <text>50/50</text>
  </threadedComment>
  <threadedComment ref="A28" dT="2023-05-03T16:59:30.50" personId="{BA903FD4-AE03-4C04-9D1F-EC40DCEEC76B}" id="{A3C0153C-5BE8-4A69-9952-6E2D76C876A0}">
    <text>50/50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539C-7C1B-4515-A430-19D4E0873855}">
  <dimension ref="A1:B162"/>
  <sheetViews>
    <sheetView topLeftCell="A45" workbookViewId="0">
      <selection sqref="A1:XFD1048576"/>
    </sheetView>
  </sheetViews>
  <sheetFormatPr baseColWidth="10" defaultRowHeight="14.5" x14ac:dyDescent="0.35"/>
  <cols>
    <col min="1" max="1" width="18.08984375" customWidth="1"/>
    <col min="2" max="2" width="51.08984375" bestFit="1" customWidth="1"/>
  </cols>
  <sheetData>
    <row r="1" spans="1:2" x14ac:dyDescent="0.35">
      <c r="A1" s="42" t="s">
        <v>150</v>
      </c>
    </row>
    <row r="2" spans="1:2" x14ac:dyDescent="0.35">
      <c r="A2" s="42" t="s">
        <v>151</v>
      </c>
    </row>
    <row r="3" spans="1:2" x14ac:dyDescent="0.35">
      <c r="A3" s="42" t="s">
        <v>152</v>
      </c>
    </row>
    <row r="4" spans="1:2" x14ac:dyDescent="0.35">
      <c r="A4" s="42" t="s">
        <v>153</v>
      </c>
    </row>
    <row r="5" spans="1:2" x14ac:dyDescent="0.35">
      <c r="A5" s="42" t="s">
        <v>154</v>
      </c>
    </row>
    <row r="6" spans="1:2" x14ac:dyDescent="0.35">
      <c r="A6" s="42" t="s">
        <v>155</v>
      </c>
    </row>
    <row r="8" spans="1:2" ht="15.5" x14ac:dyDescent="0.35">
      <c r="A8" s="43" t="s">
        <v>156</v>
      </c>
    </row>
    <row r="9" spans="1:2" x14ac:dyDescent="0.35">
      <c r="A9" s="44" t="s">
        <v>157</v>
      </c>
    </row>
    <row r="10" spans="1:2" x14ac:dyDescent="0.35">
      <c r="A10" s="44" t="s">
        <v>158</v>
      </c>
    </row>
    <row r="12" spans="1:2" x14ac:dyDescent="0.35">
      <c r="A12" s="45" t="s">
        <v>159</v>
      </c>
    </row>
    <row r="13" spans="1:2" x14ac:dyDescent="0.35">
      <c r="A13" s="46"/>
    </row>
    <row r="14" spans="1:2" x14ac:dyDescent="0.35">
      <c r="A14" s="46" t="s">
        <v>160</v>
      </c>
      <c r="B14" t="s">
        <v>161</v>
      </c>
    </row>
    <row r="15" spans="1:2" x14ac:dyDescent="0.35">
      <c r="A15" s="46" t="s">
        <v>162</v>
      </c>
      <c r="B15" t="s">
        <v>163</v>
      </c>
    </row>
    <row r="16" spans="1:2" x14ac:dyDescent="0.35">
      <c r="A16" s="46" t="s">
        <v>164</v>
      </c>
      <c r="B16" t="s">
        <v>165</v>
      </c>
    </row>
    <row r="17" spans="1:2" x14ac:dyDescent="0.35">
      <c r="A17" s="46" t="s">
        <v>166</v>
      </c>
      <c r="B17" t="s">
        <v>167</v>
      </c>
    </row>
    <row r="18" spans="1:2" x14ac:dyDescent="0.35">
      <c r="A18" s="46" t="s">
        <v>168</v>
      </c>
      <c r="B18" t="s">
        <v>169</v>
      </c>
    </row>
    <row r="19" spans="1:2" x14ac:dyDescent="0.35">
      <c r="A19" s="46" t="s">
        <v>170</v>
      </c>
      <c r="B19" t="s">
        <v>171</v>
      </c>
    </row>
    <row r="20" spans="1:2" x14ac:dyDescent="0.35">
      <c r="A20" s="46" t="s">
        <v>172</v>
      </c>
      <c r="B20" t="s">
        <v>173</v>
      </c>
    </row>
    <row r="21" spans="1:2" x14ac:dyDescent="0.35">
      <c r="A21" s="46" t="s">
        <v>174</v>
      </c>
      <c r="B21" t="s">
        <v>175</v>
      </c>
    </row>
    <row r="22" spans="1:2" x14ac:dyDescent="0.35">
      <c r="A22" s="46" t="s">
        <v>176</v>
      </c>
      <c r="B22" t="s">
        <v>177</v>
      </c>
    </row>
    <row r="23" spans="1:2" x14ac:dyDescent="0.35">
      <c r="A23" s="46" t="s">
        <v>178</v>
      </c>
      <c r="B23" t="s">
        <v>179</v>
      </c>
    </row>
    <row r="24" spans="1:2" x14ac:dyDescent="0.35">
      <c r="A24" s="46" t="s">
        <v>180</v>
      </c>
      <c r="B24" t="s">
        <v>181</v>
      </c>
    </row>
    <row r="25" spans="1:2" x14ac:dyDescent="0.35">
      <c r="A25" s="46" t="s">
        <v>182</v>
      </c>
      <c r="B25" t="s">
        <v>183</v>
      </c>
    </row>
    <row r="26" spans="1:2" x14ac:dyDescent="0.35">
      <c r="A26" s="46" t="s">
        <v>184</v>
      </c>
      <c r="B26" t="s">
        <v>185</v>
      </c>
    </row>
    <row r="27" spans="1:2" x14ac:dyDescent="0.35">
      <c r="A27" s="46" t="s">
        <v>186</v>
      </c>
      <c r="B27" t="s">
        <v>187</v>
      </c>
    </row>
    <row r="28" spans="1:2" x14ac:dyDescent="0.35">
      <c r="A28" s="46" t="s">
        <v>188</v>
      </c>
      <c r="B28" t="s">
        <v>189</v>
      </c>
    </row>
    <row r="29" spans="1:2" x14ac:dyDescent="0.35">
      <c r="A29" s="46" t="s">
        <v>190</v>
      </c>
      <c r="B29" t="s">
        <v>191</v>
      </c>
    </row>
    <row r="30" spans="1:2" x14ac:dyDescent="0.35">
      <c r="A30" s="46" t="s">
        <v>192</v>
      </c>
      <c r="B30" t="s">
        <v>193</v>
      </c>
    </row>
    <row r="31" spans="1:2" x14ac:dyDescent="0.35">
      <c r="A31" s="46" t="s">
        <v>194</v>
      </c>
      <c r="B31" t="s">
        <v>195</v>
      </c>
    </row>
    <row r="32" spans="1:2" x14ac:dyDescent="0.35">
      <c r="A32" s="46" t="s">
        <v>196</v>
      </c>
      <c r="B32" t="s">
        <v>197</v>
      </c>
    </row>
    <row r="33" spans="1:2" x14ac:dyDescent="0.35">
      <c r="A33" s="46" t="s">
        <v>198</v>
      </c>
      <c r="B33" t="s">
        <v>199</v>
      </c>
    </row>
    <row r="34" spans="1:2" x14ac:dyDescent="0.35">
      <c r="A34" s="46" t="s">
        <v>200</v>
      </c>
      <c r="B34" t="s">
        <v>201</v>
      </c>
    </row>
    <row r="35" spans="1:2" x14ac:dyDescent="0.35">
      <c r="A35" s="46" t="s">
        <v>202</v>
      </c>
      <c r="B35" t="s">
        <v>203</v>
      </c>
    </row>
    <row r="36" spans="1:2" x14ac:dyDescent="0.35">
      <c r="A36" s="46" t="s">
        <v>204</v>
      </c>
      <c r="B36" t="s">
        <v>205</v>
      </c>
    </row>
    <row r="37" spans="1:2" x14ac:dyDescent="0.35">
      <c r="A37" s="46" t="s">
        <v>206</v>
      </c>
      <c r="B37" t="s">
        <v>203</v>
      </c>
    </row>
    <row r="38" spans="1:2" x14ac:dyDescent="0.35">
      <c r="A38" s="46" t="s">
        <v>207</v>
      </c>
      <c r="B38" t="s">
        <v>208</v>
      </c>
    </row>
    <row r="39" spans="1:2" x14ac:dyDescent="0.35">
      <c r="A39" s="46" t="s">
        <v>209</v>
      </c>
      <c r="B39" t="s">
        <v>210</v>
      </c>
    </row>
    <row r="40" spans="1:2" x14ac:dyDescent="0.35">
      <c r="A40" s="46" t="s">
        <v>211</v>
      </c>
      <c r="B40" t="s">
        <v>212</v>
      </c>
    </row>
    <row r="41" spans="1:2" x14ac:dyDescent="0.35">
      <c r="A41" s="46" t="s">
        <v>213</v>
      </c>
      <c r="B41" t="s">
        <v>214</v>
      </c>
    </row>
    <row r="42" spans="1:2" x14ac:dyDescent="0.35">
      <c r="A42" s="46" t="s">
        <v>215</v>
      </c>
      <c r="B42" t="s">
        <v>216</v>
      </c>
    </row>
    <row r="43" spans="1:2" x14ac:dyDescent="0.35">
      <c r="A43" s="46" t="s">
        <v>217</v>
      </c>
      <c r="B43" t="s">
        <v>218</v>
      </c>
    </row>
    <row r="44" spans="1:2" x14ac:dyDescent="0.35">
      <c r="A44" s="46" t="s">
        <v>219</v>
      </c>
      <c r="B44" t="s">
        <v>220</v>
      </c>
    </row>
    <row r="45" spans="1:2" x14ac:dyDescent="0.35">
      <c r="A45" s="46" t="s">
        <v>221</v>
      </c>
      <c r="B45" t="s">
        <v>222</v>
      </c>
    </row>
    <row r="46" spans="1:2" x14ac:dyDescent="0.35">
      <c r="A46" s="46" t="s">
        <v>223</v>
      </c>
      <c r="B46" t="s">
        <v>191</v>
      </c>
    </row>
    <row r="47" spans="1:2" x14ac:dyDescent="0.35">
      <c r="A47" s="46" t="s">
        <v>224</v>
      </c>
      <c r="B47" t="s">
        <v>225</v>
      </c>
    </row>
    <row r="48" spans="1:2" x14ac:dyDescent="0.35">
      <c r="A48" s="46" t="s">
        <v>226</v>
      </c>
      <c r="B48" t="s">
        <v>227</v>
      </c>
    </row>
    <row r="49" spans="1:2" x14ac:dyDescent="0.35">
      <c r="A49" s="46" t="s">
        <v>228</v>
      </c>
      <c r="B49" t="s">
        <v>229</v>
      </c>
    </row>
    <row r="50" spans="1:2" x14ac:dyDescent="0.35">
      <c r="A50" s="46" t="s">
        <v>230</v>
      </c>
      <c r="B50" t="s">
        <v>231</v>
      </c>
    </row>
    <row r="51" spans="1:2" x14ac:dyDescent="0.35">
      <c r="A51" s="46" t="s">
        <v>232</v>
      </c>
      <c r="B51" t="s">
        <v>233</v>
      </c>
    </row>
    <row r="52" spans="1:2" x14ac:dyDescent="0.35">
      <c r="A52" s="46" t="s">
        <v>234</v>
      </c>
      <c r="B52" t="s">
        <v>235</v>
      </c>
    </row>
    <row r="53" spans="1:2" x14ac:dyDescent="0.35">
      <c r="A53" s="46" t="s">
        <v>236</v>
      </c>
      <c r="B53" t="s">
        <v>237</v>
      </c>
    </row>
    <row r="54" spans="1:2" x14ac:dyDescent="0.35">
      <c r="A54" s="46" t="s">
        <v>238</v>
      </c>
      <c r="B54" t="s">
        <v>239</v>
      </c>
    </row>
    <row r="55" spans="1:2" x14ac:dyDescent="0.35">
      <c r="A55" s="46" t="s">
        <v>240</v>
      </c>
      <c r="B55" t="s">
        <v>241</v>
      </c>
    </row>
    <row r="56" spans="1:2" x14ac:dyDescent="0.35">
      <c r="A56" s="46" t="s">
        <v>242</v>
      </c>
      <c r="B56" t="s">
        <v>243</v>
      </c>
    </row>
    <row r="57" spans="1:2" x14ac:dyDescent="0.35">
      <c r="A57" s="46" t="s">
        <v>244</v>
      </c>
      <c r="B57" t="s">
        <v>245</v>
      </c>
    </row>
    <row r="58" spans="1:2" x14ac:dyDescent="0.35">
      <c r="A58" s="46" t="s">
        <v>246</v>
      </c>
      <c r="B58" t="s">
        <v>247</v>
      </c>
    </row>
    <row r="59" spans="1:2" x14ac:dyDescent="0.35">
      <c r="A59" s="46" t="s">
        <v>248</v>
      </c>
      <c r="B59" t="s">
        <v>249</v>
      </c>
    </row>
    <row r="60" spans="1:2" x14ac:dyDescent="0.35">
      <c r="A60" s="46" t="s">
        <v>250</v>
      </c>
      <c r="B60" t="s">
        <v>251</v>
      </c>
    </row>
    <row r="61" spans="1:2" x14ac:dyDescent="0.35">
      <c r="A61" s="46" t="s">
        <v>252</v>
      </c>
      <c r="B61" t="s">
        <v>253</v>
      </c>
    </row>
    <row r="62" spans="1:2" x14ac:dyDescent="0.35">
      <c r="A62" s="46" t="s">
        <v>254</v>
      </c>
      <c r="B62" t="s">
        <v>191</v>
      </c>
    </row>
    <row r="63" spans="1:2" x14ac:dyDescent="0.35">
      <c r="A63" s="46" t="s">
        <v>255</v>
      </c>
      <c r="B63" t="s">
        <v>247</v>
      </c>
    </row>
    <row r="64" spans="1:2" x14ac:dyDescent="0.35">
      <c r="A64" s="46" t="s">
        <v>256</v>
      </c>
      <c r="B64" t="s">
        <v>257</v>
      </c>
    </row>
    <row r="65" spans="1:2" x14ac:dyDescent="0.35">
      <c r="A65" s="46" t="s">
        <v>258</v>
      </c>
      <c r="B65" t="s">
        <v>259</v>
      </c>
    </row>
    <row r="66" spans="1:2" x14ac:dyDescent="0.35">
      <c r="A66" s="46" t="s">
        <v>260</v>
      </c>
      <c r="B66" t="s">
        <v>261</v>
      </c>
    </row>
    <row r="67" spans="1:2" x14ac:dyDescent="0.35">
      <c r="A67" s="46" t="s">
        <v>262</v>
      </c>
      <c r="B67" t="s">
        <v>263</v>
      </c>
    </row>
    <row r="68" spans="1:2" x14ac:dyDescent="0.35">
      <c r="A68" s="46" t="s">
        <v>264</v>
      </c>
      <c r="B68" t="s">
        <v>265</v>
      </c>
    </row>
    <row r="69" spans="1:2" x14ac:dyDescent="0.35">
      <c r="A69" s="46" t="s">
        <v>266</v>
      </c>
      <c r="B69" t="s">
        <v>267</v>
      </c>
    </row>
    <row r="70" spans="1:2" x14ac:dyDescent="0.35">
      <c r="A70" s="46" t="s">
        <v>268</v>
      </c>
      <c r="B70" t="s">
        <v>269</v>
      </c>
    </row>
    <row r="71" spans="1:2" x14ac:dyDescent="0.35">
      <c r="A71" s="46" t="s">
        <v>270</v>
      </c>
      <c r="B71" t="s">
        <v>271</v>
      </c>
    </row>
    <row r="72" spans="1:2" x14ac:dyDescent="0.35">
      <c r="A72" s="46" t="s">
        <v>272</v>
      </c>
      <c r="B72" t="s">
        <v>273</v>
      </c>
    </row>
    <row r="73" spans="1:2" x14ac:dyDescent="0.35">
      <c r="A73" s="46" t="s">
        <v>274</v>
      </c>
      <c r="B73" t="s">
        <v>275</v>
      </c>
    </row>
    <row r="74" spans="1:2" x14ac:dyDescent="0.35">
      <c r="A74" s="46" t="s">
        <v>276</v>
      </c>
      <c r="B74" t="s">
        <v>277</v>
      </c>
    </row>
    <row r="75" spans="1:2" x14ac:dyDescent="0.35">
      <c r="A75" s="46" t="s">
        <v>278</v>
      </c>
      <c r="B75" t="s">
        <v>279</v>
      </c>
    </row>
    <row r="76" spans="1:2" x14ac:dyDescent="0.35">
      <c r="A76" s="46" t="s">
        <v>280</v>
      </c>
      <c r="B76" t="s">
        <v>281</v>
      </c>
    </row>
    <row r="77" spans="1:2" x14ac:dyDescent="0.35">
      <c r="A77" s="46" t="s">
        <v>282</v>
      </c>
      <c r="B77" t="s">
        <v>283</v>
      </c>
    </row>
    <row r="78" spans="1:2" x14ac:dyDescent="0.35">
      <c r="A78" s="46" t="s">
        <v>284</v>
      </c>
      <c r="B78" t="s">
        <v>285</v>
      </c>
    </row>
    <row r="79" spans="1:2" x14ac:dyDescent="0.35">
      <c r="A79" s="46" t="s">
        <v>286</v>
      </c>
      <c r="B79" t="s">
        <v>287</v>
      </c>
    </row>
    <row r="80" spans="1:2" x14ac:dyDescent="0.35">
      <c r="A80" s="46" t="s">
        <v>288</v>
      </c>
      <c r="B80" t="s">
        <v>289</v>
      </c>
    </row>
    <row r="81" spans="1:2" x14ac:dyDescent="0.35">
      <c r="A81" s="46" t="s">
        <v>290</v>
      </c>
      <c r="B81" t="s">
        <v>291</v>
      </c>
    </row>
    <row r="82" spans="1:2" x14ac:dyDescent="0.35">
      <c r="A82" s="46" t="s">
        <v>292</v>
      </c>
      <c r="B82" t="s">
        <v>293</v>
      </c>
    </row>
    <row r="83" spans="1:2" x14ac:dyDescent="0.35">
      <c r="A83" s="46" t="s">
        <v>294</v>
      </c>
      <c r="B83" t="s">
        <v>295</v>
      </c>
    </row>
    <row r="84" spans="1:2" x14ac:dyDescent="0.35">
      <c r="A84" s="46" t="s">
        <v>296</v>
      </c>
      <c r="B84" t="s">
        <v>297</v>
      </c>
    </row>
    <row r="85" spans="1:2" x14ac:dyDescent="0.35">
      <c r="A85" s="46" t="s">
        <v>298</v>
      </c>
      <c r="B85" t="s">
        <v>299</v>
      </c>
    </row>
    <row r="86" spans="1:2" x14ac:dyDescent="0.35">
      <c r="A86" s="46" t="s">
        <v>300</v>
      </c>
      <c r="B86" t="s">
        <v>301</v>
      </c>
    </row>
    <row r="87" spans="1:2" x14ac:dyDescent="0.35">
      <c r="A87" s="46" t="s">
        <v>302</v>
      </c>
      <c r="B87" t="s">
        <v>303</v>
      </c>
    </row>
    <row r="88" spans="1:2" x14ac:dyDescent="0.35">
      <c r="A88" s="46" t="s">
        <v>304</v>
      </c>
      <c r="B88" t="s">
        <v>305</v>
      </c>
    </row>
    <row r="89" spans="1:2" x14ac:dyDescent="0.35">
      <c r="A89" s="46" t="s">
        <v>306</v>
      </c>
      <c r="B89" t="s">
        <v>307</v>
      </c>
    </row>
    <row r="90" spans="1:2" x14ac:dyDescent="0.35">
      <c r="A90" s="46" t="s">
        <v>308</v>
      </c>
      <c r="B90" t="s">
        <v>309</v>
      </c>
    </row>
    <row r="91" spans="1:2" x14ac:dyDescent="0.35">
      <c r="A91" s="46" t="s">
        <v>310</v>
      </c>
      <c r="B91" t="s">
        <v>311</v>
      </c>
    </row>
    <row r="92" spans="1:2" x14ac:dyDescent="0.35">
      <c r="A92" s="46" t="s">
        <v>312</v>
      </c>
      <c r="B92" t="s">
        <v>313</v>
      </c>
    </row>
    <row r="93" spans="1:2" x14ac:dyDescent="0.35">
      <c r="A93" s="46" t="s">
        <v>314</v>
      </c>
      <c r="B93" t="s">
        <v>315</v>
      </c>
    </row>
    <row r="94" spans="1:2" x14ac:dyDescent="0.35">
      <c r="A94" s="46" t="s">
        <v>316</v>
      </c>
      <c r="B94" t="s">
        <v>317</v>
      </c>
    </row>
    <row r="95" spans="1:2" x14ac:dyDescent="0.35">
      <c r="A95" s="46" t="s">
        <v>318</v>
      </c>
      <c r="B95" t="s">
        <v>319</v>
      </c>
    </row>
    <row r="96" spans="1:2" x14ac:dyDescent="0.35">
      <c r="A96" s="46" t="s">
        <v>320</v>
      </c>
      <c r="B96" t="s">
        <v>321</v>
      </c>
    </row>
    <row r="97" spans="1:2" x14ac:dyDescent="0.35">
      <c r="A97" s="46" t="s">
        <v>322</v>
      </c>
      <c r="B97" t="s">
        <v>323</v>
      </c>
    </row>
    <row r="98" spans="1:2" x14ac:dyDescent="0.35">
      <c r="A98" s="46" t="s">
        <v>324</v>
      </c>
      <c r="B98" t="s">
        <v>325</v>
      </c>
    </row>
    <row r="99" spans="1:2" x14ac:dyDescent="0.35">
      <c r="A99" s="46" t="s">
        <v>326</v>
      </c>
      <c r="B99" t="s">
        <v>327</v>
      </c>
    </row>
    <row r="100" spans="1:2" x14ac:dyDescent="0.35">
      <c r="A100" s="46" t="s">
        <v>328</v>
      </c>
      <c r="B100" t="s">
        <v>329</v>
      </c>
    </row>
    <row r="101" spans="1:2" x14ac:dyDescent="0.35">
      <c r="A101" s="46" t="s">
        <v>330</v>
      </c>
      <c r="B101" t="s">
        <v>331</v>
      </c>
    </row>
    <row r="102" spans="1:2" x14ac:dyDescent="0.35">
      <c r="A102" s="46" t="s">
        <v>332</v>
      </c>
      <c r="B102" t="s">
        <v>333</v>
      </c>
    </row>
    <row r="103" spans="1:2" x14ac:dyDescent="0.35">
      <c r="A103" s="46" t="s">
        <v>334</v>
      </c>
      <c r="B103" t="s">
        <v>335</v>
      </c>
    </row>
    <row r="104" spans="1:2" x14ac:dyDescent="0.35">
      <c r="A104" s="46" t="s">
        <v>336</v>
      </c>
      <c r="B104" t="s">
        <v>337</v>
      </c>
    </row>
    <row r="105" spans="1:2" x14ac:dyDescent="0.35">
      <c r="A105" s="46" t="s">
        <v>338</v>
      </c>
      <c r="B105" t="s">
        <v>339</v>
      </c>
    </row>
    <row r="106" spans="1:2" x14ac:dyDescent="0.35">
      <c r="A106" s="46" t="s">
        <v>340</v>
      </c>
      <c r="B106" t="s">
        <v>341</v>
      </c>
    </row>
    <row r="107" spans="1:2" x14ac:dyDescent="0.35">
      <c r="A107" s="46" t="s">
        <v>342</v>
      </c>
      <c r="B107" t="s">
        <v>343</v>
      </c>
    </row>
    <row r="108" spans="1:2" x14ac:dyDescent="0.35">
      <c r="A108" s="46" t="s">
        <v>344</v>
      </c>
      <c r="B108" t="s">
        <v>345</v>
      </c>
    </row>
    <row r="109" spans="1:2" x14ac:dyDescent="0.35">
      <c r="A109" s="46" t="s">
        <v>346</v>
      </c>
      <c r="B109" t="s">
        <v>347</v>
      </c>
    </row>
    <row r="110" spans="1:2" x14ac:dyDescent="0.35">
      <c r="A110" s="46" t="s">
        <v>348</v>
      </c>
      <c r="B110" t="s">
        <v>349</v>
      </c>
    </row>
    <row r="111" spans="1:2" x14ac:dyDescent="0.35">
      <c r="A111" s="46" t="s">
        <v>350</v>
      </c>
      <c r="B111" t="s">
        <v>351</v>
      </c>
    </row>
    <row r="112" spans="1:2" x14ac:dyDescent="0.35">
      <c r="A112" s="46" t="s">
        <v>352</v>
      </c>
      <c r="B112" t="s">
        <v>353</v>
      </c>
    </row>
    <row r="113" spans="1:2" x14ac:dyDescent="0.35">
      <c r="A113" s="46" t="s">
        <v>354</v>
      </c>
      <c r="B113" t="s">
        <v>355</v>
      </c>
    </row>
    <row r="114" spans="1:2" x14ac:dyDescent="0.35">
      <c r="A114" s="46" t="s">
        <v>356</v>
      </c>
      <c r="B114" t="s">
        <v>357</v>
      </c>
    </row>
    <row r="115" spans="1:2" x14ac:dyDescent="0.35">
      <c r="A115" s="46" t="s">
        <v>358</v>
      </c>
      <c r="B115" t="s">
        <v>359</v>
      </c>
    </row>
    <row r="116" spans="1:2" x14ac:dyDescent="0.35">
      <c r="A116" s="46" t="s">
        <v>360</v>
      </c>
      <c r="B116" t="s">
        <v>361</v>
      </c>
    </row>
    <row r="117" spans="1:2" x14ac:dyDescent="0.35">
      <c r="A117" s="46" t="s">
        <v>362</v>
      </c>
      <c r="B117" t="s">
        <v>363</v>
      </c>
    </row>
    <row r="118" spans="1:2" x14ac:dyDescent="0.35">
      <c r="A118" s="46" t="s">
        <v>364</v>
      </c>
      <c r="B118" t="s">
        <v>365</v>
      </c>
    </row>
    <row r="119" spans="1:2" x14ac:dyDescent="0.35">
      <c r="A119" s="46" t="s">
        <v>366</v>
      </c>
      <c r="B119" t="s">
        <v>367</v>
      </c>
    </row>
    <row r="120" spans="1:2" x14ac:dyDescent="0.35">
      <c r="A120" s="46" t="s">
        <v>368</v>
      </c>
      <c r="B120" t="s">
        <v>369</v>
      </c>
    </row>
    <row r="121" spans="1:2" x14ac:dyDescent="0.35">
      <c r="A121" s="46" t="s">
        <v>370</v>
      </c>
      <c r="B121" t="s">
        <v>371</v>
      </c>
    </row>
    <row r="122" spans="1:2" x14ac:dyDescent="0.35">
      <c r="A122" s="46" t="s">
        <v>372</v>
      </c>
      <c r="B122" t="s">
        <v>373</v>
      </c>
    </row>
    <row r="123" spans="1:2" x14ac:dyDescent="0.35">
      <c r="A123" s="46" t="s">
        <v>374</v>
      </c>
      <c r="B123" t="s">
        <v>375</v>
      </c>
    </row>
    <row r="124" spans="1:2" x14ac:dyDescent="0.35">
      <c r="A124" s="46" t="s">
        <v>376</v>
      </c>
      <c r="B124" t="s">
        <v>377</v>
      </c>
    </row>
    <row r="125" spans="1:2" x14ac:dyDescent="0.35">
      <c r="A125" s="46" t="s">
        <v>378</v>
      </c>
      <c r="B125" t="s">
        <v>379</v>
      </c>
    </row>
    <row r="126" spans="1:2" x14ac:dyDescent="0.35">
      <c r="A126" s="46" t="s">
        <v>380</v>
      </c>
      <c r="B126" t="s">
        <v>381</v>
      </c>
    </row>
    <row r="127" spans="1:2" x14ac:dyDescent="0.35">
      <c r="A127" s="46" t="s">
        <v>382</v>
      </c>
      <c r="B127" t="s">
        <v>383</v>
      </c>
    </row>
    <row r="128" spans="1:2" x14ac:dyDescent="0.35">
      <c r="A128" s="46" t="s">
        <v>384</v>
      </c>
      <c r="B128" t="s">
        <v>385</v>
      </c>
    </row>
    <row r="129" spans="1:2" x14ac:dyDescent="0.35">
      <c r="A129" s="46" t="s">
        <v>386</v>
      </c>
      <c r="B129" t="s">
        <v>387</v>
      </c>
    </row>
    <row r="130" spans="1:2" x14ac:dyDescent="0.35">
      <c r="A130" s="46" t="s">
        <v>388</v>
      </c>
      <c r="B130" t="s">
        <v>389</v>
      </c>
    </row>
    <row r="131" spans="1:2" x14ac:dyDescent="0.35">
      <c r="A131" s="46" t="s">
        <v>390</v>
      </c>
      <c r="B131" t="s">
        <v>391</v>
      </c>
    </row>
    <row r="132" spans="1:2" x14ac:dyDescent="0.35">
      <c r="A132" s="46" t="s">
        <v>392</v>
      </c>
      <c r="B132" t="s">
        <v>393</v>
      </c>
    </row>
    <row r="133" spans="1:2" x14ac:dyDescent="0.35">
      <c r="A133" s="46" t="s">
        <v>394</v>
      </c>
      <c r="B133" t="s">
        <v>395</v>
      </c>
    </row>
    <row r="134" spans="1:2" x14ac:dyDescent="0.35">
      <c r="A134" s="46" t="s">
        <v>396</v>
      </c>
      <c r="B134" t="s">
        <v>397</v>
      </c>
    </row>
    <row r="135" spans="1:2" x14ac:dyDescent="0.35">
      <c r="A135" s="46" t="s">
        <v>398</v>
      </c>
      <c r="B135" t="s">
        <v>399</v>
      </c>
    </row>
    <row r="136" spans="1:2" x14ac:dyDescent="0.35">
      <c r="A136" s="46" t="s">
        <v>400</v>
      </c>
      <c r="B136" t="s">
        <v>401</v>
      </c>
    </row>
    <row r="137" spans="1:2" x14ac:dyDescent="0.35">
      <c r="A137" s="46" t="s">
        <v>402</v>
      </c>
      <c r="B137" t="s">
        <v>403</v>
      </c>
    </row>
    <row r="138" spans="1:2" x14ac:dyDescent="0.35">
      <c r="A138" s="46" t="s">
        <v>404</v>
      </c>
      <c r="B138" t="s">
        <v>405</v>
      </c>
    </row>
    <row r="139" spans="1:2" x14ac:dyDescent="0.35">
      <c r="A139" s="46" t="s">
        <v>406</v>
      </c>
      <c r="B139" t="s">
        <v>407</v>
      </c>
    </row>
    <row r="140" spans="1:2" x14ac:dyDescent="0.35">
      <c r="A140" s="46" t="s">
        <v>408</v>
      </c>
      <c r="B140" t="s">
        <v>409</v>
      </c>
    </row>
    <row r="141" spans="1:2" x14ac:dyDescent="0.35">
      <c r="A141" s="46" t="s">
        <v>410</v>
      </c>
      <c r="B141" t="s">
        <v>411</v>
      </c>
    </row>
    <row r="142" spans="1:2" x14ac:dyDescent="0.35">
      <c r="A142" s="46" t="s">
        <v>412</v>
      </c>
      <c r="B142" t="s">
        <v>413</v>
      </c>
    </row>
    <row r="143" spans="1:2" x14ac:dyDescent="0.35">
      <c r="A143" s="46" t="s">
        <v>414</v>
      </c>
      <c r="B143" t="s">
        <v>415</v>
      </c>
    </row>
    <row r="144" spans="1:2" x14ac:dyDescent="0.35">
      <c r="A144" s="46" t="s">
        <v>416</v>
      </c>
      <c r="B144" t="s">
        <v>417</v>
      </c>
    </row>
    <row r="145" spans="1:2" x14ac:dyDescent="0.35">
      <c r="A145" s="46" t="s">
        <v>418</v>
      </c>
      <c r="B145" t="s">
        <v>419</v>
      </c>
    </row>
    <row r="146" spans="1:2" x14ac:dyDescent="0.35">
      <c r="A146" s="46" t="s">
        <v>420</v>
      </c>
      <c r="B146" t="s">
        <v>421</v>
      </c>
    </row>
    <row r="147" spans="1:2" x14ac:dyDescent="0.35">
      <c r="A147" s="46" t="s">
        <v>422</v>
      </c>
      <c r="B147" t="s">
        <v>423</v>
      </c>
    </row>
    <row r="148" spans="1:2" x14ac:dyDescent="0.35">
      <c r="A148" s="46" t="s">
        <v>424</v>
      </c>
      <c r="B148" t="s">
        <v>425</v>
      </c>
    </row>
    <row r="149" spans="1:2" x14ac:dyDescent="0.35">
      <c r="A149" s="46" t="s">
        <v>426</v>
      </c>
      <c r="B149" t="s">
        <v>427</v>
      </c>
    </row>
    <row r="150" spans="1:2" x14ac:dyDescent="0.35">
      <c r="A150" s="46" t="s">
        <v>428</v>
      </c>
      <c r="B150" t="s">
        <v>429</v>
      </c>
    </row>
    <row r="151" spans="1:2" x14ac:dyDescent="0.35">
      <c r="A151" s="46" t="s">
        <v>430</v>
      </c>
      <c r="B151" t="s">
        <v>431</v>
      </c>
    </row>
    <row r="152" spans="1:2" x14ac:dyDescent="0.35">
      <c r="A152" s="46" t="s">
        <v>432</v>
      </c>
      <c r="B152" t="s">
        <v>433</v>
      </c>
    </row>
    <row r="153" spans="1:2" x14ac:dyDescent="0.35">
      <c r="A153" s="46" t="s">
        <v>434</v>
      </c>
      <c r="B153" t="s">
        <v>435</v>
      </c>
    </row>
    <row r="154" spans="1:2" x14ac:dyDescent="0.35">
      <c r="A154" s="46" t="s">
        <v>436</v>
      </c>
      <c r="B154" t="s">
        <v>437</v>
      </c>
    </row>
    <row r="155" spans="1:2" x14ac:dyDescent="0.35">
      <c r="A155" s="46" t="s">
        <v>438</v>
      </c>
      <c r="B155" t="s">
        <v>439</v>
      </c>
    </row>
    <row r="156" spans="1:2" x14ac:dyDescent="0.35">
      <c r="A156" s="46" t="s">
        <v>440</v>
      </c>
      <c r="B156" t="s">
        <v>441</v>
      </c>
    </row>
    <row r="157" spans="1:2" x14ac:dyDescent="0.35">
      <c r="A157" s="46" t="s">
        <v>442</v>
      </c>
      <c r="B157" t="s">
        <v>443</v>
      </c>
    </row>
    <row r="158" spans="1:2" x14ac:dyDescent="0.35">
      <c r="A158" s="46" t="s">
        <v>444</v>
      </c>
      <c r="B158" t="s">
        <v>445</v>
      </c>
    </row>
    <row r="159" spans="1:2" x14ac:dyDescent="0.35">
      <c r="A159" s="46" t="s">
        <v>446</v>
      </c>
      <c r="B159" t="s">
        <v>447</v>
      </c>
    </row>
    <row r="160" spans="1:2" x14ac:dyDescent="0.35">
      <c r="A160" s="47" t="s">
        <v>448</v>
      </c>
    </row>
    <row r="161" spans="1:1" x14ac:dyDescent="0.35">
      <c r="A161" s="47" t="s">
        <v>449</v>
      </c>
    </row>
    <row r="162" spans="1:1" x14ac:dyDescent="0.35">
      <c r="A162" s="47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1959-B1AB-4A4D-A208-A86C486ECC18}">
  <sheetPr>
    <pageSetUpPr fitToPage="1"/>
  </sheetPr>
  <dimension ref="A1:G31"/>
  <sheetViews>
    <sheetView zoomScale="92" zoomScaleNormal="92" workbookViewId="0">
      <selection activeCell="B16" sqref="B16:B29"/>
    </sheetView>
  </sheetViews>
  <sheetFormatPr baseColWidth="10" defaultColWidth="11.453125" defaultRowHeight="13" x14ac:dyDescent="0.3"/>
  <cols>
    <col min="1" max="1" width="20.54296875" style="4" customWidth="1"/>
    <col min="2" max="2" width="21.90625" style="4" customWidth="1"/>
    <col min="3" max="3" width="12.90625" style="4" customWidth="1"/>
    <col min="4" max="4" width="12.90625" style="7" customWidth="1"/>
    <col min="5" max="5" width="5.453125" style="4" customWidth="1"/>
    <col min="6" max="6" width="18.36328125" style="4" customWidth="1"/>
    <col min="7" max="7" width="11.453125" style="4" customWidth="1"/>
    <col min="8" max="16384" width="11.453125" style="4"/>
  </cols>
  <sheetData>
    <row r="1" spans="1:7" ht="13.5" thickBot="1" x14ac:dyDescent="0.35"/>
    <row r="2" spans="1:7" ht="12.75" customHeight="1" x14ac:dyDescent="0.3">
      <c r="B2" s="63" t="s">
        <v>86</v>
      </c>
      <c r="C2" s="64"/>
    </row>
    <row r="3" spans="1:7" ht="12.75" customHeight="1" x14ac:dyDescent="0.3">
      <c r="B3" s="65" t="s">
        <v>53</v>
      </c>
      <c r="C3" s="66"/>
    </row>
    <row r="4" spans="1:7" ht="13.5" thickBot="1" x14ac:dyDescent="0.35">
      <c r="B4" s="67" t="s">
        <v>75</v>
      </c>
      <c r="C4" s="68"/>
    </row>
    <row r="5" spans="1:7" ht="13.5" thickBot="1" x14ac:dyDescent="0.35">
      <c r="C5" s="16"/>
    </row>
    <row r="6" spans="1:7" ht="13.5" thickBot="1" x14ac:dyDescent="0.35">
      <c r="A6" s="61" t="s">
        <v>2</v>
      </c>
      <c r="B6" s="62"/>
      <c r="C6" s="10" t="s">
        <v>0</v>
      </c>
      <c r="D6" s="10" t="s">
        <v>1</v>
      </c>
      <c r="F6" s="17" t="s">
        <v>5</v>
      </c>
      <c r="G6" s="18">
        <f>+D16+D17+D18+D19+D22+D23+D28+D29</f>
        <v>8303634</v>
      </c>
    </row>
    <row r="7" spans="1:7" ht="15" customHeight="1" x14ac:dyDescent="0.3">
      <c r="A7" s="9"/>
      <c r="B7" s="8"/>
      <c r="C7" s="11"/>
      <c r="D7" s="8"/>
      <c r="F7" s="1" t="s">
        <v>6</v>
      </c>
      <c r="G7" s="2">
        <f>+D16+D19+D29+D22</f>
        <v>4222067</v>
      </c>
    </row>
    <row r="8" spans="1:7" x14ac:dyDescent="0.3">
      <c r="A8" s="9" t="s">
        <v>15</v>
      </c>
      <c r="B8" s="8"/>
      <c r="C8" s="11">
        <f>+'Libro '!G29</f>
        <v>33101972</v>
      </c>
      <c r="D8" s="8"/>
      <c r="F8" s="1" t="s">
        <v>7</v>
      </c>
      <c r="G8" s="2">
        <f>+D18</f>
        <v>3145262</v>
      </c>
    </row>
    <row r="9" spans="1:7" x14ac:dyDescent="0.3">
      <c r="A9" s="9" t="s">
        <v>37</v>
      </c>
      <c r="B9" s="8"/>
      <c r="C9" s="11">
        <f>+'Libro '!H29</f>
        <v>239650</v>
      </c>
      <c r="D9" s="8"/>
      <c r="F9" s="1" t="s">
        <v>8</v>
      </c>
      <c r="G9" s="2">
        <f>+D17</f>
        <v>234827</v>
      </c>
    </row>
    <row r="10" spans="1:7" x14ac:dyDescent="0.3">
      <c r="A10" s="9" t="s">
        <v>83</v>
      </c>
      <c r="B10" s="8"/>
      <c r="C10" s="11">
        <f>+'Libro '!I29</f>
        <v>0</v>
      </c>
      <c r="D10" s="8"/>
      <c r="F10" s="1" t="s">
        <v>80</v>
      </c>
      <c r="G10" s="2">
        <f>+D23</f>
        <v>358248</v>
      </c>
    </row>
    <row r="11" spans="1:7" x14ac:dyDescent="0.3">
      <c r="A11" s="9" t="s">
        <v>76</v>
      </c>
      <c r="B11" s="8"/>
      <c r="C11" s="11">
        <f>+'Libro '!K29</f>
        <v>19990</v>
      </c>
      <c r="D11" s="8"/>
      <c r="F11" s="1" t="s">
        <v>9</v>
      </c>
      <c r="G11" s="2">
        <f>+D28</f>
        <v>343230</v>
      </c>
    </row>
    <row r="12" spans="1:7" x14ac:dyDescent="0.3">
      <c r="A12" s="9" t="s">
        <v>77</v>
      </c>
      <c r="B12" s="8"/>
      <c r="C12" s="11">
        <f>+'Libro '!L29</f>
        <v>655000</v>
      </c>
      <c r="D12" s="8"/>
      <c r="F12" s="23" t="s">
        <v>10</v>
      </c>
      <c r="G12" s="18">
        <f>SUM(G7:G11)</f>
        <v>8303634</v>
      </c>
    </row>
    <row r="13" spans="1:7" x14ac:dyDescent="0.3">
      <c r="A13" s="9" t="s">
        <v>28</v>
      </c>
      <c r="B13" s="8"/>
      <c r="C13" s="11">
        <f>+'Libro '!AF29</f>
        <v>343230</v>
      </c>
      <c r="D13" s="8"/>
      <c r="F13" s="19" t="s">
        <v>11</v>
      </c>
      <c r="G13" s="3">
        <f>+G6-G12</f>
        <v>0</v>
      </c>
    </row>
    <row r="14" spans="1:7" x14ac:dyDescent="0.3">
      <c r="A14" s="12" t="s">
        <v>30</v>
      </c>
      <c r="B14" s="11"/>
      <c r="C14" s="11">
        <f>+'Libro '!AG29</f>
        <v>657713</v>
      </c>
      <c r="D14" s="8"/>
      <c r="G14" s="24"/>
    </row>
    <row r="15" spans="1:7" x14ac:dyDescent="0.3">
      <c r="A15" s="9" t="s">
        <v>3</v>
      </c>
      <c r="B15" s="8"/>
      <c r="C15" s="11">
        <f>+'Libro '!AE29</f>
        <v>417374</v>
      </c>
      <c r="D15" s="8"/>
    </row>
    <row r="16" spans="1:7" x14ac:dyDescent="0.3">
      <c r="A16" s="13"/>
      <c r="B16" s="12" t="s">
        <v>31</v>
      </c>
      <c r="C16" s="8"/>
      <c r="D16" s="11">
        <f>+'Libro '!P29</f>
        <v>2942552</v>
      </c>
      <c r="G16" s="25"/>
    </row>
    <row r="17" spans="1:4" x14ac:dyDescent="0.3">
      <c r="A17" s="13"/>
      <c r="B17" s="12" t="s">
        <v>20</v>
      </c>
      <c r="C17" s="8"/>
      <c r="D17" s="11">
        <f>+'Libro '!Q29</f>
        <v>234827</v>
      </c>
    </row>
    <row r="18" spans="1:4" x14ac:dyDescent="0.3">
      <c r="A18" s="13"/>
      <c r="B18" s="12" t="s">
        <v>21</v>
      </c>
      <c r="C18" s="8"/>
      <c r="D18" s="11">
        <f>+'Libro '!R29</f>
        <v>3145262</v>
      </c>
    </row>
    <row r="19" spans="1:4" x14ac:dyDescent="0.3">
      <c r="A19" s="13"/>
      <c r="B19" s="12" t="s">
        <v>32</v>
      </c>
      <c r="C19" s="8"/>
      <c r="D19" s="11">
        <f>+'Libro '!S29+'Libro '!AG29</f>
        <v>822141</v>
      </c>
    </row>
    <row r="20" spans="1:4" x14ac:dyDescent="0.3">
      <c r="A20" s="13"/>
      <c r="B20" s="32" t="s">
        <v>23</v>
      </c>
      <c r="C20" s="33"/>
      <c r="D20" s="32">
        <f>+'Libro '!T29</f>
        <v>1489162</v>
      </c>
    </row>
    <row r="21" spans="1:4" x14ac:dyDescent="0.3">
      <c r="A21" s="13"/>
      <c r="B21" s="32" t="s">
        <v>78</v>
      </c>
      <c r="C21" s="33"/>
      <c r="D21" s="32">
        <f>+'Libro '!V29</f>
        <v>116397</v>
      </c>
    </row>
    <row r="22" spans="1:4" x14ac:dyDescent="0.3">
      <c r="A22" s="13"/>
      <c r="B22" s="12" t="s">
        <v>71</v>
      </c>
      <c r="C22" s="8"/>
      <c r="D22" s="11">
        <f>+'Libro '!U29</f>
        <v>40000</v>
      </c>
    </row>
    <row r="23" spans="1:4" x14ac:dyDescent="0.3">
      <c r="A23" s="13"/>
      <c r="B23" s="12" t="s">
        <v>79</v>
      </c>
      <c r="C23" s="8"/>
      <c r="D23" s="11">
        <f>+'Libro '!W29</f>
        <v>358248</v>
      </c>
    </row>
    <row r="24" spans="1:4" x14ac:dyDescent="0.3">
      <c r="A24" s="13"/>
      <c r="B24" s="12" t="s">
        <v>73</v>
      </c>
      <c r="C24" s="8"/>
      <c r="D24" s="11">
        <f>+'Libro '!X29</f>
        <v>259278</v>
      </c>
    </row>
    <row r="25" spans="1:4" x14ac:dyDescent="0.3">
      <c r="A25" s="13"/>
      <c r="B25" s="12" t="s">
        <v>83</v>
      </c>
      <c r="C25" s="8"/>
      <c r="D25" s="11">
        <f>+'Libro '!Y29</f>
        <v>0</v>
      </c>
    </row>
    <row r="26" spans="1:4" x14ac:dyDescent="0.3">
      <c r="A26" s="13"/>
      <c r="B26" s="12" t="s">
        <v>84</v>
      </c>
      <c r="C26" s="8"/>
      <c r="D26" s="11">
        <f>+'Libro '!AC29</f>
        <v>1200000</v>
      </c>
    </row>
    <row r="27" spans="1:4" x14ac:dyDescent="0.3">
      <c r="A27" s="13"/>
      <c r="B27" s="12" t="s">
        <v>33</v>
      </c>
      <c r="C27" s="8"/>
      <c r="D27" s="11">
        <f>+'Libro '!AD29</f>
        <v>24066458</v>
      </c>
    </row>
    <row r="28" spans="1:4" x14ac:dyDescent="0.3">
      <c r="A28" s="13"/>
      <c r="B28" s="12" t="s">
        <v>28</v>
      </c>
      <c r="C28" s="8"/>
      <c r="D28" s="11">
        <f>+'Libro '!AF29</f>
        <v>343230</v>
      </c>
    </row>
    <row r="29" spans="1:4" ht="13.5" thickBot="1" x14ac:dyDescent="0.35">
      <c r="A29" s="13"/>
      <c r="B29" s="12" t="s">
        <v>3</v>
      </c>
      <c r="C29" s="8"/>
      <c r="D29" s="11">
        <f>+'Libro '!AE29</f>
        <v>417374</v>
      </c>
    </row>
    <row r="30" spans="1:4" ht="13.5" thickBot="1" x14ac:dyDescent="0.35">
      <c r="A30" s="59" t="s">
        <v>4</v>
      </c>
      <c r="B30" s="60"/>
      <c r="C30" s="14">
        <f>SUM(C8:C29)</f>
        <v>35434929</v>
      </c>
      <c r="D30" s="14">
        <f>SUM(D8:D29)</f>
        <v>35434929</v>
      </c>
    </row>
    <row r="31" spans="1:4" x14ac:dyDescent="0.3">
      <c r="D31" s="15">
        <f>+C30-D30</f>
        <v>0</v>
      </c>
    </row>
  </sheetData>
  <mergeCells count="5">
    <mergeCell ref="A30:B30"/>
    <mergeCell ref="A6:B6"/>
    <mergeCell ref="B2:C2"/>
    <mergeCell ref="B3:C3"/>
    <mergeCell ref="B4:C4"/>
  </mergeCells>
  <pageMargins left="0.31496062992125984" right="0.31496062992125984" top="0.55118110236220474" bottom="0.35433070866141736" header="0.31496062992125984" footer="0.31496062992125984"/>
  <pageSetup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7271-20B6-44DE-9258-641EC706D89A}">
  <dimension ref="A3:AO33"/>
  <sheetViews>
    <sheetView tabSelected="1" zoomScale="89" zoomScaleNormal="89" workbookViewId="0">
      <pane xSplit="1" topLeftCell="B1" activePane="topRight" state="frozen"/>
      <selection pane="topRight" activeCell="A35" sqref="A35"/>
    </sheetView>
  </sheetViews>
  <sheetFormatPr baseColWidth="10" defaultColWidth="11.453125" defaultRowHeight="13" x14ac:dyDescent="0.3"/>
  <cols>
    <col min="1" max="1" width="34.54296875" style="7" customWidth="1"/>
    <col min="2" max="2" width="12" style="35" customWidth="1"/>
    <col min="3" max="6" width="8" style="7" customWidth="1"/>
    <col min="7" max="7" width="11.453125" style="15" customWidth="1"/>
    <col min="8" max="8" width="10.90625" style="15" customWidth="1"/>
    <col min="9" max="9" width="11" style="15" hidden="1" customWidth="1"/>
    <col min="10" max="10" width="12.36328125" style="15" customWidth="1"/>
    <col min="11" max="11" width="11.36328125" style="15" customWidth="1"/>
    <col min="12" max="12" width="12.90625" style="15" customWidth="1"/>
    <col min="13" max="13" width="10.90625" style="15" hidden="1" customWidth="1"/>
    <col min="14" max="15" width="11.453125" style="15" customWidth="1"/>
    <col min="16" max="16" width="12" style="15" customWidth="1"/>
    <col min="17" max="21" width="11.453125" style="15" hidden="1" customWidth="1"/>
    <col min="22" max="22" width="13" style="15" hidden="1" customWidth="1"/>
    <col min="23" max="23" width="11.453125" style="15" hidden="1" customWidth="1"/>
    <col min="24" max="24" width="12" style="15" hidden="1" customWidth="1"/>
    <col min="25" max="25" width="10.6328125" style="15" hidden="1" customWidth="1"/>
    <col min="26" max="26" width="11.453125" style="15" hidden="1" customWidth="1"/>
    <col min="27" max="27" width="10.90625" style="15" hidden="1" customWidth="1"/>
    <col min="28" max="28" width="11.54296875" style="15" hidden="1" customWidth="1"/>
    <col min="29" max="29" width="12.36328125" style="15" hidden="1" customWidth="1"/>
    <col min="30" max="30" width="11.90625" style="15" hidden="1" customWidth="1"/>
    <col min="31" max="31" width="12.36328125" style="15" bestFit="1" customWidth="1"/>
    <col min="32" max="32" width="12.453125" style="7" bestFit="1" customWidth="1"/>
    <col min="33" max="33" width="12.54296875" style="7" bestFit="1" customWidth="1"/>
    <col min="34" max="34" width="13.08984375" style="7" bestFit="1" customWidth="1"/>
    <col min="35" max="35" width="11.54296875" style="7" bestFit="1" customWidth="1"/>
    <col min="36" max="16384" width="11.453125" style="7"/>
  </cols>
  <sheetData>
    <row r="3" spans="1:41" x14ac:dyDescent="0.3">
      <c r="A3" s="20" t="s">
        <v>87</v>
      </c>
    </row>
    <row r="4" spans="1:41" x14ac:dyDescent="0.3">
      <c r="A4" s="21" t="s">
        <v>53</v>
      </c>
    </row>
    <row r="5" spans="1:41" x14ac:dyDescent="0.3">
      <c r="A5" s="21" t="s">
        <v>54</v>
      </c>
    </row>
    <row r="6" spans="1:41" x14ac:dyDescent="0.3">
      <c r="A6" s="22"/>
    </row>
    <row r="7" spans="1:41" x14ac:dyDescent="0.3">
      <c r="A7" s="6"/>
    </row>
    <row r="8" spans="1:41" s="5" customFormat="1" ht="28.5" customHeight="1" x14ac:dyDescent="0.3">
      <c r="A8" s="27" t="s">
        <v>12</v>
      </c>
      <c r="B8" s="27" t="s">
        <v>13</v>
      </c>
      <c r="C8" s="27" t="s">
        <v>14</v>
      </c>
      <c r="D8" s="27" t="s">
        <v>579</v>
      </c>
      <c r="E8" s="27" t="s">
        <v>580</v>
      </c>
      <c r="F8" s="27" t="s">
        <v>581</v>
      </c>
      <c r="G8" s="28" t="s">
        <v>15</v>
      </c>
      <c r="H8" s="28" t="s">
        <v>37</v>
      </c>
      <c r="I8" s="28" t="s">
        <v>82</v>
      </c>
      <c r="J8" s="28" t="s">
        <v>16</v>
      </c>
      <c r="K8" s="28" t="s">
        <v>69</v>
      </c>
      <c r="L8" s="28" t="s">
        <v>70</v>
      </c>
      <c r="M8" s="28" t="s">
        <v>35</v>
      </c>
      <c r="N8" s="28" t="s">
        <v>17</v>
      </c>
      <c r="O8" s="28" t="s">
        <v>18</v>
      </c>
      <c r="P8" s="28" t="s">
        <v>19</v>
      </c>
      <c r="Q8" s="28" t="s">
        <v>20</v>
      </c>
      <c r="R8" s="28" t="s">
        <v>21</v>
      </c>
      <c r="S8" s="28" t="s">
        <v>22</v>
      </c>
      <c r="T8" s="28" t="s">
        <v>23</v>
      </c>
      <c r="U8" s="28" t="s">
        <v>71</v>
      </c>
      <c r="V8" s="28" t="s">
        <v>72</v>
      </c>
      <c r="W8" s="28" t="s">
        <v>74</v>
      </c>
      <c r="X8" s="28" t="s">
        <v>73</v>
      </c>
      <c r="Y8" s="28" t="s">
        <v>82</v>
      </c>
      <c r="Z8" s="28" t="s">
        <v>36</v>
      </c>
      <c r="AA8" s="28" t="s">
        <v>24</v>
      </c>
      <c r="AB8" s="28" t="s">
        <v>25</v>
      </c>
      <c r="AC8" s="28" t="s">
        <v>26</v>
      </c>
      <c r="AD8" s="28" t="s">
        <v>27</v>
      </c>
      <c r="AE8" s="28" t="s">
        <v>29</v>
      </c>
      <c r="AF8" s="28" t="s">
        <v>28</v>
      </c>
      <c r="AG8" s="28" t="s">
        <v>34</v>
      </c>
      <c r="AH8" s="7"/>
      <c r="AI8" s="7"/>
      <c r="AJ8" s="7"/>
      <c r="AK8" s="7"/>
      <c r="AL8" s="7"/>
      <c r="AM8" s="7"/>
      <c r="AN8" s="7"/>
      <c r="AO8" s="7"/>
    </row>
    <row r="9" spans="1:41" s="31" customFormat="1" ht="13.5" x14ac:dyDescent="0.3">
      <c r="A9" s="51" t="s">
        <v>55</v>
      </c>
      <c r="B9" s="36" t="s">
        <v>38</v>
      </c>
      <c r="C9" s="30">
        <v>30</v>
      </c>
      <c r="D9" s="30" t="s">
        <v>483</v>
      </c>
      <c r="E9" s="30" t="s">
        <v>484</v>
      </c>
      <c r="F9" s="30" t="s">
        <v>485</v>
      </c>
      <c r="G9" s="30">
        <v>3400000</v>
      </c>
      <c r="H9" s="30">
        <v>0</v>
      </c>
      <c r="I9" s="30">
        <v>0</v>
      </c>
      <c r="J9" s="30">
        <f t="shared" ref="J9:J27" si="0">SUM(G9:I9)</f>
        <v>3400000</v>
      </c>
      <c r="K9" s="30">
        <v>0</v>
      </c>
      <c r="L9" s="30">
        <v>55000</v>
      </c>
      <c r="M9" s="30">
        <v>0</v>
      </c>
      <c r="N9" s="30">
        <f>+M9+L9+K9</f>
        <v>55000</v>
      </c>
      <c r="O9" s="30">
        <f>+N9+J9</f>
        <v>3455000</v>
      </c>
      <c r="P9" s="30">
        <v>329583</v>
      </c>
      <c r="Q9" s="30">
        <v>0</v>
      </c>
      <c r="R9" s="30">
        <v>344695</v>
      </c>
      <c r="S9" s="30">
        <v>20400</v>
      </c>
      <c r="T9" s="30">
        <v>119069</v>
      </c>
      <c r="U9" s="30">
        <v>0</v>
      </c>
      <c r="V9" s="30" t="s">
        <v>85</v>
      </c>
      <c r="W9" s="30" t="s">
        <v>85</v>
      </c>
      <c r="X9" s="30">
        <v>0</v>
      </c>
      <c r="Y9" s="30">
        <v>0</v>
      </c>
      <c r="Z9" s="30">
        <v>0</v>
      </c>
      <c r="AA9" s="30">
        <f t="shared" ref="AA9:AA27" si="1">SUM(P9:Z9)</f>
        <v>813747</v>
      </c>
      <c r="AB9" s="30">
        <f t="shared" ref="AB9:AB27" si="2">+O9-AA9</f>
        <v>2641253</v>
      </c>
      <c r="AC9" s="30">
        <v>0</v>
      </c>
      <c r="AD9" s="30">
        <f t="shared" ref="AD9:AD11" si="3">+AB9-AC9</f>
        <v>2641253</v>
      </c>
      <c r="AE9" s="30">
        <v>47083</v>
      </c>
      <c r="AF9" s="30">
        <v>37140</v>
      </c>
      <c r="AG9" s="30">
        <v>81600</v>
      </c>
      <c r="AH9" s="34"/>
      <c r="AK9" s="55">
        <f>+G9+K9+L9+AE9+AF9+AG9</f>
        <v>3620823</v>
      </c>
    </row>
    <row r="10" spans="1:41" s="31" customFormat="1" ht="13.5" x14ac:dyDescent="0.3">
      <c r="A10" s="51" t="s">
        <v>55</v>
      </c>
      <c r="B10" s="36"/>
      <c r="C10" s="30"/>
      <c r="D10" s="30" t="s">
        <v>486</v>
      </c>
      <c r="E10" s="30" t="s">
        <v>484</v>
      </c>
      <c r="F10" s="30" t="s">
        <v>485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4"/>
      <c r="AK10" s="55"/>
    </row>
    <row r="11" spans="1:41" s="31" customFormat="1" ht="13.5" x14ac:dyDescent="0.3">
      <c r="A11" s="52" t="s">
        <v>56</v>
      </c>
      <c r="B11" s="36" t="s">
        <v>39</v>
      </c>
      <c r="C11" s="30">
        <v>30</v>
      </c>
      <c r="D11" s="30" t="s">
        <v>487</v>
      </c>
      <c r="E11" s="30" t="s">
        <v>488</v>
      </c>
      <c r="F11" s="30" t="s">
        <v>489</v>
      </c>
      <c r="G11" s="30">
        <v>1775353</v>
      </c>
      <c r="H11" s="30">
        <v>0</v>
      </c>
      <c r="I11" s="30">
        <v>0</v>
      </c>
      <c r="J11" s="30">
        <f t="shared" si="0"/>
        <v>1775353</v>
      </c>
      <c r="K11" s="30">
        <v>0</v>
      </c>
      <c r="L11" s="30">
        <v>55000</v>
      </c>
      <c r="M11" s="30">
        <v>0</v>
      </c>
      <c r="N11" s="30">
        <f t="shared" ref="N11:N27" si="4">+M11+L11+K11</f>
        <v>55000</v>
      </c>
      <c r="O11" s="30">
        <f t="shared" ref="O11:O27" si="5">+N11+J11</f>
        <v>1830353</v>
      </c>
      <c r="P11" s="30">
        <v>203100</v>
      </c>
      <c r="Q11" s="30">
        <v>124275</v>
      </c>
      <c r="R11" s="30">
        <v>0</v>
      </c>
      <c r="S11" s="30">
        <v>0</v>
      </c>
      <c r="T11" s="30">
        <v>24230</v>
      </c>
      <c r="U11" s="30">
        <v>20000</v>
      </c>
      <c r="V11" s="30" t="s">
        <v>85</v>
      </c>
      <c r="W11" s="30" t="s">
        <v>85</v>
      </c>
      <c r="X11" s="30">
        <v>0</v>
      </c>
      <c r="Y11" s="30">
        <v>0</v>
      </c>
      <c r="Z11" s="30">
        <v>0</v>
      </c>
      <c r="AA11" s="30">
        <f t="shared" si="1"/>
        <v>371605</v>
      </c>
      <c r="AB11" s="30">
        <f t="shared" si="2"/>
        <v>1458748</v>
      </c>
      <c r="AC11" s="30">
        <v>0</v>
      </c>
      <c r="AD11" s="30">
        <f t="shared" si="3"/>
        <v>1458748</v>
      </c>
      <c r="AE11" s="30">
        <v>28583</v>
      </c>
      <c r="AF11" s="30">
        <v>22547</v>
      </c>
      <c r="AG11" s="30">
        <v>0</v>
      </c>
      <c r="AH11" s="34"/>
      <c r="AK11" s="55">
        <f t="shared" ref="AK11:AK27" si="6">+G11+K11+L11+AE11+AF11+AG11</f>
        <v>1881483</v>
      </c>
    </row>
    <row r="12" spans="1:41" s="31" customFormat="1" ht="13.5" x14ac:dyDescent="0.3">
      <c r="A12" s="52" t="s">
        <v>57</v>
      </c>
      <c r="B12" s="36" t="s">
        <v>40</v>
      </c>
      <c r="C12" s="30">
        <v>30</v>
      </c>
      <c r="D12" s="30" t="s">
        <v>487</v>
      </c>
      <c r="E12" s="30" t="s">
        <v>488</v>
      </c>
      <c r="F12" s="30" t="s">
        <v>489</v>
      </c>
      <c r="G12" s="30">
        <v>1284000</v>
      </c>
      <c r="H12" s="30">
        <v>0</v>
      </c>
      <c r="I12" s="30">
        <v>0</v>
      </c>
      <c r="J12" s="30">
        <f t="shared" si="0"/>
        <v>1284000</v>
      </c>
      <c r="K12" s="30">
        <v>0</v>
      </c>
      <c r="L12" s="30">
        <v>0</v>
      </c>
      <c r="M12" s="30">
        <v>0</v>
      </c>
      <c r="N12" s="30">
        <f t="shared" si="4"/>
        <v>0</v>
      </c>
      <c r="O12" s="30">
        <f t="shared" si="5"/>
        <v>1284000</v>
      </c>
      <c r="P12" s="30">
        <v>144707</v>
      </c>
      <c r="Q12" s="30">
        <v>0</v>
      </c>
      <c r="R12" s="30">
        <v>175501</v>
      </c>
      <c r="S12" s="30">
        <v>7704</v>
      </c>
      <c r="T12" s="30">
        <v>4554</v>
      </c>
      <c r="U12" s="30">
        <v>0</v>
      </c>
      <c r="V12" s="30" t="s">
        <v>85</v>
      </c>
      <c r="W12" s="30" t="s">
        <v>85</v>
      </c>
      <c r="X12" s="30">
        <v>0</v>
      </c>
      <c r="Y12" s="30">
        <v>0</v>
      </c>
      <c r="Z12" s="30">
        <v>0</v>
      </c>
      <c r="AA12" s="30">
        <f t="shared" si="1"/>
        <v>332466</v>
      </c>
      <c r="AB12" s="30">
        <f t="shared" si="2"/>
        <v>951534</v>
      </c>
      <c r="AC12" s="30">
        <v>0</v>
      </c>
      <c r="AD12" s="30">
        <f t="shared" ref="AD12:AD20" si="7">+AB12-AC12</f>
        <v>951534</v>
      </c>
      <c r="AE12" s="30">
        <v>20672</v>
      </c>
      <c r="AF12" s="30">
        <v>16307</v>
      </c>
      <c r="AG12" s="30">
        <v>30816</v>
      </c>
      <c r="AH12" s="34"/>
      <c r="AK12" s="55">
        <f t="shared" si="6"/>
        <v>1351795</v>
      </c>
    </row>
    <row r="13" spans="1:41" s="31" customFormat="1" ht="13.5" x14ac:dyDescent="0.3">
      <c r="A13" s="52" t="s">
        <v>58</v>
      </c>
      <c r="B13" s="36" t="s">
        <v>41</v>
      </c>
      <c r="C13" s="30">
        <v>30</v>
      </c>
      <c r="D13" s="30" t="s">
        <v>487</v>
      </c>
      <c r="E13" s="30" t="s">
        <v>484</v>
      </c>
      <c r="F13" s="30" t="s">
        <v>490</v>
      </c>
      <c r="G13" s="30">
        <v>845866</v>
      </c>
      <c r="H13" s="30">
        <v>0</v>
      </c>
      <c r="I13" s="30">
        <v>0</v>
      </c>
      <c r="J13" s="30">
        <f t="shared" si="0"/>
        <v>845866</v>
      </c>
      <c r="K13" s="30">
        <v>0</v>
      </c>
      <c r="L13" s="30">
        <v>55000</v>
      </c>
      <c r="M13" s="30">
        <v>0</v>
      </c>
      <c r="N13" s="30">
        <f t="shared" si="4"/>
        <v>55000</v>
      </c>
      <c r="O13" s="30">
        <f t="shared" si="5"/>
        <v>900866</v>
      </c>
      <c r="P13" s="30">
        <v>96852</v>
      </c>
      <c r="Q13" s="30">
        <v>0</v>
      </c>
      <c r="R13" s="30">
        <v>127370</v>
      </c>
      <c r="S13" s="30">
        <v>5075</v>
      </c>
      <c r="T13" s="30">
        <v>0</v>
      </c>
      <c r="U13" s="30">
        <v>0</v>
      </c>
      <c r="V13" s="30" t="s">
        <v>85</v>
      </c>
      <c r="W13" s="30">
        <v>129437</v>
      </c>
      <c r="X13" s="30">
        <v>0</v>
      </c>
      <c r="Y13" s="30">
        <v>0</v>
      </c>
      <c r="Z13" s="30">
        <v>0</v>
      </c>
      <c r="AA13" s="30">
        <f t="shared" si="1"/>
        <v>358734</v>
      </c>
      <c r="AB13" s="30">
        <f t="shared" si="2"/>
        <v>542132</v>
      </c>
      <c r="AC13" s="30">
        <v>50000</v>
      </c>
      <c r="AD13" s="30">
        <f t="shared" si="7"/>
        <v>492132</v>
      </c>
      <c r="AE13" s="30">
        <v>13618</v>
      </c>
      <c r="AF13" s="30">
        <v>10742</v>
      </c>
      <c r="AG13" s="30">
        <v>20301</v>
      </c>
      <c r="AH13" s="34"/>
      <c r="AK13" s="55">
        <f t="shared" si="6"/>
        <v>945527</v>
      </c>
    </row>
    <row r="14" spans="1:41" s="31" customFormat="1" ht="13.5" x14ac:dyDescent="0.3">
      <c r="A14" s="51" t="s">
        <v>59</v>
      </c>
      <c r="B14" s="36" t="s">
        <v>42</v>
      </c>
      <c r="C14" s="30">
        <v>30</v>
      </c>
      <c r="D14" s="30" t="s">
        <v>487</v>
      </c>
      <c r="E14" s="30" t="s">
        <v>492</v>
      </c>
      <c r="F14" s="30" t="s">
        <v>493</v>
      </c>
      <c r="G14" s="30">
        <v>950561</v>
      </c>
      <c r="H14" s="30">
        <v>0</v>
      </c>
      <c r="I14" s="30">
        <v>0</v>
      </c>
      <c r="J14" s="30">
        <f t="shared" si="0"/>
        <v>950561</v>
      </c>
      <c r="K14" s="30">
        <v>0</v>
      </c>
      <c r="L14" s="30">
        <v>55000</v>
      </c>
      <c r="M14" s="30">
        <v>0</v>
      </c>
      <c r="N14" s="30">
        <f t="shared" si="4"/>
        <v>55000</v>
      </c>
      <c r="O14" s="30">
        <f t="shared" si="5"/>
        <v>1005561</v>
      </c>
      <c r="P14" s="30">
        <v>101615</v>
      </c>
      <c r="Q14" s="30">
        <v>0</v>
      </c>
      <c r="R14" s="30">
        <v>149805</v>
      </c>
      <c r="S14" s="30">
        <v>5703</v>
      </c>
      <c r="T14" s="30">
        <v>0</v>
      </c>
      <c r="U14" s="30">
        <v>0</v>
      </c>
      <c r="V14" s="30" t="s">
        <v>85</v>
      </c>
      <c r="W14" s="30" t="s">
        <v>85</v>
      </c>
      <c r="X14" s="30">
        <v>0</v>
      </c>
      <c r="Y14" s="30">
        <v>0</v>
      </c>
      <c r="Z14" s="30">
        <v>0</v>
      </c>
      <c r="AA14" s="30">
        <f t="shared" si="1"/>
        <v>257123</v>
      </c>
      <c r="AB14" s="30">
        <f t="shared" si="2"/>
        <v>748438</v>
      </c>
      <c r="AC14" s="30">
        <v>400000</v>
      </c>
      <c r="AD14" s="30">
        <f t="shared" si="7"/>
        <v>348438</v>
      </c>
      <c r="AE14" s="30">
        <v>15304</v>
      </c>
      <c r="AF14" s="30">
        <v>12072</v>
      </c>
      <c r="AG14" s="30">
        <v>22813</v>
      </c>
      <c r="AH14" s="34"/>
      <c r="AK14" s="55">
        <f t="shared" si="6"/>
        <v>1055750</v>
      </c>
    </row>
    <row r="15" spans="1:41" s="31" customFormat="1" ht="13.5" x14ac:dyDescent="0.3">
      <c r="A15" s="51" t="s">
        <v>59</v>
      </c>
      <c r="B15" s="36"/>
      <c r="C15" s="30"/>
      <c r="D15" s="30" t="s">
        <v>491</v>
      </c>
      <c r="E15" s="30" t="s">
        <v>492</v>
      </c>
      <c r="F15" s="30" t="s">
        <v>493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4"/>
      <c r="AK15" s="55"/>
    </row>
    <row r="16" spans="1:41" s="31" customFormat="1" ht="13.5" x14ac:dyDescent="0.3">
      <c r="A16" s="52" t="s">
        <v>81</v>
      </c>
      <c r="B16" s="36" t="s">
        <v>43</v>
      </c>
      <c r="C16" s="30">
        <v>30</v>
      </c>
      <c r="D16" s="30" t="s">
        <v>487</v>
      </c>
      <c r="E16" s="30" t="s">
        <v>494</v>
      </c>
      <c r="F16" s="30" t="s">
        <v>490</v>
      </c>
      <c r="G16" s="30">
        <v>1197003</v>
      </c>
      <c r="H16" s="30">
        <v>0</v>
      </c>
      <c r="I16" s="30">
        <v>0</v>
      </c>
      <c r="J16" s="30">
        <f t="shared" si="0"/>
        <v>1197003</v>
      </c>
      <c r="K16" s="30">
        <v>0</v>
      </c>
      <c r="L16" s="30">
        <v>0</v>
      </c>
      <c r="M16" s="30">
        <v>0</v>
      </c>
      <c r="N16" s="30">
        <f t="shared" si="4"/>
        <v>0</v>
      </c>
      <c r="O16" s="30">
        <f t="shared" si="5"/>
        <v>1197003</v>
      </c>
      <c r="P16" s="30">
        <v>134902</v>
      </c>
      <c r="Q16" s="30">
        <v>0</v>
      </c>
      <c r="R16" s="30">
        <v>226643</v>
      </c>
      <c r="S16" s="30">
        <v>7182</v>
      </c>
      <c r="T16" s="30">
        <v>319</v>
      </c>
      <c r="U16" s="30">
        <v>0</v>
      </c>
      <c r="V16" s="30" t="s">
        <v>85</v>
      </c>
      <c r="W16" s="30" t="s">
        <v>85</v>
      </c>
      <c r="X16" s="30">
        <v>0</v>
      </c>
      <c r="Y16" s="30">
        <v>0</v>
      </c>
      <c r="Z16" s="30">
        <v>0</v>
      </c>
      <c r="AA16" s="30">
        <f t="shared" si="1"/>
        <v>369046</v>
      </c>
      <c r="AB16" s="30">
        <f t="shared" si="2"/>
        <v>827957</v>
      </c>
      <c r="AC16" s="30">
        <v>200000</v>
      </c>
      <c r="AD16" s="30">
        <f t="shared" si="7"/>
        <v>627957</v>
      </c>
      <c r="AE16" s="30">
        <v>19272</v>
      </c>
      <c r="AF16" s="30">
        <v>15202</v>
      </c>
      <c r="AG16" s="30">
        <v>28728</v>
      </c>
      <c r="AH16" s="34"/>
      <c r="AK16" s="55">
        <f t="shared" si="6"/>
        <v>1260205</v>
      </c>
    </row>
    <row r="17" spans="1:41" s="31" customFormat="1" ht="13.5" x14ac:dyDescent="0.3">
      <c r="A17" s="52" t="s">
        <v>60</v>
      </c>
      <c r="B17" s="36" t="s">
        <v>44</v>
      </c>
      <c r="C17" s="30">
        <v>30</v>
      </c>
      <c r="D17" s="30" t="s">
        <v>487</v>
      </c>
      <c r="E17" s="30" t="s">
        <v>492</v>
      </c>
      <c r="F17" s="30" t="s">
        <v>493</v>
      </c>
      <c r="G17" s="30">
        <v>1181063</v>
      </c>
      <c r="H17" s="30">
        <v>0</v>
      </c>
      <c r="I17" s="30">
        <v>0</v>
      </c>
      <c r="J17" s="30">
        <f t="shared" si="0"/>
        <v>1181063</v>
      </c>
      <c r="K17" s="30">
        <v>0</v>
      </c>
      <c r="L17" s="30">
        <v>55000</v>
      </c>
      <c r="M17" s="30">
        <v>0</v>
      </c>
      <c r="N17" s="30">
        <f t="shared" si="4"/>
        <v>55000</v>
      </c>
      <c r="O17" s="30">
        <f t="shared" si="5"/>
        <v>1236063</v>
      </c>
      <c r="P17" s="30">
        <v>135114</v>
      </c>
      <c r="Q17" s="30">
        <v>0</v>
      </c>
      <c r="R17" s="30">
        <v>243057</v>
      </c>
      <c r="S17" s="30">
        <v>7086</v>
      </c>
      <c r="T17" s="30">
        <v>0</v>
      </c>
      <c r="U17" s="30">
        <v>20000</v>
      </c>
      <c r="V17" s="30" t="s">
        <v>85</v>
      </c>
      <c r="W17" s="30" t="s">
        <v>85</v>
      </c>
      <c r="X17" s="30">
        <v>0</v>
      </c>
      <c r="Y17" s="30">
        <v>0</v>
      </c>
      <c r="Z17" s="30">
        <v>0</v>
      </c>
      <c r="AA17" s="30">
        <f t="shared" si="1"/>
        <v>405257</v>
      </c>
      <c r="AB17" s="30">
        <f t="shared" si="2"/>
        <v>830806</v>
      </c>
      <c r="AC17" s="30">
        <v>400000</v>
      </c>
      <c r="AD17" s="30">
        <f t="shared" si="7"/>
        <v>430806</v>
      </c>
      <c r="AE17" s="30">
        <v>19015</v>
      </c>
      <c r="AF17" s="30">
        <v>15000</v>
      </c>
      <c r="AG17" s="30">
        <v>28346</v>
      </c>
      <c r="AH17" s="34"/>
      <c r="AK17" s="55">
        <f t="shared" si="6"/>
        <v>1298424</v>
      </c>
    </row>
    <row r="18" spans="1:41" s="31" customFormat="1" ht="13.5" x14ac:dyDescent="0.3">
      <c r="A18" s="52" t="s">
        <v>61</v>
      </c>
      <c r="B18" s="36" t="s">
        <v>45</v>
      </c>
      <c r="C18" s="30">
        <v>30</v>
      </c>
      <c r="D18" s="30" t="s">
        <v>487</v>
      </c>
      <c r="E18" s="30" t="s">
        <v>484</v>
      </c>
      <c r="F18" s="30" t="s">
        <v>490</v>
      </c>
      <c r="G18" s="30">
        <v>3660020</v>
      </c>
      <c r="H18" s="30">
        <v>0</v>
      </c>
      <c r="I18" s="30">
        <v>0</v>
      </c>
      <c r="J18" s="30">
        <f t="shared" si="0"/>
        <v>3660020</v>
      </c>
      <c r="K18" s="30">
        <v>0</v>
      </c>
      <c r="L18" s="30">
        <v>50000</v>
      </c>
      <c r="M18" s="30">
        <v>0</v>
      </c>
      <c r="N18" s="30">
        <f t="shared" si="4"/>
        <v>50000</v>
      </c>
      <c r="O18" s="30">
        <f t="shared" si="5"/>
        <v>3710020</v>
      </c>
      <c r="P18" s="30">
        <v>334554</v>
      </c>
      <c r="Q18" s="30">
        <v>0</v>
      </c>
      <c r="R18" s="30">
        <v>405836</v>
      </c>
      <c r="S18" s="30">
        <v>21960</v>
      </c>
      <c r="T18" s="30">
        <v>139349</v>
      </c>
      <c r="U18" s="30">
        <v>0</v>
      </c>
      <c r="V18" s="30" t="s">
        <v>85</v>
      </c>
      <c r="W18" s="30" t="s">
        <v>85</v>
      </c>
      <c r="X18" s="30">
        <v>0</v>
      </c>
      <c r="Y18" s="30">
        <v>0</v>
      </c>
      <c r="Z18" s="30">
        <v>0</v>
      </c>
      <c r="AA18" s="30">
        <f t="shared" si="1"/>
        <v>901699</v>
      </c>
      <c r="AB18" s="30">
        <f t="shared" si="2"/>
        <v>2808321</v>
      </c>
      <c r="AC18" s="30">
        <v>0</v>
      </c>
      <c r="AD18" s="30">
        <f t="shared" si="7"/>
        <v>2808321</v>
      </c>
      <c r="AE18" s="30">
        <v>47083</v>
      </c>
      <c r="AF18" s="30">
        <v>37140</v>
      </c>
      <c r="AG18" s="30">
        <v>87840</v>
      </c>
      <c r="AH18" s="34"/>
      <c r="AK18" s="55">
        <f t="shared" si="6"/>
        <v>3882083</v>
      </c>
    </row>
    <row r="19" spans="1:41" s="31" customFormat="1" ht="13.5" x14ac:dyDescent="0.3">
      <c r="A19" s="52" t="s">
        <v>62</v>
      </c>
      <c r="B19" s="36" t="s">
        <v>46</v>
      </c>
      <c r="C19" s="30">
        <v>30</v>
      </c>
      <c r="D19" s="30" t="s">
        <v>487</v>
      </c>
      <c r="E19" s="30" t="s">
        <v>488</v>
      </c>
      <c r="F19" s="30" t="s">
        <v>495</v>
      </c>
      <c r="G19" s="30">
        <v>7453243</v>
      </c>
      <c r="H19" s="30">
        <v>0</v>
      </c>
      <c r="I19" s="30">
        <v>0</v>
      </c>
      <c r="J19" s="30">
        <f t="shared" si="0"/>
        <v>7453243</v>
      </c>
      <c r="K19" s="30">
        <v>0</v>
      </c>
      <c r="L19" s="30">
        <v>0</v>
      </c>
      <c r="M19" s="30">
        <v>0</v>
      </c>
      <c r="N19" s="30">
        <f t="shared" si="4"/>
        <v>0</v>
      </c>
      <c r="O19" s="30">
        <f t="shared" si="5"/>
        <v>7453243</v>
      </c>
      <c r="P19" s="30">
        <v>329583</v>
      </c>
      <c r="Q19" s="30">
        <v>0</v>
      </c>
      <c r="R19" s="30">
        <v>532202</v>
      </c>
      <c r="S19" s="30">
        <v>26363</v>
      </c>
      <c r="T19" s="30">
        <v>984840</v>
      </c>
      <c r="U19" s="30">
        <v>0</v>
      </c>
      <c r="V19" s="30" t="s">
        <v>85</v>
      </c>
      <c r="W19" s="30">
        <v>228811</v>
      </c>
      <c r="X19" s="30">
        <v>0</v>
      </c>
      <c r="Y19" s="30">
        <v>0</v>
      </c>
      <c r="Z19" s="30">
        <v>0</v>
      </c>
      <c r="AA19" s="30">
        <f t="shared" si="1"/>
        <v>2101799</v>
      </c>
      <c r="AB19" s="30">
        <f t="shared" si="2"/>
        <v>5351444</v>
      </c>
      <c r="AC19" s="30">
        <v>0</v>
      </c>
      <c r="AD19" s="30">
        <f t="shared" si="7"/>
        <v>5351444</v>
      </c>
      <c r="AE19" s="30">
        <v>47083</v>
      </c>
      <c r="AF19" s="30">
        <v>37140</v>
      </c>
      <c r="AG19" s="30">
        <v>105451</v>
      </c>
      <c r="AH19" s="34"/>
      <c r="AK19" s="55">
        <f t="shared" si="6"/>
        <v>7642917</v>
      </c>
    </row>
    <row r="20" spans="1:41" s="31" customFormat="1" ht="13.5" x14ac:dyDescent="0.3">
      <c r="A20" s="52" t="s">
        <v>63</v>
      </c>
      <c r="B20" s="36" t="s">
        <v>47</v>
      </c>
      <c r="C20" s="30">
        <v>30</v>
      </c>
      <c r="D20" s="30" t="s">
        <v>487</v>
      </c>
      <c r="E20" s="30" t="s">
        <v>488</v>
      </c>
      <c r="F20" s="30" t="s">
        <v>489</v>
      </c>
      <c r="G20" s="30">
        <v>1236785</v>
      </c>
      <c r="H20" s="30">
        <v>0</v>
      </c>
      <c r="I20" s="30">
        <v>0</v>
      </c>
      <c r="J20" s="30">
        <f t="shared" si="0"/>
        <v>1236785</v>
      </c>
      <c r="K20" s="30">
        <v>0</v>
      </c>
      <c r="L20" s="30">
        <v>55000</v>
      </c>
      <c r="M20" s="30">
        <v>0</v>
      </c>
      <c r="N20" s="30">
        <f t="shared" si="4"/>
        <v>55000</v>
      </c>
      <c r="O20" s="30">
        <f t="shared" si="5"/>
        <v>1291785</v>
      </c>
      <c r="P20" s="30">
        <v>139386</v>
      </c>
      <c r="Q20" s="30">
        <v>0</v>
      </c>
      <c r="R20" s="30">
        <v>149805</v>
      </c>
      <c r="S20" s="30">
        <v>7421</v>
      </c>
      <c r="T20" s="30">
        <v>3917</v>
      </c>
      <c r="U20" s="30">
        <v>0</v>
      </c>
      <c r="V20" s="30">
        <v>28205</v>
      </c>
      <c r="W20" s="30" t="s">
        <v>85</v>
      </c>
      <c r="X20" s="30">
        <v>85819</v>
      </c>
      <c r="Y20" s="30">
        <v>0</v>
      </c>
      <c r="Z20" s="30">
        <v>0</v>
      </c>
      <c r="AA20" s="30">
        <f t="shared" si="1"/>
        <v>414553</v>
      </c>
      <c r="AB20" s="30">
        <f t="shared" si="2"/>
        <v>877232</v>
      </c>
      <c r="AC20" s="30">
        <v>0</v>
      </c>
      <c r="AD20" s="30">
        <f t="shared" si="7"/>
        <v>877232</v>
      </c>
      <c r="AE20" s="30">
        <v>19912</v>
      </c>
      <c r="AF20" s="30">
        <v>15707</v>
      </c>
      <c r="AG20" s="30">
        <v>29683</v>
      </c>
      <c r="AH20" s="34"/>
      <c r="AK20" s="55">
        <f t="shared" si="6"/>
        <v>1357087</v>
      </c>
    </row>
    <row r="21" spans="1:41" s="31" customFormat="1" ht="13.5" x14ac:dyDescent="0.3">
      <c r="A21" s="51" t="s">
        <v>64</v>
      </c>
      <c r="B21" s="36" t="s">
        <v>48</v>
      </c>
      <c r="C21" s="30">
        <v>30</v>
      </c>
      <c r="D21" s="30" t="s">
        <v>483</v>
      </c>
      <c r="E21" s="30" t="s">
        <v>484</v>
      </c>
      <c r="F21" s="30" t="s">
        <v>485</v>
      </c>
      <c r="G21" s="30">
        <v>3500000</v>
      </c>
      <c r="H21" s="30">
        <v>0</v>
      </c>
      <c r="I21" s="30">
        <v>0</v>
      </c>
      <c r="J21" s="30">
        <f t="shared" si="0"/>
        <v>3500000</v>
      </c>
      <c r="K21" s="30">
        <v>0</v>
      </c>
      <c r="L21" s="30">
        <v>55000</v>
      </c>
      <c r="M21" s="30">
        <v>0</v>
      </c>
      <c r="N21" s="30">
        <f t="shared" si="4"/>
        <v>55000</v>
      </c>
      <c r="O21" s="30">
        <f t="shared" si="5"/>
        <v>3555000</v>
      </c>
      <c r="P21" s="30">
        <v>334554</v>
      </c>
      <c r="Q21" s="30">
        <v>0</v>
      </c>
      <c r="R21" s="30">
        <v>255386</v>
      </c>
      <c r="S21" s="30">
        <v>21000</v>
      </c>
      <c r="T21" s="30">
        <v>126624</v>
      </c>
      <c r="U21" s="30">
        <v>0</v>
      </c>
      <c r="V21" s="30">
        <v>88192</v>
      </c>
      <c r="W21" s="30" t="s">
        <v>85</v>
      </c>
      <c r="X21" s="30">
        <v>0</v>
      </c>
      <c r="Y21" s="30">
        <v>0</v>
      </c>
      <c r="Z21" s="30">
        <v>0</v>
      </c>
      <c r="AA21" s="30">
        <f t="shared" si="1"/>
        <v>825756</v>
      </c>
      <c r="AB21" s="30">
        <f t="shared" si="2"/>
        <v>2729244</v>
      </c>
      <c r="AC21" s="30">
        <v>0</v>
      </c>
      <c r="AD21" s="30">
        <f>+AB21-AC21</f>
        <v>2729244</v>
      </c>
      <c r="AE21" s="30">
        <v>47083</v>
      </c>
      <c r="AF21" s="30">
        <v>37140</v>
      </c>
      <c r="AG21" s="30">
        <v>84000</v>
      </c>
      <c r="AH21" s="34"/>
      <c r="AK21" s="55">
        <f t="shared" si="6"/>
        <v>3723223</v>
      </c>
    </row>
    <row r="22" spans="1:41" s="31" customFormat="1" ht="13.5" x14ac:dyDescent="0.3">
      <c r="A22" s="51" t="s">
        <v>64</v>
      </c>
      <c r="B22" s="36"/>
      <c r="C22" s="30"/>
      <c r="D22" s="30" t="s">
        <v>486</v>
      </c>
      <c r="E22" s="30" t="s">
        <v>484</v>
      </c>
      <c r="F22" s="30" t="s">
        <v>485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4"/>
      <c r="AK22" s="55"/>
    </row>
    <row r="23" spans="1:41" s="31" customFormat="1" ht="13.5" x14ac:dyDescent="0.3">
      <c r="A23" s="51" t="s">
        <v>65</v>
      </c>
      <c r="B23" s="36" t="s">
        <v>49</v>
      </c>
      <c r="C23" s="30">
        <v>30</v>
      </c>
      <c r="D23" s="30" t="s">
        <v>487</v>
      </c>
      <c r="E23" s="30" t="s">
        <v>494</v>
      </c>
      <c r="F23" s="30" t="s">
        <v>496</v>
      </c>
      <c r="G23" s="30">
        <v>1102100</v>
      </c>
      <c r="H23" s="30">
        <v>0</v>
      </c>
      <c r="I23" s="30">
        <v>0</v>
      </c>
      <c r="J23" s="30">
        <f t="shared" si="0"/>
        <v>1102100</v>
      </c>
      <c r="K23" s="30">
        <v>0</v>
      </c>
      <c r="L23" s="30">
        <v>55000</v>
      </c>
      <c r="M23" s="30">
        <v>0</v>
      </c>
      <c r="N23" s="30">
        <f t="shared" si="4"/>
        <v>55000</v>
      </c>
      <c r="O23" s="30">
        <f t="shared" si="5"/>
        <v>1157100</v>
      </c>
      <c r="P23" s="30">
        <v>0</v>
      </c>
      <c r="Q23" s="30">
        <v>0</v>
      </c>
      <c r="R23" s="30">
        <v>211089</v>
      </c>
      <c r="S23" s="30">
        <v>0</v>
      </c>
      <c r="T23" s="30">
        <v>2206</v>
      </c>
      <c r="U23" s="30">
        <v>0</v>
      </c>
      <c r="V23" s="30" t="s">
        <v>85</v>
      </c>
      <c r="W23" s="30" t="s">
        <v>85</v>
      </c>
      <c r="X23" s="30">
        <v>0</v>
      </c>
      <c r="Y23" s="30">
        <v>0</v>
      </c>
      <c r="Z23" s="30">
        <v>0</v>
      </c>
      <c r="AA23" s="30">
        <f t="shared" si="1"/>
        <v>213295</v>
      </c>
      <c r="AB23" s="30">
        <f t="shared" si="2"/>
        <v>943805</v>
      </c>
      <c r="AC23" s="30">
        <v>0</v>
      </c>
      <c r="AD23" s="30">
        <f t="shared" ref="AD23:AD27" si="8">+AB23-AC23</f>
        <v>943805</v>
      </c>
      <c r="AE23" s="30">
        <v>0</v>
      </c>
      <c r="AF23" s="30">
        <v>13997</v>
      </c>
      <c r="AG23" s="30">
        <v>0</v>
      </c>
      <c r="AH23" s="34"/>
      <c r="AK23" s="55">
        <f t="shared" si="6"/>
        <v>1171097</v>
      </c>
    </row>
    <row r="24" spans="1:41" s="31" customFormat="1" ht="13.5" x14ac:dyDescent="0.3">
      <c r="A24" s="51" t="s">
        <v>65</v>
      </c>
      <c r="B24" s="36"/>
      <c r="C24" s="30"/>
      <c r="D24" s="30" t="s">
        <v>487</v>
      </c>
      <c r="E24" s="30" t="s">
        <v>484</v>
      </c>
      <c r="F24" s="30" t="s">
        <v>497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4"/>
      <c r="AK24" s="55"/>
    </row>
    <row r="25" spans="1:41" s="31" customFormat="1" ht="13.5" x14ac:dyDescent="0.3">
      <c r="A25" s="26" t="s">
        <v>66</v>
      </c>
      <c r="B25" s="36" t="s">
        <v>50</v>
      </c>
      <c r="C25" s="30">
        <v>30</v>
      </c>
      <c r="D25" s="30" t="s">
        <v>487</v>
      </c>
      <c r="E25" s="30" t="s">
        <v>488</v>
      </c>
      <c r="F25" s="30" t="s">
        <v>489</v>
      </c>
      <c r="G25" s="30">
        <v>1976317</v>
      </c>
      <c r="H25" s="30">
        <v>0</v>
      </c>
      <c r="I25" s="30">
        <v>0</v>
      </c>
      <c r="J25" s="30">
        <f t="shared" si="0"/>
        <v>1976317</v>
      </c>
      <c r="K25" s="30">
        <v>19990</v>
      </c>
      <c r="L25" s="30">
        <v>55000</v>
      </c>
      <c r="M25" s="30">
        <v>0</v>
      </c>
      <c r="N25" s="30">
        <f t="shared" si="4"/>
        <v>74990</v>
      </c>
      <c r="O25" s="30">
        <f t="shared" si="5"/>
        <v>2051307</v>
      </c>
      <c r="P25" s="30">
        <v>226091</v>
      </c>
      <c r="Q25" s="30">
        <v>0</v>
      </c>
      <c r="R25" s="30">
        <v>167975</v>
      </c>
      <c r="S25" s="30">
        <v>11858</v>
      </c>
      <c r="T25" s="30">
        <v>29126</v>
      </c>
      <c r="U25" s="30">
        <v>0</v>
      </c>
      <c r="V25" s="30" t="s">
        <v>85</v>
      </c>
      <c r="W25" s="30" t="s">
        <v>85</v>
      </c>
      <c r="X25" s="30">
        <v>173459</v>
      </c>
      <c r="Y25" s="30">
        <v>0</v>
      </c>
      <c r="Z25" s="30">
        <v>0</v>
      </c>
      <c r="AA25" s="30">
        <f t="shared" si="1"/>
        <v>608509</v>
      </c>
      <c r="AB25" s="30">
        <f t="shared" si="2"/>
        <v>1442798</v>
      </c>
      <c r="AC25" s="30">
        <v>0</v>
      </c>
      <c r="AD25" s="30">
        <f t="shared" ref="AD25" si="9">+AB25-AC25</f>
        <v>1442798</v>
      </c>
      <c r="AE25" s="30">
        <v>31819</v>
      </c>
      <c r="AF25" s="30">
        <v>25099</v>
      </c>
      <c r="AG25" s="30">
        <v>47432</v>
      </c>
      <c r="AH25" s="34"/>
      <c r="AK25" s="55">
        <f t="shared" si="6"/>
        <v>2155657</v>
      </c>
    </row>
    <row r="26" spans="1:41" s="31" customFormat="1" ht="13.5" x14ac:dyDescent="0.3">
      <c r="A26" s="26" t="s">
        <v>67</v>
      </c>
      <c r="B26" s="36" t="s">
        <v>51</v>
      </c>
      <c r="C26" s="30">
        <v>30</v>
      </c>
      <c r="D26" s="30" t="s">
        <v>487</v>
      </c>
      <c r="E26" s="30" t="s">
        <v>488</v>
      </c>
      <c r="F26" s="30" t="s">
        <v>498</v>
      </c>
      <c r="G26" s="30">
        <v>1339661</v>
      </c>
      <c r="H26" s="30">
        <v>239650</v>
      </c>
      <c r="I26" s="30">
        <v>0</v>
      </c>
      <c r="J26" s="30">
        <f t="shared" si="0"/>
        <v>1579311</v>
      </c>
      <c r="K26" s="30">
        <v>0</v>
      </c>
      <c r="L26" s="30">
        <v>55000</v>
      </c>
      <c r="M26" s="30">
        <v>0</v>
      </c>
      <c r="N26" s="30">
        <f t="shared" si="4"/>
        <v>55000</v>
      </c>
      <c r="O26" s="30">
        <f t="shared" si="5"/>
        <v>1634311</v>
      </c>
      <c r="P26" s="30">
        <v>180831</v>
      </c>
      <c r="Q26" s="30">
        <v>110552</v>
      </c>
      <c r="R26" s="30">
        <v>0</v>
      </c>
      <c r="S26" s="30">
        <v>9476</v>
      </c>
      <c r="T26" s="30">
        <v>17449</v>
      </c>
      <c r="U26" s="30">
        <v>0</v>
      </c>
      <c r="V26" s="30" t="s">
        <v>85</v>
      </c>
      <c r="W26" s="30" t="s">
        <v>85</v>
      </c>
      <c r="X26" s="30">
        <v>0</v>
      </c>
      <c r="Y26" s="30">
        <v>0</v>
      </c>
      <c r="Z26" s="30">
        <v>0</v>
      </c>
      <c r="AA26" s="30">
        <f t="shared" si="1"/>
        <v>318308</v>
      </c>
      <c r="AB26" s="30">
        <f t="shared" si="2"/>
        <v>1316003</v>
      </c>
      <c r="AC26" s="30">
        <v>150000</v>
      </c>
      <c r="AD26" s="30">
        <f t="shared" ref="AD26" si="10">+AB26-AC26</f>
        <v>1166003</v>
      </c>
      <c r="AE26" s="30">
        <v>25427</v>
      </c>
      <c r="AF26" s="30">
        <v>20057</v>
      </c>
      <c r="AG26" s="30">
        <v>37903</v>
      </c>
      <c r="AH26" s="34"/>
      <c r="AK26" s="55">
        <f t="shared" si="6"/>
        <v>1478048</v>
      </c>
    </row>
    <row r="27" spans="1:41" s="31" customFormat="1" ht="13.5" x14ac:dyDescent="0.3">
      <c r="A27" s="41" t="s">
        <v>68</v>
      </c>
      <c r="B27" s="36" t="s">
        <v>52</v>
      </c>
      <c r="C27" s="30">
        <v>30</v>
      </c>
      <c r="D27" s="30" t="s">
        <v>483</v>
      </c>
      <c r="E27" s="30" t="s">
        <v>484</v>
      </c>
      <c r="F27" s="30" t="s">
        <v>485</v>
      </c>
      <c r="G27" s="30">
        <v>2200000</v>
      </c>
      <c r="H27" s="30">
        <v>0</v>
      </c>
      <c r="I27" s="30">
        <v>0</v>
      </c>
      <c r="J27" s="30">
        <f t="shared" si="0"/>
        <v>2200000</v>
      </c>
      <c r="K27" s="30">
        <v>0</v>
      </c>
      <c r="L27" s="30">
        <v>55000</v>
      </c>
      <c r="M27" s="30">
        <v>0</v>
      </c>
      <c r="N27" s="30">
        <f t="shared" si="4"/>
        <v>55000</v>
      </c>
      <c r="O27" s="30">
        <f t="shared" si="5"/>
        <v>2255000</v>
      </c>
      <c r="P27" s="30">
        <v>251680</v>
      </c>
      <c r="Q27" s="30">
        <v>0</v>
      </c>
      <c r="R27" s="30">
        <v>155898</v>
      </c>
      <c r="S27" s="30">
        <v>13200</v>
      </c>
      <c r="T27" s="30">
        <v>37479</v>
      </c>
      <c r="U27" s="30">
        <v>0</v>
      </c>
      <c r="V27" s="30" t="s">
        <v>85</v>
      </c>
      <c r="W27" s="30" t="s">
        <v>85</v>
      </c>
      <c r="X27" s="30">
        <v>0</v>
      </c>
      <c r="Y27" s="30">
        <v>0</v>
      </c>
      <c r="Z27" s="30">
        <v>0</v>
      </c>
      <c r="AA27" s="30">
        <f t="shared" si="1"/>
        <v>458257</v>
      </c>
      <c r="AB27" s="30">
        <f t="shared" si="2"/>
        <v>1796743</v>
      </c>
      <c r="AC27" s="30">
        <v>0</v>
      </c>
      <c r="AD27" s="30">
        <f t="shared" si="8"/>
        <v>1796743</v>
      </c>
      <c r="AE27" s="30">
        <v>35420</v>
      </c>
      <c r="AF27" s="30">
        <v>27940</v>
      </c>
      <c r="AG27" s="30">
        <v>52800</v>
      </c>
      <c r="AH27" s="34"/>
      <c r="AI27" s="7"/>
      <c r="AJ27" s="7"/>
      <c r="AK27" s="55">
        <f t="shared" si="6"/>
        <v>2371160</v>
      </c>
      <c r="AL27" s="7"/>
      <c r="AM27" s="7"/>
      <c r="AN27" s="7"/>
      <c r="AO27" s="7"/>
    </row>
    <row r="28" spans="1:41" s="31" customFormat="1" ht="13.5" x14ac:dyDescent="0.3">
      <c r="A28" s="41" t="s">
        <v>68</v>
      </c>
      <c r="B28" s="72"/>
      <c r="C28" s="73"/>
      <c r="D28" s="73" t="s">
        <v>486</v>
      </c>
      <c r="E28" s="73" t="s">
        <v>484</v>
      </c>
      <c r="F28" s="73" t="s">
        <v>485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34"/>
      <c r="AI28" s="7"/>
      <c r="AJ28" s="7"/>
      <c r="AK28" s="55"/>
      <c r="AL28" s="7"/>
      <c r="AM28" s="7"/>
      <c r="AN28" s="7"/>
      <c r="AO28" s="7"/>
    </row>
    <row r="29" spans="1:41" s="5" customFormat="1" ht="15.75" customHeight="1" thickBot="1" x14ac:dyDescent="0.35">
      <c r="A29" s="69" t="s">
        <v>88</v>
      </c>
      <c r="B29" s="70"/>
      <c r="C29" s="71"/>
      <c r="D29" s="37"/>
      <c r="E29" s="37"/>
      <c r="F29" s="37"/>
      <c r="G29" s="29">
        <f t="shared" ref="G29:W29" si="11">SUM(G9:G27)</f>
        <v>33101972</v>
      </c>
      <c r="H29" s="29">
        <f t="shared" si="11"/>
        <v>239650</v>
      </c>
      <c r="I29" s="29">
        <f t="shared" si="11"/>
        <v>0</v>
      </c>
      <c r="J29" s="29">
        <f t="shared" si="11"/>
        <v>33341622</v>
      </c>
      <c r="K29" s="29">
        <f t="shared" si="11"/>
        <v>19990</v>
      </c>
      <c r="L29" s="29">
        <f t="shared" si="11"/>
        <v>655000</v>
      </c>
      <c r="M29" s="29">
        <f t="shared" si="11"/>
        <v>0</v>
      </c>
      <c r="N29" s="29">
        <f t="shared" si="11"/>
        <v>674990</v>
      </c>
      <c r="O29" s="29">
        <f t="shared" si="11"/>
        <v>34016612</v>
      </c>
      <c r="P29" s="29">
        <f t="shared" si="11"/>
        <v>2942552</v>
      </c>
      <c r="Q29" s="29">
        <f t="shared" si="11"/>
        <v>234827</v>
      </c>
      <c r="R29" s="29">
        <f t="shared" si="11"/>
        <v>3145262</v>
      </c>
      <c r="S29" s="29">
        <f t="shared" si="11"/>
        <v>164428</v>
      </c>
      <c r="T29" s="29">
        <f t="shared" si="11"/>
        <v>1489162</v>
      </c>
      <c r="U29" s="29">
        <f t="shared" si="11"/>
        <v>40000</v>
      </c>
      <c r="V29" s="29">
        <f t="shared" si="11"/>
        <v>116397</v>
      </c>
      <c r="W29" s="29">
        <f t="shared" si="11"/>
        <v>358248</v>
      </c>
      <c r="X29" s="29">
        <f t="shared" ref="X29:AB29" si="12">SUM(X9:X27)</f>
        <v>259278</v>
      </c>
      <c r="Y29" s="29">
        <f t="shared" si="12"/>
        <v>0</v>
      </c>
      <c r="Z29" s="29">
        <f t="shared" si="12"/>
        <v>0</v>
      </c>
      <c r="AA29" s="29">
        <f t="shared" si="12"/>
        <v>8750154</v>
      </c>
      <c r="AB29" s="29">
        <f t="shared" si="12"/>
        <v>25266458</v>
      </c>
      <c r="AC29" s="29">
        <f>SUM(AC9:AC27)</f>
        <v>1200000</v>
      </c>
      <c r="AD29" s="29">
        <f>SUM(AD9:AD27)</f>
        <v>24066458</v>
      </c>
      <c r="AE29" s="29">
        <f>SUM(AE9:AE27)</f>
        <v>417374</v>
      </c>
      <c r="AF29" s="29">
        <f>SUM(AF9:AF27)</f>
        <v>343230</v>
      </c>
      <c r="AG29" s="29">
        <f>SUM(AG9:AG27)</f>
        <v>657713</v>
      </c>
      <c r="AH29" s="7"/>
      <c r="AI29" s="7"/>
      <c r="AJ29" s="7"/>
      <c r="AK29" s="7"/>
      <c r="AL29" s="7"/>
      <c r="AM29" s="7"/>
      <c r="AN29" s="7"/>
      <c r="AO29" s="7"/>
    </row>
    <row r="32" spans="1:41" x14ac:dyDescent="0.3">
      <c r="G32" s="15">
        <f>+G14*80%</f>
        <v>760448.8</v>
      </c>
      <c r="L32" s="15">
        <f>+L14*80%</f>
        <v>44000</v>
      </c>
      <c r="AE32" s="15">
        <f>+AE14*80%</f>
        <v>12243.2</v>
      </c>
      <c r="AF32" s="15">
        <f>+AF14*80%</f>
        <v>9657.6</v>
      </c>
      <c r="AG32" s="15">
        <f>+AG14*80%</f>
        <v>18250.400000000001</v>
      </c>
    </row>
    <row r="33" spans="7:33" x14ac:dyDescent="0.3">
      <c r="G33" s="15">
        <f>+G14*20%</f>
        <v>190112.2</v>
      </c>
      <c r="L33" s="15">
        <f>+L14*20%</f>
        <v>11000</v>
      </c>
      <c r="AE33" s="15">
        <f>+AE14*20%</f>
        <v>3060.8</v>
      </c>
      <c r="AF33" s="15">
        <f>+AF14*20%</f>
        <v>2414.4</v>
      </c>
      <c r="AG33" s="15">
        <f>+AG14*20%</f>
        <v>4562.6000000000004</v>
      </c>
    </row>
  </sheetData>
  <mergeCells count="1">
    <mergeCell ref="A29:C29"/>
  </mergeCells>
  <pageMargins left="0.70866141732283472" right="0.70866141732283472" top="0.78740157480314965" bottom="0.74803149606299213" header="0.31496062992125984" footer="0.31496062992125984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205D-702B-41F1-8BA1-FFCA8E3D13B4}">
  <sheetPr filterMode="1"/>
  <dimension ref="A1:BI109"/>
  <sheetViews>
    <sheetView workbookViewId="0">
      <selection activeCell="K2" sqref="K2:P91"/>
    </sheetView>
  </sheetViews>
  <sheetFormatPr baseColWidth="10" defaultRowHeight="14.5" x14ac:dyDescent="0.35"/>
  <cols>
    <col min="22" max="22" width="10.81640625" bestFit="1" customWidth="1"/>
  </cols>
  <sheetData>
    <row r="1" spans="1:61" ht="95" x14ac:dyDescent="0.35">
      <c r="A1" s="38" t="s">
        <v>89</v>
      </c>
      <c r="B1" s="56" t="s">
        <v>90</v>
      </c>
      <c r="C1" s="56" t="s">
        <v>91</v>
      </c>
      <c r="D1" s="38" t="s">
        <v>92</v>
      </c>
      <c r="E1" s="38" t="s">
        <v>93</v>
      </c>
      <c r="F1" s="39" t="s">
        <v>94</v>
      </c>
      <c r="G1" s="39" t="s">
        <v>95</v>
      </c>
      <c r="H1" s="39" t="s">
        <v>96</v>
      </c>
      <c r="I1" s="38" t="s">
        <v>97</v>
      </c>
      <c r="J1" s="38" t="s">
        <v>98</v>
      </c>
      <c r="K1" s="38" t="s">
        <v>99</v>
      </c>
      <c r="L1" s="38" t="s">
        <v>100</v>
      </c>
      <c r="M1" s="38" t="s">
        <v>101</v>
      </c>
      <c r="N1" s="38" t="s">
        <v>102</v>
      </c>
      <c r="O1" s="38" t="s">
        <v>103</v>
      </c>
      <c r="P1" s="38" t="s">
        <v>104</v>
      </c>
      <c r="Q1" s="38" t="s">
        <v>105</v>
      </c>
      <c r="R1" s="38" t="s">
        <v>106</v>
      </c>
      <c r="S1" s="38" t="s">
        <v>107</v>
      </c>
      <c r="T1" s="38" t="s">
        <v>108</v>
      </c>
      <c r="U1" s="38" t="s">
        <v>109</v>
      </c>
      <c r="V1" s="40" t="s">
        <v>110</v>
      </c>
      <c r="W1" s="40" t="s">
        <v>111</v>
      </c>
      <c r="X1" s="38" t="s">
        <v>112</v>
      </c>
      <c r="Y1" s="38" t="s">
        <v>113</v>
      </c>
      <c r="Z1" s="38" t="s">
        <v>114</v>
      </c>
      <c r="AA1" s="38" t="s">
        <v>115</v>
      </c>
      <c r="AB1" s="38" t="s">
        <v>116</v>
      </c>
      <c r="AC1" s="38" t="s">
        <v>117</v>
      </c>
      <c r="AD1" s="38" t="s">
        <v>118</v>
      </c>
      <c r="AE1" s="38" t="s">
        <v>119</v>
      </c>
      <c r="AF1" s="38" t="s">
        <v>120</v>
      </c>
      <c r="AG1" s="38" t="s">
        <v>121</v>
      </c>
      <c r="AH1" s="38" t="s">
        <v>122</v>
      </c>
      <c r="AI1" s="38" t="s">
        <v>123</v>
      </c>
      <c r="AJ1" s="38" t="s">
        <v>124</v>
      </c>
      <c r="AK1" s="38" t="s">
        <v>125</v>
      </c>
      <c r="AL1" s="38" t="s">
        <v>126</v>
      </c>
      <c r="AM1" s="38" t="s">
        <v>127</v>
      </c>
      <c r="AN1" s="38" t="s">
        <v>128</v>
      </c>
      <c r="AO1" s="38" t="s">
        <v>129</v>
      </c>
      <c r="AP1" s="38" t="s">
        <v>130</v>
      </c>
      <c r="AQ1" s="38" t="s">
        <v>131</v>
      </c>
      <c r="AR1" s="38" t="s">
        <v>132</v>
      </c>
      <c r="AS1" s="38" t="s">
        <v>133</v>
      </c>
      <c r="AT1" s="38" t="s">
        <v>134</v>
      </c>
      <c r="AU1" s="38" t="s">
        <v>135</v>
      </c>
      <c r="AV1" s="38" t="s">
        <v>136</v>
      </c>
      <c r="AW1" s="38" t="s">
        <v>137</v>
      </c>
      <c r="AX1" s="38" t="s">
        <v>138</v>
      </c>
      <c r="AY1" s="38" t="s">
        <v>139</v>
      </c>
      <c r="AZ1" s="38" t="s">
        <v>140</v>
      </c>
      <c r="BA1" s="38" t="s">
        <v>141</v>
      </c>
      <c r="BB1" s="38" t="s">
        <v>142</v>
      </c>
      <c r="BC1" s="38" t="s">
        <v>143</v>
      </c>
      <c r="BD1" s="38" t="s">
        <v>144</v>
      </c>
      <c r="BE1" s="38" t="s">
        <v>145</v>
      </c>
      <c r="BF1" s="38" t="s">
        <v>146</v>
      </c>
      <c r="BG1" s="38" t="s">
        <v>147</v>
      </c>
      <c r="BH1" s="38" t="s">
        <v>148</v>
      </c>
      <c r="BI1" s="38" t="s">
        <v>149</v>
      </c>
    </row>
    <row r="2" spans="1:61" x14ac:dyDescent="0.35">
      <c r="A2" t="s">
        <v>304</v>
      </c>
      <c r="B2" s="57">
        <v>1700000</v>
      </c>
      <c r="D2" t="s">
        <v>451</v>
      </c>
      <c r="E2" t="s">
        <v>500</v>
      </c>
      <c r="F2" t="s">
        <v>501</v>
      </c>
      <c r="K2" t="s">
        <v>483</v>
      </c>
      <c r="N2" t="s">
        <v>484</v>
      </c>
      <c r="O2">
        <v>1</v>
      </c>
      <c r="P2" t="s">
        <v>485</v>
      </c>
    </row>
    <row r="3" spans="1:61" hidden="1" x14ac:dyDescent="0.35">
      <c r="A3" t="s">
        <v>318</v>
      </c>
      <c r="B3" s="57">
        <v>27500</v>
      </c>
      <c r="D3" t="s">
        <v>451</v>
      </c>
      <c r="E3" t="s">
        <v>500</v>
      </c>
      <c r="F3" t="s">
        <v>502</v>
      </c>
      <c r="K3" t="s">
        <v>483</v>
      </c>
      <c r="N3" t="s">
        <v>484</v>
      </c>
      <c r="O3">
        <v>1</v>
      </c>
      <c r="P3" t="s">
        <v>485</v>
      </c>
    </row>
    <row r="4" spans="1:61" hidden="1" x14ac:dyDescent="0.35">
      <c r="A4" s="48" t="s">
        <v>322</v>
      </c>
      <c r="B4" s="57">
        <v>23542</v>
      </c>
      <c r="D4" t="s">
        <v>451</v>
      </c>
      <c r="E4" t="s">
        <v>500</v>
      </c>
      <c r="F4" t="s">
        <v>503</v>
      </c>
      <c r="K4" t="s">
        <v>483</v>
      </c>
      <c r="N4" t="s">
        <v>484</v>
      </c>
      <c r="O4">
        <v>1</v>
      </c>
      <c r="P4" t="s">
        <v>485</v>
      </c>
    </row>
    <row r="5" spans="1:61" hidden="1" x14ac:dyDescent="0.35">
      <c r="A5" t="s">
        <v>324</v>
      </c>
      <c r="B5" s="57">
        <v>18570</v>
      </c>
      <c r="D5" t="s">
        <v>451</v>
      </c>
      <c r="E5" t="s">
        <v>500</v>
      </c>
      <c r="F5" t="s">
        <v>504</v>
      </c>
      <c r="K5" t="s">
        <v>483</v>
      </c>
      <c r="N5" t="s">
        <v>484</v>
      </c>
      <c r="O5">
        <v>1</v>
      </c>
      <c r="P5" t="s">
        <v>485</v>
      </c>
    </row>
    <row r="6" spans="1:61" hidden="1" x14ac:dyDescent="0.35">
      <c r="A6" s="48" t="s">
        <v>322</v>
      </c>
      <c r="B6" s="57">
        <v>40800</v>
      </c>
      <c r="D6" t="s">
        <v>451</v>
      </c>
      <c r="E6" t="s">
        <v>500</v>
      </c>
      <c r="F6" t="s">
        <v>505</v>
      </c>
      <c r="K6" t="s">
        <v>483</v>
      </c>
      <c r="N6" t="s">
        <v>484</v>
      </c>
      <c r="O6">
        <v>1</v>
      </c>
      <c r="P6" t="s">
        <v>485</v>
      </c>
    </row>
    <row r="7" spans="1:61" x14ac:dyDescent="0.35">
      <c r="A7" t="s">
        <v>304</v>
      </c>
      <c r="B7">
        <v>1700000</v>
      </c>
      <c r="D7" t="s">
        <v>451</v>
      </c>
      <c r="E7" t="s">
        <v>500</v>
      </c>
      <c r="F7" t="s">
        <v>501</v>
      </c>
      <c r="K7" t="s">
        <v>486</v>
      </c>
      <c r="N7" t="s">
        <v>484</v>
      </c>
      <c r="O7">
        <v>1</v>
      </c>
      <c r="P7" t="s">
        <v>485</v>
      </c>
    </row>
    <row r="8" spans="1:61" hidden="1" x14ac:dyDescent="0.35">
      <c r="A8" t="s">
        <v>318</v>
      </c>
      <c r="B8">
        <v>27500</v>
      </c>
      <c r="D8" t="s">
        <v>451</v>
      </c>
      <c r="E8" t="s">
        <v>500</v>
      </c>
      <c r="F8" t="s">
        <v>502</v>
      </c>
      <c r="K8" t="s">
        <v>486</v>
      </c>
      <c r="N8" t="s">
        <v>484</v>
      </c>
      <c r="O8">
        <v>1</v>
      </c>
      <c r="P8" t="s">
        <v>485</v>
      </c>
    </row>
    <row r="9" spans="1:61" hidden="1" x14ac:dyDescent="0.35">
      <c r="A9" t="s">
        <v>322</v>
      </c>
      <c r="B9">
        <v>23542</v>
      </c>
      <c r="D9" t="s">
        <v>451</v>
      </c>
      <c r="E9" t="s">
        <v>500</v>
      </c>
      <c r="F9" t="s">
        <v>503</v>
      </c>
      <c r="K9" t="s">
        <v>486</v>
      </c>
      <c r="N9" t="s">
        <v>484</v>
      </c>
      <c r="O9">
        <v>1</v>
      </c>
      <c r="P9" t="s">
        <v>485</v>
      </c>
    </row>
    <row r="10" spans="1:61" hidden="1" x14ac:dyDescent="0.35">
      <c r="A10" t="s">
        <v>324</v>
      </c>
      <c r="B10">
        <v>18570</v>
      </c>
      <c r="D10" t="s">
        <v>451</v>
      </c>
      <c r="E10" t="s">
        <v>500</v>
      </c>
      <c r="F10" t="s">
        <v>504</v>
      </c>
      <c r="K10" t="s">
        <v>486</v>
      </c>
      <c r="N10" t="s">
        <v>484</v>
      </c>
      <c r="O10">
        <v>1</v>
      </c>
      <c r="P10" t="s">
        <v>485</v>
      </c>
    </row>
    <row r="11" spans="1:61" hidden="1" x14ac:dyDescent="0.35">
      <c r="A11" t="s">
        <v>322</v>
      </c>
      <c r="B11">
        <v>40800</v>
      </c>
      <c r="D11" t="s">
        <v>451</v>
      </c>
      <c r="E11" t="s">
        <v>500</v>
      </c>
      <c r="F11" t="s">
        <v>505</v>
      </c>
      <c r="K11" t="s">
        <v>486</v>
      </c>
      <c r="N11" t="s">
        <v>484</v>
      </c>
      <c r="O11">
        <v>1</v>
      </c>
      <c r="P11" t="s">
        <v>485</v>
      </c>
    </row>
    <row r="12" spans="1:61" x14ac:dyDescent="0.35">
      <c r="A12" t="s">
        <v>304</v>
      </c>
      <c r="B12">
        <v>1775353</v>
      </c>
      <c r="D12" t="s">
        <v>452</v>
      </c>
      <c r="E12" t="s">
        <v>500</v>
      </c>
      <c r="F12" t="s">
        <v>506</v>
      </c>
      <c r="K12" t="s">
        <v>487</v>
      </c>
      <c r="N12" t="s">
        <v>488</v>
      </c>
      <c r="O12">
        <v>1</v>
      </c>
      <c r="P12" t="s">
        <v>489</v>
      </c>
    </row>
    <row r="13" spans="1:61" hidden="1" x14ac:dyDescent="0.35">
      <c r="A13" t="s">
        <v>318</v>
      </c>
      <c r="B13">
        <v>55000</v>
      </c>
      <c r="D13" t="s">
        <v>452</v>
      </c>
      <c r="E13" t="s">
        <v>500</v>
      </c>
      <c r="F13" t="s">
        <v>507</v>
      </c>
      <c r="K13" t="s">
        <v>487</v>
      </c>
      <c r="N13" t="s">
        <v>488</v>
      </c>
      <c r="O13">
        <v>1</v>
      </c>
      <c r="P13" t="s">
        <v>489</v>
      </c>
    </row>
    <row r="14" spans="1:61" hidden="1" x14ac:dyDescent="0.35">
      <c r="A14" t="s">
        <v>322</v>
      </c>
      <c r="B14">
        <v>28583</v>
      </c>
      <c r="D14" t="s">
        <v>452</v>
      </c>
      <c r="E14" t="s">
        <v>500</v>
      </c>
      <c r="F14" t="s">
        <v>508</v>
      </c>
      <c r="K14" t="s">
        <v>487</v>
      </c>
      <c r="N14" t="s">
        <v>488</v>
      </c>
      <c r="O14">
        <v>1</v>
      </c>
      <c r="P14" t="s">
        <v>489</v>
      </c>
    </row>
    <row r="15" spans="1:61" hidden="1" x14ac:dyDescent="0.35">
      <c r="A15" t="s">
        <v>324</v>
      </c>
      <c r="B15">
        <v>22547</v>
      </c>
      <c r="D15" t="s">
        <v>452</v>
      </c>
      <c r="E15" t="s">
        <v>500</v>
      </c>
      <c r="F15" t="s">
        <v>509</v>
      </c>
      <c r="K15" t="s">
        <v>487</v>
      </c>
      <c r="N15" t="s">
        <v>488</v>
      </c>
      <c r="O15">
        <v>1</v>
      </c>
      <c r="P15" t="s">
        <v>489</v>
      </c>
    </row>
    <row r="16" spans="1:61" x14ac:dyDescent="0.35">
      <c r="A16" t="s">
        <v>304</v>
      </c>
      <c r="B16">
        <v>1284000</v>
      </c>
      <c r="D16" t="s">
        <v>453</v>
      </c>
      <c r="E16" t="s">
        <v>500</v>
      </c>
      <c r="F16" t="s">
        <v>510</v>
      </c>
      <c r="K16" t="s">
        <v>487</v>
      </c>
      <c r="N16" t="s">
        <v>488</v>
      </c>
      <c r="O16">
        <v>1</v>
      </c>
      <c r="P16" t="s">
        <v>489</v>
      </c>
    </row>
    <row r="17" spans="1:16" hidden="1" x14ac:dyDescent="0.35">
      <c r="A17" t="s">
        <v>322</v>
      </c>
      <c r="B17">
        <v>20672</v>
      </c>
      <c r="D17" t="s">
        <v>453</v>
      </c>
      <c r="E17" t="s">
        <v>500</v>
      </c>
      <c r="F17" t="s">
        <v>511</v>
      </c>
      <c r="K17" t="s">
        <v>487</v>
      </c>
      <c r="N17" t="s">
        <v>488</v>
      </c>
      <c r="O17">
        <v>1</v>
      </c>
      <c r="P17" t="s">
        <v>489</v>
      </c>
    </row>
    <row r="18" spans="1:16" hidden="1" x14ac:dyDescent="0.35">
      <c r="A18" t="s">
        <v>324</v>
      </c>
      <c r="B18">
        <v>16307</v>
      </c>
      <c r="D18" t="s">
        <v>453</v>
      </c>
      <c r="E18" t="s">
        <v>500</v>
      </c>
      <c r="F18" t="s">
        <v>512</v>
      </c>
      <c r="K18" t="s">
        <v>487</v>
      </c>
      <c r="N18" t="s">
        <v>488</v>
      </c>
      <c r="O18">
        <v>1</v>
      </c>
      <c r="P18" t="s">
        <v>489</v>
      </c>
    </row>
    <row r="19" spans="1:16" hidden="1" x14ac:dyDescent="0.35">
      <c r="A19" t="s">
        <v>322</v>
      </c>
      <c r="B19">
        <v>30816</v>
      </c>
      <c r="D19" t="s">
        <v>453</v>
      </c>
      <c r="E19" t="s">
        <v>500</v>
      </c>
      <c r="F19" t="s">
        <v>513</v>
      </c>
      <c r="K19" t="s">
        <v>487</v>
      </c>
      <c r="N19" t="s">
        <v>488</v>
      </c>
      <c r="O19">
        <v>1</v>
      </c>
      <c r="P19" t="s">
        <v>489</v>
      </c>
    </row>
    <row r="20" spans="1:16" x14ac:dyDescent="0.35">
      <c r="A20" t="s">
        <v>304</v>
      </c>
      <c r="B20">
        <v>845866</v>
      </c>
      <c r="D20" t="s">
        <v>454</v>
      </c>
      <c r="E20" t="s">
        <v>500</v>
      </c>
      <c r="F20" t="s">
        <v>514</v>
      </c>
      <c r="K20" t="s">
        <v>487</v>
      </c>
      <c r="N20" t="s">
        <v>484</v>
      </c>
      <c r="O20">
        <v>1</v>
      </c>
      <c r="P20" t="s">
        <v>490</v>
      </c>
    </row>
    <row r="21" spans="1:16" hidden="1" x14ac:dyDescent="0.35">
      <c r="A21" t="s">
        <v>318</v>
      </c>
      <c r="B21">
        <v>55000</v>
      </c>
      <c r="D21" t="s">
        <v>454</v>
      </c>
      <c r="E21" t="s">
        <v>500</v>
      </c>
      <c r="F21" t="s">
        <v>507</v>
      </c>
      <c r="K21" t="s">
        <v>487</v>
      </c>
      <c r="N21" t="s">
        <v>484</v>
      </c>
      <c r="O21">
        <v>1</v>
      </c>
      <c r="P21" t="s">
        <v>490</v>
      </c>
    </row>
    <row r="22" spans="1:16" hidden="1" x14ac:dyDescent="0.35">
      <c r="A22" t="s">
        <v>322</v>
      </c>
      <c r="B22">
        <v>13618</v>
      </c>
      <c r="D22" t="s">
        <v>454</v>
      </c>
      <c r="E22" t="s">
        <v>500</v>
      </c>
      <c r="F22" t="s">
        <v>515</v>
      </c>
      <c r="K22" t="s">
        <v>487</v>
      </c>
      <c r="N22" t="s">
        <v>484</v>
      </c>
      <c r="O22">
        <v>1</v>
      </c>
      <c r="P22" t="s">
        <v>490</v>
      </c>
    </row>
    <row r="23" spans="1:16" hidden="1" x14ac:dyDescent="0.35">
      <c r="A23" t="s">
        <v>324</v>
      </c>
      <c r="B23">
        <v>10742</v>
      </c>
      <c r="D23" t="s">
        <v>454</v>
      </c>
      <c r="E23" t="s">
        <v>500</v>
      </c>
      <c r="F23" t="s">
        <v>516</v>
      </c>
      <c r="K23" t="s">
        <v>487</v>
      </c>
      <c r="N23" t="s">
        <v>484</v>
      </c>
      <c r="O23">
        <v>1</v>
      </c>
      <c r="P23" t="s">
        <v>490</v>
      </c>
    </row>
    <row r="24" spans="1:16" hidden="1" x14ac:dyDescent="0.35">
      <c r="A24" t="s">
        <v>322</v>
      </c>
      <c r="B24">
        <v>20301</v>
      </c>
      <c r="D24" t="s">
        <v>454</v>
      </c>
      <c r="E24" t="s">
        <v>500</v>
      </c>
      <c r="F24" t="s">
        <v>517</v>
      </c>
      <c r="K24" t="s">
        <v>487</v>
      </c>
      <c r="N24" t="s">
        <v>484</v>
      </c>
      <c r="O24">
        <v>1</v>
      </c>
      <c r="P24" t="s">
        <v>490</v>
      </c>
    </row>
    <row r="25" spans="1:16" x14ac:dyDescent="0.35">
      <c r="A25" t="s">
        <v>304</v>
      </c>
      <c r="B25">
        <v>760448.8</v>
      </c>
      <c r="D25" t="s">
        <v>455</v>
      </c>
      <c r="E25" t="s">
        <v>500</v>
      </c>
      <c r="F25" t="s">
        <v>518</v>
      </c>
      <c r="K25" t="s">
        <v>487</v>
      </c>
      <c r="N25" t="s">
        <v>492</v>
      </c>
      <c r="O25">
        <v>1</v>
      </c>
      <c r="P25" t="s">
        <v>493</v>
      </c>
    </row>
    <row r="26" spans="1:16" hidden="1" x14ac:dyDescent="0.35">
      <c r="A26" t="s">
        <v>318</v>
      </c>
      <c r="B26">
        <v>44000</v>
      </c>
      <c r="D26" t="s">
        <v>455</v>
      </c>
      <c r="E26" t="s">
        <v>500</v>
      </c>
      <c r="F26" t="s">
        <v>519</v>
      </c>
      <c r="K26" t="s">
        <v>487</v>
      </c>
      <c r="N26" t="s">
        <v>492</v>
      </c>
      <c r="O26">
        <v>1</v>
      </c>
      <c r="P26" t="s">
        <v>493</v>
      </c>
    </row>
    <row r="27" spans="1:16" hidden="1" x14ac:dyDescent="0.35">
      <c r="A27" t="s">
        <v>322</v>
      </c>
      <c r="B27">
        <v>12243.2</v>
      </c>
      <c r="D27" t="s">
        <v>455</v>
      </c>
      <c r="E27" t="s">
        <v>500</v>
      </c>
      <c r="F27" t="s">
        <v>520</v>
      </c>
      <c r="K27" t="s">
        <v>487</v>
      </c>
      <c r="N27" t="s">
        <v>492</v>
      </c>
      <c r="O27">
        <v>1</v>
      </c>
      <c r="P27" t="s">
        <v>493</v>
      </c>
    </row>
    <row r="28" spans="1:16" hidden="1" x14ac:dyDescent="0.35">
      <c r="A28" t="s">
        <v>324</v>
      </c>
      <c r="B28">
        <v>9657.6</v>
      </c>
      <c r="D28" t="s">
        <v>455</v>
      </c>
      <c r="E28" t="s">
        <v>500</v>
      </c>
      <c r="F28" t="s">
        <v>521</v>
      </c>
      <c r="K28" t="s">
        <v>487</v>
      </c>
      <c r="N28" t="s">
        <v>492</v>
      </c>
      <c r="O28">
        <v>1</v>
      </c>
      <c r="P28" t="s">
        <v>493</v>
      </c>
    </row>
    <row r="29" spans="1:16" hidden="1" x14ac:dyDescent="0.35">
      <c r="A29" t="s">
        <v>322</v>
      </c>
      <c r="B29">
        <v>18250.400000000001</v>
      </c>
      <c r="D29" t="s">
        <v>455</v>
      </c>
      <c r="E29" t="s">
        <v>500</v>
      </c>
      <c r="F29" t="s">
        <v>522</v>
      </c>
      <c r="K29" t="s">
        <v>487</v>
      </c>
      <c r="N29" t="s">
        <v>492</v>
      </c>
      <c r="O29">
        <v>1</v>
      </c>
      <c r="P29" t="s">
        <v>493</v>
      </c>
    </row>
    <row r="30" spans="1:16" x14ac:dyDescent="0.35">
      <c r="A30" t="s">
        <v>304</v>
      </c>
      <c r="B30">
        <v>190112.2</v>
      </c>
      <c r="D30" t="s">
        <v>455</v>
      </c>
      <c r="E30" t="s">
        <v>500</v>
      </c>
      <c r="F30" t="s">
        <v>523</v>
      </c>
      <c r="K30" t="s">
        <v>491</v>
      </c>
      <c r="N30" t="s">
        <v>492</v>
      </c>
      <c r="O30">
        <v>1</v>
      </c>
      <c r="P30" t="s">
        <v>493</v>
      </c>
    </row>
    <row r="31" spans="1:16" hidden="1" x14ac:dyDescent="0.35">
      <c r="A31" t="s">
        <v>318</v>
      </c>
      <c r="B31">
        <v>11000</v>
      </c>
      <c r="D31" t="s">
        <v>455</v>
      </c>
      <c r="E31" t="s">
        <v>500</v>
      </c>
      <c r="F31" t="s">
        <v>524</v>
      </c>
      <c r="K31" t="s">
        <v>491</v>
      </c>
      <c r="N31" t="s">
        <v>492</v>
      </c>
      <c r="O31">
        <v>1</v>
      </c>
      <c r="P31" t="s">
        <v>493</v>
      </c>
    </row>
    <row r="32" spans="1:16" hidden="1" x14ac:dyDescent="0.35">
      <c r="A32" t="s">
        <v>322</v>
      </c>
      <c r="B32">
        <v>3060.8</v>
      </c>
      <c r="D32" t="s">
        <v>455</v>
      </c>
      <c r="E32" t="s">
        <v>500</v>
      </c>
      <c r="F32" t="s">
        <v>525</v>
      </c>
      <c r="K32" t="s">
        <v>491</v>
      </c>
      <c r="N32" t="s">
        <v>492</v>
      </c>
      <c r="O32">
        <v>1</v>
      </c>
      <c r="P32" t="s">
        <v>493</v>
      </c>
    </row>
    <row r="33" spans="1:16" hidden="1" x14ac:dyDescent="0.35">
      <c r="A33" t="s">
        <v>324</v>
      </c>
      <c r="B33">
        <v>2414.4</v>
      </c>
      <c r="D33" t="s">
        <v>455</v>
      </c>
      <c r="E33" t="s">
        <v>500</v>
      </c>
      <c r="F33" t="s">
        <v>526</v>
      </c>
      <c r="K33" t="s">
        <v>491</v>
      </c>
      <c r="N33" t="s">
        <v>492</v>
      </c>
      <c r="O33">
        <v>1</v>
      </c>
      <c r="P33" t="s">
        <v>493</v>
      </c>
    </row>
    <row r="34" spans="1:16" hidden="1" x14ac:dyDescent="0.35">
      <c r="A34" t="s">
        <v>322</v>
      </c>
      <c r="B34">
        <v>4562.6000000000004</v>
      </c>
      <c r="D34" t="s">
        <v>455</v>
      </c>
      <c r="E34" t="s">
        <v>500</v>
      </c>
      <c r="F34" t="s">
        <v>527</v>
      </c>
      <c r="K34" t="s">
        <v>491</v>
      </c>
      <c r="N34" t="s">
        <v>492</v>
      </c>
      <c r="O34">
        <v>1</v>
      </c>
      <c r="P34" t="s">
        <v>493</v>
      </c>
    </row>
    <row r="35" spans="1:16" x14ac:dyDescent="0.35">
      <c r="A35" t="s">
        <v>304</v>
      </c>
      <c r="B35">
        <v>1197003</v>
      </c>
      <c r="D35" t="s">
        <v>456</v>
      </c>
      <c r="E35" t="s">
        <v>500</v>
      </c>
      <c r="F35" t="s">
        <v>528</v>
      </c>
      <c r="K35" t="s">
        <v>487</v>
      </c>
      <c r="N35" t="s">
        <v>494</v>
      </c>
      <c r="O35">
        <v>1</v>
      </c>
      <c r="P35" t="s">
        <v>490</v>
      </c>
    </row>
    <row r="36" spans="1:16" hidden="1" x14ac:dyDescent="0.35">
      <c r="A36" t="s">
        <v>322</v>
      </c>
      <c r="B36">
        <v>19272</v>
      </c>
      <c r="D36" t="s">
        <v>456</v>
      </c>
      <c r="E36" t="s">
        <v>500</v>
      </c>
      <c r="F36" t="s">
        <v>529</v>
      </c>
      <c r="K36" t="s">
        <v>487</v>
      </c>
      <c r="N36" t="s">
        <v>494</v>
      </c>
      <c r="O36">
        <v>1</v>
      </c>
      <c r="P36" t="s">
        <v>490</v>
      </c>
    </row>
    <row r="37" spans="1:16" hidden="1" x14ac:dyDescent="0.35">
      <c r="A37" t="s">
        <v>324</v>
      </c>
      <c r="B37">
        <v>15202</v>
      </c>
      <c r="D37" t="s">
        <v>456</v>
      </c>
      <c r="E37" t="s">
        <v>500</v>
      </c>
      <c r="F37" t="s">
        <v>530</v>
      </c>
      <c r="K37" t="s">
        <v>487</v>
      </c>
      <c r="N37" t="s">
        <v>494</v>
      </c>
      <c r="O37">
        <v>1</v>
      </c>
      <c r="P37" t="s">
        <v>490</v>
      </c>
    </row>
    <row r="38" spans="1:16" hidden="1" x14ac:dyDescent="0.35">
      <c r="A38" t="s">
        <v>322</v>
      </c>
      <c r="B38">
        <v>28728</v>
      </c>
      <c r="D38" t="s">
        <v>456</v>
      </c>
      <c r="E38" t="s">
        <v>500</v>
      </c>
      <c r="F38" t="s">
        <v>531</v>
      </c>
      <c r="K38" t="s">
        <v>487</v>
      </c>
      <c r="N38" t="s">
        <v>494</v>
      </c>
      <c r="O38">
        <v>1</v>
      </c>
      <c r="P38" t="s">
        <v>490</v>
      </c>
    </row>
    <row r="39" spans="1:16" x14ac:dyDescent="0.35">
      <c r="A39" t="s">
        <v>304</v>
      </c>
      <c r="B39">
        <v>1181063</v>
      </c>
      <c r="D39" t="s">
        <v>457</v>
      </c>
      <c r="E39" t="s">
        <v>500</v>
      </c>
      <c r="F39" t="s">
        <v>532</v>
      </c>
      <c r="K39" t="s">
        <v>487</v>
      </c>
      <c r="N39" t="s">
        <v>492</v>
      </c>
      <c r="O39">
        <v>1</v>
      </c>
      <c r="P39" t="s">
        <v>493</v>
      </c>
    </row>
    <row r="40" spans="1:16" hidden="1" x14ac:dyDescent="0.35">
      <c r="A40" t="s">
        <v>318</v>
      </c>
      <c r="B40">
        <v>55000</v>
      </c>
      <c r="D40" t="s">
        <v>457</v>
      </c>
      <c r="E40" t="s">
        <v>500</v>
      </c>
      <c r="F40" t="s">
        <v>507</v>
      </c>
      <c r="K40" t="s">
        <v>487</v>
      </c>
      <c r="N40" t="s">
        <v>492</v>
      </c>
      <c r="O40">
        <v>1</v>
      </c>
      <c r="P40" t="s">
        <v>493</v>
      </c>
    </row>
    <row r="41" spans="1:16" hidden="1" x14ac:dyDescent="0.35">
      <c r="A41" t="s">
        <v>322</v>
      </c>
      <c r="B41">
        <v>19015</v>
      </c>
      <c r="D41" t="s">
        <v>457</v>
      </c>
      <c r="E41" t="s">
        <v>500</v>
      </c>
      <c r="F41" t="s">
        <v>533</v>
      </c>
      <c r="K41" t="s">
        <v>487</v>
      </c>
      <c r="N41" t="s">
        <v>492</v>
      </c>
      <c r="O41">
        <v>1</v>
      </c>
      <c r="P41" t="s">
        <v>493</v>
      </c>
    </row>
    <row r="42" spans="1:16" hidden="1" x14ac:dyDescent="0.35">
      <c r="A42" t="s">
        <v>324</v>
      </c>
      <c r="B42">
        <v>15000</v>
      </c>
      <c r="D42" t="s">
        <v>457</v>
      </c>
      <c r="E42" t="s">
        <v>500</v>
      </c>
      <c r="F42" t="s">
        <v>534</v>
      </c>
      <c r="K42" t="s">
        <v>487</v>
      </c>
      <c r="N42" t="s">
        <v>492</v>
      </c>
      <c r="O42">
        <v>1</v>
      </c>
      <c r="P42" t="s">
        <v>493</v>
      </c>
    </row>
    <row r="43" spans="1:16" hidden="1" x14ac:dyDescent="0.35">
      <c r="A43" t="s">
        <v>322</v>
      </c>
      <c r="B43">
        <v>28346</v>
      </c>
      <c r="D43" t="s">
        <v>457</v>
      </c>
      <c r="E43" t="s">
        <v>500</v>
      </c>
      <c r="F43" t="s">
        <v>535</v>
      </c>
      <c r="K43" t="s">
        <v>487</v>
      </c>
      <c r="N43" t="s">
        <v>492</v>
      </c>
      <c r="O43">
        <v>1</v>
      </c>
      <c r="P43" t="s">
        <v>493</v>
      </c>
    </row>
    <row r="44" spans="1:16" x14ac:dyDescent="0.35">
      <c r="A44" t="s">
        <v>304</v>
      </c>
      <c r="B44">
        <v>3660020</v>
      </c>
      <c r="D44" t="s">
        <v>458</v>
      </c>
      <c r="E44" t="s">
        <v>500</v>
      </c>
      <c r="F44" t="s">
        <v>536</v>
      </c>
      <c r="K44" t="s">
        <v>487</v>
      </c>
      <c r="N44" t="s">
        <v>484</v>
      </c>
      <c r="O44">
        <v>1</v>
      </c>
      <c r="P44" t="s">
        <v>490</v>
      </c>
    </row>
    <row r="45" spans="1:16" hidden="1" x14ac:dyDescent="0.35">
      <c r="A45" t="s">
        <v>318</v>
      </c>
      <c r="B45">
        <v>50000</v>
      </c>
      <c r="D45" t="s">
        <v>458</v>
      </c>
      <c r="E45" t="s">
        <v>500</v>
      </c>
      <c r="F45" t="s">
        <v>537</v>
      </c>
      <c r="K45" t="s">
        <v>487</v>
      </c>
      <c r="N45" t="s">
        <v>484</v>
      </c>
      <c r="O45">
        <v>1</v>
      </c>
      <c r="P45" t="s">
        <v>490</v>
      </c>
    </row>
    <row r="46" spans="1:16" hidden="1" x14ac:dyDescent="0.35">
      <c r="A46" t="s">
        <v>322</v>
      </c>
      <c r="B46">
        <v>47083</v>
      </c>
      <c r="D46" t="s">
        <v>458</v>
      </c>
      <c r="E46" t="s">
        <v>500</v>
      </c>
      <c r="F46" t="s">
        <v>538</v>
      </c>
      <c r="K46" t="s">
        <v>487</v>
      </c>
      <c r="N46" t="s">
        <v>484</v>
      </c>
      <c r="O46">
        <v>1</v>
      </c>
      <c r="P46" t="s">
        <v>490</v>
      </c>
    </row>
    <row r="47" spans="1:16" hidden="1" x14ac:dyDescent="0.35">
      <c r="A47" t="s">
        <v>324</v>
      </c>
      <c r="B47">
        <v>37140</v>
      </c>
      <c r="D47" t="s">
        <v>458</v>
      </c>
      <c r="E47" t="s">
        <v>500</v>
      </c>
      <c r="F47" t="s">
        <v>539</v>
      </c>
      <c r="K47" t="s">
        <v>487</v>
      </c>
      <c r="N47" t="s">
        <v>484</v>
      </c>
      <c r="O47">
        <v>1</v>
      </c>
      <c r="P47" t="s">
        <v>490</v>
      </c>
    </row>
    <row r="48" spans="1:16" hidden="1" x14ac:dyDescent="0.35">
      <c r="A48" t="s">
        <v>322</v>
      </c>
      <c r="B48">
        <v>87840</v>
      </c>
      <c r="D48" t="s">
        <v>458</v>
      </c>
      <c r="E48" t="s">
        <v>500</v>
      </c>
      <c r="F48" t="s">
        <v>540</v>
      </c>
      <c r="K48" t="s">
        <v>487</v>
      </c>
      <c r="N48" t="s">
        <v>484</v>
      </c>
      <c r="O48">
        <v>1</v>
      </c>
      <c r="P48" t="s">
        <v>490</v>
      </c>
    </row>
    <row r="49" spans="1:16" x14ac:dyDescent="0.35">
      <c r="A49" t="s">
        <v>304</v>
      </c>
      <c r="B49">
        <v>7453243</v>
      </c>
      <c r="D49" t="s">
        <v>459</v>
      </c>
      <c r="E49" t="s">
        <v>500</v>
      </c>
      <c r="F49" t="s">
        <v>541</v>
      </c>
      <c r="K49" t="s">
        <v>487</v>
      </c>
      <c r="N49" t="s">
        <v>488</v>
      </c>
      <c r="O49">
        <v>1</v>
      </c>
      <c r="P49" t="s">
        <v>495</v>
      </c>
    </row>
    <row r="50" spans="1:16" hidden="1" x14ac:dyDescent="0.35">
      <c r="A50" t="s">
        <v>322</v>
      </c>
      <c r="B50">
        <v>47083</v>
      </c>
      <c r="D50" t="s">
        <v>459</v>
      </c>
      <c r="E50" t="s">
        <v>500</v>
      </c>
      <c r="F50" t="s">
        <v>538</v>
      </c>
      <c r="K50" t="s">
        <v>487</v>
      </c>
      <c r="N50" t="s">
        <v>488</v>
      </c>
      <c r="O50">
        <v>1</v>
      </c>
      <c r="P50" t="s">
        <v>495</v>
      </c>
    </row>
    <row r="51" spans="1:16" hidden="1" x14ac:dyDescent="0.35">
      <c r="A51" t="s">
        <v>324</v>
      </c>
      <c r="B51">
        <v>37140</v>
      </c>
      <c r="D51" t="s">
        <v>459</v>
      </c>
      <c r="E51" t="s">
        <v>500</v>
      </c>
      <c r="F51" t="s">
        <v>539</v>
      </c>
      <c r="K51" t="s">
        <v>487</v>
      </c>
      <c r="N51" t="s">
        <v>488</v>
      </c>
      <c r="O51">
        <v>1</v>
      </c>
      <c r="P51" t="s">
        <v>495</v>
      </c>
    </row>
    <row r="52" spans="1:16" hidden="1" x14ac:dyDescent="0.35">
      <c r="A52" t="s">
        <v>322</v>
      </c>
      <c r="B52">
        <v>105451</v>
      </c>
      <c r="D52" t="s">
        <v>459</v>
      </c>
      <c r="E52" t="s">
        <v>500</v>
      </c>
      <c r="F52" t="s">
        <v>542</v>
      </c>
      <c r="K52" t="s">
        <v>487</v>
      </c>
      <c r="N52" t="s">
        <v>488</v>
      </c>
      <c r="O52">
        <v>1</v>
      </c>
      <c r="P52" t="s">
        <v>495</v>
      </c>
    </row>
    <row r="53" spans="1:16" x14ac:dyDescent="0.35">
      <c r="A53" t="s">
        <v>304</v>
      </c>
      <c r="B53">
        <v>1236785</v>
      </c>
      <c r="D53" t="s">
        <v>460</v>
      </c>
      <c r="E53" t="s">
        <v>500</v>
      </c>
      <c r="F53" t="s">
        <v>543</v>
      </c>
      <c r="K53" t="s">
        <v>487</v>
      </c>
      <c r="N53" t="s">
        <v>488</v>
      </c>
      <c r="O53">
        <v>1</v>
      </c>
      <c r="P53" t="s">
        <v>489</v>
      </c>
    </row>
    <row r="54" spans="1:16" hidden="1" x14ac:dyDescent="0.35">
      <c r="A54" t="s">
        <v>318</v>
      </c>
      <c r="B54">
        <v>55000</v>
      </c>
      <c r="D54" t="s">
        <v>460</v>
      </c>
      <c r="E54" t="s">
        <v>500</v>
      </c>
      <c r="F54" t="s">
        <v>507</v>
      </c>
      <c r="K54" t="s">
        <v>487</v>
      </c>
      <c r="N54" t="s">
        <v>488</v>
      </c>
      <c r="O54">
        <v>1</v>
      </c>
      <c r="P54" t="s">
        <v>489</v>
      </c>
    </row>
    <row r="55" spans="1:16" hidden="1" x14ac:dyDescent="0.35">
      <c r="A55" t="s">
        <v>322</v>
      </c>
      <c r="B55">
        <v>19912</v>
      </c>
      <c r="D55" t="s">
        <v>460</v>
      </c>
      <c r="E55" t="s">
        <v>500</v>
      </c>
      <c r="F55" t="s">
        <v>544</v>
      </c>
      <c r="K55" t="s">
        <v>487</v>
      </c>
      <c r="N55" t="s">
        <v>488</v>
      </c>
      <c r="O55">
        <v>1</v>
      </c>
      <c r="P55" t="s">
        <v>489</v>
      </c>
    </row>
    <row r="56" spans="1:16" hidden="1" x14ac:dyDescent="0.35">
      <c r="A56" t="s">
        <v>324</v>
      </c>
      <c r="B56">
        <v>15707</v>
      </c>
      <c r="D56" t="s">
        <v>460</v>
      </c>
      <c r="E56" t="s">
        <v>500</v>
      </c>
      <c r="F56" t="s">
        <v>545</v>
      </c>
      <c r="K56" t="s">
        <v>487</v>
      </c>
      <c r="N56" t="s">
        <v>488</v>
      </c>
      <c r="O56">
        <v>1</v>
      </c>
      <c r="P56" t="s">
        <v>489</v>
      </c>
    </row>
    <row r="57" spans="1:16" hidden="1" x14ac:dyDescent="0.35">
      <c r="A57" t="s">
        <v>322</v>
      </c>
      <c r="B57">
        <v>29683</v>
      </c>
      <c r="D57" t="s">
        <v>460</v>
      </c>
      <c r="E57" t="s">
        <v>500</v>
      </c>
      <c r="F57" t="s">
        <v>546</v>
      </c>
      <c r="K57" t="s">
        <v>487</v>
      </c>
      <c r="N57" t="s">
        <v>488</v>
      </c>
      <c r="O57">
        <v>1</v>
      </c>
      <c r="P57" t="s">
        <v>489</v>
      </c>
    </row>
    <row r="58" spans="1:16" x14ac:dyDescent="0.35">
      <c r="A58" t="s">
        <v>304</v>
      </c>
      <c r="B58">
        <v>1750000</v>
      </c>
      <c r="D58" t="s">
        <v>461</v>
      </c>
      <c r="E58" t="s">
        <v>500</v>
      </c>
      <c r="F58" t="s">
        <v>547</v>
      </c>
      <c r="K58" t="s">
        <v>483</v>
      </c>
      <c r="N58" t="s">
        <v>484</v>
      </c>
      <c r="O58">
        <v>1</v>
      </c>
      <c r="P58" t="s">
        <v>485</v>
      </c>
    </row>
    <row r="59" spans="1:16" hidden="1" x14ac:dyDescent="0.35">
      <c r="A59" t="s">
        <v>318</v>
      </c>
      <c r="B59">
        <v>27500</v>
      </c>
      <c r="D59" t="s">
        <v>461</v>
      </c>
      <c r="E59" t="s">
        <v>500</v>
      </c>
      <c r="F59" t="s">
        <v>502</v>
      </c>
      <c r="K59" t="s">
        <v>483</v>
      </c>
      <c r="N59" t="s">
        <v>484</v>
      </c>
      <c r="O59">
        <v>1</v>
      </c>
      <c r="P59" t="s">
        <v>485</v>
      </c>
    </row>
    <row r="60" spans="1:16" hidden="1" x14ac:dyDescent="0.35">
      <c r="A60" t="s">
        <v>322</v>
      </c>
      <c r="B60">
        <v>23542</v>
      </c>
      <c r="D60" t="s">
        <v>461</v>
      </c>
      <c r="E60" t="s">
        <v>500</v>
      </c>
      <c r="F60" t="s">
        <v>503</v>
      </c>
      <c r="K60" t="s">
        <v>483</v>
      </c>
      <c r="N60" t="s">
        <v>484</v>
      </c>
      <c r="O60">
        <v>1</v>
      </c>
      <c r="P60" t="s">
        <v>485</v>
      </c>
    </row>
    <row r="61" spans="1:16" hidden="1" x14ac:dyDescent="0.35">
      <c r="A61" t="s">
        <v>324</v>
      </c>
      <c r="B61">
        <v>18570</v>
      </c>
      <c r="D61" t="s">
        <v>461</v>
      </c>
      <c r="E61" t="s">
        <v>500</v>
      </c>
      <c r="F61" t="s">
        <v>504</v>
      </c>
      <c r="K61" t="s">
        <v>483</v>
      </c>
      <c r="N61" t="s">
        <v>484</v>
      </c>
      <c r="O61">
        <v>1</v>
      </c>
      <c r="P61" t="s">
        <v>485</v>
      </c>
    </row>
    <row r="62" spans="1:16" hidden="1" x14ac:dyDescent="0.35">
      <c r="A62" t="s">
        <v>322</v>
      </c>
      <c r="B62">
        <v>42000</v>
      </c>
      <c r="D62" t="s">
        <v>461</v>
      </c>
      <c r="E62" t="s">
        <v>500</v>
      </c>
      <c r="F62" t="s">
        <v>548</v>
      </c>
      <c r="K62" t="s">
        <v>483</v>
      </c>
      <c r="N62" t="s">
        <v>484</v>
      </c>
      <c r="O62">
        <v>1</v>
      </c>
      <c r="P62" t="s">
        <v>485</v>
      </c>
    </row>
    <row r="63" spans="1:16" x14ac:dyDescent="0.35">
      <c r="A63" t="s">
        <v>304</v>
      </c>
      <c r="B63">
        <v>1750000</v>
      </c>
      <c r="D63" t="s">
        <v>461</v>
      </c>
      <c r="E63" t="s">
        <v>500</v>
      </c>
      <c r="F63" t="s">
        <v>547</v>
      </c>
      <c r="K63" t="s">
        <v>486</v>
      </c>
      <c r="N63" t="s">
        <v>484</v>
      </c>
      <c r="O63">
        <v>1</v>
      </c>
      <c r="P63" t="s">
        <v>485</v>
      </c>
    </row>
    <row r="64" spans="1:16" hidden="1" x14ac:dyDescent="0.35">
      <c r="A64" t="s">
        <v>318</v>
      </c>
      <c r="B64">
        <v>27500</v>
      </c>
      <c r="D64" t="s">
        <v>461</v>
      </c>
      <c r="E64" t="s">
        <v>500</v>
      </c>
      <c r="F64" t="s">
        <v>502</v>
      </c>
      <c r="K64" t="s">
        <v>486</v>
      </c>
      <c r="N64" t="s">
        <v>484</v>
      </c>
      <c r="O64">
        <v>1</v>
      </c>
      <c r="P64" t="s">
        <v>485</v>
      </c>
    </row>
    <row r="65" spans="1:16" hidden="1" x14ac:dyDescent="0.35">
      <c r="A65" t="s">
        <v>322</v>
      </c>
      <c r="B65">
        <v>23542</v>
      </c>
      <c r="D65" t="s">
        <v>461</v>
      </c>
      <c r="E65" t="s">
        <v>500</v>
      </c>
      <c r="F65" t="s">
        <v>503</v>
      </c>
      <c r="K65" t="s">
        <v>486</v>
      </c>
      <c r="N65" t="s">
        <v>484</v>
      </c>
      <c r="O65">
        <v>1</v>
      </c>
      <c r="P65" t="s">
        <v>485</v>
      </c>
    </row>
    <row r="66" spans="1:16" hidden="1" x14ac:dyDescent="0.35">
      <c r="A66" t="s">
        <v>324</v>
      </c>
      <c r="B66">
        <v>18570</v>
      </c>
      <c r="D66" t="s">
        <v>461</v>
      </c>
      <c r="E66" t="s">
        <v>500</v>
      </c>
      <c r="F66" t="s">
        <v>504</v>
      </c>
      <c r="K66" t="s">
        <v>486</v>
      </c>
      <c r="N66" t="s">
        <v>484</v>
      </c>
      <c r="O66">
        <v>1</v>
      </c>
      <c r="P66" t="s">
        <v>485</v>
      </c>
    </row>
    <row r="67" spans="1:16" hidden="1" x14ac:dyDescent="0.35">
      <c r="A67" t="s">
        <v>322</v>
      </c>
      <c r="B67">
        <v>42000</v>
      </c>
      <c r="D67" t="s">
        <v>461</v>
      </c>
      <c r="E67" t="s">
        <v>500</v>
      </c>
      <c r="F67" t="s">
        <v>548</v>
      </c>
      <c r="K67" t="s">
        <v>486</v>
      </c>
      <c r="N67" t="s">
        <v>484</v>
      </c>
      <c r="O67">
        <v>1</v>
      </c>
      <c r="P67" t="s">
        <v>485</v>
      </c>
    </row>
    <row r="68" spans="1:16" x14ac:dyDescent="0.35">
      <c r="A68" t="s">
        <v>304</v>
      </c>
      <c r="B68">
        <v>551050</v>
      </c>
      <c r="D68" t="s">
        <v>462</v>
      </c>
      <c r="E68" t="s">
        <v>500</v>
      </c>
      <c r="F68" t="s">
        <v>549</v>
      </c>
      <c r="K68" t="s">
        <v>487</v>
      </c>
      <c r="N68" t="s">
        <v>494</v>
      </c>
      <c r="O68">
        <v>1</v>
      </c>
      <c r="P68" t="s">
        <v>496</v>
      </c>
    </row>
    <row r="69" spans="1:16" hidden="1" x14ac:dyDescent="0.35">
      <c r="A69" t="s">
        <v>318</v>
      </c>
      <c r="B69">
        <v>27500</v>
      </c>
      <c r="D69" t="s">
        <v>462</v>
      </c>
      <c r="E69" t="s">
        <v>500</v>
      </c>
      <c r="F69" t="s">
        <v>502</v>
      </c>
      <c r="K69" t="s">
        <v>487</v>
      </c>
      <c r="N69" t="s">
        <v>494</v>
      </c>
      <c r="O69">
        <v>1</v>
      </c>
      <c r="P69" t="s">
        <v>496</v>
      </c>
    </row>
    <row r="70" spans="1:16" hidden="1" x14ac:dyDescent="0.35">
      <c r="A70" t="s">
        <v>324</v>
      </c>
      <c r="B70">
        <v>6999</v>
      </c>
      <c r="D70" t="s">
        <v>462</v>
      </c>
      <c r="E70" t="s">
        <v>500</v>
      </c>
      <c r="F70" t="s">
        <v>550</v>
      </c>
      <c r="K70" t="s">
        <v>487</v>
      </c>
      <c r="N70" t="s">
        <v>494</v>
      </c>
      <c r="O70">
        <v>1</v>
      </c>
      <c r="P70" t="s">
        <v>496</v>
      </c>
    </row>
    <row r="71" spans="1:16" x14ac:dyDescent="0.35">
      <c r="A71" t="s">
        <v>304</v>
      </c>
      <c r="B71">
        <v>551050</v>
      </c>
      <c r="D71" t="s">
        <v>462</v>
      </c>
      <c r="E71" t="s">
        <v>500</v>
      </c>
      <c r="F71" t="s">
        <v>549</v>
      </c>
      <c r="K71" t="s">
        <v>487</v>
      </c>
      <c r="N71" t="s">
        <v>484</v>
      </c>
      <c r="O71">
        <v>1</v>
      </c>
      <c r="P71" t="s">
        <v>497</v>
      </c>
    </row>
    <row r="72" spans="1:16" hidden="1" x14ac:dyDescent="0.35">
      <c r="A72" t="s">
        <v>318</v>
      </c>
      <c r="B72">
        <v>27500</v>
      </c>
      <c r="D72" t="s">
        <v>462</v>
      </c>
      <c r="E72" t="s">
        <v>500</v>
      </c>
      <c r="F72" t="s">
        <v>502</v>
      </c>
      <c r="K72" t="s">
        <v>487</v>
      </c>
      <c r="N72" t="s">
        <v>484</v>
      </c>
      <c r="O72">
        <v>1</v>
      </c>
      <c r="P72" t="s">
        <v>497</v>
      </c>
    </row>
    <row r="73" spans="1:16" hidden="1" x14ac:dyDescent="0.35">
      <c r="A73" t="s">
        <v>324</v>
      </c>
      <c r="B73">
        <v>6999</v>
      </c>
      <c r="D73" t="s">
        <v>462</v>
      </c>
      <c r="E73" t="s">
        <v>500</v>
      </c>
      <c r="F73" t="s">
        <v>550</v>
      </c>
      <c r="K73" t="s">
        <v>487</v>
      </c>
      <c r="N73" t="s">
        <v>484</v>
      </c>
      <c r="O73">
        <v>1</v>
      </c>
      <c r="P73" t="s">
        <v>497</v>
      </c>
    </row>
    <row r="74" spans="1:16" x14ac:dyDescent="0.35">
      <c r="A74" t="s">
        <v>304</v>
      </c>
      <c r="B74">
        <v>1976317</v>
      </c>
      <c r="D74" t="s">
        <v>463</v>
      </c>
      <c r="E74" t="s">
        <v>500</v>
      </c>
      <c r="F74" t="s">
        <v>551</v>
      </c>
      <c r="K74" t="s">
        <v>487</v>
      </c>
      <c r="N74" t="s">
        <v>488</v>
      </c>
      <c r="O74">
        <v>1</v>
      </c>
      <c r="P74" t="s">
        <v>489</v>
      </c>
    </row>
    <row r="75" spans="1:16" hidden="1" x14ac:dyDescent="0.35">
      <c r="A75" t="s">
        <v>318</v>
      </c>
      <c r="B75">
        <v>55000</v>
      </c>
      <c r="D75" t="s">
        <v>463</v>
      </c>
      <c r="E75" t="s">
        <v>500</v>
      </c>
      <c r="F75" t="s">
        <v>507</v>
      </c>
      <c r="K75" t="s">
        <v>487</v>
      </c>
      <c r="N75" t="s">
        <v>488</v>
      </c>
      <c r="O75">
        <v>1</v>
      </c>
      <c r="P75" t="s">
        <v>489</v>
      </c>
    </row>
    <row r="76" spans="1:16" hidden="1" x14ac:dyDescent="0.35">
      <c r="A76" t="s">
        <v>322</v>
      </c>
      <c r="B76">
        <v>31819</v>
      </c>
      <c r="D76" t="s">
        <v>463</v>
      </c>
      <c r="E76" t="s">
        <v>500</v>
      </c>
      <c r="F76" t="s">
        <v>552</v>
      </c>
      <c r="K76" t="s">
        <v>487</v>
      </c>
      <c r="N76" t="s">
        <v>488</v>
      </c>
      <c r="O76">
        <v>1</v>
      </c>
      <c r="P76" t="s">
        <v>489</v>
      </c>
    </row>
    <row r="77" spans="1:16" hidden="1" x14ac:dyDescent="0.35">
      <c r="A77" t="s">
        <v>324</v>
      </c>
      <c r="B77">
        <v>25099</v>
      </c>
      <c r="D77" t="s">
        <v>463</v>
      </c>
      <c r="E77" t="s">
        <v>500</v>
      </c>
      <c r="F77" t="s">
        <v>553</v>
      </c>
      <c r="K77" t="s">
        <v>487</v>
      </c>
      <c r="N77" t="s">
        <v>488</v>
      </c>
      <c r="O77">
        <v>1</v>
      </c>
      <c r="P77" t="s">
        <v>489</v>
      </c>
    </row>
    <row r="78" spans="1:16" hidden="1" x14ac:dyDescent="0.35">
      <c r="A78" t="s">
        <v>322</v>
      </c>
      <c r="B78">
        <v>47431</v>
      </c>
      <c r="D78" t="s">
        <v>463</v>
      </c>
      <c r="E78" t="s">
        <v>500</v>
      </c>
      <c r="F78" t="s">
        <v>554</v>
      </c>
      <c r="K78" t="s">
        <v>487</v>
      </c>
      <c r="N78" t="s">
        <v>488</v>
      </c>
      <c r="O78">
        <v>1</v>
      </c>
      <c r="P78" t="s">
        <v>489</v>
      </c>
    </row>
    <row r="79" spans="1:16" hidden="1" x14ac:dyDescent="0.35">
      <c r="A79" s="48" t="s">
        <v>320</v>
      </c>
      <c r="B79">
        <v>19990</v>
      </c>
      <c r="D79" t="s">
        <v>463</v>
      </c>
      <c r="E79" t="s">
        <v>500</v>
      </c>
      <c r="F79" t="s">
        <v>555</v>
      </c>
      <c r="K79" t="s">
        <v>487</v>
      </c>
      <c r="N79" t="s">
        <v>488</v>
      </c>
      <c r="O79">
        <v>1</v>
      </c>
      <c r="P79" t="s">
        <v>489</v>
      </c>
    </row>
    <row r="80" spans="1:16" x14ac:dyDescent="0.35">
      <c r="A80" t="s">
        <v>304</v>
      </c>
      <c r="B80">
        <v>1339661</v>
      </c>
      <c r="D80" t="s">
        <v>464</v>
      </c>
      <c r="E80" t="s">
        <v>500</v>
      </c>
      <c r="F80" t="s">
        <v>556</v>
      </c>
      <c r="K80" t="s">
        <v>487</v>
      </c>
      <c r="N80" t="s">
        <v>488</v>
      </c>
      <c r="O80">
        <v>1</v>
      </c>
      <c r="P80" t="s">
        <v>498</v>
      </c>
    </row>
    <row r="81" spans="1:16" hidden="1" x14ac:dyDescent="0.35">
      <c r="A81" t="s">
        <v>318</v>
      </c>
      <c r="B81">
        <v>55000</v>
      </c>
      <c r="D81" t="s">
        <v>464</v>
      </c>
      <c r="E81" t="s">
        <v>500</v>
      </c>
      <c r="F81" t="s">
        <v>507</v>
      </c>
      <c r="K81" t="s">
        <v>487</v>
      </c>
      <c r="N81" t="s">
        <v>488</v>
      </c>
      <c r="O81">
        <v>1</v>
      </c>
      <c r="P81" t="s">
        <v>498</v>
      </c>
    </row>
    <row r="82" spans="1:16" hidden="1" x14ac:dyDescent="0.35">
      <c r="A82" t="s">
        <v>322</v>
      </c>
      <c r="B82">
        <v>25427</v>
      </c>
      <c r="D82" t="s">
        <v>464</v>
      </c>
      <c r="E82" t="s">
        <v>500</v>
      </c>
      <c r="F82" t="s">
        <v>557</v>
      </c>
      <c r="K82" t="s">
        <v>487</v>
      </c>
      <c r="N82" t="s">
        <v>488</v>
      </c>
      <c r="O82">
        <v>1</v>
      </c>
      <c r="P82" t="s">
        <v>498</v>
      </c>
    </row>
    <row r="83" spans="1:16" hidden="1" x14ac:dyDescent="0.35">
      <c r="A83" t="s">
        <v>324</v>
      </c>
      <c r="B83">
        <v>20056</v>
      </c>
      <c r="D83" t="s">
        <v>464</v>
      </c>
      <c r="E83" t="s">
        <v>500</v>
      </c>
      <c r="F83" t="s">
        <v>558</v>
      </c>
      <c r="K83" t="s">
        <v>487</v>
      </c>
      <c r="N83" t="s">
        <v>488</v>
      </c>
      <c r="O83">
        <v>1</v>
      </c>
      <c r="P83" t="s">
        <v>498</v>
      </c>
    </row>
    <row r="84" spans="1:16" hidden="1" x14ac:dyDescent="0.35">
      <c r="A84" t="s">
        <v>322</v>
      </c>
      <c r="B84">
        <v>37902</v>
      </c>
      <c r="D84" t="s">
        <v>464</v>
      </c>
      <c r="E84" t="s">
        <v>500</v>
      </c>
      <c r="F84" t="s">
        <v>559</v>
      </c>
      <c r="K84" t="s">
        <v>487</v>
      </c>
      <c r="N84" t="s">
        <v>488</v>
      </c>
      <c r="O84">
        <v>1</v>
      </c>
      <c r="P84" t="s">
        <v>498</v>
      </c>
    </row>
    <row r="85" spans="1:16" hidden="1" x14ac:dyDescent="0.35">
      <c r="A85" s="48" t="s">
        <v>306</v>
      </c>
      <c r="B85">
        <v>239650</v>
      </c>
      <c r="D85" t="s">
        <v>464</v>
      </c>
      <c r="E85" t="s">
        <v>500</v>
      </c>
      <c r="F85" t="s">
        <v>560</v>
      </c>
      <c r="K85" t="s">
        <v>487</v>
      </c>
      <c r="N85" t="s">
        <v>488</v>
      </c>
      <c r="O85">
        <v>1</v>
      </c>
      <c r="P85" t="s">
        <v>498</v>
      </c>
    </row>
    <row r="86" spans="1:16" x14ac:dyDescent="0.35">
      <c r="A86" t="s">
        <v>304</v>
      </c>
      <c r="B86">
        <v>1100000</v>
      </c>
      <c r="D86" t="s">
        <v>465</v>
      </c>
      <c r="E86" t="s">
        <v>500</v>
      </c>
      <c r="F86" t="s">
        <v>561</v>
      </c>
      <c r="K86" t="s">
        <v>483</v>
      </c>
      <c r="N86" t="s">
        <v>484</v>
      </c>
      <c r="O86">
        <v>1</v>
      </c>
      <c r="P86" t="s">
        <v>485</v>
      </c>
    </row>
    <row r="87" spans="1:16" hidden="1" x14ac:dyDescent="0.35">
      <c r="A87" t="s">
        <v>318</v>
      </c>
      <c r="B87">
        <v>27500</v>
      </c>
      <c r="D87" t="s">
        <v>465</v>
      </c>
      <c r="E87" t="s">
        <v>500</v>
      </c>
      <c r="F87" t="s">
        <v>502</v>
      </c>
      <c r="K87" t="s">
        <v>483</v>
      </c>
      <c r="N87" t="s">
        <v>484</v>
      </c>
      <c r="O87">
        <v>1</v>
      </c>
      <c r="P87" t="s">
        <v>485</v>
      </c>
    </row>
    <row r="88" spans="1:16" hidden="1" x14ac:dyDescent="0.35">
      <c r="A88" t="s">
        <v>322</v>
      </c>
      <c r="B88">
        <v>17710</v>
      </c>
      <c r="D88" t="s">
        <v>465</v>
      </c>
      <c r="E88" t="s">
        <v>500</v>
      </c>
      <c r="F88" t="s">
        <v>562</v>
      </c>
      <c r="K88" t="s">
        <v>483</v>
      </c>
      <c r="N88" t="s">
        <v>484</v>
      </c>
      <c r="O88">
        <v>1</v>
      </c>
      <c r="P88" t="s">
        <v>485</v>
      </c>
    </row>
    <row r="89" spans="1:16" hidden="1" x14ac:dyDescent="0.35">
      <c r="A89" t="s">
        <v>324</v>
      </c>
      <c r="B89">
        <v>13970</v>
      </c>
      <c r="D89" t="s">
        <v>465</v>
      </c>
      <c r="E89" t="s">
        <v>500</v>
      </c>
      <c r="F89" t="s">
        <v>563</v>
      </c>
      <c r="K89" t="s">
        <v>483</v>
      </c>
      <c r="N89" t="s">
        <v>484</v>
      </c>
      <c r="O89">
        <v>1</v>
      </c>
      <c r="P89" t="s">
        <v>485</v>
      </c>
    </row>
    <row r="90" spans="1:16" hidden="1" x14ac:dyDescent="0.35">
      <c r="A90" t="s">
        <v>322</v>
      </c>
      <c r="B90">
        <v>26400</v>
      </c>
      <c r="D90" t="s">
        <v>465</v>
      </c>
      <c r="E90" t="s">
        <v>500</v>
      </c>
      <c r="F90" t="s">
        <v>564</v>
      </c>
      <c r="K90" t="s">
        <v>483</v>
      </c>
      <c r="N90" t="s">
        <v>484</v>
      </c>
      <c r="O90">
        <v>1</v>
      </c>
      <c r="P90" t="s">
        <v>485</v>
      </c>
    </row>
    <row r="91" spans="1:16" x14ac:dyDescent="0.35">
      <c r="A91" t="s">
        <v>304</v>
      </c>
      <c r="B91">
        <v>1100000</v>
      </c>
      <c r="D91" t="s">
        <v>465</v>
      </c>
      <c r="E91" t="s">
        <v>500</v>
      </c>
      <c r="F91" t="s">
        <v>561</v>
      </c>
      <c r="K91" t="s">
        <v>486</v>
      </c>
      <c r="N91" t="s">
        <v>484</v>
      </c>
      <c r="O91">
        <v>1</v>
      </c>
      <c r="P91" t="s">
        <v>485</v>
      </c>
    </row>
    <row r="92" spans="1:16" hidden="1" x14ac:dyDescent="0.35">
      <c r="A92" t="s">
        <v>318</v>
      </c>
      <c r="B92">
        <v>27500</v>
      </c>
      <c r="D92" t="s">
        <v>465</v>
      </c>
      <c r="E92" t="s">
        <v>500</v>
      </c>
      <c r="F92" t="s">
        <v>565</v>
      </c>
      <c r="K92" t="s">
        <v>486</v>
      </c>
      <c r="N92" t="s">
        <v>484</v>
      </c>
      <c r="O92">
        <v>1</v>
      </c>
      <c r="P92" t="s">
        <v>485</v>
      </c>
    </row>
    <row r="93" spans="1:16" hidden="1" x14ac:dyDescent="0.35">
      <c r="A93" t="s">
        <v>322</v>
      </c>
      <c r="B93">
        <v>17710</v>
      </c>
      <c r="D93" t="s">
        <v>465</v>
      </c>
      <c r="E93" t="s">
        <v>500</v>
      </c>
      <c r="F93" t="s">
        <v>562</v>
      </c>
      <c r="K93" t="s">
        <v>486</v>
      </c>
      <c r="N93" t="s">
        <v>484</v>
      </c>
      <c r="O93">
        <v>1</v>
      </c>
      <c r="P93" t="s">
        <v>485</v>
      </c>
    </row>
    <row r="94" spans="1:16" hidden="1" x14ac:dyDescent="0.35">
      <c r="A94" t="s">
        <v>324</v>
      </c>
      <c r="B94">
        <v>13970</v>
      </c>
      <c r="D94" t="s">
        <v>465</v>
      </c>
      <c r="E94" t="s">
        <v>500</v>
      </c>
      <c r="F94" t="s">
        <v>563</v>
      </c>
      <c r="K94" t="s">
        <v>486</v>
      </c>
      <c r="N94" t="s">
        <v>484</v>
      </c>
      <c r="O94">
        <v>1</v>
      </c>
      <c r="P94" t="s">
        <v>485</v>
      </c>
    </row>
    <row r="95" spans="1:16" hidden="1" x14ac:dyDescent="0.35">
      <c r="A95" t="s">
        <v>322</v>
      </c>
      <c r="B95">
        <v>26400</v>
      </c>
      <c r="D95" t="s">
        <v>465</v>
      </c>
      <c r="E95" t="s">
        <v>500</v>
      </c>
      <c r="F95" t="s">
        <v>564</v>
      </c>
      <c r="K95" t="s">
        <v>486</v>
      </c>
      <c r="N95" t="s">
        <v>484</v>
      </c>
      <c r="O95">
        <v>1</v>
      </c>
      <c r="P95" t="s">
        <v>485</v>
      </c>
    </row>
    <row r="96" spans="1:16" hidden="1" x14ac:dyDescent="0.35">
      <c r="A96" s="48" t="s">
        <v>260</v>
      </c>
      <c r="C96">
        <v>2942552</v>
      </c>
      <c r="D96" t="s">
        <v>482</v>
      </c>
      <c r="E96" t="s">
        <v>500</v>
      </c>
      <c r="G96" t="s">
        <v>566</v>
      </c>
    </row>
    <row r="97" spans="1:25" hidden="1" x14ac:dyDescent="0.35">
      <c r="A97" s="48" t="s">
        <v>260</v>
      </c>
      <c r="C97">
        <v>234827</v>
      </c>
      <c r="D97" t="s">
        <v>482</v>
      </c>
      <c r="E97" t="s">
        <v>500</v>
      </c>
      <c r="G97" t="s">
        <v>567</v>
      </c>
    </row>
    <row r="98" spans="1:25" hidden="1" x14ac:dyDescent="0.35">
      <c r="A98" s="48" t="s">
        <v>260</v>
      </c>
      <c r="C98">
        <v>3145262</v>
      </c>
      <c r="D98" t="s">
        <v>482</v>
      </c>
      <c r="E98" t="s">
        <v>500</v>
      </c>
      <c r="G98" t="s">
        <v>568</v>
      </c>
    </row>
    <row r="99" spans="1:25" hidden="1" x14ac:dyDescent="0.35">
      <c r="A99" s="48" t="s">
        <v>260</v>
      </c>
      <c r="C99">
        <v>822141</v>
      </c>
      <c r="D99" t="s">
        <v>482</v>
      </c>
      <c r="E99" t="s">
        <v>500</v>
      </c>
      <c r="G99" t="s">
        <v>569</v>
      </c>
    </row>
    <row r="100" spans="1:25" hidden="1" x14ac:dyDescent="0.35">
      <c r="A100" s="48" t="s">
        <v>264</v>
      </c>
      <c r="C100">
        <v>1489162</v>
      </c>
      <c r="D100" t="s">
        <v>482</v>
      </c>
      <c r="E100" t="s">
        <v>500</v>
      </c>
      <c r="G100" t="s">
        <v>570</v>
      </c>
    </row>
    <row r="101" spans="1:25" hidden="1" x14ac:dyDescent="0.35">
      <c r="A101" s="48" t="s">
        <v>264</v>
      </c>
      <c r="C101">
        <v>116397</v>
      </c>
      <c r="D101" t="s">
        <v>482</v>
      </c>
      <c r="E101" t="s">
        <v>500</v>
      </c>
      <c r="G101" t="s">
        <v>571</v>
      </c>
    </row>
    <row r="102" spans="1:25" hidden="1" x14ac:dyDescent="0.35">
      <c r="A102" s="48" t="s">
        <v>260</v>
      </c>
      <c r="C102">
        <v>40000</v>
      </c>
      <c r="D102" t="s">
        <v>482</v>
      </c>
      <c r="E102" t="s">
        <v>500</v>
      </c>
      <c r="G102" t="s">
        <v>572</v>
      </c>
    </row>
    <row r="103" spans="1:25" hidden="1" x14ac:dyDescent="0.35">
      <c r="A103" s="48" t="s">
        <v>260</v>
      </c>
      <c r="C103">
        <v>358248</v>
      </c>
      <c r="D103" t="s">
        <v>482</v>
      </c>
      <c r="E103" t="s">
        <v>500</v>
      </c>
      <c r="G103" t="s">
        <v>573</v>
      </c>
    </row>
    <row r="104" spans="1:25" hidden="1" x14ac:dyDescent="0.35">
      <c r="A104" s="48" t="s">
        <v>200</v>
      </c>
      <c r="C104">
        <v>259278</v>
      </c>
      <c r="D104" t="s">
        <v>482</v>
      </c>
      <c r="E104" t="s">
        <v>500</v>
      </c>
      <c r="G104" t="s">
        <v>574</v>
      </c>
      <c r="P104" t="s">
        <v>493</v>
      </c>
      <c r="S104">
        <v>1</v>
      </c>
      <c r="T104" t="s">
        <v>499</v>
      </c>
      <c r="U104">
        <v>3004</v>
      </c>
      <c r="V104" s="58">
        <v>45046</v>
      </c>
      <c r="W104" s="58">
        <v>45046</v>
      </c>
      <c r="X104" t="s">
        <v>499</v>
      </c>
      <c r="Y104">
        <v>3004</v>
      </c>
    </row>
    <row r="105" spans="1:25" hidden="1" x14ac:dyDescent="0.35">
      <c r="A105" s="48" t="s">
        <v>198</v>
      </c>
      <c r="C105">
        <v>1200000</v>
      </c>
      <c r="D105" t="s">
        <v>482</v>
      </c>
      <c r="E105" t="s">
        <v>500</v>
      </c>
      <c r="G105" t="s">
        <v>575</v>
      </c>
    </row>
    <row r="106" spans="1:25" hidden="1" x14ac:dyDescent="0.35">
      <c r="A106" s="48" t="s">
        <v>258</v>
      </c>
      <c r="C106">
        <v>24066458</v>
      </c>
      <c r="D106" t="s">
        <v>482</v>
      </c>
      <c r="E106" t="s">
        <v>500</v>
      </c>
      <c r="G106" t="s">
        <v>576</v>
      </c>
    </row>
    <row r="107" spans="1:25" hidden="1" x14ac:dyDescent="0.35">
      <c r="A107" s="48" t="s">
        <v>260</v>
      </c>
      <c r="C107">
        <v>343230</v>
      </c>
      <c r="D107" t="s">
        <v>482</v>
      </c>
      <c r="E107" t="s">
        <v>500</v>
      </c>
      <c r="G107" t="s">
        <v>577</v>
      </c>
    </row>
    <row r="108" spans="1:25" hidden="1" x14ac:dyDescent="0.35">
      <c r="A108" s="48" t="s">
        <v>260</v>
      </c>
      <c r="C108">
        <v>417374</v>
      </c>
      <c r="D108" t="s">
        <v>482</v>
      </c>
      <c r="E108" t="s">
        <v>500</v>
      </c>
      <c r="G108" t="s">
        <v>578</v>
      </c>
    </row>
    <row r="109" spans="1:25" hidden="1" x14ac:dyDescent="0.35">
      <c r="D109" s="53"/>
    </row>
  </sheetData>
  <autoFilter ref="A1:BI109" xr:uid="{A323205D-702B-41F1-8BA1-FFCA8E3D13B4}">
    <filterColumn colId="0">
      <filters>
        <filter val="5-1-01-010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4CED-7FEB-40C0-9619-CD051C841984}">
  <dimension ref="A2:J129"/>
  <sheetViews>
    <sheetView workbookViewId="0">
      <selection activeCell="C22" sqref="C22"/>
    </sheetView>
  </sheetViews>
  <sheetFormatPr baseColWidth="10" defaultRowHeight="14.5" outlineLevelRow="2" x14ac:dyDescent="0.35"/>
  <cols>
    <col min="2" max="2" width="10.90625" style="49"/>
  </cols>
  <sheetData>
    <row r="2" spans="1:10" hidden="1" outlineLevel="2" x14ac:dyDescent="0.35">
      <c r="A2" t="s">
        <v>304</v>
      </c>
      <c r="B2" s="49">
        <v>1700000</v>
      </c>
      <c r="D2" t="s">
        <v>451</v>
      </c>
    </row>
    <row r="3" spans="1:10" hidden="1" outlineLevel="2" x14ac:dyDescent="0.35">
      <c r="A3" t="s">
        <v>318</v>
      </c>
      <c r="B3" s="49">
        <v>27500</v>
      </c>
      <c r="D3" t="s">
        <v>451</v>
      </c>
    </row>
    <row r="4" spans="1:10" hidden="1" outlineLevel="2" x14ac:dyDescent="0.35">
      <c r="A4" s="48" t="s">
        <v>322</v>
      </c>
      <c r="B4" s="49">
        <v>23542</v>
      </c>
      <c r="D4" t="s">
        <v>451</v>
      </c>
    </row>
    <row r="5" spans="1:10" hidden="1" outlineLevel="2" x14ac:dyDescent="0.35">
      <c r="A5" t="s">
        <v>324</v>
      </c>
      <c r="B5" s="49">
        <v>18570</v>
      </c>
      <c r="D5" t="s">
        <v>451</v>
      </c>
    </row>
    <row r="6" spans="1:10" hidden="1" outlineLevel="2" x14ac:dyDescent="0.35">
      <c r="A6" s="48" t="s">
        <v>322</v>
      </c>
      <c r="B6" s="49">
        <v>40800</v>
      </c>
      <c r="D6" t="s">
        <v>451</v>
      </c>
    </row>
    <row r="7" spans="1:10" hidden="1" outlineLevel="2" x14ac:dyDescent="0.35">
      <c r="A7" t="s">
        <v>304</v>
      </c>
      <c r="B7" s="49">
        <v>1700000</v>
      </c>
      <c r="D7" t="s">
        <v>451</v>
      </c>
    </row>
    <row r="8" spans="1:10" hidden="1" outlineLevel="2" x14ac:dyDescent="0.35">
      <c r="A8" t="s">
        <v>318</v>
      </c>
      <c r="B8" s="49">
        <v>27500</v>
      </c>
      <c r="D8" t="s">
        <v>451</v>
      </c>
    </row>
    <row r="9" spans="1:10" hidden="1" outlineLevel="2" x14ac:dyDescent="0.35">
      <c r="A9" t="s">
        <v>322</v>
      </c>
      <c r="B9" s="49">
        <v>23542</v>
      </c>
      <c r="D9" t="s">
        <v>451</v>
      </c>
    </row>
    <row r="10" spans="1:10" hidden="1" outlineLevel="2" x14ac:dyDescent="0.35">
      <c r="A10" t="s">
        <v>324</v>
      </c>
      <c r="B10" s="49">
        <v>18570</v>
      </c>
      <c r="D10" t="s">
        <v>451</v>
      </c>
    </row>
    <row r="11" spans="1:10" hidden="1" outlineLevel="2" x14ac:dyDescent="0.35">
      <c r="A11" t="s">
        <v>322</v>
      </c>
      <c r="B11" s="49">
        <v>40800</v>
      </c>
      <c r="D11" t="s">
        <v>451</v>
      </c>
    </row>
    <row r="12" spans="1:10" outlineLevel="1" collapsed="1" x14ac:dyDescent="0.35">
      <c r="B12" s="49">
        <f>SUBTOTAL(9,B2:B11)</f>
        <v>3620824</v>
      </c>
      <c r="D12" s="54" t="s">
        <v>466</v>
      </c>
      <c r="J12" s="50">
        <f>+B12-D115</f>
        <v>1</v>
      </c>
    </row>
    <row r="13" spans="1:10" hidden="1" outlineLevel="2" x14ac:dyDescent="0.35">
      <c r="A13" t="s">
        <v>304</v>
      </c>
      <c r="B13" s="49">
        <v>1775353</v>
      </c>
      <c r="D13" t="s">
        <v>452</v>
      </c>
      <c r="J13" s="50">
        <f t="shared" ref="J13:J76" si="0">+B13-D116</f>
        <v>-106130</v>
      </c>
    </row>
    <row r="14" spans="1:10" hidden="1" outlineLevel="2" x14ac:dyDescent="0.35">
      <c r="A14" t="s">
        <v>318</v>
      </c>
      <c r="B14" s="49">
        <v>55000</v>
      </c>
      <c r="D14" t="str">
        <f>+D13</f>
        <v>Centraliza remuneración Patricia Alvear</v>
      </c>
      <c r="J14" s="50">
        <f t="shared" si="0"/>
        <v>-1296795</v>
      </c>
    </row>
    <row r="15" spans="1:10" hidden="1" outlineLevel="2" x14ac:dyDescent="0.35">
      <c r="A15" t="s">
        <v>322</v>
      </c>
      <c r="B15" s="49">
        <v>28583</v>
      </c>
      <c r="D15" t="str">
        <f>+D14</f>
        <v>Centraliza remuneración Patricia Alvear</v>
      </c>
      <c r="J15" s="50">
        <f t="shared" si="0"/>
        <v>-916944</v>
      </c>
    </row>
    <row r="16" spans="1:10" hidden="1" outlineLevel="2" x14ac:dyDescent="0.35">
      <c r="A16" t="s">
        <v>324</v>
      </c>
      <c r="B16" s="49">
        <v>22547</v>
      </c>
      <c r="D16" t="str">
        <f>+D15</f>
        <v>Centraliza remuneración Patricia Alvear</v>
      </c>
      <c r="J16" s="50">
        <f t="shared" si="0"/>
        <v>-1033203</v>
      </c>
    </row>
    <row r="17" spans="1:10" outlineLevel="1" collapsed="1" x14ac:dyDescent="0.35">
      <c r="B17" s="49">
        <f>SUBTOTAL(9,B13:B16)</f>
        <v>1881483</v>
      </c>
      <c r="D17" s="54" t="s">
        <v>467</v>
      </c>
      <c r="J17" s="50">
        <f>+B17-D116</f>
        <v>0</v>
      </c>
    </row>
    <row r="18" spans="1:10" hidden="1" outlineLevel="2" x14ac:dyDescent="0.35">
      <c r="A18" t="s">
        <v>304</v>
      </c>
      <c r="B18" s="49">
        <v>1284000</v>
      </c>
      <c r="D18" t="s">
        <v>453</v>
      </c>
      <c r="J18" s="50">
        <f t="shared" si="0"/>
        <v>-14424</v>
      </c>
    </row>
    <row r="19" spans="1:10" hidden="1" outlineLevel="2" x14ac:dyDescent="0.35">
      <c r="A19" t="s">
        <v>322</v>
      </c>
      <c r="B19" s="49">
        <v>20672</v>
      </c>
      <c r="D19" t="str">
        <f>+D18</f>
        <v>Centraliza remuneracion Claudia Aracena</v>
      </c>
      <c r="J19" s="50">
        <f t="shared" si="0"/>
        <v>-3861411</v>
      </c>
    </row>
    <row r="20" spans="1:10" hidden="1" outlineLevel="2" x14ac:dyDescent="0.35">
      <c r="A20" t="s">
        <v>324</v>
      </c>
      <c r="B20" s="49">
        <v>16307</v>
      </c>
      <c r="D20" t="str">
        <f>+D19</f>
        <v>Centraliza remuneracion Claudia Aracena</v>
      </c>
      <c r="J20" s="50">
        <f t="shared" si="0"/>
        <v>-7626610</v>
      </c>
    </row>
    <row r="21" spans="1:10" hidden="1" outlineLevel="2" x14ac:dyDescent="0.35">
      <c r="A21" t="s">
        <v>322</v>
      </c>
      <c r="B21" s="49">
        <v>30816</v>
      </c>
      <c r="D21" t="str">
        <f>+D20</f>
        <v>Centraliza remuneracion Claudia Aracena</v>
      </c>
      <c r="J21" s="50">
        <f t="shared" si="0"/>
        <v>-1326271</v>
      </c>
    </row>
    <row r="22" spans="1:10" outlineLevel="1" collapsed="1" x14ac:dyDescent="0.35">
      <c r="B22" s="49">
        <f>SUBTOTAL(9,B18:B21)</f>
        <v>1351795</v>
      </c>
      <c r="D22" s="54" t="s">
        <v>468</v>
      </c>
      <c r="J22" s="50">
        <f>+B22-D117</f>
        <v>0</v>
      </c>
    </row>
    <row r="23" spans="1:10" hidden="1" outlineLevel="2" x14ac:dyDescent="0.35">
      <c r="A23" t="s">
        <v>304</v>
      </c>
      <c r="B23" s="49">
        <v>845866</v>
      </c>
      <c r="D23" t="s">
        <v>454</v>
      </c>
      <c r="J23" s="50">
        <f t="shared" si="0"/>
        <v>-325231</v>
      </c>
    </row>
    <row r="24" spans="1:10" hidden="1" outlineLevel="2" x14ac:dyDescent="0.35">
      <c r="A24" t="s">
        <v>318</v>
      </c>
      <c r="B24" s="49">
        <v>55000</v>
      </c>
      <c r="D24" t="str">
        <f>+D23</f>
        <v>Centraliza Remuneración Pablo Arroyo</v>
      </c>
      <c r="J24" s="50">
        <f t="shared" si="0"/>
        <v>-2100657</v>
      </c>
    </row>
    <row r="25" spans="1:10" hidden="1" outlineLevel="2" x14ac:dyDescent="0.35">
      <c r="A25" t="s">
        <v>322</v>
      </c>
      <c r="B25" s="49">
        <v>13618</v>
      </c>
      <c r="D25" t="str">
        <f>+D24</f>
        <v>Centraliza Remuneración Pablo Arroyo</v>
      </c>
      <c r="J25" s="50">
        <f t="shared" si="0"/>
        <v>-1464430</v>
      </c>
    </row>
    <row r="26" spans="1:10" hidden="1" outlineLevel="2" x14ac:dyDescent="0.35">
      <c r="A26" t="s">
        <v>324</v>
      </c>
      <c r="B26" s="49">
        <v>10742</v>
      </c>
      <c r="D26" t="str">
        <f>+D25</f>
        <v>Centraliza Remuneración Pablo Arroyo</v>
      </c>
      <c r="J26" s="50">
        <f t="shared" si="0"/>
        <v>-2360418</v>
      </c>
    </row>
    <row r="27" spans="1:10" hidden="1" outlineLevel="2" x14ac:dyDescent="0.35">
      <c r="A27" t="s">
        <v>322</v>
      </c>
      <c r="B27" s="49">
        <v>20301</v>
      </c>
      <c r="D27" t="str">
        <f>+D26</f>
        <v>Centraliza Remuneración Pablo Arroyo</v>
      </c>
      <c r="J27" s="50">
        <f t="shared" si="0"/>
        <v>20301</v>
      </c>
    </row>
    <row r="28" spans="1:10" outlineLevel="1" collapsed="1" x14ac:dyDescent="0.35">
      <c r="B28" s="49">
        <f>SUBTOTAL(9,B23:B27)</f>
        <v>945527</v>
      </c>
      <c r="D28" s="54" t="s">
        <v>469</v>
      </c>
      <c r="J28" s="50">
        <f>+B28-D118</f>
        <v>0</v>
      </c>
    </row>
    <row r="29" spans="1:10" hidden="1" outlineLevel="2" x14ac:dyDescent="0.35">
      <c r="A29" t="s">
        <v>304</v>
      </c>
      <c r="B29" s="49">
        <v>760448.8</v>
      </c>
      <c r="D29" t="s">
        <v>455</v>
      </c>
      <c r="J29" s="50">
        <f t="shared" si="0"/>
        <v>760448.8</v>
      </c>
    </row>
    <row r="30" spans="1:10" hidden="1" outlineLevel="2" x14ac:dyDescent="0.35">
      <c r="A30" t="s">
        <v>318</v>
      </c>
      <c r="B30" s="49">
        <v>44000</v>
      </c>
      <c r="D30" t="s">
        <v>455</v>
      </c>
      <c r="J30" s="50">
        <f t="shared" si="0"/>
        <v>44000</v>
      </c>
    </row>
    <row r="31" spans="1:10" hidden="1" outlineLevel="2" x14ac:dyDescent="0.35">
      <c r="A31" t="s">
        <v>322</v>
      </c>
      <c r="B31" s="49">
        <v>12243.2</v>
      </c>
      <c r="D31" t="s">
        <v>455</v>
      </c>
      <c r="J31" s="50">
        <f t="shared" si="0"/>
        <v>12243.2</v>
      </c>
    </row>
    <row r="32" spans="1:10" hidden="1" outlineLevel="2" x14ac:dyDescent="0.35">
      <c r="A32" t="s">
        <v>324</v>
      </c>
      <c r="B32" s="49">
        <v>9657.6</v>
      </c>
      <c r="D32" t="s">
        <v>455</v>
      </c>
      <c r="J32" s="50">
        <f t="shared" si="0"/>
        <v>9657.6</v>
      </c>
    </row>
    <row r="33" spans="1:10" hidden="1" outlineLevel="2" x14ac:dyDescent="0.35">
      <c r="A33" t="s">
        <v>322</v>
      </c>
      <c r="B33" s="49">
        <v>18250.400000000001</v>
      </c>
      <c r="D33" t="s">
        <v>455</v>
      </c>
      <c r="J33" s="50">
        <f t="shared" si="0"/>
        <v>18250.400000000001</v>
      </c>
    </row>
    <row r="34" spans="1:10" hidden="1" outlineLevel="2" x14ac:dyDescent="0.35">
      <c r="A34" t="s">
        <v>304</v>
      </c>
      <c r="B34" s="49">
        <v>190112.2</v>
      </c>
      <c r="D34" t="s">
        <v>455</v>
      </c>
      <c r="J34" s="50">
        <f t="shared" si="0"/>
        <v>190112.2</v>
      </c>
    </row>
    <row r="35" spans="1:10" hidden="1" outlineLevel="2" x14ac:dyDescent="0.35">
      <c r="A35" t="s">
        <v>318</v>
      </c>
      <c r="B35" s="49">
        <v>11000</v>
      </c>
      <c r="D35" t="s">
        <v>455</v>
      </c>
      <c r="J35" s="50">
        <f t="shared" si="0"/>
        <v>11000</v>
      </c>
    </row>
    <row r="36" spans="1:10" hidden="1" outlineLevel="2" x14ac:dyDescent="0.35">
      <c r="A36" t="s">
        <v>322</v>
      </c>
      <c r="B36" s="49">
        <v>3060.8</v>
      </c>
      <c r="D36" t="s">
        <v>455</v>
      </c>
      <c r="J36" s="50">
        <f t="shared" si="0"/>
        <v>3060.8</v>
      </c>
    </row>
    <row r="37" spans="1:10" hidden="1" outlineLevel="2" x14ac:dyDescent="0.35">
      <c r="A37" t="s">
        <v>324</v>
      </c>
      <c r="B37" s="49">
        <v>2414.4</v>
      </c>
      <c r="D37" t="s">
        <v>455</v>
      </c>
      <c r="J37" s="50">
        <f t="shared" si="0"/>
        <v>2414.4</v>
      </c>
    </row>
    <row r="38" spans="1:10" hidden="1" outlineLevel="2" x14ac:dyDescent="0.35">
      <c r="A38" t="s">
        <v>322</v>
      </c>
      <c r="B38" s="49">
        <v>4562.6000000000004</v>
      </c>
      <c r="D38" t="s">
        <v>455</v>
      </c>
      <c r="J38" s="50">
        <f t="shared" si="0"/>
        <v>4562.6000000000004</v>
      </c>
    </row>
    <row r="39" spans="1:10" outlineLevel="1" collapsed="1" x14ac:dyDescent="0.35">
      <c r="B39" s="49">
        <f>SUBTOTAL(9,B29:B38)</f>
        <v>1055750</v>
      </c>
      <c r="D39" s="54" t="s">
        <v>470</v>
      </c>
      <c r="J39" s="50">
        <f>+B39-D119</f>
        <v>0</v>
      </c>
    </row>
    <row r="40" spans="1:10" hidden="1" outlineLevel="2" x14ac:dyDescent="0.35">
      <c r="A40" t="s">
        <v>304</v>
      </c>
      <c r="B40" s="49">
        <v>1197003</v>
      </c>
      <c r="D40" t="s">
        <v>456</v>
      </c>
      <c r="J40" s="50">
        <f t="shared" si="0"/>
        <v>1197003</v>
      </c>
    </row>
    <row r="41" spans="1:10" hidden="1" outlineLevel="2" x14ac:dyDescent="0.35">
      <c r="A41" t="s">
        <v>322</v>
      </c>
      <c r="B41" s="49">
        <v>19272</v>
      </c>
      <c r="D41" t="str">
        <f>+D40</f>
        <v>Centraliza remuneracion Karla Da Silva</v>
      </c>
      <c r="J41" s="50">
        <f t="shared" si="0"/>
        <v>19272</v>
      </c>
    </row>
    <row r="42" spans="1:10" hidden="1" outlineLevel="2" x14ac:dyDescent="0.35">
      <c r="A42" t="s">
        <v>324</v>
      </c>
      <c r="B42" s="49">
        <v>15202</v>
      </c>
      <c r="D42" t="str">
        <f>+D41</f>
        <v>Centraliza remuneracion Karla Da Silva</v>
      </c>
      <c r="J42" s="50">
        <f t="shared" si="0"/>
        <v>15202</v>
      </c>
    </row>
    <row r="43" spans="1:10" hidden="1" outlineLevel="2" x14ac:dyDescent="0.35">
      <c r="A43" t="s">
        <v>322</v>
      </c>
      <c r="B43" s="49">
        <v>28728</v>
      </c>
      <c r="D43" t="str">
        <f>+D42</f>
        <v>Centraliza remuneracion Karla Da Silva</v>
      </c>
      <c r="J43" s="50">
        <f t="shared" si="0"/>
        <v>28728</v>
      </c>
    </row>
    <row r="44" spans="1:10" outlineLevel="1" collapsed="1" x14ac:dyDescent="0.35">
      <c r="B44" s="49">
        <f>SUBTOTAL(9,B40:B43)</f>
        <v>1260205</v>
      </c>
      <c r="D44" s="54" t="s">
        <v>471</v>
      </c>
      <c r="J44" s="50">
        <f>+B44-D120</f>
        <v>0</v>
      </c>
    </row>
    <row r="45" spans="1:10" hidden="1" outlineLevel="2" x14ac:dyDescent="0.35">
      <c r="A45" t="s">
        <v>304</v>
      </c>
      <c r="B45" s="49">
        <v>1181063</v>
      </c>
      <c r="D45" t="s">
        <v>457</v>
      </c>
      <c r="J45" s="50">
        <f t="shared" si="0"/>
        <v>1181063</v>
      </c>
    </row>
    <row r="46" spans="1:10" hidden="1" outlineLevel="2" x14ac:dyDescent="0.35">
      <c r="A46" t="s">
        <v>318</v>
      </c>
      <c r="B46" s="49">
        <v>55000</v>
      </c>
      <c r="D46" t="str">
        <f>+D45</f>
        <v>Centraliza remuneración Jhonathan Diaz</v>
      </c>
      <c r="J46" s="50">
        <f t="shared" si="0"/>
        <v>55000</v>
      </c>
    </row>
    <row r="47" spans="1:10" hidden="1" outlineLevel="2" x14ac:dyDescent="0.35">
      <c r="A47" t="s">
        <v>322</v>
      </c>
      <c r="B47" s="49">
        <v>19015</v>
      </c>
      <c r="D47" t="str">
        <f>+D46</f>
        <v>Centraliza remuneración Jhonathan Diaz</v>
      </c>
      <c r="J47" s="50">
        <f t="shared" si="0"/>
        <v>19015</v>
      </c>
    </row>
    <row r="48" spans="1:10" hidden="1" outlineLevel="2" x14ac:dyDescent="0.35">
      <c r="A48" t="s">
        <v>324</v>
      </c>
      <c r="B48" s="49">
        <v>15000</v>
      </c>
      <c r="D48" t="str">
        <f>+D47</f>
        <v>Centraliza remuneración Jhonathan Diaz</v>
      </c>
      <c r="J48" s="50">
        <f t="shared" si="0"/>
        <v>15000</v>
      </c>
    </row>
    <row r="49" spans="1:10" hidden="1" outlineLevel="2" x14ac:dyDescent="0.35">
      <c r="A49" t="s">
        <v>322</v>
      </c>
      <c r="B49" s="49">
        <v>28346</v>
      </c>
      <c r="D49" t="str">
        <f>+D48</f>
        <v>Centraliza remuneración Jhonathan Diaz</v>
      </c>
      <c r="J49" s="50">
        <f t="shared" si="0"/>
        <v>28346</v>
      </c>
    </row>
    <row r="50" spans="1:10" outlineLevel="1" collapsed="1" x14ac:dyDescent="0.35">
      <c r="B50" s="49">
        <f>SUBTOTAL(9,B45:B49)</f>
        <v>1298424</v>
      </c>
      <c r="D50" s="54" t="s">
        <v>472</v>
      </c>
      <c r="J50" s="50">
        <f>+B50-D121</f>
        <v>0</v>
      </c>
    </row>
    <row r="51" spans="1:10" hidden="1" outlineLevel="2" x14ac:dyDescent="0.35">
      <c r="A51" t="s">
        <v>304</v>
      </c>
      <c r="B51" s="49">
        <v>3660020</v>
      </c>
      <c r="D51" t="s">
        <v>458</v>
      </c>
      <c r="J51" s="50">
        <f t="shared" si="0"/>
        <v>3660020</v>
      </c>
    </row>
    <row r="52" spans="1:10" hidden="1" outlineLevel="2" x14ac:dyDescent="0.35">
      <c r="A52" t="s">
        <v>318</v>
      </c>
      <c r="B52" s="49">
        <v>55000</v>
      </c>
      <c r="D52" t="str">
        <f>+D51</f>
        <v>Centraliza remuneración Guillermo Martinez</v>
      </c>
      <c r="J52" s="50">
        <f t="shared" si="0"/>
        <v>55000</v>
      </c>
    </row>
    <row r="53" spans="1:10" hidden="1" outlineLevel="2" x14ac:dyDescent="0.35">
      <c r="A53" t="s">
        <v>322</v>
      </c>
      <c r="B53" s="49">
        <v>47083</v>
      </c>
      <c r="D53" t="str">
        <f>+D52</f>
        <v>Centraliza remuneración Guillermo Martinez</v>
      </c>
      <c r="J53" s="50">
        <f t="shared" si="0"/>
        <v>47083</v>
      </c>
    </row>
    <row r="54" spans="1:10" hidden="1" outlineLevel="2" x14ac:dyDescent="0.35">
      <c r="A54" t="s">
        <v>324</v>
      </c>
      <c r="B54" s="49">
        <v>37140</v>
      </c>
      <c r="D54" t="str">
        <f>+D53</f>
        <v>Centraliza remuneración Guillermo Martinez</v>
      </c>
      <c r="J54" s="50">
        <f t="shared" si="0"/>
        <v>37140</v>
      </c>
    </row>
    <row r="55" spans="1:10" hidden="1" outlineLevel="2" x14ac:dyDescent="0.35">
      <c r="A55" t="s">
        <v>322</v>
      </c>
      <c r="B55" s="49">
        <v>87840</v>
      </c>
      <c r="D55" t="str">
        <f>+D54</f>
        <v>Centraliza remuneración Guillermo Martinez</v>
      </c>
      <c r="J55" s="50">
        <f t="shared" si="0"/>
        <v>87840</v>
      </c>
    </row>
    <row r="56" spans="1:10" outlineLevel="1" collapsed="1" x14ac:dyDescent="0.35">
      <c r="B56" s="49">
        <f>SUBTOTAL(9,B51:B55)</f>
        <v>3887083</v>
      </c>
      <c r="D56" s="54" t="s">
        <v>473</v>
      </c>
      <c r="J56" s="50">
        <f>+B56-D122</f>
        <v>5000</v>
      </c>
    </row>
    <row r="57" spans="1:10" hidden="1" outlineLevel="2" x14ac:dyDescent="0.35">
      <c r="A57" t="s">
        <v>304</v>
      </c>
      <c r="B57" s="49">
        <v>7453243</v>
      </c>
      <c r="D57" t="s">
        <v>459</v>
      </c>
      <c r="J57" s="50">
        <f t="shared" si="0"/>
        <v>7453243</v>
      </c>
    </row>
    <row r="58" spans="1:10" hidden="1" outlineLevel="2" x14ac:dyDescent="0.35">
      <c r="A58" t="s">
        <v>322</v>
      </c>
      <c r="B58" s="49">
        <v>47083</v>
      </c>
      <c r="D58" t="str">
        <f>+D57</f>
        <v>Centraliza remuneración Eduardo Pinto</v>
      </c>
      <c r="J58" s="50">
        <f t="shared" si="0"/>
        <v>47083</v>
      </c>
    </row>
    <row r="59" spans="1:10" hidden="1" outlineLevel="2" x14ac:dyDescent="0.35">
      <c r="A59" t="s">
        <v>324</v>
      </c>
      <c r="B59" s="49">
        <v>37140</v>
      </c>
      <c r="D59" t="str">
        <f>+D58</f>
        <v>Centraliza remuneración Eduardo Pinto</v>
      </c>
      <c r="J59" s="50">
        <f t="shared" si="0"/>
        <v>37140</v>
      </c>
    </row>
    <row r="60" spans="1:10" hidden="1" outlineLevel="2" x14ac:dyDescent="0.35">
      <c r="A60" t="s">
        <v>322</v>
      </c>
      <c r="B60" s="49">
        <v>105451</v>
      </c>
      <c r="D60" t="str">
        <f>+D59</f>
        <v>Centraliza remuneración Eduardo Pinto</v>
      </c>
      <c r="J60" s="50">
        <f t="shared" si="0"/>
        <v>105451</v>
      </c>
    </row>
    <row r="61" spans="1:10" outlineLevel="1" collapsed="1" x14ac:dyDescent="0.35">
      <c r="B61" s="49">
        <f>SUBTOTAL(9,B57:B60)</f>
        <v>7642917</v>
      </c>
      <c r="D61" s="54" t="s">
        <v>474</v>
      </c>
      <c r="J61" s="50">
        <f>+B61-D123</f>
        <v>0</v>
      </c>
    </row>
    <row r="62" spans="1:10" hidden="1" outlineLevel="2" x14ac:dyDescent="0.35">
      <c r="A62" t="s">
        <v>304</v>
      </c>
      <c r="B62" s="49">
        <v>1236785</v>
      </c>
      <c r="D62" t="s">
        <v>460</v>
      </c>
      <c r="J62" s="50">
        <f t="shared" si="0"/>
        <v>1236785</v>
      </c>
    </row>
    <row r="63" spans="1:10" hidden="1" outlineLevel="2" x14ac:dyDescent="0.35">
      <c r="A63" t="s">
        <v>318</v>
      </c>
      <c r="B63" s="49">
        <v>55000</v>
      </c>
      <c r="D63" t="str">
        <f>+D62</f>
        <v>Centraliza remuneración Yenny Prada</v>
      </c>
      <c r="J63" s="50">
        <f t="shared" si="0"/>
        <v>55000</v>
      </c>
    </row>
    <row r="64" spans="1:10" hidden="1" outlineLevel="2" x14ac:dyDescent="0.35">
      <c r="A64" t="s">
        <v>322</v>
      </c>
      <c r="B64" s="49">
        <v>19912</v>
      </c>
      <c r="D64" t="str">
        <f>+D63</f>
        <v>Centraliza remuneración Yenny Prada</v>
      </c>
      <c r="J64" s="50">
        <f t="shared" si="0"/>
        <v>19912</v>
      </c>
    </row>
    <row r="65" spans="1:10" hidden="1" outlineLevel="2" x14ac:dyDescent="0.35">
      <c r="A65" t="s">
        <v>324</v>
      </c>
      <c r="B65" s="49">
        <v>37140</v>
      </c>
      <c r="D65" t="str">
        <f>+D64</f>
        <v>Centraliza remuneración Yenny Prada</v>
      </c>
      <c r="J65" s="50">
        <f t="shared" si="0"/>
        <v>37140</v>
      </c>
    </row>
    <row r="66" spans="1:10" hidden="1" outlineLevel="2" x14ac:dyDescent="0.35">
      <c r="A66" t="s">
        <v>322</v>
      </c>
      <c r="B66" s="49">
        <v>84000</v>
      </c>
      <c r="D66" t="str">
        <f>+D65</f>
        <v>Centraliza remuneración Yenny Prada</v>
      </c>
      <c r="J66" s="50">
        <f t="shared" si="0"/>
        <v>84000</v>
      </c>
    </row>
    <row r="67" spans="1:10" outlineLevel="1" collapsed="1" x14ac:dyDescent="0.35">
      <c r="B67" s="49">
        <f>SUBTOTAL(9,B62:B66)</f>
        <v>1432837</v>
      </c>
      <c r="D67" s="54" t="s">
        <v>475</v>
      </c>
      <c r="J67" s="50">
        <f>+B67-D124</f>
        <v>75750</v>
      </c>
    </row>
    <row r="68" spans="1:10" hidden="1" outlineLevel="2" x14ac:dyDescent="0.35">
      <c r="A68" t="s">
        <v>304</v>
      </c>
      <c r="B68" s="49">
        <v>1750000</v>
      </c>
      <c r="D68" t="s">
        <v>461</v>
      </c>
      <c r="J68" s="50">
        <f t="shared" si="0"/>
        <v>1750000</v>
      </c>
    </row>
    <row r="69" spans="1:10" hidden="1" outlineLevel="2" x14ac:dyDescent="0.35">
      <c r="A69" t="s">
        <v>318</v>
      </c>
      <c r="B69" s="49">
        <v>27500</v>
      </c>
      <c r="D69" t="str">
        <f t="shared" ref="D69:D77" si="1">+D68</f>
        <v>Centraliza remuneración Carlos Pradines</v>
      </c>
      <c r="J69" s="50">
        <f t="shared" si="0"/>
        <v>27500</v>
      </c>
    </row>
    <row r="70" spans="1:10" hidden="1" outlineLevel="2" x14ac:dyDescent="0.35">
      <c r="A70" t="s">
        <v>322</v>
      </c>
      <c r="B70" s="49">
        <v>23542</v>
      </c>
      <c r="D70" t="str">
        <f t="shared" si="1"/>
        <v>Centraliza remuneración Carlos Pradines</v>
      </c>
      <c r="J70" s="50">
        <f t="shared" si="0"/>
        <v>23542</v>
      </c>
    </row>
    <row r="71" spans="1:10" hidden="1" outlineLevel="2" x14ac:dyDescent="0.35">
      <c r="A71" t="s">
        <v>324</v>
      </c>
      <c r="B71" s="49">
        <v>18570</v>
      </c>
      <c r="D71" t="str">
        <f t="shared" si="1"/>
        <v>Centraliza remuneración Carlos Pradines</v>
      </c>
      <c r="J71" s="50">
        <f t="shared" si="0"/>
        <v>18570</v>
      </c>
    </row>
    <row r="72" spans="1:10" hidden="1" outlineLevel="2" x14ac:dyDescent="0.35">
      <c r="A72" t="s">
        <v>322</v>
      </c>
      <c r="B72" s="49">
        <v>42000</v>
      </c>
      <c r="D72" t="str">
        <f t="shared" si="1"/>
        <v>Centraliza remuneración Carlos Pradines</v>
      </c>
      <c r="J72" s="50">
        <f t="shared" si="0"/>
        <v>42000</v>
      </c>
    </row>
    <row r="73" spans="1:10" hidden="1" outlineLevel="2" x14ac:dyDescent="0.35">
      <c r="A73" t="s">
        <v>304</v>
      </c>
      <c r="B73" s="49">
        <v>1750000</v>
      </c>
      <c r="D73" t="str">
        <f t="shared" si="1"/>
        <v>Centraliza remuneración Carlos Pradines</v>
      </c>
      <c r="J73" s="50">
        <f t="shared" si="0"/>
        <v>1750000</v>
      </c>
    </row>
    <row r="74" spans="1:10" hidden="1" outlineLevel="2" x14ac:dyDescent="0.35">
      <c r="A74" t="s">
        <v>318</v>
      </c>
      <c r="B74" s="49">
        <v>27500</v>
      </c>
      <c r="D74" t="str">
        <f t="shared" si="1"/>
        <v>Centraliza remuneración Carlos Pradines</v>
      </c>
      <c r="J74" s="50">
        <f t="shared" si="0"/>
        <v>27500</v>
      </c>
    </row>
    <row r="75" spans="1:10" hidden="1" outlineLevel="2" x14ac:dyDescent="0.35">
      <c r="A75" t="s">
        <v>322</v>
      </c>
      <c r="B75" s="49">
        <v>23542</v>
      </c>
      <c r="D75" t="str">
        <f t="shared" si="1"/>
        <v>Centraliza remuneración Carlos Pradines</v>
      </c>
      <c r="J75" s="50">
        <f t="shared" si="0"/>
        <v>23542</v>
      </c>
    </row>
    <row r="76" spans="1:10" hidden="1" outlineLevel="2" x14ac:dyDescent="0.35">
      <c r="A76" t="s">
        <v>324</v>
      </c>
      <c r="B76" s="49">
        <v>18570</v>
      </c>
      <c r="D76" t="str">
        <f t="shared" si="1"/>
        <v>Centraliza remuneración Carlos Pradines</v>
      </c>
      <c r="J76" s="50">
        <f t="shared" si="0"/>
        <v>18570</v>
      </c>
    </row>
    <row r="77" spans="1:10" hidden="1" outlineLevel="2" x14ac:dyDescent="0.35">
      <c r="A77" t="s">
        <v>322</v>
      </c>
      <c r="B77" s="49">
        <v>42000</v>
      </c>
      <c r="D77" t="str">
        <f t="shared" si="1"/>
        <v>Centraliza remuneración Carlos Pradines</v>
      </c>
      <c r="J77" s="50">
        <f t="shared" ref="J77:J110" si="2">+B77-D180</f>
        <v>42000</v>
      </c>
    </row>
    <row r="78" spans="1:10" outlineLevel="1" collapsed="1" x14ac:dyDescent="0.35">
      <c r="B78" s="49">
        <f>SUBTOTAL(9,B68:B77)</f>
        <v>3723224</v>
      </c>
      <c r="D78" s="54" t="s">
        <v>476</v>
      </c>
      <c r="J78" s="50">
        <f t="shared" si="2"/>
        <v>3723224</v>
      </c>
    </row>
    <row r="79" spans="1:10" hidden="1" outlineLevel="2" x14ac:dyDescent="0.35">
      <c r="A79" t="s">
        <v>304</v>
      </c>
      <c r="B79" s="49">
        <v>551050</v>
      </c>
      <c r="D79" t="s">
        <v>462</v>
      </c>
      <c r="J79" s="50">
        <f t="shared" si="2"/>
        <v>551050</v>
      </c>
    </row>
    <row r="80" spans="1:10" hidden="1" outlineLevel="2" x14ac:dyDescent="0.35">
      <c r="A80" t="s">
        <v>318</v>
      </c>
      <c r="B80" s="49">
        <v>27500</v>
      </c>
      <c r="D80" t="str">
        <f>+D79</f>
        <v>Centraliza remuneración Pablo Sepulveda</v>
      </c>
      <c r="J80" s="50">
        <f t="shared" si="2"/>
        <v>27500</v>
      </c>
    </row>
    <row r="81" spans="1:10" hidden="1" outlineLevel="2" x14ac:dyDescent="0.35">
      <c r="A81" t="s">
        <v>324</v>
      </c>
      <c r="B81" s="49">
        <v>6999</v>
      </c>
      <c r="D81" t="str">
        <f>+D80</f>
        <v>Centraliza remuneración Pablo Sepulveda</v>
      </c>
      <c r="J81" s="50">
        <f t="shared" si="2"/>
        <v>6999</v>
      </c>
    </row>
    <row r="82" spans="1:10" hidden="1" outlineLevel="2" x14ac:dyDescent="0.35">
      <c r="A82" t="s">
        <v>304</v>
      </c>
      <c r="B82" s="49">
        <v>551050</v>
      </c>
      <c r="D82" t="s">
        <v>462</v>
      </c>
      <c r="J82" s="50">
        <f t="shared" si="2"/>
        <v>551050</v>
      </c>
    </row>
    <row r="83" spans="1:10" hidden="1" outlineLevel="2" x14ac:dyDescent="0.35">
      <c r="A83" t="s">
        <v>318</v>
      </c>
      <c r="B83" s="49">
        <v>27500</v>
      </c>
      <c r="D83" t="s">
        <v>462</v>
      </c>
      <c r="J83" s="50">
        <f t="shared" si="2"/>
        <v>27500</v>
      </c>
    </row>
    <row r="84" spans="1:10" hidden="1" outlineLevel="2" x14ac:dyDescent="0.35">
      <c r="A84" t="s">
        <v>324</v>
      </c>
      <c r="B84" s="49">
        <v>6999</v>
      </c>
      <c r="D84" t="s">
        <v>462</v>
      </c>
      <c r="J84" s="50">
        <f t="shared" si="2"/>
        <v>6999</v>
      </c>
    </row>
    <row r="85" spans="1:10" outlineLevel="1" collapsed="1" x14ac:dyDescent="0.35">
      <c r="B85" s="49">
        <f>SUBTOTAL(9,B79:B84)</f>
        <v>1171098</v>
      </c>
      <c r="D85" s="54" t="s">
        <v>477</v>
      </c>
      <c r="J85" s="50">
        <f t="shared" si="2"/>
        <v>1171098</v>
      </c>
    </row>
    <row r="86" spans="1:10" hidden="1" outlineLevel="2" x14ac:dyDescent="0.35">
      <c r="A86" t="s">
        <v>304</v>
      </c>
      <c r="B86" s="49">
        <v>1976317</v>
      </c>
      <c r="D86" t="s">
        <v>463</v>
      </c>
      <c r="J86" s="50">
        <f t="shared" si="2"/>
        <v>1976317</v>
      </c>
    </row>
    <row r="87" spans="1:10" hidden="1" outlineLevel="2" x14ac:dyDescent="0.35">
      <c r="A87" t="s">
        <v>318</v>
      </c>
      <c r="B87" s="49">
        <v>55000</v>
      </c>
      <c r="D87" t="str">
        <f>+D86</f>
        <v>Centraliza Remuneración Cristina Tala</v>
      </c>
      <c r="J87" s="50">
        <f t="shared" si="2"/>
        <v>55000</v>
      </c>
    </row>
    <row r="88" spans="1:10" hidden="1" outlineLevel="2" x14ac:dyDescent="0.35">
      <c r="A88" t="s">
        <v>322</v>
      </c>
      <c r="B88" s="49">
        <v>31819</v>
      </c>
      <c r="D88" t="str">
        <f>+D87</f>
        <v>Centraliza Remuneración Cristina Tala</v>
      </c>
      <c r="J88" s="50">
        <f t="shared" si="2"/>
        <v>31819</v>
      </c>
    </row>
    <row r="89" spans="1:10" hidden="1" outlineLevel="2" x14ac:dyDescent="0.35">
      <c r="A89" t="s">
        <v>324</v>
      </c>
      <c r="B89" s="49">
        <v>25099</v>
      </c>
      <c r="D89" t="str">
        <f>+D88</f>
        <v>Centraliza Remuneración Cristina Tala</v>
      </c>
      <c r="J89" s="50">
        <f t="shared" si="2"/>
        <v>25099</v>
      </c>
    </row>
    <row r="90" spans="1:10" hidden="1" outlineLevel="2" x14ac:dyDescent="0.35">
      <c r="A90" t="s">
        <v>322</v>
      </c>
      <c r="B90" s="49">
        <v>47432</v>
      </c>
      <c r="D90" t="str">
        <f>+D89</f>
        <v>Centraliza Remuneración Cristina Tala</v>
      </c>
      <c r="J90" s="50">
        <f t="shared" si="2"/>
        <v>47432</v>
      </c>
    </row>
    <row r="91" spans="1:10" hidden="1" outlineLevel="2" x14ac:dyDescent="0.35">
      <c r="A91" s="48" t="s">
        <v>320</v>
      </c>
      <c r="B91" s="49">
        <v>19990</v>
      </c>
      <c r="D91" t="str">
        <f>+D90</f>
        <v>Centraliza Remuneración Cristina Tala</v>
      </c>
      <c r="J91" s="50">
        <f t="shared" si="2"/>
        <v>19990</v>
      </c>
    </row>
    <row r="92" spans="1:10" outlineLevel="1" collapsed="1" x14ac:dyDescent="0.35">
      <c r="A92" s="48"/>
      <c r="B92" s="49">
        <f>SUBTOTAL(9,B86:B91)</f>
        <v>2155657</v>
      </c>
      <c r="D92" s="54" t="s">
        <v>478</v>
      </c>
      <c r="J92" s="50">
        <f t="shared" si="2"/>
        <v>2155657</v>
      </c>
    </row>
    <row r="93" spans="1:10" hidden="1" outlineLevel="2" x14ac:dyDescent="0.35">
      <c r="A93" t="s">
        <v>304</v>
      </c>
      <c r="B93" s="49">
        <v>1339661</v>
      </c>
      <c r="D93" t="s">
        <v>464</v>
      </c>
      <c r="J93" s="50">
        <f t="shared" si="2"/>
        <v>1339661</v>
      </c>
    </row>
    <row r="94" spans="1:10" hidden="1" outlineLevel="2" x14ac:dyDescent="0.35">
      <c r="A94" t="s">
        <v>318</v>
      </c>
      <c r="B94" s="49">
        <v>55000</v>
      </c>
      <c r="D94" t="s">
        <v>464</v>
      </c>
      <c r="J94" s="50">
        <f t="shared" si="2"/>
        <v>55000</v>
      </c>
    </row>
    <row r="95" spans="1:10" hidden="1" outlineLevel="2" x14ac:dyDescent="0.35">
      <c r="A95" t="s">
        <v>322</v>
      </c>
      <c r="B95" s="49">
        <v>25427</v>
      </c>
      <c r="D95" t="s">
        <v>464</v>
      </c>
      <c r="J95" s="50">
        <f t="shared" si="2"/>
        <v>25427</v>
      </c>
    </row>
    <row r="96" spans="1:10" hidden="1" outlineLevel="2" x14ac:dyDescent="0.35">
      <c r="A96" t="s">
        <v>324</v>
      </c>
      <c r="B96" s="49">
        <v>20057</v>
      </c>
      <c r="D96" t="s">
        <v>464</v>
      </c>
      <c r="J96" s="50">
        <f t="shared" si="2"/>
        <v>20057</v>
      </c>
    </row>
    <row r="97" spans="1:10" hidden="1" outlineLevel="2" x14ac:dyDescent="0.35">
      <c r="A97" t="s">
        <v>322</v>
      </c>
      <c r="B97" s="49">
        <v>37903</v>
      </c>
      <c r="D97" t="s">
        <v>464</v>
      </c>
      <c r="J97" s="50">
        <f t="shared" si="2"/>
        <v>37903</v>
      </c>
    </row>
    <row r="98" spans="1:10" hidden="1" outlineLevel="2" x14ac:dyDescent="0.35">
      <c r="A98" s="48" t="s">
        <v>306</v>
      </c>
      <c r="B98" s="49">
        <v>239650</v>
      </c>
      <c r="D98" t="s">
        <v>464</v>
      </c>
      <c r="J98" s="50">
        <f t="shared" si="2"/>
        <v>239650</v>
      </c>
    </row>
    <row r="99" spans="1:10" outlineLevel="1" collapsed="1" x14ac:dyDescent="0.35">
      <c r="A99" s="48"/>
      <c r="B99" s="49">
        <f>SUBTOTAL(9,B93:B98)</f>
        <v>1717698</v>
      </c>
      <c r="D99" s="54" t="s">
        <v>479</v>
      </c>
      <c r="J99" s="50">
        <f t="shared" si="2"/>
        <v>1717698</v>
      </c>
    </row>
    <row r="100" spans="1:10" hidden="1" outlineLevel="2" x14ac:dyDescent="0.35">
      <c r="A100" t="s">
        <v>304</v>
      </c>
      <c r="B100" s="49">
        <v>1100000</v>
      </c>
      <c r="D100" t="s">
        <v>465</v>
      </c>
      <c r="J100" s="50">
        <f t="shared" si="2"/>
        <v>1100000</v>
      </c>
    </row>
    <row r="101" spans="1:10" hidden="1" outlineLevel="2" x14ac:dyDescent="0.35">
      <c r="A101" t="s">
        <v>318</v>
      </c>
      <c r="B101" s="49">
        <v>27500</v>
      </c>
      <c r="D101" t="str">
        <f>+D100</f>
        <v>Centraliza remuneracion Hernan Velazquez</v>
      </c>
      <c r="J101" s="50">
        <f t="shared" si="2"/>
        <v>27500</v>
      </c>
    </row>
    <row r="102" spans="1:10" hidden="1" outlineLevel="2" x14ac:dyDescent="0.35">
      <c r="A102" t="s">
        <v>322</v>
      </c>
      <c r="B102" s="49">
        <v>17710</v>
      </c>
      <c r="D102" t="str">
        <f>+D101</f>
        <v>Centraliza remuneracion Hernan Velazquez</v>
      </c>
      <c r="J102" s="50">
        <f t="shared" si="2"/>
        <v>17710</v>
      </c>
    </row>
    <row r="103" spans="1:10" hidden="1" outlineLevel="2" x14ac:dyDescent="0.35">
      <c r="A103" t="s">
        <v>324</v>
      </c>
      <c r="B103" s="49">
        <v>13970</v>
      </c>
      <c r="D103" t="str">
        <f>+D102</f>
        <v>Centraliza remuneracion Hernan Velazquez</v>
      </c>
      <c r="J103" s="50">
        <f t="shared" si="2"/>
        <v>13970</v>
      </c>
    </row>
    <row r="104" spans="1:10" hidden="1" outlineLevel="2" x14ac:dyDescent="0.35">
      <c r="A104" t="s">
        <v>322</v>
      </c>
      <c r="B104" s="49">
        <v>26400</v>
      </c>
      <c r="D104" t="str">
        <f>+D103</f>
        <v>Centraliza remuneracion Hernan Velazquez</v>
      </c>
      <c r="J104" s="50">
        <f t="shared" si="2"/>
        <v>26400</v>
      </c>
    </row>
    <row r="105" spans="1:10" hidden="1" outlineLevel="2" x14ac:dyDescent="0.35">
      <c r="A105" t="s">
        <v>304</v>
      </c>
      <c r="B105" s="49">
        <v>1100000</v>
      </c>
      <c r="D105" t="s">
        <v>465</v>
      </c>
      <c r="J105" s="50">
        <f t="shared" si="2"/>
        <v>1100000</v>
      </c>
    </row>
    <row r="106" spans="1:10" hidden="1" outlineLevel="2" x14ac:dyDescent="0.35">
      <c r="A106" t="s">
        <v>318</v>
      </c>
      <c r="B106" s="49">
        <v>27500</v>
      </c>
      <c r="D106" t="s">
        <v>465</v>
      </c>
      <c r="J106" s="50">
        <f t="shared" si="2"/>
        <v>27500</v>
      </c>
    </row>
    <row r="107" spans="1:10" hidden="1" outlineLevel="2" x14ac:dyDescent="0.35">
      <c r="A107" t="s">
        <v>322</v>
      </c>
      <c r="B107" s="49">
        <v>17710</v>
      </c>
      <c r="D107" t="s">
        <v>465</v>
      </c>
      <c r="J107" s="50">
        <f t="shared" si="2"/>
        <v>17710</v>
      </c>
    </row>
    <row r="108" spans="1:10" hidden="1" outlineLevel="2" x14ac:dyDescent="0.35">
      <c r="A108" t="s">
        <v>324</v>
      </c>
      <c r="B108" s="49">
        <v>13970</v>
      </c>
      <c r="D108" t="s">
        <v>465</v>
      </c>
      <c r="J108" s="50">
        <f t="shared" si="2"/>
        <v>13970</v>
      </c>
    </row>
    <row r="109" spans="1:10" hidden="1" outlineLevel="2" x14ac:dyDescent="0.35">
      <c r="A109" t="s">
        <v>322</v>
      </c>
      <c r="B109" s="49">
        <v>26400</v>
      </c>
      <c r="D109" t="s">
        <v>465</v>
      </c>
      <c r="J109" s="50">
        <f t="shared" si="2"/>
        <v>26400</v>
      </c>
    </row>
    <row r="110" spans="1:10" outlineLevel="1" collapsed="1" x14ac:dyDescent="0.35">
      <c r="B110" s="49">
        <f>SUBTOTAL(9,B100:B109)</f>
        <v>2371160</v>
      </c>
      <c r="D110" s="54" t="s">
        <v>480</v>
      </c>
      <c r="J110" s="50">
        <f t="shared" si="2"/>
        <v>2371160</v>
      </c>
    </row>
    <row r="111" spans="1:10" x14ac:dyDescent="0.35">
      <c r="B111" s="49">
        <f>SUBTOTAL(9,B2:B109)</f>
        <v>35515682</v>
      </c>
      <c r="D111" s="54" t="s">
        <v>481</v>
      </c>
      <c r="J111" s="50"/>
    </row>
    <row r="115" spans="4:4" x14ac:dyDescent="0.35">
      <c r="D115">
        <v>3620823</v>
      </c>
    </row>
    <row r="116" spans="4:4" x14ac:dyDescent="0.35">
      <c r="D116">
        <v>1881483</v>
      </c>
    </row>
    <row r="117" spans="4:4" x14ac:dyDescent="0.35">
      <c r="D117">
        <v>1351795</v>
      </c>
    </row>
    <row r="118" spans="4:4" x14ac:dyDescent="0.35">
      <c r="D118">
        <v>945527</v>
      </c>
    </row>
    <row r="119" spans="4:4" x14ac:dyDescent="0.35">
      <c r="D119">
        <v>1055750</v>
      </c>
    </row>
    <row r="120" spans="4:4" x14ac:dyDescent="0.35">
      <c r="D120">
        <v>1260205</v>
      </c>
    </row>
    <row r="121" spans="4:4" x14ac:dyDescent="0.35">
      <c r="D121">
        <v>1298424</v>
      </c>
    </row>
    <row r="122" spans="4:4" x14ac:dyDescent="0.35">
      <c r="D122">
        <v>3882083</v>
      </c>
    </row>
    <row r="123" spans="4:4" x14ac:dyDescent="0.35">
      <c r="D123">
        <v>7642917</v>
      </c>
    </row>
    <row r="124" spans="4:4" x14ac:dyDescent="0.35">
      <c r="D124">
        <v>1357087</v>
      </c>
    </row>
    <row r="125" spans="4:4" x14ac:dyDescent="0.35">
      <c r="D125">
        <v>3723223</v>
      </c>
    </row>
    <row r="126" spans="4:4" x14ac:dyDescent="0.35">
      <c r="D126">
        <v>1171097</v>
      </c>
    </row>
    <row r="127" spans="4:4" x14ac:dyDescent="0.35">
      <c r="D127">
        <v>2155657</v>
      </c>
    </row>
    <row r="128" spans="4:4" x14ac:dyDescent="0.35">
      <c r="D128">
        <v>1478048</v>
      </c>
    </row>
    <row r="129" spans="4:4" x14ac:dyDescent="0.35">
      <c r="D129">
        <v>2371160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D24F-B474-48C2-81F6-C4A54CCE6AB6}">
  <dimension ref="C1:E20"/>
  <sheetViews>
    <sheetView workbookViewId="0">
      <selection activeCell="C1" sqref="C1:E20"/>
    </sheetView>
  </sheetViews>
  <sheetFormatPr baseColWidth="10" defaultRowHeight="14.5" x14ac:dyDescent="0.35"/>
  <sheetData>
    <row r="1" spans="3:5" x14ac:dyDescent="0.35">
      <c r="C1" t="s">
        <v>483</v>
      </c>
      <c r="D1" t="s">
        <v>484</v>
      </c>
      <c r="E1" t="s">
        <v>485</v>
      </c>
    </row>
    <row r="2" spans="3:5" x14ac:dyDescent="0.35">
      <c r="C2" t="s">
        <v>486</v>
      </c>
      <c r="D2" t="s">
        <v>484</v>
      </c>
      <c r="E2" t="s">
        <v>485</v>
      </c>
    </row>
    <row r="3" spans="3:5" x14ac:dyDescent="0.35">
      <c r="C3" t="s">
        <v>487</v>
      </c>
      <c r="D3" t="s">
        <v>488</v>
      </c>
      <c r="E3" t="s">
        <v>489</v>
      </c>
    </row>
    <row r="4" spans="3:5" x14ac:dyDescent="0.35">
      <c r="C4" t="s">
        <v>487</v>
      </c>
      <c r="D4" t="s">
        <v>488</v>
      </c>
      <c r="E4" t="s">
        <v>489</v>
      </c>
    </row>
    <row r="5" spans="3:5" x14ac:dyDescent="0.35">
      <c r="C5" t="s">
        <v>487</v>
      </c>
      <c r="D5" t="s">
        <v>484</v>
      </c>
      <c r="E5" t="s">
        <v>490</v>
      </c>
    </row>
    <row r="6" spans="3:5" x14ac:dyDescent="0.35">
      <c r="C6" t="s">
        <v>487</v>
      </c>
      <c r="D6" t="s">
        <v>492</v>
      </c>
      <c r="E6" t="s">
        <v>493</v>
      </c>
    </row>
    <row r="7" spans="3:5" x14ac:dyDescent="0.35">
      <c r="C7" t="s">
        <v>491</v>
      </c>
      <c r="D7" t="s">
        <v>492</v>
      </c>
      <c r="E7" t="s">
        <v>493</v>
      </c>
    </row>
    <row r="8" spans="3:5" x14ac:dyDescent="0.35">
      <c r="C8" t="s">
        <v>487</v>
      </c>
      <c r="D8" t="s">
        <v>494</v>
      </c>
      <c r="E8" t="s">
        <v>490</v>
      </c>
    </row>
    <row r="9" spans="3:5" x14ac:dyDescent="0.35">
      <c r="C9" t="s">
        <v>487</v>
      </c>
      <c r="D9" t="s">
        <v>492</v>
      </c>
      <c r="E9" t="s">
        <v>493</v>
      </c>
    </row>
    <row r="10" spans="3:5" x14ac:dyDescent="0.35">
      <c r="C10" t="s">
        <v>487</v>
      </c>
      <c r="D10" t="s">
        <v>484</v>
      </c>
      <c r="E10" t="s">
        <v>490</v>
      </c>
    </row>
    <row r="11" spans="3:5" x14ac:dyDescent="0.35">
      <c r="C11" t="s">
        <v>487</v>
      </c>
      <c r="D11" t="s">
        <v>488</v>
      </c>
      <c r="E11" t="s">
        <v>495</v>
      </c>
    </row>
    <row r="12" spans="3:5" x14ac:dyDescent="0.35">
      <c r="C12" t="s">
        <v>487</v>
      </c>
      <c r="D12" t="s">
        <v>488</v>
      </c>
      <c r="E12" t="s">
        <v>489</v>
      </c>
    </row>
    <row r="13" spans="3:5" x14ac:dyDescent="0.35">
      <c r="C13" t="s">
        <v>483</v>
      </c>
      <c r="D13" t="s">
        <v>484</v>
      </c>
      <c r="E13" t="s">
        <v>485</v>
      </c>
    </row>
    <row r="14" spans="3:5" x14ac:dyDescent="0.35">
      <c r="C14" t="s">
        <v>486</v>
      </c>
      <c r="D14" t="s">
        <v>484</v>
      </c>
      <c r="E14" t="s">
        <v>485</v>
      </c>
    </row>
    <row r="15" spans="3:5" x14ac:dyDescent="0.35">
      <c r="C15" t="s">
        <v>487</v>
      </c>
      <c r="D15" t="s">
        <v>494</v>
      </c>
      <c r="E15" t="s">
        <v>496</v>
      </c>
    </row>
    <row r="16" spans="3:5" x14ac:dyDescent="0.35">
      <c r="C16" t="s">
        <v>487</v>
      </c>
      <c r="D16" t="s">
        <v>484</v>
      </c>
      <c r="E16" t="s">
        <v>497</v>
      </c>
    </row>
    <row r="17" spans="3:5" x14ac:dyDescent="0.35">
      <c r="C17" t="s">
        <v>487</v>
      </c>
      <c r="D17" t="s">
        <v>488</v>
      </c>
      <c r="E17" t="s">
        <v>489</v>
      </c>
    </row>
    <row r="18" spans="3:5" x14ac:dyDescent="0.35">
      <c r="C18" t="s">
        <v>487</v>
      </c>
      <c r="D18" t="s">
        <v>488</v>
      </c>
      <c r="E18" t="s">
        <v>498</v>
      </c>
    </row>
    <row r="19" spans="3:5" x14ac:dyDescent="0.35">
      <c r="C19" t="s">
        <v>483</v>
      </c>
      <c r="D19" t="s">
        <v>484</v>
      </c>
      <c r="E19" t="s">
        <v>485</v>
      </c>
    </row>
    <row r="20" spans="3:5" x14ac:dyDescent="0.35">
      <c r="C20" t="s">
        <v>486</v>
      </c>
      <c r="D20" t="s">
        <v>484</v>
      </c>
      <c r="E20" t="s">
        <v>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d42769-9c4e-4341-aea7-e318fd2edd37">
      <Terms xmlns="http://schemas.microsoft.com/office/infopath/2007/PartnerControls"/>
    </lcf76f155ced4ddcb4097134ff3c332f>
    <TaxCatchAll xmlns="b71766e1-718c-4a2a-8caa-5a6c140888f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FA08D6710BF0408C8A2D56C16AF32F" ma:contentTypeVersion="16" ma:contentTypeDescription="Crear nuevo documento." ma:contentTypeScope="" ma:versionID="a6161c0b2c12e2aaecbb6e4a1562e743">
  <xsd:schema xmlns:xsd="http://www.w3.org/2001/XMLSchema" xmlns:xs="http://www.w3.org/2001/XMLSchema" xmlns:p="http://schemas.microsoft.com/office/2006/metadata/properties" xmlns:ns2="b71766e1-718c-4a2a-8caa-5a6c140888f1" xmlns:ns3="76d42769-9c4e-4341-aea7-e318fd2edd37" targetNamespace="http://schemas.microsoft.com/office/2006/metadata/properties" ma:root="true" ma:fieldsID="5f618ee2082e314a90270e58f65b0d4f" ns2:_="" ns3:_="">
    <xsd:import namespace="b71766e1-718c-4a2a-8caa-5a6c140888f1"/>
    <xsd:import namespace="76d42769-9c4e-4341-aea7-e318fd2edd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766e1-718c-4a2a-8caa-5a6c140888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a35d11e-dbc2-4740-8b20-f9b3a4098a6e}" ma:internalName="TaxCatchAll" ma:showField="CatchAllData" ma:web="b71766e1-718c-4a2a-8caa-5a6c140888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42769-9c4e-4341-aea7-e318fd2edd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dd4b026e-f9a1-4dd7-b598-27fac9a01c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2940F5-32D2-47F6-B195-ED2B8313E2B8}">
  <ds:schemaRefs>
    <ds:schemaRef ds:uri="http://schemas.microsoft.com/office/2006/metadata/properties"/>
    <ds:schemaRef ds:uri="http://schemas.microsoft.com/office/infopath/2007/PartnerControls"/>
    <ds:schemaRef ds:uri="76d42769-9c4e-4341-aea7-e318fd2edd37"/>
    <ds:schemaRef ds:uri="b71766e1-718c-4a2a-8caa-5a6c140888f1"/>
  </ds:schemaRefs>
</ds:datastoreItem>
</file>

<file path=customXml/itemProps2.xml><?xml version="1.0" encoding="utf-8"?>
<ds:datastoreItem xmlns:ds="http://schemas.openxmlformats.org/officeDocument/2006/customXml" ds:itemID="{5C1788E3-EA00-466B-A0F0-F7EBB12E42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16DC04-7C4C-4C92-9A03-77991C6DF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1766e1-718c-4a2a-8caa-5a6c140888f1"/>
    <ds:schemaRef ds:uri="76d42769-9c4e-4341-aea7-e318fd2edd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Hoja2</vt:lpstr>
      <vt:lpstr>Centralizacion </vt:lpstr>
      <vt:lpstr>Libro </vt:lpstr>
      <vt:lpstr>Hoja1</vt:lpstr>
      <vt:lpstr>Hoja3</vt:lpstr>
      <vt:lpstr>Hoja4</vt:lpstr>
      <vt:lpstr>'Libro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FUENTES MAC NAMARA</dc:creator>
  <cp:lastModifiedBy>Gonzalo Aguilera Bastias</cp:lastModifiedBy>
  <cp:lastPrinted>2021-05-26T13:22:27Z</cp:lastPrinted>
  <dcterms:created xsi:type="dcterms:W3CDTF">2019-03-18T15:18:05Z</dcterms:created>
  <dcterms:modified xsi:type="dcterms:W3CDTF">2023-05-03T16:59:33Z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0x010100F0FA08D6710BF0408C8A2D56C16AF32F</vt:lpwstr>
  </property>
  <property fmtid="{D5CDD505-2E9C-101B-9397-08002B2CF9AE}" pid="3" name="MediaServiceImageTags">
    <vt:lpwstr/>
  </property>
</Properties>
</file>