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Лист 1" sheetId="1" r:id="rId4"/>
  </sheets>
</workbook>
</file>

<file path=xl/comments1.xml><?xml version="1.0" encoding="utf-8"?>
<comments xmlns="http://schemas.openxmlformats.org/spreadsheetml/2006/main">
  <authors>
    <author>cscais001 mag003</author>
  </authors>
  <commentList>
    <comment ref="CV4" authorId="0">
      <text>
        <r>
          <rPr>
            <sz val="11"/>
            <color indexed="8"/>
            <rFont val="Helvetica Neue"/>
          </rPr>
          <t>cscais001 mag003:
С учетом оплачиваемых БЛ, всех видов отпусков и командировок и "Н"</t>
        </r>
      </text>
    </comment>
    <comment ref="CW4" authorId="0">
      <text>
        <r>
          <rPr>
            <sz val="11"/>
            <color indexed="8"/>
            <rFont val="Helvetica Neue"/>
          </rPr>
          <t>cscais001 mag003:
С учетом оплачиваемых БЛ, всех видов отпусков и командировок и "Н"</t>
        </r>
      </text>
    </comment>
    <comment ref="BU12" authorId="0">
      <text>
        <r>
          <rPr>
            <sz val="11"/>
            <color indexed="8"/>
            <rFont val="Helvetica Neue"/>
          </rPr>
          <t>cscais001 mag003:
Какие заказные вых??? 24 и 25??? ОТПУСК!</t>
        </r>
      </text>
    </comment>
    <comment ref="CS14" authorId="0">
      <text>
        <r>
          <rPr>
            <sz val="11"/>
            <color indexed="8"/>
            <rFont val="Helvetica Neue"/>
          </rPr>
          <t>cscais001 mag003:
Истра</t>
        </r>
      </text>
    </comment>
    <comment ref="AF29" authorId="0">
      <text>
        <r>
          <rPr>
            <sz val="11"/>
            <color indexed="8"/>
            <rFont val="Helvetica Neue"/>
          </rPr>
          <t>cscais001 mag003:
дет.сад не работает</t>
        </r>
      </text>
    </comment>
    <comment ref="AF32" authorId="0">
      <text>
        <r>
          <rPr>
            <sz val="11"/>
            <color indexed="8"/>
            <rFont val="Helvetica Neue"/>
          </rPr>
          <t>cscais001 mag003:
обмен с Виноградовой</t>
        </r>
      </text>
    </comment>
    <comment ref="AX32" authorId="0">
      <text>
        <r>
          <rPr>
            <sz val="11"/>
            <color indexed="8"/>
            <rFont val="Helvetica Neue"/>
          </rPr>
          <t>cscais001 mag003:
сдача табеля на аванс</t>
        </r>
      </text>
    </comment>
    <comment ref="CJ32" authorId="0">
      <text>
        <r>
          <rPr>
            <sz val="11"/>
            <color indexed="8"/>
            <rFont val="Helvetica Neue"/>
          </rPr>
          <t>cscais001 mag003:
день донора</t>
        </r>
      </text>
    </comment>
    <comment ref="CT32" authorId="0">
      <text>
        <r>
          <rPr>
            <sz val="11"/>
            <color indexed="8"/>
            <rFont val="Helvetica Neue"/>
          </rPr>
          <t>cscais001 mag003:
Табель</t>
        </r>
      </text>
    </comment>
    <comment ref="CS51" authorId="0">
      <text>
        <r>
          <rPr>
            <sz val="11"/>
            <color indexed="8"/>
            <rFont val="Helvetica Neue"/>
          </rPr>
          <t>cscais001 mag003:
Истра</t>
        </r>
      </text>
    </comment>
    <comment ref="H57" authorId="0">
      <text>
        <r>
          <rPr>
            <sz val="11"/>
            <color indexed="8"/>
            <rFont val="Helvetica Neue"/>
          </rPr>
          <t>cscais001 mag003:
8Ч!</t>
        </r>
      </text>
    </comment>
    <comment ref="AF57" authorId="0">
      <text>
        <r>
          <rPr>
            <sz val="11"/>
            <color indexed="8"/>
            <rFont val="Helvetica Neue"/>
          </rPr>
          <t>cscais001 mag003:
8Ч!</t>
        </r>
      </text>
    </comment>
    <comment ref="B96" authorId="0">
      <text>
        <r>
          <rPr>
            <sz val="11"/>
            <color indexed="8"/>
            <rFont val="Helvetica Neue"/>
          </rPr>
          <t>cscais001 mag003:
Считает уникальные значения и исключает пустоты!!Чтобы корректно считалось количество кассиров-нужно обязательно чтобы кассир имел табельный номер.</t>
        </r>
      </text>
    </comment>
  </commentList>
</comments>
</file>

<file path=xl/sharedStrings.xml><?xml version="1.0" encoding="utf-8"?>
<sst xmlns="http://schemas.openxmlformats.org/spreadsheetml/2006/main" uniqueCount="297">
  <si>
    <t>р/дни план</t>
  </si>
  <si>
    <t>часы план</t>
  </si>
  <si>
    <t>"+" сотр. Должен</t>
  </si>
  <si>
    <t>0:00</t>
  </si>
  <si>
    <t>15:00</t>
  </si>
  <si>
    <t>08:00</t>
  </si>
  <si>
    <t>17:00</t>
  </si>
  <si>
    <t>фио</t>
  </si>
  <si>
    <t>спец</t>
  </si>
  <si>
    <t>к</t>
  </si>
  <si>
    <t>примечания</t>
  </si>
  <si>
    <t>"-" мы должны</t>
  </si>
  <si>
    <t>Вт</t>
  </si>
  <si>
    <t>празд</t>
  </si>
  <si>
    <t>Ср</t>
  </si>
  <si>
    <t>Чт</t>
  </si>
  <si>
    <t>Пт</t>
  </si>
  <si>
    <t>Сб</t>
  </si>
  <si>
    <t>Вс</t>
  </si>
  <si>
    <t>Пн</t>
  </si>
  <si>
    <t xml:space="preserve">ВСЕГО ч </t>
  </si>
  <si>
    <t>Всего Р/дни</t>
  </si>
  <si>
    <t>Вых план+празд</t>
  </si>
  <si>
    <t>факт вых</t>
  </si>
  <si>
    <t>отпуск</t>
  </si>
  <si>
    <t>утр смены до 9:30</t>
  </si>
  <si>
    <t>ср смены 10:00-13:00</t>
  </si>
  <si>
    <t>веч смены с 14:00</t>
  </si>
  <si>
    <t>вых в сб и вс</t>
  </si>
  <si>
    <t>откл. Р/Дн от план.</t>
  </si>
  <si>
    <t>откл. Р/Ч от план.</t>
  </si>
  <si>
    <t>Аликеева Кулайша Мамбетовна</t>
  </si>
  <si>
    <t>8:00</t>
  </si>
  <si>
    <t>м</t>
  </si>
  <si>
    <t>В</t>
  </si>
  <si>
    <t>х</t>
  </si>
  <si>
    <t>15:30</t>
  </si>
  <si>
    <t>0:30</t>
  </si>
  <si>
    <t>11:30</t>
  </si>
  <si>
    <t>20:30</t>
  </si>
  <si>
    <t>6:45</t>
  </si>
  <si>
    <t>14:45</t>
  </si>
  <si>
    <t>11:00</t>
  </si>
  <si>
    <t>20:00</t>
  </si>
  <si>
    <t>13:00</t>
  </si>
  <si>
    <t>22:00</t>
  </si>
  <si>
    <t>7:30</t>
  </si>
  <si>
    <t>16:30</t>
  </si>
  <si>
    <t>9:30</t>
  </si>
  <si>
    <t>18:30</t>
  </si>
  <si>
    <t>15:45</t>
  </si>
  <si>
    <t>12:00</t>
  </si>
  <si>
    <t>21:00</t>
  </si>
  <si>
    <t>Базанова Лидия Васильевна</t>
  </si>
  <si>
    <t>Инфо</t>
  </si>
  <si>
    <t>ИНФО</t>
  </si>
  <si>
    <t>8:30</t>
  </si>
  <si>
    <t>17:30</t>
  </si>
  <si>
    <t>Будюкина Ирина Вячеславовна</t>
  </si>
  <si>
    <t>7:00</t>
  </si>
  <si>
    <t>16:00</t>
  </si>
  <si>
    <t>Виноградова Надежда Витальевна</t>
  </si>
  <si>
    <t>Возв, СЦ, ИНФО</t>
  </si>
  <si>
    <t>ВОЗВ</t>
  </si>
  <si>
    <t>10:00</t>
  </si>
  <si>
    <t>19:00</t>
  </si>
  <si>
    <t>12:30</t>
  </si>
  <si>
    <t>21:30</t>
  </si>
  <si>
    <t>СЦ</t>
  </si>
  <si>
    <t>Галанова Екатерина Анатольевна</t>
  </si>
  <si>
    <t>Галко Фаина Николаевна</t>
  </si>
  <si>
    <t>ГК</t>
  </si>
  <si>
    <t>6:00</t>
  </si>
  <si>
    <t>1:00</t>
  </si>
  <si>
    <t>Денисенко Елена Алексеевна</t>
  </si>
  <si>
    <t>ОБУЧ ВОЗВ, СЦ</t>
  </si>
  <si>
    <t>9:00</t>
  </si>
  <si>
    <t>18:00</t>
  </si>
  <si>
    <t>ОТ</t>
  </si>
  <si>
    <t>Димитрак Анжелика Владимировна</t>
  </si>
  <si>
    <t>Смены не ранее 8:00 (живет в Чертаново)</t>
  </si>
  <si>
    <t>!</t>
  </si>
  <si>
    <t>10:30</t>
  </si>
  <si>
    <t>19:30</t>
  </si>
  <si>
    <t>Долгова Надежда Емельяновна</t>
  </si>
  <si>
    <t>ОРКК(Дог), Возв, СЦ,ГК</t>
  </si>
  <si>
    <t>ОРКК</t>
  </si>
  <si>
    <t>Зеленко Ольга Ивановна</t>
  </si>
  <si>
    <t>Возв, СЦ, ОРКК</t>
  </si>
  <si>
    <t>Зиновина Светлана Дмитриевна</t>
  </si>
  <si>
    <t>гк</t>
  </si>
  <si>
    <t>Х</t>
  </si>
  <si>
    <t>Зулпукарова Айсулу Аппазовна</t>
  </si>
  <si>
    <t>Казанцева Наталья Евгеньевна</t>
  </si>
  <si>
    <t xml:space="preserve"> СЦ, Возв,ОРКК</t>
  </si>
  <si>
    <t>Пн-Пт с 8-17</t>
  </si>
  <si>
    <t>Калинина Зарина Владимировна</t>
  </si>
  <si>
    <t>Инфо, Возв</t>
  </si>
  <si>
    <t>Катлиметова Светлана Викторовна</t>
  </si>
  <si>
    <t>Пн-Пт 8:00-17:00 (до 09.2018-переход на почасовика)</t>
  </si>
  <si>
    <t>з</t>
  </si>
  <si>
    <t>Келлер Алена Александровна</t>
  </si>
  <si>
    <t>ОРКК(Дог), Возв, СЦ</t>
  </si>
  <si>
    <t>Лесникова Марианна Викторовна</t>
  </si>
  <si>
    <t>Магомедов Магомед Гайдарович</t>
  </si>
  <si>
    <t>Макарова Татьяна Викторовна</t>
  </si>
  <si>
    <t>Моховикова Валентина Алексеевна</t>
  </si>
  <si>
    <t xml:space="preserve">Не ранее 8:00. По возможности вечерние смены </t>
  </si>
  <si>
    <t>14:00</t>
  </si>
  <si>
    <t>23:00</t>
  </si>
  <si>
    <t>Очиров Владимир Алексеевич</t>
  </si>
  <si>
    <t>СЦ, Возв</t>
  </si>
  <si>
    <t>Полякова Елена Михайловна</t>
  </si>
  <si>
    <t>Пронина Лариса Вячеславна</t>
  </si>
  <si>
    <t>Сатканкулова Динара Джаныбековна</t>
  </si>
  <si>
    <t>утренние смены (10.17-12.18) 8:00-18:00. Летом может работать в любые смены (июнь-август)</t>
  </si>
  <si>
    <t>Симонкова Рита Анатольевна</t>
  </si>
  <si>
    <t>Соколова Ольга Вячеславовна</t>
  </si>
  <si>
    <t>Инфо, Возв, СЦ</t>
  </si>
  <si>
    <t>З</t>
  </si>
  <si>
    <t>Тисленко Юлия Владимировна</t>
  </si>
  <si>
    <t>Тихая Светлана Олеговна</t>
  </si>
  <si>
    <t>Возв, СЦ</t>
  </si>
  <si>
    <t>предпочтение вечерним сменам, но можно ставить не раньше 8:00 и не позднее 21:00- живет в Балашихе</t>
  </si>
  <si>
    <t>Трофимова Ирина Викторовна</t>
  </si>
  <si>
    <t>два на два, любые смены по 11ч</t>
  </si>
  <si>
    <t>Туева Любовь Николаевна</t>
  </si>
  <si>
    <t xml:space="preserve">Не ранее 12:00, по возможности вечерние смены </t>
  </si>
  <si>
    <t>Урусова Людмила Муаедовна</t>
  </si>
  <si>
    <t>смены не позднее 18:00- нет сил работать позже (астма в тяжелй форме)</t>
  </si>
  <si>
    <t>Фролов Дмитрий Александрович</t>
  </si>
  <si>
    <t>Хмара Екатерина Юрьевна</t>
  </si>
  <si>
    <t>ОРКК СВЕРКА</t>
  </si>
  <si>
    <t>СВЕРКА</t>
  </si>
  <si>
    <t>Чемазокова Марина Хусеновна</t>
  </si>
  <si>
    <t>Шапорова Галина Анатольевна</t>
  </si>
  <si>
    <t>ГК, Возв</t>
  </si>
  <si>
    <t>Шулекина Любовь Анатольевна</t>
  </si>
  <si>
    <t>Амбарцумян Лилия Яковлевна</t>
  </si>
  <si>
    <t>(ПРИХОДИТ В 7.30, ЕСЛИ ГК, то уход.на 30м раньше)ГК, Инфо 2,Возв</t>
  </si>
  <si>
    <t>Вс, Пн-вых,  ВТ, СР до 14-00, ЧТ, ПТ до 13-00,Сб -любая смена. Летом-условий нет</t>
  </si>
  <si>
    <t>Борисова Виктория Ивановна</t>
  </si>
  <si>
    <t>Борисова Елена Владимировна</t>
  </si>
  <si>
    <t>Пт, Сб, Вс по 10ч-предпочтение вечерним сменам</t>
  </si>
  <si>
    <t>Братикова Виктория Михайловна</t>
  </si>
  <si>
    <t>Быков Никита Олегович</t>
  </si>
  <si>
    <t>По сб утр.смена до 17:00 макс, или вых</t>
  </si>
  <si>
    <t>Бушкова Оксана Николаевна</t>
  </si>
  <si>
    <t xml:space="preserve"> Уходит на 30 мин раньше(ГК, Инфо 1, Возв)</t>
  </si>
  <si>
    <t>сб и вс 7-19, пн-ср 17-22:00</t>
  </si>
  <si>
    <t>18:45</t>
  </si>
  <si>
    <t>Ван Беек Любовь Васильевна</t>
  </si>
  <si>
    <t>не ранее 7-30</t>
  </si>
  <si>
    <t>ОВ</t>
  </si>
  <si>
    <t>Востреева Ирина Михайловна</t>
  </si>
  <si>
    <t>20 часов в неделю. ВС- не позже 21-00</t>
  </si>
  <si>
    <t>Голигузова Лилия Азатовна</t>
  </si>
  <si>
    <t>Гордова Анна Александровна</t>
  </si>
  <si>
    <t>Возв, ИНФО</t>
  </si>
  <si>
    <t>Гумаева Ниссо Киматшоевна</t>
  </si>
  <si>
    <t>Пт-15-00:00-00,Сб- 11 час, Вс.- с 11:00- 23:00</t>
  </si>
  <si>
    <t>Даниелов Александр Олегович</t>
  </si>
  <si>
    <t>(По СБ приходит в 15.00)</t>
  </si>
  <si>
    <t>Пн.Ср.-17:15-23:00. ПТ-18-00.Сб  с 13 -00 до 00-00</t>
  </si>
  <si>
    <t>М</t>
  </si>
  <si>
    <t>Джумабаева Нуржамал Кельдибековна</t>
  </si>
  <si>
    <t>уходит в 13:00</t>
  </si>
  <si>
    <t>ВЫХ ВС И ПН, СМЕНЫ 13:00-22:00</t>
  </si>
  <si>
    <t>Дооронова Гульнура Рахматалыевна</t>
  </si>
  <si>
    <t xml:space="preserve"> Инфо, Возв, СЦ</t>
  </si>
  <si>
    <t>смены только до 16:00, начало любое время утром(дети 2.5 и 5 лет -сидят по очереди с мужем)</t>
  </si>
  <si>
    <t>Евтушик Дмитрий Евгеньевич</t>
  </si>
  <si>
    <t>выз чт и пт, в сб и вс-любые смены, в будни не ранее 13:00</t>
  </si>
  <si>
    <t>Ермилова Светлана Андреевна</t>
  </si>
  <si>
    <t xml:space="preserve"> Ср, Чт   по 11ч  выходы с 6.45-8.00</t>
  </si>
  <si>
    <t>17:45</t>
  </si>
  <si>
    <t>Карпухина Юлия Анатольевна</t>
  </si>
  <si>
    <t>Возв</t>
  </si>
  <si>
    <t>Сб и Вс -по 10 час (до 21.00 макс). В будни выходит макс до 18.00.ЧТ - до 17-00</t>
  </si>
  <si>
    <t>Каюшкина Ксения Андреевна</t>
  </si>
  <si>
    <t>Уходит в 12:30 , ИНФО 2</t>
  </si>
  <si>
    <t>Колосова Екатерина Александровна</t>
  </si>
  <si>
    <t>ПТ,СБ-вых, ВС-смена макс до 18, ПН, ВТ- 9-18, СР-ЧТ 13-22</t>
  </si>
  <si>
    <t>Костиж Наталья Сергеевна</t>
  </si>
  <si>
    <t>Куракина Анна Владимировна</t>
  </si>
  <si>
    <t>(СМЕНЫ ПО 6Ч-УХОДИТ В 14.30)ГК, Инфо, Возв</t>
  </si>
  <si>
    <t xml:space="preserve">СР, Чт, пт-с 9 до 15.00, Сб и Вс -8-20. </t>
  </si>
  <si>
    <t>Лазарева Юлия Михайловна</t>
  </si>
  <si>
    <t>(Приходит в ПТ к  18:00)Инфо, СЦ, ВОЗВ</t>
  </si>
  <si>
    <t>Учеба, будни. Приходит в 18:15</t>
  </si>
  <si>
    <t>Любушкина Жанна Михайловна</t>
  </si>
  <si>
    <t>Чт, Пт  и Сб с 11:00 до 23:00. СР -17-23</t>
  </si>
  <si>
    <t>Макаркин Артем Алексеевич</t>
  </si>
  <si>
    <t xml:space="preserve"> ЧТ- ВЫХ,с 18-до 00-00. ВС- 8 час. Любая смена.</t>
  </si>
  <si>
    <t>Медведева Екатерина Владимировна</t>
  </si>
  <si>
    <t>Михеева Галина Александровна</t>
  </si>
  <si>
    <t>Приходит на 30м позже начала смены</t>
  </si>
  <si>
    <t>Работает вечер с 15:00 до 21:00 (максимум до 22:00)</t>
  </si>
  <si>
    <t>Натахина Светлана Сергеевна</t>
  </si>
  <si>
    <t>Попова Венера Милисовна</t>
  </si>
  <si>
    <t>Прохорова Ирина Александровна</t>
  </si>
  <si>
    <t>ВЫХ- ПТ.СБ.СБ И ВС, ЧТ ЛЮБЫЕ СМЕНЫ, БУДНИ ДО 18 МАКС.</t>
  </si>
  <si>
    <t>Раева Татьяна Ивановна</t>
  </si>
  <si>
    <t xml:space="preserve">Чт,Пт.Сб,Вс, по 8 час.,редпочтение смене с 6:45, но ставим любые, не позднее 22:00 </t>
  </si>
  <si>
    <t>Сартбаева Гулнура Расуловна</t>
  </si>
  <si>
    <t>Смирнова Елена Сергеевна</t>
  </si>
  <si>
    <t>Сулайманова Улукай Абдигапаровна</t>
  </si>
  <si>
    <t>(Смены по 5,6 ч-уходит на 30мин раньше)ГК, Инфо, Возв</t>
  </si>
  <si>
    <t>Работает с мужем в паре, 2/через два, смены с 15:00,12:00</t>
  </si>
  <si>
    <t>Тажудинова Нурият Ахмедовна</t>
  </si>
  <si>
    <t>Возв, Инфо</t>
  </si>
  <si>
    <t>Такташева Алия Хамидовна</t>
  </si>
  <si>
    <t>Приходит в 17:30</t>
  </si>
  <si>
    <t>Приходит в 17:15</t>
  </si>
  <si>
    <t>Толобаева Айзада Нышановна</t>
  </si>
  <si>
    <t>Трухачева Анастасия Владимировна</t>
  </si>
  <si>
    <t xml:space="preserve"> ИНФО (Приходит в 18:30)</t>
  </si>
  <si>
    <t>Будни-18-30 -23-00.Сб.Вс- по 8-11 час.-любые.Приходит в 18-30</t>
  </si>
  <si>
    <t>Угленкова Тамара Александровна</t>
  </si>
  <si>
    <t>СР-СБ не позднее 22:00 (инвалидность)</t>
  </si>
  <si>
    <t>Ульченко Александра Геннадьевна</t>
  </si>
  <si>
    <t>ОРКК(Дог), Возв</t>
  </si>
  <si>
    <t>утро- смены только до 18:00 (садик), вечер - смены только с 16:00 (садик), Сб, Вс - смены любые, можно средние</t>
  </si>
  <si>
    <t>Ушакова Татьяна Ивановна</t>
  </si>
  <si>
    <t>Чистякова Нина Ивановна</t>
  </si>
  <si>
    <t>Приходит в 6:45</t>
  </si>
  <si>
    <t>Приходит в 6:45, перерыва 30мин нет-уходит в 12:00 (маме 85 лет)</t>
  </si>
  <si>
    <t>Шабалина Наталия Юрьевна</t>
  </si>
  <si>
    <t>Пн и Вт, Чт и Пт-время начала смен любое, смены по 8-11ч</t>
  </si>
  <si>
    <t>Шаршекеева Мадина Боконбаевна</t>
  </si>
  <si>
    <t>Шевчик Татьяна Владимировна</t>
  </si>
  <si>
    <t>3 раб дня 1-11 час. .2 и 3 по 8 час.</t>
  </si>
  <si>
    <t>ИТОГО КК</t>
  </si>
  <si>
    <t>ОТПУСК</t>
  </si>
  <si>
    <t>ВЫХОДНОЙ</t>
  </si>
  <si>
    <t>ИТОГО ВЫХ+ОТ</t>
  </si>
  <si>
    <t>Возврат</t>
  </si>
  <si>
    <t>ОРКК+СВЕРКА</t>
  </si>
  <si>
    <t>СПЕЦ+ДОСТ(2 чел)</t>
  </si>
  <si>
    <t>"НЕ РАССЧИТЫВАТЬ НА НИХ"</t>
  </si>
  <si>
    <t xml:space="preserve">      !</t>
  </si>
  <si>
    <t>Всего клиентов</t>
  </si>
  <si>
    <t>ЛИНИЯ</t>
  </si>
  <si>
    <t>УТРО(приход 6:45-11:30)</t>
  </si>
  <si>
    <t>ВЕЧЕР(приход 12:00-19:00)</t>
  </si>
  <si>
    <t>Кассиры по часам на линию</t>
  </si>
  <si>
    <t>ФАКТ</t>
  </si>
  <si>
    <t>ПЛАН</t>
  </si>
  <si>
    <t>РАЗНИЦА</t>
  </si>
  <si>
    <t>07.00-07.45</t>
  </si>
  <si>
    <t>08.00-08.45</t>
  </si>
  <si>
    <t>09.00-09.45</t>
  </si>
  <si>
    <t>10.00-10.45</t>
  </si>
  <si>
    <t>11.00-11.45</t>
  </si>
  <si>
    <t>12.00-12.45</t>
  </si>
  <si>
    <t>13.00-13.45</t>
  </si>
  <si>
    <t>14.00-14.45</t>
  </si>
  <si>
    <t>15.00-15.45</t>
  </si>
  <si>
    <t>16.00-16.45</t>
  </si>
  <si>
    <t>17.00-17.45</t>
  </si>
  <si>
    <t>18.00-18.45</t>
  </si>
  <si>
    <t>19.00-19.45</t>
  </si>
  <si>
    <t>20.00-20.45</t>
  </si>
  <si>
    <t>21.00-21.45</t>
  </si>
  <si>
    <t>22.00-22.45</t>
  </si>
  <si>
    <t>23.00-23.45</t>
  </si>
  <si>
    <t>00.00-00.30</t>
  </si>
  <si>
    <t>ФОРМУЛЫ</t>
  </si>
  <si>
    <t>6:00-15:00</t>
  </si>
  <si>
    <t>6:45-15:45</t>
  </si>
  <si>
    <t>7:00-16:00</t>
  </si>
  <si>
    <t>7:30-16:30</t>
  </si>
  <si>
    <t>8:00-17:00</t>
  </si>
  <si>
    <t>8:30-17:30</t>
  </si>
  <si>
    <t>9:00-18:00</t>
  </si>
  <si>
    <t>9:30-18:30</t>
  </si>
  <si>
    <t>10:00-19:00</t>
  </si>
  <si>
    <t>10:30-19:30</t>
  </si>
  <si>
    <t>11:00-20:00</t>
  </si>
  <si>
    <t>11:30-20:30</t>
  </si>
  <si>
    <t>12:00-21:00</t>
  </si>
  <si>
    <t>12:30-21:30</t>
  </si>
  <si>
    <t>13:00-22:00</t>
  </si>
  <si>
    <t>14:00-23:00</t>
  </si>
  <si>
    <t>15:00-00:00</t>
  </si>
  <si>
    <t>15:30-00:30</t>
  </si>
  <si>
    <t>16:00-01:00</t>
  </si>
  <si>
    <t>6:45-12:00</t>
  </si>
  <si>
    <r>
      <rPr>
        <sz val="12"/>
        <color indexed="8"/>
        <rFont val="Arial Cyr"/>
      </rPr>
      <t>7:00-</t>
    </r>
    <r>
      <rPr>
        <sz val="12"/>
        <color indexed="23"/>
        <rFont val="Arial Cyr"/>
      </rPr>
      <t>15:30</t>
    </r>
  </si>
  <si>
    <r>
      <rPr>
        <sz val="12"/>
        <color indexed="8"/>
        <rFont val="Arial Cyr"/>
      </rPr>
      <t>6:45</t>
    </r>
    <r>
      <rPr>
        <sz val="12"/>
        <color indexed="23"/>
        <rFont val="Arial Cyr"/>
      </rPr>
      <t>-12:30</t>
    </r>
  </si>
  <si>
    <r>
      <rPr>
        <sz val="12"/>
        <color indexed="8"/>
        <rFont val="Arial Cyr"/>
      </rPr>
      <t>6:45-</t>
    </r>
    <r>
      <rPr>
        <sz val="12"/>
        <color indexed="23"/>
        <rFont val="Arial Cyr"/>
      </rPr>
      <t>13:00</t>
    </r>
  </si>
  <si>
    <r>
      <rPr>
        <sz val="12"/>
        <color indexed="8"/>
        <rFont val="Arial Cyr"/>
      </rPr>
      <t>6:45</t>
    </r>
    <r>
      <rPr>
        <sz val="12"/>
        <color indexed="23"/>
        <rFont val="Arial Cyr"/>
      </rPr>
      <t>-13:45</t>
    </r>
  </si>
  <si>
    <t>17:00-13:30</t>
  </si>
  <si>
    <t>17:30-18:45</t>
  </si>
  <si>
    <r>
      <rPr>
        <sz val="12"/>
        <color indexed="8"/>
        <rFont val="Arial Cyr"/>
      </rPr>
      <t>7:00-</t>
    </r>
    <r>
      <rPr>
        <sz val="12"/>
        <color indexed="23"/>
        <rFont val="Arial Cyr"/>
      </rPr>
      <t>14:00</t>
    </r>
  </si>
  <si>
    <t>18:00-14:30</t>
  </si>
  <si>
    <t>ВАРИАНТЫ СМЕН</t>
  </si>
</sst>
</file>

<file path=xl/styles.xml><?xml version="1.0" encoding="utf-8"?>
<styleSheet xmlns="http://schemas.openxmlformats.org/spreadsheetml/2006/main">
  <numFmts count="3">
    <numFmt numFmtId="0" formatCode="General"/>
    <numFmt numFmtId="59" formatCode="mmmm&quot; &quot;yyyy"/>
    <numFmt numFmtId="60" formatCode="d/m"/>
  </numFmts>
  <fonts count="37">
    <font>
      <sz val="10"/>
      <color indexed="8"/>
      <name val="Helvetica Neue"/>
    </font>
    <font>
      <sz val="12"/>
      <color indexed="8"/>
      <name val="Helvetica Neue"/>
    </font>
    <font>
      <sz val="10"/>
      <color indexed="8"/>
      <name val="Century Gothic"/>
    </font>
    <font>
      <sz val="8"/>
      <color indexed="8"/>
      <name val="Century Gothic"/>
    </font>
    <font>
      <sz val="9"/>
      <color indexed="8"/>
      <name val="Century Gothic"/>
    </font>
    <font>
      <b val="1"/>
      <sz val="12"/>
      <color indexed="8"/>
      <name val="Century Gothic"/>
    </font>
    <font>
      <sz val="13"/>
      <color indexed="8"/>
      <name val="Century Gothic"/>
    </font>
    <font>
      <b val="1"/>
      <sz val="20"/>
      <color indexed="8"/>
      <name val="Century Gothic"/>
    </font>
    <font>
      <b val="1"/>
      <sz val="10"/>
      <color indexed="8"/>
      <name val="Century Gothic"/>
    </font>
    <font>
      <b val="1"/>
      <sz val="8"/>
      <color indexed="8"/>
      <name val="Arial"/>
    </font>
    <font>
      <sz val="11"/>
      <color indexed="8"/>
      <name val="Helvetica Neue"/>
    </font>
    <font>
      <b val="1"/>
      <sz val="7"/>
      <color indexed="8"/>
      <name val="Arial"/>
    </font>
    <font>
      <sz val="6"/>
      <color indexed="8"/>
      <name val="Century Gothic"/>
    </font>
    <font>
      <sz val="7"/>
      <color indexed="8"/>
      <name val="Century Gothic"/>
    </font>
    <font>
      <b val="1"/>
      <sz val="6"/>
      <color indexed="8"/>
      <name val="Century Gothic"/>
    </font>
    <font>
      <sz val="9"/>
      <color indexed="8"/>
      <name val="Times New Roman"/>
    </font>
    <font>
      <sz val="12"/>
      <color indexed="8"/>
      <name val="Times New Roman"/>
    </font>
    <font>
      <sz val="8"/>
      <color indexed="8"/>
      <name val="Times New Roman"/>
    </font>
    <font>
      <sz val="10"/>
      <color indexed="22"/>
      <name val="Century Gothic"/>
    </font>
    <font>
      <sz val="10"/>
      <color indexed="23"/>
      <name val="Century Gothic"/>
    </font>
    <font>
      <sz val="9"/>
      <color indexed="23"/>
      <name val="Times New Roman"/>
    </font>
    <font>
      <sz val="12"/>
      <color indexed="23"/>
      <name val="Times New Roman"/>
    </font>
    <font>
      <sz val="8"/>
      <color indexed="23"/>
      <name val="Times New Roman"/>
    </font>
    <font>
      <sz val="9"/>
      <color indexed="23"/>
      <name val="Century Gothic"/>
    </font>
    <font>
      <b val="1"/>
      <sz val="8"/>
      <color indexed="8"/>
      <name val="Century Gothic"/>
    </font>
    <font>
      <sz val="10"/>
      <color indexed="8"/>
      <name val="Arial"/>
    </font>
    <font>
      <sz val="10"/>
      <color indexed="8"/>
      <name val="Arial CYR"/>
    </font>
    <font>
      <b val="1"/>
      <sz val="11"/>
      <color indexed="8"/>
      <name val="Times New Roman"/>
    </font>
    <font>
      <b val="1"/>
      <sz val="10"/>
      <color indexed="8"/>
      <name val="Arial"/>
    </font>
    <font>
      <b val="1"/>
      <sz val="12"/>
      <color indexed="8"/>
      <name val="Arial Cyr"/>
    </font>
    <font>
      <b val="1"/>
      <sz val="8"/>
      <color indexed="8"/>
      <name val="Arial Cyr"/>
    </font>
    <font>
      <b val="1"/>
      <sz val="9"/>
      <color indexed="8"/>
      <name val="Arial Cyr"/>
    </font>
    <font>
      <b val="1"/>
      <sz val="8"/>
      <color indexed="23"/>
      <name val="Arial Cyr"/>
    </font>
    <font>
      <b val="1"/>
      <sz val="12"/>
      <color indexed="23"/>
      <name val="Arial Cyr"/>
    </font>
    <font>
      <b val="1"/>
      <sz val="12"/>
      <color indexed="31"/>
      <name val="Century Gothic"/>
    </font>
    <font>
      <sz val="12"/>
      <color indexed="8"/>
      <name val="Arial Cyr"/>
    </font>
    <font>
      <sz val="12"/>
      <color indexed="23"/>
      <name val="Arial Cyr"/>
    </font>
  </fonts>
  <fills count="1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24"/>
        <bgColor auto="1"/>
      </patternFill>
    </fill>
    <fill>
      <patternFill patternType="solid">
        <fgColor indexed="25"/>
        <bgColor auto="1"/>
      </patternFill>
    </fill>
    <fill>
      <patternFill patternType="solid">
        <fgColor indexed="28"/>
        <bgColor auto="1"/>
      </patternFill>
    </fill>
    <fill>
      <patternFill patternType="solid">
        <fgColor indexed="29"/>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s>
  <borders count="6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medium">
        <color indexed="8"/>
      </bottom>
      <diagonal/>
    </border>
    <border>
      <left style="thin">
        <color indexed="9"/>
      </left>
      <right style="thin">
        <color indexed="9"/>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9"/>
      </right>
      <top style="thin">
        <color indexed="9"/>
      </top>
      <bottom/>
      <diagonal/>
    </border>
    <border>
      <left style="thin">
        <color indexed="8"/>
      </left>
      <right style="thin">
        <color indexed="8"/>
      </right>
      <top style="thin">
        <color indexed="9"/>
      </top>
      <bottom style="thin">
        <color indexed="8"/>
      </bottom>
      <diagonal/>
    </border>
    <border>
      <left style="thin">
        <color indexed="8"/>
      </left>
      <right style="medium">
        <color indexed="8"/>
      </right>
      <top style="thin">
        <color indexed="9"/>
      </top>
      <bottom style="thin">
        <color indexed="8"/>
      </bottom>
      <diagonal/>
    </border>
    <border>
      <left style="medium">
        <color indexed="8"/>
      </left>
      <right style="thin">
        <color indexed="9"/>
      </right>
      <top style="medium">
        <color indexed="8"/>
      </top>
      <bottom style="medium">
        <color indexed="8"/>
      </bottom>
      <diagonal/>
    </border>
    <border>
      <left style="thin">
        <color indexed="9"/>
      </left>
      <right style="medium">
        <color indexed="8"/>
      </right>
      <top style="medium">
        <color indexed="8"/>
      </top>
      <bottom style="medium">
        <color indexed="8"/>
      </bottom>
      <diagonal/>
    </border>
    <border>
      <left style="medium">
        <color indexed="8"/>
      </left>
      <right style="medium">
        <color indexed="8"/>
      </right>
      <top style="thin">
        <color indexed="9"/>
      </top>
      <bottom style="thin">
        <color indexed="9"/>
      </bottom>
      <diagonal/>
    </border>
    <border>
      <left style="medium">
        <color indexed="8"/>
      </left>
      <right style="thin">
        <color indexed="8"/>
      </right>
      <top style="thin">
        <color indexed="9"/>
      </top>
      <bottom style="medium">
        <color indexed="8"/>
      </bottom>
      <diagonal/>
    </border>
    <border>
      <left style="thin">
        <color indexed="8"/>
      </left>
      <right style="medium">
        <color indexed="8"/>
      </right>
      <top style="thin">
        <color indexed="9"/>
      </top>
      <bottom style="medium">
        <color indexed="8"/>
      </bottom>
      <diagonal/>
    </border>
    <border>
      <left style="medium">
        <color indexed="8"/>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indexed="8"/>
      </left>
      <right style="thin">
        <color indexed="9"/>
      </right>
      <top style="thin">
        <color indexed="8"/>
      </top>
      <bottom style="thin">
        <color indexed="8"/>
      </bottom>
      <diagonal/>
    </border>
    <border>
      <left/>
      <right/>
      <top/>
      <bottom/>
      <diagonal/>
    </border>
    <border>
      <left/>
      <right style="thin">
        <color indexed="9"/>
      </right>
      <top/>
      <bottom/>
      <diagonal/>
    </border>
    <border>
      <left style="thin">
        <color indexed="9"/>
      </left>
      <right style="thin">
        <color indexed="9"/>
      </right>
      <top style="thin">
        <color indexed="8"/>
      </top>
      <bottom style="thin">
        <color indexed="9"/>
      </bottom>
      <diagonal/>
    </border>
    <border>
      <left style="thin">
        <color indexed="9"/>
      </left>
      <right style="thin">
        <color indexed="9"/>
      </right>
      <top style="medium">
        <color indexed="8"/>
      </top>
      <bottom style="thin">
        <color indexed="9"/>
      </bottom>
      <diagonal/>
    </border>
    <border>
      <left style="thin">
        <color indexed="9"/>
      </left>
      <right style="medium">
        <color indexed="8"/>
      </right>
      <top style="thin">
        <color indexed="9"/>
      </top>
      <bottom style="thin">
        <color indexed="9"/>
      </bottom>
      <diagonal/>
    </border>
    <border>
      <left style="medium">
        <color indexed="8"/>
      </left>
      <right style="medium">
        <color indexed="8"/>
      </right>
      <top style="medium">
        <color indexed="8"/>
      </top>
      <bottom style="thin">
        <color indexed="8"/>
      </bottom>
      <diagonal/>
    </border>
    <border>
      <left style="medium">
        <color indexed="8"/>
      </left>
      <right style="thin">
        <color indexed="9"/>
      </right>
      <top/>
      <bottom style="medium">
        <color indexed="8"/>
      </bottom>
      <diagonal/>
    </border>
    <border>
      <left style="thin">
        <color indexed="9"/>
      </left>
      <right style="thin">
        <color indexed="8"/>
      </right>
      <top/>
      <bottom style="thin">
        <color indexed="8"/>
      </bottom>
      <diagonal/>
    </border>
    <border>
      <left style="thin">
        <color indexed="8"/>
      </left>
      <right style="thin">
        <color indexed="9"/>
      </right>
      <top style="thin">
        <color indexed="9"/>
      </top>
      <bottom/>
      <diagonal/>
    </border>
    <border>
      <left style="thin">
        <color indexed="9"/>
      </left>
      <right/>
      <top style="thin">
        <color indexed="9"/>
      </top>
      <bottom/>
      <diagonal/>
    </border>
    <border>
      <left style="medium">
        <color indexed="8"/>
      </left>
      <right style="medium">
        <color indexed="8"/>
      </right>
      <top style="thin">
        <color indexed="8"/>
      </top>
      <bottom style="medium">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9"/>
      </left>
      <right style="thin">
        <color indexed="9"/>
      </right>
      <top style="thin">
        <color indexed="9"/>
      </top>
      <bottom style="thin">
        <color indexed="8"/>
      </bottom>
      <diagonal/>
    </border>
    <border>
      <left style="thin">
        <color indexed="9"/>
      </left>
      <right style="medium">
        <color indexed="8"/>
      </right>
      <top style="thin">
        <color indexed="9"/>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9"/>
      </right>
      <top style="medium">
        <color indexed="8"/>
      </top>
      <bottom style="thin">
        <color indexed="9"/>
      </bottom>
      <diagonal/>
    </border>
    <border>
      <left style="thin">
        <color indexed="9"/>
      </left>
      <right style="medium">
        <color indexed="8"/>
      </right>
      <top style="medium">
        <color indexed="8"/>
      </top>
      <bottom style="thin">
        <color indexed="9"/>
      </bottom>
      <diagonal/>
    </border>
    <border>
      <left/>
      <right/>
      <top/>
      <bottom style="thin">
        <color indexed="8"/>
      </bottom>
      <diagonal/>
    </border>
    <border>
      <left style="thin">
        <color indexed="9"/>
      </left>
      <right/>
      <top/>
      <bottom/>
      <diagonal/>
    </border>
    <border>
      <left/>
      <right style="thin">
        <color indexed="8"/>
      </right>
      <top style="thin">
        <color indexed="9"/>
      </top>
      <bottom style="thin">
        <color indexed="9"/>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9"/>
      </top>
      <bottom style="thin">
        <color indexed="8"/>
      </bottom>
      <diagonal/>
    </border>
    <border>
      <left style="medium">
        <color indexed="8"/>
      </left>
      <right style="thin">
        <color indexed="8"/>
      </right>
      <top style="thin">
        <color indexed="8"/>
      </top>
      <bottom style="thin">
        <color indexed="8"/>
      </bottom>
      <diagonal/>
    </border>
    <border>
      <left style="thin">
        <color indexed="8"/>
      </left>
      <right/>
      <top/>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9"/>
      </top>
      <bottom/>
      <diagonal/>
    </border>
    <border>
      <left style="medium">
        <color indexed="8"/>
      </left>
      <right/>
      <top style="medium">
        <color indexed="8"/>
      </top>
      <bottom/>
      <diagonal/>
    </border>
    <border>
      <left/>
      <right/>
      <top style="thin">
        <color indexed="8"/>
      </top>
      <bottom/>
      <diagonal/>
    </border>
    <border>
      <left style="medium">
        <color indexed="8"/>
      </left>
      <right/>
      <top/>
      <bottom/>
      <diagonal/>
    </border>
    <border>
      <left/>
      <right style="medium">
        <color indexed="8"/>
      </right>
      <top style="medium">
        <color indexed="8"/>
      </top>
      <bottom style="thin">
        <color indexed="9"/>
      </bottom>
      <diagonal/>
    </border>
    <border>
      <left/>
      <right style="medium">
        <color indexed="8"/>
      </right>
      <top style="thin">
        <color indexed="9"/>
      </top>
      <bottom style="medium">
        <color indexed="8"/>
      </bottom>
      <diagonal/>
    </border>
    <border>
      <left style="thin">
        <color indexed="8"/>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s>
  <cellStyleXfs count="1">
    <xf numFmtId="0" fontId="0" applyNumberFormat="0" applyFont="1" applyFill="0" applyBorder="0" applyAlignment="1" applyProtection="0">
      <alignment vertical="top" wrapText="1"/>
    </xf>
  </cellStyleXfs>
  <cellXfs count="224">
    <xf numFmtId="0" fontId="0" applyNumberFormat="0" applyFont="1" applyFill="0" applyBorder="0" applyAlignment="1" applyProtection="0">
      <alignment vertical="top" wrapText="1"/>
    </xf>
    <xf numFmtId="0" fontId="2" applyNumberFormat="1" applyFont="1" applyFill="0" applyBorder="0" applyAlignment="1" applyProtection="0">
      <alignment vertical="bottom"/>
    </xf>
    <xf numFmtId="0" fontId="2" fillId="2" applyNumberFormat="1" applyFont="1" applyFill="1" applyBorder="0" applyAlignment="1" applyProtection="0">
      <alignment vertical="bottom"/>
    </xf>
    <xf numFmtId="0" fontId="3" fillId="2" applyNumberFormat="1" applyFont="1" applyFill="1" applyBorder="0" applyAlignment="1" applyProtection="0">
      <alignment vertical="bottom"/>
    </xf>
    <xf numFmtId="0" fontId="2" fillId="2" applyNumberFormat="1" applyFont="1" applyFill="1" applyBorder="0" applyAlignment="1" applyProtection="0">
      <alignment horizontal="center" vertical="bottom"/>
    </xf>
    <xf numFmtId="0" fontId="4" fillId="2" applyNumberFormat="1" applyFont="1" applyFill="1" applyBorder="0" applyAlignment="1" applyProtection="0">
      <alignment horizontal="center" vertical="bottom"/>
    </xf>
    <xf numFmtId="0" fontId="5" fillId="2" applyNumberFormat="1" applyFont="1" applyFill="1" applyBorder="0" applyAlignment="1" applyProtection="0">
      <alignment vertical="bottom"/>
    </xf>
    <xf numFmtId="0" fontId="2" fillId="2" borderId="1" applyNumberFormat="1" applyFont="1" applyFill="1" applyBorder="1" applyAlignment="1" applyProtection="0">
      <alignment vertical="bottom"/>
    </xf>
    <xf numFmtId="59" fontId="7" fillId="2" borderId="1" applyNumberFormat="1" applyFont="1" applyFill="1" applyBorder="1" applyAlignment="1" applyProtection="0">
      <alignment vertical="bottom"/>
    </xf>
    <xf numFmtId="59" fontId="4" fillId="2" borderId="2" applyNumberFormat="1" applyFont="1" applyFill="1" applyBorder="1" applyAlignment="1" applyProtection="0">
      <alignment vertical="bottom"/>
    </xf>
    <xf numFmtId="0" fontId="2" fillId="2" borderId="2" applyNumberFormat="0" applyFont="1" applyFill="1" applyBorder="1" applyAlignment="1" applyProtection="0">
      <alignment horizontal="center" vertical="bottom"/>
    </xf>
    <xf numFmtId="0" fontId="2" fillId="2" borderId="1" applyNumberFormat="0" applyFont="1" applyFill="1" applyBorder="1" applyAlignment="1" applyProtection="0">
      <alignment horizontal="left" vertical="bottom"/>
    </xf>
    <xf numFmtId="0" fontId="2" fillId="2" borderId="1" applyNumberFormat="0" applyFont="1" applyFill="1" applyBorder="1" applyAlignment="1" applyProtection="0">
      <alignment horizontal="center" vertical="bottom"/>
    </xf>
    <xf numFmtId="20" fontId="2" fillId="2" borderId="3" applyNumberFormat="1" applyFont="1" applyFill="1" applyBorder="1" applyAlignment="1" applyProtection="0">
      <alignment horizontal="center" vertical="bottom"/>
    </xf>
    <xf numFmtId="20" fontId="2" fillId="2" borderId="4" applyNumberFormat="1" applyFont="1" applyFill="1" applyBorder="1" applyAlignment="1" applyProtection="0">
      <alignment horizontal="center" vertical="bottom"/>
    </xf>
    <xf numFmtId="49" fontId="3" fillId="3" borderId="5" applyNumberFormat="1" applyFont="1" applyFill="1" applyBorder="1" applyAlignment="1" applyProtection="0">
      <alignment vertical="bottom" wrapText="1"/>
    </xf>
    <xf numFmtId="0" fontId="2" fillId="2" borderId="6" applyNumberFormat="0" applyFont="1" applyFill="1" applyBorder="1" applyAlignment="1" applyProtection="0">
      <alignment horizontal="center" vertical="bottom"/>
    </xf>
    <xf numFmtId="0" fontId="2" fillId="2" borderId="7" applyNumberFormat="0" applyFont="1" applyFill="1" applyBorder="1" applyAlignment="1" applyProtection="0">
      <alignment horizontal="center" vertical="bottom"/>
    </xf>
    <xf numFmtId="49" fontId="8" fillId="4" borderId="8" applyNumberFormat="1" applyFont="1" applyFill="1" applyBorder="1" applyAlignment="1" applyProtection="0">
      <alignment vertical="bottom"/>
    </xf>
    <xf numFmtId="0" fontId="2" fillId="4" borderId="9" applyNumberFormat="0" applyFont="1" applyFill="1" applyBorder="1" applyAlignment="1" applyProtection="0">
      <alignment vertical="bottom"/>
    </xf>
    <xf numFmtId="20" fontId="2" fillId="2" borderId="10" applyNumberFormat="1" applyFont="1" applyFill="1" applyBorder="1" applyAlignment="1" applyProtection="0">
      <alignment horizontal="center" vertical="bottom"/>
    </xf>
    <xf numFmtId="46" fontId="2" fillId="2" borderId="11" applyNumberFormat="1" applyFont="1" applyFill="1" applyBorder="1" applyAlignment="1" applyProtection="0">
      <alignment horizontal="center" vertical="bottom"/>
    </xf>
    <xf numFmtId="49" fontId="4" fillId="2" borderId="12" applyNumberFormat="1" applyFont="1" applyFill="1" applyBorder="1" applyAlignment="1" applyProtection="0">
      <alignment vertical="bottom"/>
    </xf>
    <xf numFmtId="20" fontId="2" fillId="2" borderId="13" applyNumberFormat="1" applyFont="1" applyFill="1" applyBorder="1" applyAlignment="1" applyProtection="0">
      <alignment vertical="bottom"/>
    </xf>
    <xf numFmtId="0" fontId="3" fillId="2" borderId="14" applyNumberFormat="0" applyFont="1" applyFill="1" applyBorder="1" applyAlignment="1" applyProtection="0">
      <alignment vertical="bottom"/>
    </xf>
    <xf numFmtId="20" fontId="2" fillId="2" borderId="15" applyNumberFormat="1" applyFont="1" applyFill="1" applyBorder="1" applyAlignment="1" applyProtection="0">
      <alignment horizontal="center" vertical="bottom"/>
    </xf>
    <xf numFmtId="20" fontId="2" fillId="2" borderId="16" applyNumberFormat="1" applyFont="1" applyFill="1" applyBorder="1" applyAlignment="1" applyProtection="0">
      <alignment horizontal="center" vertical="bottom"/>
    </xf>
    <xf numFmtId="0" fontId="2" fillId="2" borderId="17" applyNumberFormat="0" applyFont="1" applyFill="1" applyBorder="1" applyAlignment="1" applyProtection="0">
      <alignment horizontal="center" vertical="bottom"/>
    </xf>
    <xf numFmtId="0" fontId="2" fillId="2" borderId="18" applyNumberFormat="0" applyFont="1" applyFill="1" applyBorder="1" applyAlignment="1" applyProtection="0">
      <alignment horizontal="center" vertical="bottom"/>
    </xf>
    <xf numFmtId="49" fontId="3" fillId="3" borderId="5" applyNumberFormat="1" applyFont="1" applyFill="1" applyBorder="1" applyAlignment="1" applyProtection="0">
      <alignment vertical="bottom"/>
    </xf>
    <xf numFmtId="0" fontId="2" fillId="2" borderId="19" applyNumberFormat="0" applyFont="1" applyFill="1" applyBorder="1" applyAlignment="1" applyProtection="0">
      <alignment horizontal="center" vertical="bottom"/>
    </xf>
    <xf numFmtId="0" fontId="8" fillId="4" borderId="20" applyNumberFormat="0" applyFont="1" applyFill="1" applyBorder="1" applyAlignment="1" applyProtection="0">
      <alignment vertical="bottom"/>
    </xf>
    <xf numFmtId="0" fontId="2" fillId="4" borderId="21" applyNumberFormat="0" applyFont="1" applyFill="1" applyBorder="1" applyAlignment="1" applyProtection="0">
      <alignment vertical="bottom"/>
    </xf>
    <xf numFmtId="49" fontId="2" fillId="2" borderId="22" applyNumberFormat="1" applyFont="1" applyFill="1" applyBorder="1" applyAlignment="1" applyProtection="0">
      <alignment vertical="bottom"/>
    </xf>
    <xf numFmtId="49" fontId="4" fillId="2" borderId="23" applyNumberFormat="1" applyFont="1" applyFill="1" applyBorder="1" applyAlignment="1" applyProtection="0">
      <alignment vertical="bottom"/>
    </xf>
    <xf numFmtId="49" fontId="2" fillId="2" borderId="23" applyNumberFormat="1" applyFont="1" applyFill="1" applyBorder="1" applyAlignment="1" applyProtection="0">
      <alignment vertical="bottom"/>
    </xf>
    <xf numFmtId="49" fontId="3" fillId="2" borderId="24" applyNumberFormat="1" applyFont="1" applyFill="1" applyBorder="1" applyAlignment="1" applyProtection="0">
      <alignment vertical="bottom"/>
    </xf>
    <xf numFmtId="60" fontId="2" fillId="2" borderId="12" applyNumberFormat="1" applyFont="1" applyFill="1" applyBorder="1" applyAlignment="1" applyProtection="0">
      <alignment horizontal="right" vertical="bottom"/>
    </xf>
    <xf numFmtId="60" fontId="2" fillId="2" borderId="13" applyNumberFormat="1" applyFont="1" applyFill="1" applyBorder="1" applyAlignment="1" applyProtection="0">
      <alignment vertical="bottom"/>
    </xf>
    <xf numFmtId="60" fontId="4" fillId="2" borderId="25" applyNumberFormat="1" applyFont="1" applyFill="1" applyBorder="1" applyAlignment="1" applyProtection="0">
      <alignment horizontal="center" vertical="bottom"/>
    </xf>
    <xf numFmtId="0" fontId="2" fillId="2" borderId="26" applyNumberFormat="0" applyFont="1" applyFill="1" applyBorder="1" applyAlignment="1" applyProtection="0">
      <alignment horizontal="center" vertical="bottom"/>
    </xf>
    <xf numFmtId="0" fontId="2" fillId="2" borderId="27" applyNumberFormat="0" applyFont="1" applyFill="1" applyBorder="1" applyAlignment="1" applyProtection="0">
      <alignment horizontal="center" vertical="bottom"/>
    </xf>
    <xf numFmtId="1" fontId="2" fillId="3" borderId="5" applyNumberFormat="1" applyFont="1" applyFill="1" applyBorder="1" applyAlignment="1" applyProtection="0">
      <alignment vertical="bottom"/>
    </xf>
    <xf numFmtId="0" fontId="2" fillId="2" borderId="28" applyNumberFormat="0" applyFont="1" applyFill="1" applyBorder="1" applyAlignment="1" applyProtection="0">
      <alignment horizontal="center" vertical="bottom"/>
    </xf>
    <xf numFmtId="0" fontId="2" fillId="2" borderId="3" applyNumberFormat="0" applyFont="1" applyFill="1" applyBorder="1" applyAlignment="1" applyProtection="0">
      <alignment horizontal="center" vertical="bottom"/>
    </xf>
    <xf numFmtId="0" fontId="2" fillId="2" borderId="29" applyNumberFormat="0" applyFont="1" applyFill="1" applyBorder="1" applyAlignment="1" applyProtection="0">
      <alignment horizontal="center" vertical="bottom"/>
    </xf>
    <xf numFmtId="49" fontId="8" fillId="4" borderId="20" applyNumberFormat="1" applyFont="1" applyFill="1" applyBorder="1" applyAlignment="1" applyProtection="0">
      <alignment vertical="bottom"/>
    </xf>
    <xf numFmtId="0" fontId="2" borderId="1" applyNumberFormat="1" applyFont="1" applyFill="0" applyBorder="1" applyAlignment="1" applyProtection="0">
      <alignment vertical="bottom"/>
    </xf>
    <xf numFmtId="0" fontId="4" fillId="2" borderId="1" applyNumberFormat="0" applyFont="1" applyFill="1" applyBorder="1" applyAlignment="1" applyProtection="0">
      <alignment vertical="bottom"/>
    </xf>
    <xf numFmtId="0" fontId="3" fillId="2" borderId="24" applyNumberFormat="0" applyFont="1" applyFill="1" applyBorder="1" applyAlignment="1" applyProtection="0">
      <alignment vertical="bottom"/>
    </xf>
    <xf numFmtId="49" fontId="2" fillId="2" borderId="12" applyNumberFormat="1" applyFont="1" applyFill="1" applyBorder="1" applyAlignment="1" applyProtection="0">
      <alignment horizontal="right" vertical="bottom"/>
    </xf>
    <xf numFmtId="22" fontId="2" fillId="2" borderId="13" applyNumberFormat="1" applyFont="1" applyFill="1" applyBorder="1" applyAlignment="1" applyProtection="0">
      <alignment vertical="bottom"/>
    </xf>
    <xf numFmtId="49" fontId="2" fillId="2" borderId="30" applyNumberFormat="1" applyFont="1" applyFill="1" applyBorder="1" applyAlignment="1" applyProtection="0">
      <alignment vertical="bottom"/>
    </xf>
    <xf numFmtId="22" fontId="2" fillId="2" borderId="30" applyNumberFormat="1" applyFont="1" applyFill="1" applyBorder="1" applyAlignment="1" applyProtection="0">
      <alignment vertical="bottom"/>
    </xf>
    <xf numFmtId="22" fontId="4" fillId="2" borderId="30" applyNumberFormat="1" applyFont="1" applyFill="1" applyBorder="1" applyAlignment="1" applyProtection="0">
      <alignment horizontal="center" vertical="bottom"/>
    </xf>
    <xf numFmtId="49" fontId="4" fillId="2" borderId="30" applyNumberFormat="1" applyFont="1" applyFill="1" applyBorder="1" applyAlignment="1" applyProtection="0">
      <alignment horizontal="center" vertical="bottom"/>
    </xf>
    <xf numFmtId="49" fontId="9" fillId="2" borderId="25" applyNumberFormat="1" applyFont="1" applyFill="1" applyBorder="1" applyAlignment="1" applyProtection="0">
      <alignment horizontal="center" vertical="center" wrapText="1"/>
    </xf>
    <xf numFmtId="49" fontId="9" fillId="2" borderId="31" applyNumberFormat="1" applyFont="1" applyFill="1" applyBorder="1" applyAlignment="1" applyProtection="0">
      <alignment horizontal="center" vertical="center" wrapText="1"/>
    </xf>
    <xf numFmtId="49" fontId="9" fillId="2" borderId="32" applyNumberFormat="1" applyFont="1" applyFill="1" applyBorder="1" applyAlignment="1" applyProtection="0">
      <alignment horizontal="center" vertical="center" wrapText="1"/>
    </xf>
    <xf numFmtId="49" fontId="9" fillId="2" borderId="33" applyNumberFormat="1" applyFont="1" applyFill="1" applyBorder="1" applyAlignment="1" applyProtection="0">
      <alignment horizontal="center" vertical="center" wrapText="1"/>
    </xf>
    <xf numFmtId="49" fontId="9" fillId="5" borderId="34" applyNumberFormat="1" applyFont="1" applyFill="1" applyBorder="1" applyAlignment="1" applyProtection="0">
      <alignment horizontal="center" vertical="center" wrapText="1"/>
    </xf>
    <xf numFmtId="49" fontId="9" fillId="2" borderId="34" applyNumberFormat="1" applyFont="1" applyFill="1" applyBorder="1" applyAlignment="1" applyProtection="0">
      <alignment horizontal="center" vertical="center" wrapText="1"/>
    </xf>
    <xf numFmtId="49" fontId="11" fillId="2" borderId="34" applyNumberFormat="1" applyFont="1" applyFill="1" applyBorder="1" applyAlignment="1" applyProtection="0">
      <alignment horizontal="center" vertical="center" wrapText="1"/>
    </xf>
    <xf numFmtId="0" fontId="12" fillId="2" borderId="1" applyNumberFormat="1" applyFont="1" applyFill="1" applyBorder="1" applyAlignment="1" applyProtection="0">
      <alignment vertical="bottom"/>
    </xf>
    <xf numFmtId="0" fontId="13" fillId="2" borderId="3" applyNumberFormat="0" applyFont="1" applyFill="1" applyBorder="1" applyAlignment="1" applyProtection="0">
      <alignment vertical="bottom"/>
    </xf>
    <xf numFmtId="0" fontId="13" fillId="2" borderId="1" applyNumberFormat="0" applyFont="1" applyFill="1" applyBorder="1" applyAlignment="1" applyProtection="0">
      <alignment vertical="bottom"/>
    </xf>
    <xf numFmtId="0" fontId="13" fillId="2" borderId="35" applyNumberFormat="0" applyFont="1" applyFill="1" applyBorder="1" applyAlignment="1" applyProtection="0">
      <alignment vertical="bottom"/>
    </xf>
    <xf numFmtId="0" fontId="13" fillId="2" borderId="36" applyNumberFormat="0" applyFont="1" applyFill="1" applyBorder="1" applyAlignment="1" applyProtection="0">
      <alignment vertical="bottom"/>
    </xf>
    <xf numFmtId="0" fontId="3" fillId="2" borderId="12" applyNumberFormat="1" applyFont="1" applyFill="1" applyBorder="1" applyAlignment="1" applyProtection="0">
      <alignment horizontal="center" vertical="bottom"/>
    </xf>
    <xf numFmtId="0" fontId="3" fillId="2" borderId="13" applyNumberFormat="1" applyFont="1" applyFill="1" applyBorder="1" applyAlignment="1" applyProtection="0">
      <alignment horizontal="center" vertical="bottom"/>
    </xf>
    <xf numFmtId="0" fontId="4" fillId="2" borderId="37" applyNumberFormat="1" applyFont="1" applyFill="1" applyBorder="1" applyAlignment="1" applyProtection="0">
      <alignment horizontal="center" vertical="bottom"/>
    </xf>
    <xf numFmtId="0" fontId="3" fillId="2" borderId="38" applyNumberFormat="1" applyFont="1" applyFill="1" applyBorder="1" applyAlignment="1" applyProtection="0">
      <alignment horizontal="center" vertical="bottom"/>
    </xf>
    <xf numFmtId="0" fontId="3" fillId="2" borderId="39" applyNumberFormat="1" applyFont="1" applyFill="1" applyBorder="1" applyAlignment="1" applyProtection="0">
      <alignment horizontal="center" vertical="bottom"/>
    </xf>
    <xf numFmtId="0" fontId="4" fillId="2" borderId="37" applyNumberFormat="0" applyFont="1" applyFill="1" applyBorder="1" applyAlignment="1" applyProtection="0">
      <alignment horizontal="center" vertical="bottom"/>
    </xf>
    <xf numFmtId="0" fontId="14" fillId="2" borderId="40" applyNumberFormat="0" applyFont="1" applyFill="1" applyBorder="1" applyAlignment="1" applyProtection="0">
      <alignment vertical="bottom"/>
    </xf>
    <xf numFmtId="0" fontId="2" fillId="6" borderId="41" applyNumberFormat="1" applyFont="1" applyFill="1" applyBorder="1" applyAlignment="1" applyProtection="0">
      <alignment vertical="bottom"/>
    </xf>
    <xf numFmtId="0" fontId="2" fillId="2" borderId="42" applyNumberFormat="1" applyFont="1" applyFill="1" applyBorder="1" applyAlignment="1" applyProtection="0">
      <alignment vertical="bottom"/>
    </xf>
    <xf numFmtId="49" fontId="2" fillId="2" borderId="5" applyNumberFormat="1" applyFont="1" applyFill="1" applyBorder="1" applyAlignment="1" applyProtection="0">
      <alignment vertical="bottom"/>
    </xf>
    <xf numFmtId="0" fontId="15" fillId="2" borderId="5" applyNumberFormat="1" applyFont="1" applyFill="1" applyBorder="1" applyAlignment="1" applyProtection="0">
      <alignment vertical="bottom" wrapText="1"/>
    </xf>
    <xf numFmtId="0" fontId="16" fillId="2" borderId="5" applyNumberFormat="1" applyFont="1" applyFill="1" applyBorder="1" applyAlignment="1" applyProtection="0">
      <alignment vertical="bottom"/>
    </xf>
    <xf numFmtId="0" fontId="17" fillId="2" borderId="43" applyNumberFormat="1" applyFont="1" applyFill="1" applyBorder="1" applyAlignment="1" applyProtection="0">
      <alignment vertical="bottom" wrapText="1"/>
    </xf>
    <xf numFmtId="20" fontId="2" fillId="2" borderId="44" applyNumberFormat="1" applyFont="1" applyFill="1" applyBorder="1" applyAlignment="1" applyProtection="0">
      <alignment horizontal="center" vertical="bottom"/>
    </xf>
    <xf numFmtId="20" fontId="2" fillId="2" borderId="45" applyNumberFormat="1" applyFont="1" applyFill="1" applyBorder="1" applyAlignment="1" applyProtection="0">
      <alignment horizontal="center" vertical="bottom"/>
    </xf>
    <xf numFmtId="49" fontId="4" fillId="2" borderId="25" applyNumberFormat="1" applyFont="1" applyFill="1" applyBorder="1" applyAlignment="1" applyProtection="0">
      <alignment horizontal="center" vertical="bottom"/>
    </xf>
    <xf numFmtId="49" fontId="2" fillId="2" borderId="44" applyNumberFormat="1" applyFont="1" applyFill="1" applyBorder="1" applyAlignment="1" applyProtection="0">
      <alignment horizontal="center" vertical="bottom"/>
    </xf>
    <xf numFmtId="49" fontId="2" fillId="2" borderId="45" applyNumberFormat="1" applyFont="1" applyFill="1" applyBorder="1" applyAlignment="1" applyProtection="0">
      <alignment horizontal="center" vertical="bottom"/>
    </xf>
    <xf numFmtId="20" fontId="4" fillId="2" borderId="25" applyNumberFormat="1" applyFont="1" applyFill="1" applyBorder="1" applyAlignment="1" applyProtection="0">
      <alignment horizontal="center" vertical="bottom"/>
    </xf>
    <xf numFmtId="20" fontId="2" fillId="2" borderId="46" applyNumberFormat="1" applyFont="1" applyFill="1" applyBorder="1" applyAlignment="1" applyProtection="0">
      <alignment horizontal="center" vertical="bottom"/>
    </xf>
    <xf numFmtId="20" fontId="2" fillId="2" borderId="11" applyNumberFormat="1" applyFont="1" applyFill="1" applyBorder="1" applyAlignment="1" applyProtection="0">
      <alignment horizontal="center" vertical="bottom"/>
    </xf>
    <xf numFmtId="2" fontId="2" fillId="2" borderId="25" applyNumberFormat="1" applyFont="1" applyFill="1" applyBorder="1" applyAlignment="1" applyProtection="0">
      <alignment vertical="bottom"/>
    </xf>
    <xf numFmtId="1" fontId="2" fillId="2" borderId="47" applyNumberFormat="1" applyFont="1" applyFill="1" applyBorder="1" applyAlignment="1" applyProtection="0">
      <alignment vertical="bottom"/>
    </xf>
    <xf numFmtId="1" fontId="2" fillId="2" borderId="5" applyNumberFormat="1" applyFont="1" applyFill="1" applyBorder="1" applyAlignment="1" applyProtection="0">
      <alignment vertical="bottom"/>
    </xf>
    <xf numFmtId="0" fontId="5" fillId="2" borderId="5" applyNumberFormat="1" applyFont="1" applyFill="1" applyBorder="1" applyAlignment="1" applyProtection="0">
      <alignment vertical="bottom"/>
    </xf>
    <xf numFmtId="1" fontId="5" fillId="2" borderId="5" applyNumberFormat="1" applyFont="1" applyFill="1" applyBorder="1" applyAlignment="1" applyProtection="0">
      <alignment vertical="bottom"/>
    </xf>
    <xf numFmtId="0" fontId="2" fillId="2" borderId="5" applyNumberFormat="1" applyFont="1" applyFill="1" applyBorder="1" applyAlignment="1" applyProtection="0">
      <alignment vertical="bottom"/>
    </xf>
    <xf numFmtId="1" fontId="2" fillId="2" borderId="48" applyNumberFormat="1" applyFont="1" applyFill="1" applyBorder="1" applyAlignment="1" applyProtection="0">
      <alignment vertical="bottom"/>
    </xf>
    <xf numFmtId="2" fontId="2" fillId="2" borderId="21" applyNumberFormat="1" applyFont="1" applyFill="1" applyBorder="1" applyAlignment="1" applyProtection="0">
      <alignment vertical="bottom"/>
    </xf>
    <xf numFmtId="49" fontId="15" fillId="2" borderId="5" applyNumberFormat="1" applyFont="1" applyFill="1" applyBorder="1" applyAlignment="1" applyProtection="0">
      <alignment vertical="bottom" wrapText="1"/>
    </xf>
    <xf numFmtId="20" fontId="2" fillId="2" borderId="47" applyNumberFormat="1" applyFont="1" applyFill="1" applyBorder="1" applyAlignment="1" applyProtection="0">
      <alignment horizontal="center" vertical="bottom"/>
    </xf>
    <xf numFmtId="20" fontId="2" fillId="2" borderId="43" applyNumberFormat="1" applyFont="1" applyFill="1" applyBorder="1" applyAlignment="1" applyProtection="0">
      <alignment horizontal="center" vertical="bottom"/>
    </xf>
    <xf numFmtId="49" fontId="4" fillId="2" borderId="49" applyNumberFormat="1" applyFont="1" applyFill="1" applyBorder="1" applyAlignment="1" applyProtection="0">
      <alignment horizontal="center" vertical="bottom"/>
    </xf>
    <xf numFmtId="49" fontId="2" fillId="2" borderId="47" applyNumberFormat="1" applyFont="1" applyFill="1" applyBorder="1" applyAlignment="1" applyProtection="0">
      <alignment horizontal="center" vertical="bottom"/>
    </xf>
    <xf numFmtId="49" fontId="2" fillId="2" borderId="43" applyNumberFormat="1" applyFont="1" applyFill="1" applyBorder="1" applyAlignment="1" applyProtection="0">
      <alignment horizontal="center" vertical="bottom"/>
    </xf>
    <xf numFmtId="20" fontId="4" fillId="2" borderId="49" applyNumberFormat="1" applyFont="1" applyFill="1" applyBorder="1" applyAlignment="1" applyProtection="0">
      <alignment horizontal="center" vertical="bottom"/>
    </xf>
    <xf numFmtId="2" fontId="2" fillId="2" borderId="49" applyNumberFormat="1" applyFont="1" applyFill="1" applyBorder="1" applyAlignment="1" applyProtection="0">
      <alignment vertical="bottom"/>
    </xf>
    <xf numFmtId="49" fontId="18" fillId="2" borderId="5" applyNumberFormat="1" applyFont="1" applyFill="1" applyBorder="1" applyAlignment="1" applyProtection="0">
      <alignment vertical="bottom"/>
    </xf>
    <xf numFmtId="49" fontId="19" fillId="2" borderId="5" applyNumberFormat="1" applyFont="1" applyFill="1" applyBorder="1" applyAlignment="1" applyProtection="0">
      <alignment vertical="bottom"/>
    </xf>
    <xf numFmtId="0" fontId="20" fillId="2" borderId="5" applyNumberFormat="1" applyFont="1" applyFill="1" applyBorder="1" applyAlignment="1" applyProtection="0">
      <alignment vertical="bottom" wrapText="1"/>
    </xf>
    <xf numFmtId="0" fontId="21" fillId="2" borderId="5" applyNumberFormat="1" applyFont="1" applyFill="1" applyBorder="1" applyAlignment="1" applyProtection="0">
      <alignment vertical="bottom"/>
    </xf>
    <xf numFmtId="49" fontId="22" fillId="2" borderId="43" applyNumberFormat="1" applyFont="1" applyFill="1" applyBorder="1" applyAlignment="1" applyProtection="0">
      <alignment vertical="bottom" wrapText="1"/>
    </xf>
    <xf numFmtId="49" fontId="19" fillId="2" borderId="47" applyNumberFormat="1" applyFont="1" applyFill="1" applyBorder="1" applyAlignment="1" applyProtection="0">
      <alignment horizontal="center" vertical="bottom"/>
    </xf>
    <xf numFmtId="49" fontId="19" fillId="2" borderId="43" applyNumberFormat="1" applyFont="1" applyFill="1" applyBorder="1" applyAlignment="1" applyProtection="0">
      <alignment horizontal="center" vertical="bottom"/>
    </xf>
    <xf numFmtId="49" fontId="23" fillId="2" borderId="49" applyNumberFormat="1" applyFont="1" applyFill="1" applyBorder="1" applyAlignment="1" applyProtection="0">
      <alignment horizontal="center" vertical="bottom"/>
    </xf>
    <xf numFmtId="20" fontId="19" fillId="2" borderId="47" applyNumberFormat="1" applyFont="1" applyFill="1" applyBorder="1" applyAlignment="1" applyProtection="0">
      <alignment horizontal="center" vertical="bottom"/>
    </xf>
    <xf numFmtId="20" fontId="19" fillId="2" borderId="43" applyNumberFormat="1" applyFont="1" applyFill="1" applyBorder="1" applyAlignment="1" applyProtection="0">
      <alignment horizontal="center" vertical="bottom"/>
    </xf>
    <xf numFmtId="20" fontId="23" fillId="2" borderId="49" applyNumberFormat="1" applyFont="1" applyFill="1" applyBorder="1" applyAlignment="1" applyProtection="0">
      <alignment horizontal="center" vertical="bottom"/>
    </xf>
    <xf numFmtId="49" fontId="23" fillId="2" borderId="50" applyNumberFormat="1" applyFont="1" applyFill="1" applyBorder="1" applyAlignment="1" applyProtection="0">
      <alignment horizontal="center" vertical="bottom"/>
    </xf>
    <xf numFmtId="2" fontId="2" fillId="2" borderId="51" applyNumberFormat="1" applyFont="1" applyFill="1" applyBorder="1" applyAlignment="1" applyProtection="0">
      <alignment vertical="bottom"/>
    </xf>
    <xf numFmtId="49" fontId="17" fillId="2" borderId="43" applyNumberFormat="1" applyFont="1" applyFill="1" applyBorder="1" applyAlignment="1" applyProtection="0">
      <alignment vertical="bottom" wrapText="1"/>
    </xf>
    <xf numFmtId="49" fontId="2" fillId="7" borderId="5" applyNumberFormat="1" applyFont="1" applyFill="1" applyBorder="1" applyAlignment="1" applyProtection="0">
      <alignment vertical="bottom"/>
    </xf>
    <xf numFmtId="49" fontId="18" fillId="7" borderId="5" applyNumberFormat="1" applyFont="1" applyFill="1" applyBorder="1" applyAlignment="1" applyProtection="0">
      <alignment vertical="bottom"/>
    </xf>
    <xf numFmtId="49" fontId="19" fillId="7" borderId="5" applyNumberFormat="1" applyFont="1" applyFill="1" applyBorder="1" applyAlignment="1" applyProtection="0">
      <alignment vertical="bottom"/>
    </xf>
    <xf numFmtId="0" fontId="17" fillId="2" borderId="43" applyNumberFormat="0" applyFont="1" applyFill="1" applyBorder="1" applyAlignment="1" applyProtection="0">
      <alignment vertical="bottom" wrapText="1"/>
    </xf>
    <xf numFmtId="49" fontId="15" fillId="2" borderId="43" applyNumberFormat="1" applyFont="1" applyFill="1" applyBorder="1" applyAlignment="1" applyProtection="0">
      <alignment horizontal="left" vertical="center" wrapText="1"/>
    </xf>
    <xf numFmtId="0" fontId="15" fillId="2" borderId="5" applyNumberFormat="0" applyFont="1" applyFill="1" applyBorder="1" applyAlignment="1" applyProtection="0">
      <alignment vertical="bottom" wrapText="1"/>
    </xf>
    <xf numFmtId="0" fontId="2" fillId="2" borderId="52" applyNumberFormat="1" applyFont="1" applyFill="1" applyBorder="1" applyAlignment="1" applyProtection="0">
      <alignment vertical="bottom"/>
    </xf>
    <xf numFmtId="0" fontId="16" fillId="2" borderId="5" applyNumberFormat="0" applyFont="1" applyFill="1" applyBorder="1" applyAlignment="1" applyProtection="0">
      <alignment vertical="bottom"/>
    </xf>
    <xf numFmtId="0" fontId="5" fillId="2" borderId="5" applyNumberFormat="0" applyFont="1" applyFill="1" applyBorder="1" applyAlignment="1" applyProtection="0">
      <alignment vertical="bottom"/>
    </xf>
    <xf numFmtId="0" fontId="2" fillId="2" borderId="5" applyNumberFormat="0" applyFont="1" applyFill="1" applyBorder="1" applyAlignment="1" applyProtection="0">
      <alignment vertical="bottom"/>
    </xf>
    <xf numFmtId="2" fontId="2" fillId="2" borderId="30" applyNumberFormat="1" applyFont="1" applyFill="1" applyBorder="1" applyAlignment="1" applyProtection="0">
      <alignment vertical="bottom"/>
    </xf>
    <xf numFmtId="1" fontId="2" fillId="2" borderId="53" applyNumberFormat="1" applyFont="1" applyFill="1" applyBorder="1" applyAlignment="1" applyProtection="0">
      <alignment horizontal="center" vertical="center"/>
    </xf>
    <xf numFmtId="1" fontId="2" fillId="2" borderId="54" applyNumberFormat="1" applyFont="1" applyFill="1" applyBorder="1" applyAlignment="1" applyProtection="0">
      <alignment horizontal="center" vertical="center"/>
    </xf>
    <xf numFmtId="1" fontId="2" fillId="2" borderId="20" applyNumberFormat="1" applyFont="1" applyFill="1" applyBorder="1" applyAlignment="1" applyProtection="0">
      <alignment horizontal="center" vertical="center"/>
    </xf>
    <xf numFmtId="1" fontId="2" fillId="2" borderId="21" applyNumberFormat="1" applyFont="1" applyFill="1" applyBorder="1" applyAlignment="1" applyProtection="0">
      <alignment horizontal="center" vertical="center"/>
    </xf>
    <xf numFmtId="1" fontId="2" fillId="2" borderId="55" applyNumberFormat="1" applyFont="1" applyFill="1" applyBorder="1" applyAlignment="1" applyProtection="0">
      <alignment horizontal="center" vertical="center"/>
    </xf>
    <xf numFmtId="49" fontId="24" fillId="2" borderId="56" applyNumberFormat="1" applyFont="1" applyFill="1" applyBorder="1" applyAlignment="1" applyProtection="0">
      <alignment vertical="bottom" wrapText="1"/>
    </xf>
    <xf numFmtId="49" fontId="25" fillId="8" borderId="47" applyNumberFormat="1" applyFont="1" applyFill="1" applyBorder="1" applyAlignment="1" applyProtection="0">
      <alignment horizontal="center" vertical="center"/>
    </xf>
    <xf numFmtId="0" fontId="17" fillId="8" borderId="5" applyNumberFormat="0" applyFont="1" applyFill="1" applyBorder="1" applyAlignment="1" applyProtection="0">
      <alignment vertical="bottom"/>
    </xf>
    <xf numFmtId="1" fontId="16" fillId="8" borderId="5" applyNumberFormat="1" applyFont="1" applyFill="1" applyBorder="1" applyAlignment="1" applyProtection="0">
      <alignment horizontal="center" vertical="center"/>
    </xf>
    <xf numFmtId="1" fontId="16" fillId="8" borderId="43" applyNumberFormat="1" applyFont="1" applyFill="1" applyBorder="1" applyAlignment="1" applyProtection="0">
      <alignment horizontal="center" vertical="center"/>
    </xf>
    <xf numFmtId="1" fontId="2" fillId="8" borderId="47" applyNumberFormat="1" applyFont="1" applyFill="1" applyBorder="1" applyAlignment="1" applyProtection="0">
      <alignment horizontal="center" vertical="center"/>
    </xf>
    <xf numFmtId="1" fontId="2" fillId="8" borderId="43" applyNumberFormat="1" applyFont="1" applyFill="1" applyBorder="1" applyAlignment="1" applyProtection="0">
      <alignment horizontal="center" vertical="center"/>
    </xf>
    <xf numFmtId="1" fontId="2" fillId="8" borderId="49" applyNumberFormat="1" applyFont="1" applyFill="1" applyBorder="1" applyAlignment="1" applyProtection="0">
      <alignment horizontal="center" vertical="center"/>
    </xf>
    <xf numFmtId="1" fontId="2" fillId="2" borderId="57" applyNumberFormat="1" applyFont="1" applyFill="1" applyBorder="1" applyAlignment="1" applyProtection="0">
      <alignment vertical="bottom"/>
    </xf>
    <xf numFmtId="49" fontId="25" fillId="8" borderId="5" applyNumberFormat="1" applyFont="1" applyFill="1" applyBorder="1" applyAlignment="1" applyProtection="0">
      <alignment horizontal="center" vertical="center"/>
    </xf>
    <xf numFmtId="49" fontId="25" fillId="2" borderId="5" applyNumberFormat="1" applyFont="1" applyFill="1" applyBorder="1" applyAlignment="1" applyProtection="0">
      <alignment horizontal="center" vertical="center"/>
    </xf>
    <xf numFmtId="49" fontId="17" fillId="2" borderId="5" applyNumberFormat="1" applyFont="1" applyFill="1" applyBorder="1" applyAlignment="1" applyProtection="0">
      <alignment vertical="bottom"/>
    </xf>
    <xf numFmtId="1" fontId="16" fillId="2" borderId="5" applyNumberFormat="1" applyFont="1" applyFill="1" applyBorder="1" applyAlignment="1" applyProtection="0">
      <alignment horizontal="center" vertical="center"/>
    </xf>
    <xf numFmtId="1" fontId="16" fillId="2" borderId="43" applyNumberFormat="1" applyFont="1" applyFill="1" applyBorder="1" applyAlignment="1" applyProtection="0">
      <alignment horizontal="center" vertical="center"/>
    </xf>
    <xf numFmtId="1" fontId="2" fillId="2" borderId="47" applyNumberFormat="1" applyFont="1" applyFill="1" applyBorder="1" applyAlignment="1" applyProtection="0">
      <alignment horizontal="center" vertical="center"/>
    </xf>
    <xf numFmtId="1" fontId="2" fillId="2" borderId="43" applyNumberFormat="1" applyFont="1" applyFill="1" applyBorder="1" applyAlignment="1" applyProtection="0">
      <alignment horizontal="center" vertical="center"/>
    </xf>
    <xf numFmtId="1" fontId="2" fillId="2" borderId="49" applyNumberFormat="1" applyFont="1" applyFill="1" applyBorder="1" applyAlignment="1" applyProtection="0">
      <alignment horizontal="center" vertical="center"/>
    </xf>
    <xf numFmtId="49" fontId="26" fillId="2" borderId="5" applyNumberFormat="1" applyFont="1" applyFill="1" applyBorder="1" applyAlignment="1" applyProtection="0">
      <alignment horizontal="center" vertical="center"/>
    </xf>
    <xf numFmtId="1" fontId="2" fillId="2" borderId="20" applyNumberFormat="1" applyFont="1" applyFill="1" applyBorder="1" applyAlignment="1" applyProtection="0">
      <alignment vertical="bottom"/>
    </xf>
    <xf numFmtId="1" fontId="2" fillId="8" borderId="5" applyNumberFormat="1" applyFont="1" applyFill="1" applyBorder="1" applyAlignment="1" applyProtection="0">
      <alignment horizontal="center" vertical="center"/>
    </xf>
    <xf numFmtId="49" fontId="27" fillId="2" borderId="5" applyNumberFormat="1" applyFont="1" applyFill="1" applyBorder="1" applyAlignment="1" applyProtection="0">
      <alignment vertical="bottom"/>
    </xf>
    <xf numFmtId="49" fontId="28" fillId="9" borderId="5" applyNumberFormat="1" applyFont="1" applyFill="1" applyBorder="1" applyAlignment="1" applyProtection="0">
      <alignment horizontal="center" vertical="center"/>
    </xf>
    <xf numFmtId="0" fontId="17" fillId="9" borderId="5" applyNumberFormat="0" applyFont="1" applyFill="1" applyBorder="1" applyAlignment="1" applyProtection="0">
      <alignment vertical="bottom"/>
    </xf>
    <xf numFmtId="1" fontId="16" fillId="9" borderId="5" applyNumberFormat="1" applyFont="1" applyFill="1" applyBorder="1" applyAlignment="1" applyProtection="0">
      <alignment horizontal="center" vertical="center"/>
    </xf>
    <xf numFmtId="1" fontId="16" fillId="9" borderId="43" applyNumberFormat="1" applyFont="1" applyFill="1" applyBorder="1" applyAlignment="1" applyProtection="0">
      <alignment horizontal="center" vertical="center"/>
    </xf>
    <xf numFmtId="1" fontId="2" fillId="9" borderId="47" applyNumberFormat="1" applyFont="1" applyFill="1" applyBorder="1" applyAlignment="1" applyProtection="0">
      <alignment horizontal="center" vertical="center"/>
    </xf>
    <xf numFmtId="1" fontId="2" fillId="9" borderId="43" applyNumberFormat="1" applyFont="1" applyFill="1" applyBorder="1" applyAlignment="1" applyProtection="0">
      <alignment horizontal="center" vertical="center"/>
    </xf>
    <xf numFmtId="1" fontId="2" fillId="9" borderId="49" applyNumberFormat="1" applyFont="1" applyFill="1" applyBorder="1" applyAlignment="1" applyProtection="0">
      <alignment horizontal="center" vertical="center"/>
    </xf>
    <xf numFmtId="1" fontId="8" fillId="9" borderId="49" applyNumberFormat="1" applyFont="1" applyFill="1" applyBorder="1" applyAlignment="1" applyProtection="0">
      <alignment horizontal="center" vertical="center"/>
    </xf>
    <xf numFmtId="1" fontId="8" fillId="9" borderId="47" applyNumberFormat="1" applyFont="1" applyFill="1" applyBorder="1" applyAlignment="1" applyProtection="0">
      <alignment horizontal="center" vertical="center"/>
    </xf>
    <xf numFmtId="1" fontId="8" fillId="9" borderId="43" applyNumberFormat="1" applyFont="1" applyFill="1" applyBorder="1" applyAlignment="1" applyProtection="0">
      <alignment horizontal="center" vertical="center"/>
    </xf>
    <xf numFmtId="49" fontId="29" fillId="10" borderId="5" applyNumberFormat="1" applyFont="1" applyFill="1" applyBorder="1" applyAlignment="1" applyProtection="0">
      <alignment horizontal="center" vertical="center"/>
    </xf>
    <xf numFmtId="0" fontId="17" fillId="2" borderId="5" applyNumberFormat="0" applyFont="1" applyFill="1" applyBorder="1" applyAlignment="1" applyProtection="0">
      <alignment vertical="bottom"/>
    </xf>
    <xf numFmtId="0" fontId="17" fillId="2" borderId="58" applyNumberFormat="0" applyFont="1" applyFill="1" applyBorder="1" applyAlignment="1" applyProtection="0">
      <alignment vertical="bottom"/>
    </xf>
    <xf numFmtId="0" fontId="17" fillId="2" borderId="59" applyNumberFormat="0" applyFont="1" applyFill="1" applyBorder="1" applyAlignment="1" applyProtection="0">
      <alignment vertical="bottom"/>
    </xf>
    <xf numFmtId="49" fontId="30" fillId="10" borderId="5" applyNumberFormat="1" applyFont="1" applyFill="1" applyBorder="1" applyAlignment="1" applyProtection="0">
      <alignment horizontal="center" vertical="center"/>
    </xf>
    <xf numFmtId="49" fontId="30" fillId="2" borderId="5" applyNumberFormat="1" applyFont="1" applyFill="1" applyBorder="1" applyAlignment="1" applyProtection="0">
      <alignment horizontal="center" vertical="center" wrapText="1"/>
    </xf>
    <xf numFmtId="1" fontId="2" fillId="2" borderId="48" applyNumberFormat="1" applyFont="1" applyFill="1" applyBorder="1" applyAlignment="1" applyProtection="0">
      <alignment horizontal="center" vertical="center"/>
    </xf>
    <xf numFmtId="0" fontId="19" fillId="2" borderId="42" applyNumberFormat="0" applyFont="1" applyFill="1" applyBorder="1" applyAlignment="1" applyProtection="0">
      <alignment vertical="bottom"/>
    </xf>
    <xf numFmtId="49" fontId="25" fillId="2" borderId="5" applyNumberFormat="1" applyFont="1" applyFill="1" applyBorder="1" applyAlignment="1" applyProtection="0">
      <alignment horizontal="center" vertical="bottom" wrapText="1"/>
    </xf>
    <xf numFmtId="0" fontId="16" fillId="2" borderId="6" applyNumberFormat="0" applyFont="1" applyFill="1" applyBorder="1" applyAlignment="1" applyProtection="0">
      <alignment vertical="bottom"/>
    </xf>
    <xf numFmtId="0" fontId="16" fillId="2" borderId="60" applyNumberFormat="0" applyFont="1" applyFill="1" applyBorder="1" applyAlignment="1" applyProtection="0">
      <alignment vertical="bottom"/>
    </xf>
    <xf numFmtId="1" fontId="31" fillId="2" borderId="5" applyNumberFormat="1" applyFont="1" applyFill="1" applyBorder="1" applyAlignment="1" applyProtection="0">
      <alignment horizontal="center" vertical="bottom"/>
    </xf>
    <xf numFmtId="1" fontId="29" fillId="10" borderId="5" applyNumberFormat="1" applyFont="1" applyFill="1" applyBorder="1" applyAlignment="1" applyProtection="0">
      <alignment horizontal="center" vertical="bottom"/>
    </xf>
    <xf numFmtId="1" fontId="29" fillId="2" borderId="5" applyNumberFormat="1" applyFont="1" applyFill="1" applyBorder="1" applyAlignment="1" applyProtection="0">
      <alignment horizontal="center" vertical="bottom"/>
    </xf>
    <xf numFmtId="1" fontId="19" fillId="2" borderId="48" applyNumberFormat="1" applyFont="1" applyFill="1" applyBorder="1" applyAlignment="1" applyProtection="0">
      <alignment horizontal="center" vertical="center"/>
    </xf>
    <xf numFmtId="0" fontId="32" fillId="2" borderId="48" applyNumberFormat="0" applyFont="1" applyFill="1" applyBorder="1" applyAlignment="1" applyProtection="0">
      <alignment horizontal="center" vertical="center"/>
    </xf>
    <xf numFmtId="1" fontId="33" fillId="2" borderId="48" applyNumberFormat="1" applyFont="1" applyFill="1" applyBorder="1" applyAlignment="1" applyProtection="0">
      <alignment horizontal="center" vertical="bottom"/>
    </xf>
    <xf numFmtId="1" fontId="34" fillId="2" borderId="20" applyNumberFormat="1" applyFont="1" applyFill="1" applyBorder="1" applyAlignment="1" applyProtection="0">
      <alignment horizontal="center" vertical="center"/>
    </xf>
    <xf numFmtId="1" fontId="5" fillId="2" borderId="20" applyNumberFormat="1" applyFont="1" applyFill="1" applyBorder="1" applyAlignment="1" applyProtection="0">
      <alignment horizontal="center" vertical="center"/>
    </xf>
    <xf numFmtId="49" fontId="25" fillId="11" borderId="5" applyNumberFormat="1" applyFont="1" applyFill="1" applyBorder="1" applyAlignment="1" applyProtection="0">
      <alignment horizontal="center" vertical="bottom" wrapText="1"/>
    </xf>
    <xf numFmtId="0" fontId="3" fillId="2" borderId="1" applyNumberFormat="1" applyFont="1" applyFill="1" applyBorder="1" applyAlignment="1" applyProtection="0">
      <alignment vertical="bottom"/>
    </xf>
    <xf numFmtId="49" fontId="25" fillId="12" borderId="5" applyNumberFormat="1" applyFont="1" applyFill="1" applyBorder="1" applyAlignment="1" applyProtection="0">
      <alignment horizontal="center" vertical="bottom" wrapText="1"/>
    </xf>
    <xf numFmtId="0" fontId="2" fillId="2" borderId="6" applyNumberFormat="0" applyFont="1" applyFill="1" applyBorder="1" applyAlignment="1" applyProtection="0">
      <alignment vertical="bottom"/>
    </xf>
    <xf numFmtId="0" fontId="2" fillId="2" borderId="60" applyNumberFormat="0" applyFont="1" applyFill="1" applyBorder="1" applyAlignment="1" applyProtection="0">
      <alignment vertical="bottom"/>
    </xf>
    <xf numFmtId="0" fontId="2" fillId="2" borderId="20" applyNumberFormat="0" applyFont="1" applyFill="1" applyBorder="1" applyAlignment="1" applyProtection="0">
      <alignment vertical="bottom"/>
    </xf>
    <xf numFmtId="0" fontId="2" fillId="2" borderId="21" applyNumberFormat="0" applyFont="1" applyFill="1" applyBorder="1" applyAlignment="1" applyProtection="0">
      <alignment vertical="bottom"/>
    </xf>
    <xf numFmtId="0" fontId="30" fillId="2" borderId="20" applyNumberFormat="0" applyFont="1" applyFill="1" applyBorder="1" applyAlignment="1" applyProtection="0">
      <alignment horizontal="center" vertical="center" wrapText="1"/>
    </xf>
    <xf numFmtId="0" fontId="30" fillId="2" borderId="20" applyNumberFormat="0" applyFont="1" applyFill="1" applyBorder="1" applyAlignment="1" applyProtection="0">
      <alignment horizontal="center" vertical="bottom"/>
    </xf>
    <xf numFmtId="0" fontId="30" fillId="2" borderId="20" applyNumberFormat="0" applyFont="1" applyFill="1" applyBorder="1" applyAlignment="1" applyProtection="0">
      <alignment horizontal="center" vertical="center"/>
    </xf>
    <xf numFmtId="0" fontId="3" fillId="2" borderId="20" applyNumberFormat="0" applyFont="1" applyFill="1" applyBorder="1" applyAlignment="1" applyProtection="0">
      <alignment vertical="bottom"/>
    </xf>
    <xf numFmtId="0" fontId="3" fillId="2" borderId="21" applyNumberFormat="0" applyFont="1" applyFill="1" applyBorder="1" applyAlignment="1" applyProtection="0">
      <alignment vertical="bottom"/>
    </xf>
    <xf numFmtId="1" fontId="29" fillId="2" borderId="20" applyNumberFormat="1" applyFont="1" applyFill="1" applyBorder="1" applyAlignment="1" applyProtection="0">
      <alignment horizontal="center" vertical="bottom"/>
    </xf>
    <xf numFmtId="0" fontId="29" fillId="2" borderId="20" applyNumberFormat="0" applyFont="1" applyFill="1" applyBorder="1" applyAlignment="1" applyProtection="0">
      <alignment horizontal="center" vertical="bottom"/>
    </xf>
    <xf numFmtId="1" fontId="31" fillId="2" borderId="20" applyNumberFormat="1" applyFont="1" applyFill="1" applyBorder="1" applyAlignment="1" applyProtection="0">
      <alignment horizontal="center" vertical="bottom"/>
    </xf>
    <xf numFmtId="49" fontId="25" fillId="8" borderId="5" applyNumberFormat="1" applyFont="1" applyFill="1" applyBorder="1" applyAlignment="1" applyProtection="0">
      <alignment horizontal="center" vertical="bottom" wrapText="1"/>
    </xf>
    <xf numFmtId="1" fontId="29" fillId="13" borderId="5" applyNumberFormat="1" applyFont="1" applyFill="1" applyBorder="1" applyAlignment="1" applyProtection="0">
      <alignment horizontal="center" vertical="bottom"/>
    </xf>
    <xf numFmtId="0" fontId="29" fillId="13" borderId="5" applyNumberFormat="0" applyFont="1" applyFill="1" applyBorder="1" applyAlignment="1" applyProtection="0">
      <alignment horizontal="center" vertical="bottom"/>
    </xf>
    <xf numFmtId="1" fontId="29" fillId="2" borderId="48" applyNumberFormat="1" applyFont="1" applyFill="1" applyBorder="1" applyAlignment="1" applyProtection="0">
      <alignment horizontal="center" vertical="bottom"/>
    </xf>
    <xf numFmtId="49" fontId="35" fillId="8" borderId="5" applyNumberFormat="1" applyFont="1" applyFill="1" applyBorder="1" applyAlignment="1" applyProtection="0">
      <alignment horizontal="center" vertical="bottom"/>
    </xf>
    <xf numFmtId="0" fontId="29" fillId="2" borderId="5" applyNumberFormat="1" applyFont="1" applyFill="1" applyBorder="1" applyAlignment="1" applyProtection="0">
      <alignment horizontal="center" vertical="bottom"/>
    </xf>
    <xf numFmtId="0" fontId="29" fillId="14" borderId="5" applyNumberFormat="0" applyFont="1" applyFill="1" applyBorder="1" applyAlignment="1" applyProtection="0">
      <alignment horizontal="center" vertical="bottom"/>
    </xf>
    <xf numFmtId="0" fontId="29" fillId="2" borderId="48" applyNumberFormat="0" applyFont="1" applyFill="1" applyBorder="1" applyAlignment="1" applyProtection="0">
      <alignment horizontal="center" vertical="bottom"/>
    </xf>
    <xf numFmtId="49" fontId="35" fillId="15" borderId="5" applyNumberFormat="1" applyFont="1" applyFill="1" applyBorder="1" applyAlignment="1" applyProtection="0">
      <alignment horizontal="center" vertical="bottom"/>
    </xf>
    <xf numFmtId="0" fontId="29" fillId="15" borderId="5" applyNumberFormat="0" applyFont="1" applyFill="1" applyBorder="1" applyAlignment="1" applyProtection="0">
      <alignment horizontal="center" vertical="bottom"/>
    </xf>
    <xf numFmtId="0" fontId="29" fillId="15" borderId="5" applyNumberFormat="1" applyFont="1" applyFill="1" applyBorder="1" applyAlignment="1" applyProtection="0">
      <alignment horizontal="center" vertical="bottom"/>
    </xf>
    <xf numFmtId="49" fontId="36" fillId="15" borderId="5" applyNumberFormat="1" applyFont="1" applyFill="1" applyBorder="1" applyAlignment="1" applyProtection="0">
      <alignment horizontal="center" vertical="bottom"/>
    </xf>
    <xf numFmtId="1" fontId="2" fillId="2" borderId="6" applyNumberFormat="1" applyFont="1" applyFill="1" applyBorder="1" applyAlignment="1" applyProtection="0">
      <alignment vertical="bottom"/>
    </xf>
    <xf numFmtId="1" fontId="2" fillId="2" borderId="60" applyNumberFormat="1" applyFont="1" applyFill="1" applyBorder="1" applyAlignment="1" applyProtection="0">
      <alignment vertical="bottom"/>
    </xf>
    <xf numFmtId="0" fontId="35" fillId="15" borderId="5" applyNumberFormat="0" applyFont="1" applyFill="1" applyBorder="1" applyAlignment="1" applyProtection="0">
      <alignment horizontal="center" vertical="bottom"/>
    </xf>
    <xf numFmtId="1" fontId="2" fillId="2" borderId="61" applyNumberFormat="1" applyFont="1" applyFill="1" applyBorder="1" applyAlignment="1" applyProtection="0">
      <alignment vertical="bottom"/>
    </xf>
    <xf numFmtId="1" fontId="2" fillId="2" borderId="62" applyNumberFormat="1" applyFont="1" applyFill="1" applyBorder="1" applyAlignment="1" applyProtection="0">
      <alignment vertical="bottom"/>
    </xf>
    <xf numFmtId="49" fontId="16" fillId="7" borderId="5" applyNumberFormat="1" applyFont="1" applyFill="1" applyBorder="1" applyAlignment="1" applyProtection="0">
      <alignment vertical="bottom"/>
    </xf>
    <xf numFmtId="20" fontId="2" fillId="2" borderId="47" applyNumberFormat="1" applyFont="1" applyFill="1" applyBorder="1" applyAlignment="1" applyProtection="0">
      <alignment vertical="bottom"/>
    </xf>
    <xf numFmtId="20" fontId="2" fillId="2" borderId="43" applyNumberFormat="1" applyFont="1" applyFill="1" applyBorder="1" applyAlignment="1" applyProtection="0">
      <alignment vertical="bottom"/>
    </xf>
    <xf numFmtId="20" fontId="2" fillId="2" borderId="49" applyNumberFormat="1" applyFont="1" applyFill="1" applyBorder="1" applyAlignment="1" applyProtection="0">
      <alignment vertical="bottom"/>
    </xf>
    <xf numFmtId="49" fontId="2" fillId="2" borderId="47" applyNumberFormat="1" applyFont="1" applyFill="1" applyBorder="1" applyAlignment="1" applyProtection="0">
      <alignment vertical="bottom"/>
    </xf>
    <xf numFmtId="49" fontId="2" fillId="2" borderId="43" applyNumberFormat="1" applyFont="1" applyFill="1" applyBorder="1" applyAlignment="1" applyProtection="0">
      <alignment vertical="bottom"/>
    </xf>
    <xf numFmtId="20" fontId="4" fillId="2" borderId="50" applyNumberFormat="1" applyFont="1" applyFill="1" applyBorder="1" applyAlignment="1" applyProtection="0">
      <alignment horizontal="center" vertical="bottom"/>
    </xf>
  </cellXfs>
  <cellStyles count="1">
    <cellStyle name="Normal" xfId="0" builtinId="0"/>
  </cellStyles>
  <dxfs count="831">
    <dxf>
      <fill>
        <patternFill patternType="solid">
          <fgColor indexed="13"/>
          <bgColor indexed="11"/>
        </patternFill>
      </fill>
    </dxf>
    <dxf>
      <fill>
        <patternFill patternType="solid">
          <fgColor indexed="13"/>
          <bgColor indexed="11"/>
        </patternFill>
      </fill>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006100"/>
      </font>
      <fill>
        <patternFill patternType="solid">
          <fgColor indexed="13"/>
          <bgColor indexed="18"/>
        </patternFill>
      </fill>
    </dxf>
    <dxf>
      <font>
        <color rgb="ff9c0006"/>
      </font>
      <fill>
        <patternFill patternType="solid">
          <fgColor indexed="13"/>
          <bgColor indexed="21"/>
        </patternFill>
      </fill>
    </dxf>
    <dxf>
      <font>
        <color rgb="ff9c0006"/>
      </font>
      <fill>
        <patternFill patternType="solid">
          <fgColor indexed="13"/>
          <bgColor indexed="21"/>
        </patternFill>
      </fill>
    </dxf>
    <dxf>
      <font>
        <color rgb="ff9c0006"/>
      </font>
      <fill>
        <patternFill patternType="solid">
          <fgColor indexed="13"/>
          <bgColor indexed="21"/>
        </patternFill>
      </fill>
    </dxf>
    <dxf>
      <font>
        <color rgb="ff9c0006"/>
      </font>
      <fill>
        <patternFill patternType="solid">
          <fgColor indexed="13"/>
          <bgColor indexed="21"/>
        </patternFill>
      </fill>
    </dxf>
    <dxf>
      <font>
        <color rgb="ff9c6500"/>
      </font>
      <fill>
        <patternFill patternType="solid">
          <fgColor indexed="13"/>
          <bgColor indexed="16"/>
        </patternFill>
      </fill>
    </dxf>
    <dxf>
      <font>
        <color rgb="ff9c6500"/>
      </font>
      <fill>
        <patternFill patternType="solid">
          <fgColor indexed="13"/>
          <bgColor indexed="16"/>
        </patternFill>
      </fill>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9c6500"/>
      </font>
      <fill>
        <patternFill patternType="solid">
          <fgColor indexed="13"/>
          <bgColor indexed="16"/>
        </patternFill>
      </fill>
    </dxf>
    <dxf>
      <font>
        <color rgb="ff9c6500"/>
      </font>
      <fill>
        <patternFill patternType="solid">
          <fgColor indexed="13"/>
          <bgColor indexed="16"/>
        </patternFill>
      </fill>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9c6500"/>
      </font>
      <fill>
        <patternFill patternType="solid">
          <fgColor indexed="13"/>
          <bgColor indexed="16"/>
        </patternFill>
      </fill>
    </dxf>
    <dxf>
      <font>
        <color rgb="ff9c6500"/>
      </font>
      <fill>
        <patternFill patternType="solid">
          <fgColor indexed="13"/>
          <bgColor indexed="16"/>
        </patternFill>
      </fill>
    </dxf>
    <dxf>
      <font>
        <color rgb="ff9c6500"/>
      </font>
      <fill>
        <patternFill patternType="solid">
          <fgColor indexed="13"/>
          <bgColor indexed="16"/>
        </patternFill>
      </fill>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9c6500"/>
      </font>
      <fill>
        <patternFill patternType="solid">
          <fgColor indexed="13"/>
          <bgColor indexed="16"/>
        </patternFill>
      </fill>
    </dxf>
    <dxf>
      <font>
        <color rgb="ff006100"/>
      </font>
      <fill>
        <patternFill patternType="solid">
          <fgColor indexed="13"/>
          <bgColor indexed="18"/>
        </patternFill>
      </fill>
    </dxf>
    <dxf>
      <font>
        <color rgb="ff9c0006"/>
      </font>
    </dxf>
    <dxf>
      <font>
        <color rgb="ff9c0006"/>
      </font>
    </dxf>
    <dxf>
      <font>
        <color rgb="ff9c0006"/>
      </font>
    </dxf>
    <dxf>
      <font>
        <color rgb="ff006100"/>
      </font>
      <fill>
        <patternFill patternType="solid">
          <fgColor indexed="13"/>
          <bgColor indexed="18"/>
        </patternFill>
      </fill>
    </dxf>
    <dxf>
      <font>
        <color rgb="ffff0000"/>
      </font>
    </dxf>
    <dxf>
      <font>
        <color rgb="ff006100"/>
      </font>
      <fill>
        <patternFill patternType="solid">
          <fgColor indexed="13"/>
          <bgColor indexed="18"/>
        </patternFill>
      </fill>
    </dxf>
    <dxf>
      <fill>
        <patternFill patternType="solid">
          <fgColor indexed="13"/>
          <bgColor indexed="26"/>
        </patternFill>
      </fill>
    </dxf>
    <dxf>
      <font>
        <color rgb="ff9c0006"/>
      </font>
      <fill>
        <patternFill patternType="solid">
          <fgColor indexed="13"/>
          <bgColor indexed="21"/>
        </patternFill>
      </fill>
    </dxf>
    <dxf>
      <font>
        <color rgb="ff006100"/>
      </font>
      <fill>
        <patternFill patternType="solid">
          <fgColor indexed="13"/>
          <bgColor indexed="18"/>
        </patternFill>
      </fill>
    </dxf>
    <dxf>
      <font>
        <color rgb="ff9c0006"/>
      </font>
      <fill>
        <patternFill patternType="solid">
          <fgColor indexed="13"/>
          <bgColor indexed="21"/>
        </patternFill>
      </fill>
    </dxf>
    <dxf>
      <fill>
        <patternFill patternType="solid">
          <fgColor indexed="13"/>
          <bgColor indexed="26"/>
        </patternFill>
      </fill>
    </dxf>
    <dxf>
      <font>
        <color rgb="ff006100"/>
      </font>
      <fill>
        <patternFill patternType="solid">
          <fgColor indexed="13"/>
          <bgColor indexed="18"/>
        </patternFill>
      </fill>
    </dxf>
    <dxf>
      <fill>
        <patternFill patternType="solid">
          <fgColor indexed="13"/>
          <bgColor indexed="27"/>
        </patternFill>
      </fill>
    </dxf>
    <dxf>
      <font>
        <color rgb="ff9c0006"/>
      </font>
      <fill>
        <patternFill patternType="solid">
          <fgColor indexed="13"/>
          <bgColor indexed="21"/>
        </patternFill>
      </fill>
    </dxf>
    <dxf>
      <font>
        <color rgb="ff006100"/>
      </font>
      <fill>
        <patternFill patternType="solid">
          <fgColor indexed="13"/>
          <bgColor indexed="18"/>
        </patternFill>
      </fill>
    </dxf>
    <dxf>
      <fill>
        <patternFill patternType="solid">
          <fgColor indexed="13"/>
          <bgColor indexed="27"/>
        </patternFill>
      </fill>
    </dxf>
    <dxf>
      <font>
        <color rgb="ff9c0006"/>
      </font>
      <fill>
        <patternFill patternType="solid">
          <fgColor indexed="13"/>
          <bgColor indexed="21"/>
        </patternFill>
      </fill>
    </dxf>
    <dxf>
      <font>
        <color rgb="ff006100"/>
      </font>
      <fill>
        <patternFill patternType="solid">
          <fgColor indexed="13"/>
          <bgColor indexed="18"/>
        </patternFill>
      </fill>
    </dxf>
    <dxf>
      <fill>
        <patternFill patternType="solid">
          <fgColor indexed="13"/>
          <bgColor indexed="27"/>
        </patternFill>
      </fill>
    </dxf>
    <dxf>
      <font>
        <color rgb="ff9c0006"/>
      </font>
      <fill>
        <patternFill patternType="solid">
          <fgColor indexed="13"/>
          <bgColor indexed="21"/>
        </patternFill>
      </fill>
    </dxf>
    <dxf>
      <font>
        <color rgb="ff006100"/>
      </font>
      <fill>
        <patternFill patternType="solid">
          <fgColor indexed="13"/>
          <bgColor indexed="18"/>
        </patternFill>
      </fill>
    </dxf>
    <dxf>
      <font>
        <color rgb="ff006100"/>
      </font>
      <fill>
        <patternFill patternType="solid">
          <fgColor indexed="13"/>
          <bgColor indexed="18"/>
        </patternFill>
      </fill>
    </dxf>
    <dxf>
      <font>
        <color rgb="ff006100"/>
      </font>
      <fill>
        <patternFill patternType="solid">
          <fgColor indexed="13"/>
          <bgColor indexed="18"/>
        </patternFill>
      </fill>
    </dxf>
    <dxf>
      <font>
        <color rgb="ff9c0006"/>
      </font>
      <fill>
        <patternFill patternType="solid">
          <fgColor indexed="13"/>
          <bgColor indexed="21"/>
        </patternFill>
      </fill>
    </dxf>
    <dxf>
      <font>
        <b val="1"/>
        <color rgb="ff00b0f0"/>
      </font>
    </dxf>
    <dxf>
      <font>
        <color rgb="ff9c0006"/>
      </font>
      <fill>
        <patternFill patternType="solid">
          <fgColor indexed="13"/>
          <bgColor indexed="21"/>
        </patternFill>
      </fill>
    </dxf>
    <dxf>
      <font>
        <color rgb="ff9c0006"/>
      </font>
      <fill>
        <patternFill patternType="solid">
          <fgColor indexed="13"/>
          <bgColor indexed="21"/>
        </patternFill>
      </fill>
    </dxf>
    <dxf>
      <font>
        <b val="1"/>
        <color rgb="ff00b0f0"/>
      </font>
    </dxf>
    <dxf>
      <font>
        <color rgb="ff9c0006"/>
      </font>
      <fill>
        <patternFill patternType="solid">
          <fgColor indexed="13"/>
          <bgColor indexed="21"/>
        </patternFill>
      </fill>
    </dxf>
    <dxf>
      <font>
        <b val="1"/>
        <color rgb="ffff0000"/>
      </font>
    </dxf>
    <dxf>
      <font>
        <b val="1"/>
        <color rgb="ffff0000"/>
      </font>
    </dxf>
    <dxf>
      <font>
        <color rgb="ff9c0006"/>
      </font>
      <fill>
        <patternFill patternType="solid">
          <fgColor indexed="13"/>
          <bgColor indexed="21"/>
        </patternFill>
      </fill>
    </dxf>
  </dxfs>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e5b8b7"/>
      <rgbColor rgb="fff2dbdb"/>
      <rgbColor rgb="00000000"/>
      <rgbColor rgb="ffeaf1dd"/>
      <rgbColor rgb="ffccffff"/>
      <rgbColor rgb="ffffeb9c"/>
      <rgbColor rgb="ff9c6500"/>
      <rgbColor rgb="ffc6efce"/>
      <rgbColor rgb="ff006100"/>
      <rgbColor rgb="ff9c0006"/>
      <rgbColor rgb="ffffc7ce"/>
      <rgbColor rgb="ff0070c0"/>
      <rgbColor rgb="ffff0000"/>
      <rgbColor rgb="ffe5dfec"/>
      <rgbColor rgb="ffd8d8d8"/>
      <rgbColor rgb="ffb8cce4"/>
      <rgbColor rgb="ffd2dae4"/>
      <rgbColor rgb="fff2f2f2"/>
      <rgbColor rgb="ffccffcc"/>
      <rgbColor rgb="ff00b0f0"/>
      <rgbColor rgb="ffff6600"/>
      <rgbColor rgb="ffffffcc"/>
      <rgbColor rgb="ffffff99"/>
      <rgbColor rgb="ffc2d69b"/>
      <rgbColor rgb="ffffcc99"/>
      <rgbColor rgb="ffccc0d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DF1072"/>
  <sheetViews>
    <sheetView workbookViewId="0" defaultGridColor="0" colorId="9"/>
  </sheetViews>
  <sheetFormatPr defaultColWidth="8.83333" defaultRowHeight="14.25" customHeight="1" outlineLevelRow="0" outlineLevelCol="0"/>
  <cols>
    <col min="1" max="1" width="7.5" style="2" customWidth="1"/>
    <col min="2" max="2" width="11.1719" style="2" customWidth="1"/>
    <col min="3" max="3" width="39.1719" style="2" customWidth="1"/>
    <col min="4" max="4" width="7.5" style="3" customWidth="1"/>
    <col min="5" max="5" width="7.5" style="2" customWidth="1"/>
    <col min="6" max="6" width="17.5" style="2" customWidth="1"/>
    <col min="7" max="7" width="6" style="4" customWidth="1"/>
    <col min="8" max="8" width="6" style="4" customWidth="1"/>
    <col min="9" max="9" width="6" style="5" customWidth="1"/>
    <col min="10" max="10" width="6" style="4" customWidth="1"/>
    <col min="11" max="11" width="6" style="4" customWidth="1"/>
    <col min="12" max="12" width="6" style="5" customWidth="1"/>
    <col min="13" max="13" width="6" style="4" customWidth="1"/>
    <col min="14" max="14" width="6" style="4" customWidth="1"/>
    <col min="15" max="15" width="5.85156" style="5" customWidth="1"/>
    <col min="16" max="16" width="5.85156" style="4" customWidth="1"/>
    <col min="17" max="17" width="5.85156" style="4" customWidth="1"/>
    <col min="18" max="18" width="5.85156" style="4" customWidth="1"/>
    <col min="19" max="19" width="5.85156" style="4" customWidth="1"/>
    <col min="20" max="20" width="5.85156" style="4" customWidth="1"/>
    <col min="21" max="21" width="5.85156" style="4" customWidth="1"/>
    <col min="22" max="22" width="5.85156" style="4" customWidth="1"/>
    <col min="23" max="23" width="5.85156" style="4" customWidth="1"/>
    <col min="24" max="24" width="5.85156" style="4" customWidth="1"/>
    <col min="25" max="25" width="5.85156" style="4" customWidth="1"/>
    <col min="26" max="26" width="5.85156" style="4" customWidth="1"/>
    <col min="27" max="27" width="5.85156" style="4" customWidth="1"/>
    <col min="28" max="28" width="5.85156" style="4" customWidth="1"/>
    <col min="29" max="29" width="5.85156" style="4" customWidth="1"/>
    <col min="30" max="30" width="5.85156" style="4" customWidth="1"/>
    <col min="31" max="31" width="6" style="4" customWidth="1"/>
    <col min="32" max="32" width="6" style="4" customWidth="1"/>
    <col min="33" max="33" width="6" style="4" customWidth="1"/>
    <col min="34" max="34" width="6" style="4" customWidth="1"/>
    <col min="35" max="35" width="6" style="4" customWidth="1"/>
    <col min="36" max="36" width="6" style="4" customWidth="1"/>
    <col min="37" max="37" width="6" style="4" customWidth="1"/>
    <col min="38" max="38" width="6" style="4" customWidth="1"/>
    <col min="39" max="39" width="6" style="4" customWidth="1"/>
    <col min="40" max="40" width="6" style="4" customWidth="1"/>
    <col min="41" max="41" width="6" style="4" customWidth="1"/>
    <col min="42" max="42" width="6" style="4" customWidth="1"/>
    <col min="43" max="43" width="6" style="4" customWidth="1"/>
    <col min="44" max="44" width="6" style="4" customWidth="1"/>
    <col min="45" max="45" width="6" style="4" customWidth="1"/>
    <col min="46" max="46" width="6" style="4" customWidth="1"/>
    <col min="47" max="47" width="6" style="4" customWidth="1"/>
    <col min="48" max="48" width="6" style="4" customWidth="1"/>
    <col min="49" max="49" width="6" style="4" customWidth="1"/>
    <col min="50" max="50" width="6" style="4" customWidth="1"/>
    <col min="51" max="51" width="6" style="4" customWidth="1"/>
    <col min="52" max="52" width="6" style="4" customWidth="1"/>
    <col min="53" max="53" width="6" style="4" customWidth="1"/>
    <col min="54" max="54" width="6" style="4" customWidth="1"/>
    <col min="55" max="55" width="6" style="4" customWidth="1"/>
    <col min="56" max="56" width="6" style="4" customWidth="1"/>
    <col min="57" max="57" width="6" style="4" customWidth="1"/>
    <col min="58" max="58" width="6" style="4" customWidth="1"/>
    <col min="59" max="59" width="6" style="4" customWidth="1"/>
    <col min="60" max="60" width="6" style="4" customWidth="1"/>
    <col min="61" max="61" width="6" style="4" customWidth="1"/>
    <col min="62" max="62" width="6" style="4" customWidth="1"/>
    <col min="63" max="63" width="6" style="4" customWidth="1"/>
    <col min="64" max="64" width="6" style="4" customWidth="1"/>
    <col min="65" max="65" width="6" style="4" customWidth="1"/>
    <col min="66" max="66" width="6" style="4" customWidth="1"/>
    <col min="67" max="67" width="6" style="4" customWidth="1"/>
    <col min="68" max="68" width="6" style="4" customWidth="1"/>
    <col min="69" max="69" width="6" style="4" customWidth="1"/>
    <col min="70" max="70" width="6" style="4" customWidth="1"/>
    <col min="71" max="71" width="6" style="4" customWidth="1"/>
    <col min="72" max="72" width="6" style="4" customWidth="1"/>
    <col min="73" max="73" width="6" style="4" customWidth="1"/>
    <col min="74" max="74" width="6" style="4" customWidth="1"/>
    <col min="75" max="75" width="6" style="4" customWidth="1"/>
    <col min="76" max="76" width="6" style="4" customWidth="1"/>
    <col min="77" max="77" width="6" style="4" customWidth="1"/>
    <col min="78" max="78" width="6" style="4" customWidth="1"/>
    <col min="79" max="79" width="6" style="4" customWidth="1"/>
    <col min="80" max="80" width="6" style="4" customWidth="1"/>
    <col min="81" max="81" width="6" style="4" customWidth="1"/>
    <col min="82" max="82" width="6" style="4" customWidth="1"/>
    <col min="83" max="83" width="6" style="4" customWidth="1"/>
    <col min="84" max="84" width="6" style="4" customWidth="1"/>
    <col min="85" max="85" width="6" style="4" customWidth="1"/>
    <col min="86" max="86" width="6" style="4" customWidth="1"/>
    <col min="87" max="87" width="6" style="4" customWidth="1"/>
    <col min="88" max="88" width="6" style="4" customWidth="1"/>
    <col min="89" max="89" width="6" style="4" customWidth="1"/>
    <col min="90" max="90" width="6" style="4" customWidth="1"/>
    <col min="91" max="91" width="6" style="4" customWidth="1"/>
    <col min="92" max="92" width="6" style="4" customWidth="1"/>
    <col min="93" max="93" width="6" style="4" customWidth="1"/>
    <col min="94" max="94" width="6" style="4" customWidth="1"/>
    <col min="95" max="95" width="6" style="4" customWidth="1"/>
    <col min="96" max="96" width="6" style="4" customWidth="1"/>
    <col min="97" max="97" width="6" style="4" customWidth="1"/>
    <col min="98" max="98" width="6" style="4" customWidth="1"/>
    <col min="99" max="99" width="5.5" style="4" customWidth="1"/>
    <col min="100" max="100" width="8.5" style="2" customWidth="1"/>
    <col min="101" max="101" width="6.5" style="2" customWidth="1"/>
    <col min="102" max="102" width="10.6719" style="6" customWidth="1"/>
    <col min="103" max="103" width="8.35156" style="6" customWidth="1"/>
    <col min="104" max="104" width="8.35156" style="6" customWidth="1"/>
    <col min="105" max="105" width="10.1719" style="2" customWidth="1"/>
    <col min="106" max="106" width="10.6719" style="2" customWidth="1"/>
    <col min="107" max="107" width="9.67188" style="2" customWidth="1"/>
    <col min="108" max="108" width="9.17188" style="2" customWidth="1"/>
    <col min="109" max="109" width="10.5" style="2" customWidth="1"/>
    <col min="110" max="110" width="9.17188" style="2" customWidth="1"/>
    <col min="111" max="256" width="8.85156" style="1" customWidth="1"/>
  </cols>
  <sheetData>
    <row r="1" s="7" customFormat="1" ht="28.5" customHeight="1">
      <c r="C1" s="8">
        <v>41759</v>
      </c>
      <c r="D1" s="9"/>
      <c r="E1" s="10"/>
      <c r="F1" s="11"/>
      <c r="G1" s="12"/>
      <c r="H1" s="12"/>
      <c r="I1" s="12"/>
      <c r="J1" s="12"/>
      <c r="K1" s="12"/>
      <c r="L1" s="12"/>
      <c r="M1" s="12"/>
      <c r="N1" s="11"/>
      <c r="O1" s="12"/>
      <c r="P1" s="12"/>
      <c r="Q1" s="12"/>
      <c r="R1" s="12"/>
      <c r="S1" s="12"/>
      <c r="T1" s="12"/>
      <c r="U1" s="12"/>
      <c r="V1" s="11"/>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3"/>
      <c r="CW1" s="14"/>
      <c r="CX1" t="s" s="15">
        <v>0</v>
      </c>
      <c r="CY1" t="s" s="15">
        <v>1</v>
      </c>
      <c r="CZ1" s="16"/>
      <c r="DA1" s="12"/>
      <c r="DB1" s="12"/>
      <c r="DC1" s="12"/>
      <c r="DD1" s="17"/>
      <c r="DE1" t="s" s="18">
        <v>2</v>
      </c>
      <c r="DF1" s="19"/>
    </row>
    <row r="2" s="7" customFormat="1" ht="19.5" customHeight="1">
      <c r="A2" t="s" s="20">
        <v>3</v>
      </c>
      <c r="B2" t="s" s="20">
        <v>4</v>
      </c>
      <c r="C2" s="21">
        <v>1.75</v>
      </c>
      <c r="D2" t="s" s="22">
        <v>5</v>
      </c>
      <c r="E2" t="s" s="23">
        <v>6</v>
      </c>
      <c r="F2" s="24"/>
      <c r="G2" s="25"/>
      <c r="H2" s="26"/>
      <c r="I2" s="27"/>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28"/>
      <c r="CX2" t="s" s="29">
        <v>0</v>
      </c>
      <c r="CY2" s="30"/>
      <c r="CZ2" s="12"/>
      <c r="DA2" s="12"/>
      <c r="DB2" s="12"/>
      <c r="DC2" s="12"/>
      <c r="DD2" s="17"/>
      <c r="DE2" s="31"/>
      <c r="DF2" s="32"/>
    </row>
    <row r="3" s="7" customFormat="1" ht="15" customHeight="1">
      <c r="C3" t="s" s="33">
        <v>7</v>
      </c>
      <c r="D3" t="s" s="34">
        <v>8</v>
      </c>
      <c r="E3" t="s" s="35">
        <v>9</v>
      </c>
      <c r="F3" t="s" s="36">
        <v>10</v>
      </c>
      <c r="G3" s="37">
        <v>41759</v>
      </c>
      <c r="H3" s="38"/>
      <c r="I3" s="39"/>
      <c r="J3" s="37">
        <v>41760</v>
      </c>
      <c r="K3" s="38"/>
      <c r="L3" s="39"/>
      <c r="M3" s="37">
        <v>41761</v>
      </c>
      <c r="N3" s="38"/>
      <c r="O3" s="39"/>
      <c r="P3" s="37">
        <v>41762</v>
      </c>
      <c r="Q3" s="38"/>
      <c r="R3" s="39"/>
      <c r="S3" s="37">
        <v>41763</v>
      </c>
      <c r="T3" s="38"/>
      <c r="U3" s="39"/>
      <c r="V3" s="37">
        <v>41764</v>
      </c>
      <c r="W3" s="38"/>
      <c r="X3" s="39"/>
      <c r="Y3" s="37">
        <v>41765</v>
      </c>
      <c r="Z3" s="38"/>
      <c r="AA3" s="39"/>
      <c r="AB3" s="37">
        <v>41766</v>
      </c>
      <c r="AC3" s="38"/>
      <c r="AD3" s="39"/>
      <c r="AE3" s="37">
        <v>41767</v>
      </c>
      <c r="AF3" s="38"/>
      <c r="AG3" s="39"/>
      <c r="AH3" s="37">
        <v>41768</v>
      </c>
      <c r="AI3" s="38"/>
      <c r="AJ3" s="39"/>
      <c r="AK3" s="37">
        <v>41769</v>
      </c>
      <c r="AL3" s="38"/>
      <c r="AM3" s="39"/>
      <c r="AN3" s="37">
        <v>41770</v>
      </c>
      <c r="AO3" s="38"/>
      <c r="AP3" s="39"/>
      <c r="AQ3" s="37">
        <v>41771</v>
      </c>
      <c r="AR3" s="38"/>
      <c r="AS3" s="39"/>
      <c r="AT3" s="37">
        <v>41772</v>
      </c>
      <c r="AU3" s="38"/>
      <c r="AV3" s="39"/>
      <c r="AW3" s="37">
        <v>41773</v>
      </c>
      <c r="AX3" s="38"/>
      <c r="AY3" s="39"/>
      <c r="AZ3" s="37">
        <v>41774</v>
      </c>
      <c r="BA3" s="38"/>
      <c r="BB3" s="39"/>
      <c r="BC3" s="37">
        <v>41775</v>
      </c>
      <c r="BD3" s="38"/>
      <c r="BE3" s="39"/>
      <c r="BF3" s="37">
        <v>41776</v>
      </c>
      <c r="BG3" s="38"/>
      <c r="BH3" s="39"/>
      <c r="BI3" s="37">
        <v>41777</v>
      </c>
      <c r="BJ3" s="38"/>
      <c r="BK3" s="39"/>
      <c r="BL3" s="37">
        <v>41778</v>
      </c>
      <c r="BM3" s="38"/>
      <c r="BN3" s="39"/>
      <c r="BO3" s="37">
        <v>41779</v>
      </c>
      <c r="BP3" s="38"/>
      <c r="BQ3" s="39"/>
      <c r="BR3" s="37">
        <v>41780</v>
      </c>
      <c r="BS3" s="38"/>
      <c r="BT3" s="39"/>
      <c r="BU3" s="37">
        <v>41781</v>
      </c>
      <c r="BV3" s="38"/>
      <c r="BW3" s="39"/>
      <c r="BX3" s="37">
        <v>41782</v>
      </c>
      <c r="BY3" s="38"/>
      <c r="BZ3" s="39"/>
      <c r="CA3" s="37">
        <v>41783</v>
      </c>
      <c r="CB3" s="38"/>
      <c r="CC3" s="39"/>
      <c r="CD3" s="37">
        <v>41784</v>
      </c>
      <c r="CE3" s="38"/>
      <c r="CF3" s="39"/>
      <c r="CG3" s="37">
        <v>41785</v>
      </c>
      <c r="CH3" s="38"/>
      <c r="CI3" s="39"/>
      <c r="CJ3" s="37">
        <v>41786</v>
      </c>
      <c r="CK3" s="38"/>
      <c r="CL3" s="39"/>
      <c r="CM3" s="37">
        <v>41787</v>
      </c>
      <c r="CN3" s="38"/>
      <c r="CO3" s="39"/>
      <c r="CP3" s="37">
        <v>41788</v>
      </c>
      <c r="CQ3" s="38"/>
      <c r="CR3" s="39"/>
      <c r="CS3" s="37">
        <v>41789</v>
      </c>
      <c r="CT3" s="38"/>
      <c r="CU3" s="39"/>
      <c r="CV3" s="40"/>
      <c r="CW3" s="41"/>
      <c r="CX3" s="42">
        <f>COUNTA($G$3:$CU$3)-$CX$6</f>
        <v>20</v>
      </c>
      <c r="CY3" s="42">
        <f>$CX$3*8</f>
        <v>160</v>
      </c>
      <c r="CZ3" s="43"/>
      <c r="DA3" s="44"/>
      <c r="DB3" s="44"/>
      <c r="DC3" s="44"/>
      <c r="DD3" s="45"/>
      <c r="DE3" t="s" s="46">
        <v>11</v>
      </c>
      <c r="DF3" s="32"/>
    </row>
    <row r="4" s="47" customFormat="1" ht="26.25" customHeight="1">
      <c r="D4" s="48"/>
      <c r="F4" s="49"/>
      <c r="G4" t="s" s="50">
        <v>12</v>
      </c>
      <c r="H4" s="51"/>
      <c r="I4" t="s" s="52">
        <v>13</v>
      </c>
      <c r="J4" t="s" s="50">
        <v>14</v>
      </c>
      <c r="K4" s="51"/>
      <c r="L4" t="s" s="52">
        <v>13</v>
      </c>
      <c r="M4" t="s" s="50">
        <v>15</v>
      </c>
      <c r="N4" s="51"/>
      <c r="O4" s="53"/>
      <c r="P4" t="s" s="50">
        <v>16</v>
      </c>
      <c r="Q4" s="51"/>
      <c r="R4" s="54"/>
      <c r="S4" t="s" s="50">
        <v>17</v>
      </c>
      <c r="T4" s="51"/>
      <c r="U4" s="54"/>
      <c r="V4" t="s" s="50">
        <v>18</v>
      </c>
      <c r="W4" s="51"/>
      <c r="X4" s="54"/>
      <c r="Y4" t="s" s="50">
        <v>19</v>
      </c>
      <c r="Z4" s="51"/>
      <c r="AA4" s="54"/>
      <c r="AB4" t="s" s="50">
        <v>12</v>
      </c>
      <c r="AC4" s="51"/>
      <c r="AD4" s="54"/>
      <c r="AE4" t="s" s="50">
        <v>14</v>
      </c>
      <c r="AF4" s="51"/>
      <c r="AG4" t="s" s="55">
        <v>13</v>
      </c>
      <c r="AH4" t="s" s="50">
        <v>15</v>
      </c>
      <c r="AI4" s="51"/>
      <c r="AJ4" s="54"/>
      <c r="AK4" t="s" s="50">
        <v>16</v>
      </c>
      <c r="AL4" s="51"/>
      <c r="AM4" s="54"/>
      <c r="AN4" t="s" s="50">
        <v>17</v>
      </c>
      <c r="AO4" s="51"/>
      <c r="AP4" s="54"/>
      <c r="AQ4" t="s" s="50">
        <v>18</v>
      </c>
      <c r="AR4" s="51"/>
      <c r="AS4" s="54"/>
      <c r="AT4" t="s" s="50">
        <v>19</v>
      </c>
      <c r="AU4" s="51"/>
      <c r="AV4" s="54"/>
      <c r="AW4" t="s" s="50">
        <v>12</v>
      </c>
      <c r="AX4" s="51"/>
      <c r="AY4" s="54"/>
      <c r="AZ4" t="s" s="50">
        <v>14</v>
      </c>
      <c r="BA4" s="51"/>
      <c r="BB4" s="54"/>
      <c r="BC4" t="s" s="50">
        <v>15</v>
      </c>
      <c r="BD4" s="51"/>
      <c r="BE4" s="54"/>
      <c r="BF4" t="s" s="50">
        <v>16</v>
      </c>
      <c r="BG4" s="51"/>
      <c r="BH4" s="54"/>
      <c r="BI4" t="s" s="50">
        <v>17</v>
      </c>
      <c r="BJ4" s="51"/>
      <c r="BK4" s="54"/>
      <c r="BL4" t="s" s="50">
        <v>18</v>
      </c>
      <c r="BM4" s="51"/>
      <c r="BN4" s="54"/>
      <c r="BO4" t="s" s="50">
        <v>19</v>
      </c>
      <c r="BP4" s="51"/>
      <c r="BQ4" s="54"/>
      <c r="BR4" t="s" s="50">
        <v>12</v>
      </c>
      <c r="BS4" s="51"/>
      <c r="BT4" s="54"/>
      <c r="BU4" t="s" s="50">
        <v>14</v>
      </c>
      <c r="BV4" s="51"/>
      <c r="BW4" s="54"/>
      <c r="BX4" t="s" s="50">
        <v>15</v>
      </c>
      <c r="BY4" s="51"/>
      <c r="BZ4" s="54"/>
      <c r="CA4" t="s" s="50">
        <v>16</v>
      </c>
      <c r="CB4" s="51"/>
      <c r="CC4" s="54"/>
      <c r="CD4" t="s" s="50">
        <v>17</v>
      </c>
      <c r="CE4" s="51"/>
      <c r="CF4" s="54"/>
      <c r="CG4" t="s" s="50">
        <v>18</v>
      </c>
      <c r="CH4" s="51"/>
      <c r="CI4" s="54"/>
      <c r="CJ4" t="s" s="50">
        <v>19</v>
      </c>
      <c r="CK4" s="51"/>
      <c r="CL4" s="54"/>
      <c r="CM4" t="s" s="50">
        <v>12</v>
      </c>
      <c r="CN4" s="51"/>
      <c r="CO4" s="54"/>
      <c r="CP4" t="s" s="50">
        <v>14</v>
      </c>
      <c r="CQ4" s="51"/>
      <c r="CR4" s="54"/>
      <c r="CS4" t="s" s="50">
        <v>15</v>
      </c>
      <c r="CT4" s="51"/>
      <c r="CU4" s="54"/>
      <c r="CV4" t="s" s="56">
        <v>20</v>
      </c>
      <c r="CW4" t="s" s="57">
        <v>21</v>
      </c>
      <c r="CX4" t="s" s="58">
        <v>22</v>
      </c>
      <c r="CY4" t="s" s="58">
        <v>23</v>
      </c>
      <c r="CZ4" t="s" s="59">
        <v>24</v>
      </c>
      <c r="DA4" t="s" s="60">
        <v>25</v>
      </c>
      <c r="DB4" t="s" s="60">
        <v>26</v>
      </c>
      <c r="DC4" t="s" s="60">
        <v>27</v>
      </c>
      <c r="DD4" t="s" s="61">
        <v>28</v>
      </c>
      <c r="DE4" t="s" s="61">
        <v>29</v>
      </c>
      <c r="DF4" t="s" s="62">
        <v>30</v>
      </c>
    </row>
    <row r="5" s="63" customFormat="1" ht="17.25" customHeight="1">
      <c r="A5" s="64"/>
      <c r="B5" s="65"/>
      <c r="C5" s="66"/>
      <c r="D5" s="66"/>
      <c r="E5" s="66"/>
      <c r="F5" s="67"/>
      <c r="G5" s="68">
        <v>43221</v>
      </c>
      <c r="H5" s="69">
        <v>43221.5</v>
      </c>
      <c r="I5" s="70">
        <v>43221.75</v>
      </c>
      <c r="J5" s="68">
        <v>43222</v>
      </c>
      <c r="K5" s="69">
        <v>43222.5</v>
      </c>
      <c r="L5" s="70">
        <v>43222.75</v>
      </c>
      <c r="M5" s="68">
        <v>43223</v>
      </c>
      <c r="N5" s="69">
        <v>43223.5</v>
      </c>
      <c r="O5" s="70">
        <v>43223.75</v>
      </c>
      <c r="P5" s="68">
        <v>43224</v>
      </c>
      <c r="Q5" s="69">
        <v>43224.5</v>
      </c>
      <c r="R5" s="70">
        <v>43224.75</v>
      </c>
      <c r="S5" s="68">
        <v>43225</v>
      </c>
      <c r="T5" s="69">
        <v>43225.5</v>
      </c>
      <c r="U5" s="70">
        <v>43225.75</v>
      </c>
      <c r="V5" s="68">
        <v>43226</v>
      </c>
      <c r="W5" s="69">
        <v>43226.5</v>
      </c>
      <c r="X5" s="70">
        <v>43226.75</v>
      </c>
      <c r="Y5" s="71">
        <v>43227</v>
      </c>
      <c r="Z5" s="72">
        <v>43227.5</v>
      </c>
      <c r="AA5" s="70">
        <v>43227.75</v>
      </c>
      <c r="AB5" s="68">
        <v>43228</v>
      </c>
      <c r="AC5" s="69">
        <v>43228.5</v>
      </c>
      <c r="AD5" s="70">
        <v>43228.75</v>
      </c>
      <c r="AE5" s="68">
        <v>43229</v>
      </c>
      <c r="AF5" s="69">
        <v>43229.5</v>
      </c>
      <c r="AG5" s="70">
        <v>43229.75</v>
      </c>
      <c r="AH5" s="68">
        <v>43230</v>
      </c>
      <c r="AI5" s="69">
        <v>43230.5</v>
      </c>
      <c r="AJ5" s="70">
        <v>43230.75</v>
      </c>
      <c r="AK5" s="68">
        <v>43231</v>
      </c>
      <c r="AL5" s="69">
        <v>43231.5</v>
      </c>
      <c r="AM5" s="70">
        <v>43231.75</v>
      </c>
      <c r="AN5" s="68">
        <v>43232</v>
      </c>
      <c r="AO5" s="69">
        <v>43232.5</v>
      </c>
      <c r="AP5" s="70">
        <v>43232.75</v>
      </c>
      <c r="AQ5" s="68">
        <v>43233</v>
      </c>
      <c r="AR5" s="69">
        <v>43233.5</v>
      </c>
      <c r="AS5" s="70">
        <v>43233.75</v>
      </c>
      <c r="AT5" s="68">
        <v>43234</v>
      </c>
      <c r="AU5" s="69">
        <v>43234.5</v>
      </c>
      <c r="AV5" s="70">
        <v>43234.75</v>
      </c>
      <c r="AW5" s="68">
        <v>43235</v>
      </c>
      <c r="AX5" s="69">
        <v>43235.5</v>
      </c>
      <c r="AY5" s="70">
        <v>43235.75</v>
      </c>
      <c r="AZ5" s="68">
        <v>43236</v>
      </c>
      <c r="BA5" s="69">
        <v>43236.5</v>
      </c>
      <c r="BB5" s="70">
        <v>43236.75</v>
      </c>
      <c r="BC5" s="68">
        <v>43237</v>
      </c>
      <c r="BD5" s="69">
        <v>43237.5</v>
      </c>
      <c r="BE5" s="70">
        <v>43237.75</v>
      </c>
      <c r="BF5" s="68">
        <v>43238</v>
      </c>
      <c r="BG5" s="69">
        <v>43238.5</v>
      </c>
      <c r="BH5" s="70">
        <v>43238.75</v>
      </c>
      <c r="BI5" s="68">
        <v>43239</v>
      </c>
      <c r="BJ5" s="69">
        <v>43239.5</v>
      </c>
      <c r="BK5" s="70">
        <v>43239.75</v>
      </c>
      <c r="BL5" s="68">
        <v>43240</v>
      </c>
      <c r="BM5" s="69">
        <v>43240.5</v>
      </c>
      <c r="BN5" s="70">
        <v>43240.75</v>
      </c>
      <c r="BO5" s="68">
        <v>43241</v>
      </c>
      <c r="BP5" s="69">
        <v>43241.5</v>
      </c>
      <c r="BQ5" s="70">
        <v>43241.75</v>
      </c>
      <c r="BR5" s="68">
        <v>43242</v>
      </c>
      <c r="BS5" s="69">
        <v>43242.5</v>
      </c>
      <c r="BT5" s="70">
        <v>43242.75</v>
      </c>
      <c r="BU5" s="68">
        <v>43243</v>
      </c>
      <c r="BV5" s="69">
        <v>43243.5</v>
      </c>
      <c r="BW5" s="70">
        <v>43243.75</v>
      </c>
      <c r="BX5" s="68">
        <v>43244</v>
      </c>
      <c r="BY5" s="69">
        <v>43244.5</v>
      </c>
      <c r="BZ5" s="70">
        <v>43244.75</v>
      </c>
      <c r="CA5" s="68">
        <v>43245</v>
      </c>
      <c r="CB5" s="69">
        <v>43245.5</v>
      </c>
      <c r="CC5" s="70">
        <v>43245.75</v>
      </c>
      <c r="CD5" s="68">
        <v>43246</v>
      </c>
      <c r="CE5" s="69">
        <v>43246.5</v>
      </c>
      <c r="CF5" s="70">
        <v>43246.75</v>
      </c>
      <c r="CG5" s="68">
        <v>43247</v>
      </c>
      <c r="CH5" s="69">
        <v>43247.5</v>
      </c>
      <c r="CI5" s="70">
        <v>43247.75</v>
      </c>
      <c r="CJ5" s="68">
        <v>43248</v>
      </c>
      <c r="CK5" s="69">
        <v>43248.5</v>
      </c>
      <c r="CL5" s="70">
        <v>43248.75</v>
      </c>
      <c r="CM5" s="68">
        <v>43249</v>
      </c>
      <c r="CN5" s="69">
        <v>43249.5</v>
      </c>
      <c r="CO5" s="70">
        <v>43249.75</v>
      </c>
      <c r="CP5" s="68">
        <v>43250</v>
      </c>
      <c r="CQ5" s="69">
        <v>43250.5</v>
      </c>
      <c r="CR5" s="70">
        <v>43250.75</v>
      </c>
      <c r="CS5" s="68">
        <v>43251</v>
      </c>
      <c r="CT5" s="69">
        <v>43251.5</v>
      </c>
      <c r="CU5" s="73"/>
      <c r="CX5" s="74"/>
      <c r="CY5" s="74"/>
      <c r="CZ5" s="74"/>
    </row>
    <row r="6" s="7" customFormat="1" ht="23.1" customHeight="1">
      <c r="A6" s="75">
        <v>1</v>
      </c>
      <c r="B6" s="76">
        <v>25557</v>
      </c>
      <c r="C6" t="s" s="77">
        <v>31</v>
      </c>
      <c r="D6" s="78">
        <v>0</v>
      </c>
      <c r="E6" s="79">
        <v>7</v>
      </c>
      <c r="F6" s="80">
        <v>0</v>
      </c>
      <c r="G6" t="s" s="81">
        <v>32</v>
      </c>
      <c r="H6" t="s" s="82">
        <v>6</v>
      </c>
      <c r="I6" t="s" s="83">
        <v>33</v>
      </c>
      <c r="J6" t="s" s="84">
        <v>34</v>
      </c>
      <c r="K6" t="s" s="85">
        <v>34</v>
      </c>
      <c r="L6" s="86"/>
      <c r="M6" t="s" s="84">
        <v>34</v>
      </c>
      <c r="N6" t="s" s="85">
        <v>34</v>
      </c>
      <c r="O6" t="s" s="83">
        <v>35</v>
      </c>
      <c r="P6" t="s" s="81">
        <v>36</v>
      </c>
      <c r="Q6" t="s" s="82">
        <v>37</v>
      </c>
      <c r="R6" t="s" s="83">
        <v>33</v>
      </c>
      <c r="S6" t="s" s="81">
        <v>36</v>
      </c>
      <c r="T6" t="s" s="82">
        <v>37</v>
      </c>
      <c r="U6" t="s" s="83">
        <v>33</v>
      </c>
      <c r="V6" t="s" s="84">
        <v>34</v>
      </c>
      <c r="W6" t="s" s="85">
        <v>34</v>
      </c>
      <c r="X6" t="s" s="83">
        <v>33</v>
      </c>
      <c r="Y6" t="s" s="87">
        <v>38</v>
      </c>
      <c r="Z6" t="s" s="88">
        <v>39</v>
      </c>
      <c r="AA6" s="86"/>
      <c r="AB6" t="s" s="81">
        <v>40</v>
      </c>
      <c r="AC6" t="s" s="82">
        <v>41</v>
      </c>
      <c r="AD6" t="s" s="83">
        <v>33</v>
      </c>
      <c r="AE6" t="s" s="84">
        <v>34</v>
      </c>
      <c r="AF6" t="s" s="85">
        <v>34</v>
      </c>
      <c r="AG6" s="86"/>
      <c r="AH6" t="s" s="81">
        <v>42</v>
      </c>
      <c r="AI6" t="s" s="82">
        <v>43</v>
      </c>
      <c r="AJ6" s="86"/>
      <c r="AK6" t="s" s="81">
        <v>42</v>
      </c>
      <c r="AL6" t="s" s="82">
        <v>43</v>
      </c>
      <c r="AM6" s="86"/>
      <c r="AN6" t="s" s="81">
        <v>38</v>
      </c>
      <c r="AO6" t="s" s="82">
        <v>39</v>
      </c>
      <c r="AP6" s="86"/>
      <c r="AQ6" t="s" s="81">
        <v>44</v>
      </c>
      <c r="AR6" t="s" s="82">
        <v>45</v>
      </c>
      <c r="AS6" s="86"/>
      <c r="AT6" t="s" s="81">
        <v>36</v>
      </c>
      <c r="AU6" t="s" s="82">
        <v>37</v>
      </c>
      <c r="AV6" s="86"/>
      <c r="AW6" t="s" s="84">
        <v>34</v>
      </c>
      <c r="AX6" t="s" s="85">
        <v>34</v>
      </c>
      <c r="AY6" s="86"/>
      <c r="AZ6" t="s" s="84">
        <v>34</v>
      </c>
      <c r="BA6" t="s" s="85">
        <v>34</v>
      </c>
      <c r="BB6" s="86"/>
      <c r="BC6" t="s" s="81">
        <v>46</v>
      </c>
      <c r="BD6" t="s" s="82">
        <v>47</v>
      </c>
      <c r="BE6" s="86"/>
      <c r="BF6" t="s" s="81">
        <v>48</v>
      </c>
      <c r="BG6" t="s" s="82">
        <v>49</v>
      </c>
      <c r="BH6" t="s" s="83">
        <v>33</v>
      </c>
      <c r="BI6" t="s" s="84">
        <v>34</v>
      </c>
      <c r="BJ6" t="s" s="85">
        <v>34</v>
      </c>
      <c r="BK6" s="86"/>
      <c r="BL6" t="s" s="84">
        <v>34</v>
      </c>
      <c r="BM6" t="s" s="85">
        <v>34</v>
      </c>
      <c r="BN6" s="86"/>
      <c r="BO6" t="s" s="81">
        <v>38</v>
      </c>
      <c r="BP6" t="s" s="82">
        <v>39</v>
      </c>
      <c r="BQ6" s="86"/>
      <c r="BR6" t="s" s="81">
        <v>36</v>
      </c>
      <c r="BS6" t="s" s="82">
        <v>37</v>
      </c>
      <c r="BT6" s="86"/>
      <c r="BU6" t="s" s="81">
        <v>36</v>
      </c>
      <c r="BV6" t="s" s="82">
        <v>37</v>
      </c>
      <c r="BW6" s="86"/>
      <c r="BX6" t="s" s="81">
        <v>36</v>
      </c>
      <c r="BY6" t="s" s="82">
        <v>37</v>
      </c>
      <c r="BZ6" s="86"/>
      <c r="CA6" t="s" s="84">
        <v>34</v>
      </c>
      <c r="CB6" t="s" s="85">
        <v>34</v>
      </c>
      <c r="CC6" s="86"/>
      <c r="CD6" t="s" s="84">
        <v>34</v>
      </c>
      <c r="CE6" t="s" s="85">
        <v>34</v>
      </c>
      <c r="CF6" s="86"/>
      <c r="CG6" t="s" s="81">
        <v>38</v>
      </c>
      <c r="CH6" t="s" s="82">
        <v>39</v>
      </c>
      <c r="CI6" t="s" s="83">
        <v>33</v>
      </c>
      <c r="CJ6" t="s" s="81">
        <v>40</v>
      </c>
      <c r="CK6" t="s" s="82">
        <v>50</v>
      </c>
      <c r="CL6" s="86"/>
      <c r="CM6" t="s" s="81">
        <v>40</v>
      </c>
      <c r="CN6" t="s" s="82">
        <v>50</v>
      </c>
      <c r="CO6" s="86"/>
      <c r="CP6" t="s" s="81">
        <v>51</v>
      </c>
      <c r="CQ6" t="s" s="82">
        <v>52</v>
      </c>
      <c r="CR6" s="86"/>
      <c r="CS6" t="s" s="81">
        <v>4</v>
      </c>
      <c r="CT6" t="s" s="82">
        <v>3</v>
      </c>
      <c r="CU6" s="86"/>
      <c r="CV6" s="89">
        <v>167</v>
      </c>
      <c r="CW6" s="90">
        <f>COUNTA($G$3:$CU$3)-CY6</f>
        <v>21</v>
      </c>
      <c r="CX6" s="91">
        <f t="shared" si="3" ref="CX6:CX88">COUNTIF($G$4:$CU$4,"сб")+COUNTIF($G$4:$CU$4,"вс")+COUNTIF($G$4:$CU$4,"празд")</f>
        <v>11</v>
      </c>
      <c r="CY6" s="92">
        <v>10</v>
      </c>
      <c r="CZ6" s="93">
        <f>COUNTIF(G6:CU6,"ОТ")/2</f>
        <v>0</v>
      </c>
      <c r="DA6" s="94">
        <v>21</v>
      </c>
      <c r="DB6" s="94">
        <v>0</v>
      </c>
      <c r="DC6" s="94">
        <v>0</v>
      </c>
      <c r="DD6" s="94">
        <f>COUNTIFS($G$4:$CU$4,"СБ",G6:CU6,"В")+COUNTIFS($G$4:$CU$4,"ВС",G6:CU6,"В")</f>
        <v>4</v>
      </c>
      <c r="DE6" s="95">
        <f>$CX$3-CW6</f>
        <v>-1</v>
      </c>
      <c r="DF6" s="96">
        <f>$CY$3-CV6</f>
        <v>-7</v>
      </c>
    </row>
    <row r="7" s="7" customFormat="1" ht="23.1" customHeight="1">
      <c r="A7" s="75">
        <v>2</v>
      </c>
      <c r="B7" s="76">
        <v>812</v>
      </c>
      <c r="C7" t="s" s="77">
        <v>53</v>
      </c>
      <c r="D7" t="s" s="97">
        <v>54</v>
      </c>
      <c r="E7" s="79">
        <v>7</v>
      </c>
      <c r="F7" s="80">
        <v>0</v>
      </c>
      <c r="G7" t="s" s="98">
        <v>40</v>
      </c>
      <c r="H7" t="s" s="99">
        <v>50</v>
      </c>
      <c r="I7" t="s" s="100">
        <v>55</v>
      </c>
      <c r="J7" t="s" s="98">
        <v>36</v>
      </c>
      <c r="K7" t="s" s="99">
        <v>37</v>
      </c>
      <c r="L7" t="s" s="100">
        <v>55</v>
      </c>
      <c r="M7" t="s" s="101">
        <v>34</v>
      </c>
      <c r="N7" t="s" s="102">
        <v>34</v>
      </c>
      <c r="O7" t="s" s="100">
        <v>35</v>
      </c>
      <c r="P7" t="s" s="101">
        <v>34</v>
      </c>
      <c r="Q7" t="s" s="102">
        <v>34</v>
      </c>
      <c r="R7" s="103"/>
      <c r="S7" t="s" s="98">
        <v>36</v>
      </c>
      <c r="T7" t="s" s="99">
        <v>37</v>
      </c>
      <c r="U7" t="s" s="100">
        <v>55</v>
      </c>
      <c r="V7" t="s" s="98">
        <v>36</v>
      </c>
      <c r="W7" t="s" s="99">
        <v>37</v>
      </c>
      <c r="X7" t="s" s="100">
        <v>55</v>
      </c>
      <c r="Y7" t="s" s="98">
        <v>36</v>
      </c>
      <c r="Z7" t="s" s="99">
        <v>37</v>
      </c>
      <c r="AA7" t="s" s="100">
        <v>55</v>
      </c>
      <c r="AB7" t="s" s="101">
        <v>34</v>
      </c>
      <c r="AC7" t="s" s="102">
        <v>34</v>
      </c>
      <c r="AD7" s="103"/>
      <c r="AE7" t="s" s="101">
        <v>34</v>
      </c>
      <c r="AF7" t="s" s="102">
        <v>34</v>
      </c>
      <c r="AG7" s="103"/>
      <c r="AH7" t="s" s="98">
        <v>40</v>
      </c>
      <c r="AI7" t="s" s="99">
        <v>50</v>
      </c>
      <c r="AJ7" t="s" s="100">
        <v>55</v>
      </c>
      <c r="AK7" t="s" s="98">
        <v>51</v>
      </c>
      <c r="AL7" t="s" s="99">
        <v>52</v>
      </c>
      <c r="AM7" s="103"/>
      <c r="AN7" t="s" s="98">
        <v>36</v>
      </c>
      <c r="AO7" t="s" s="99">
        <v>37</v>
      </c>
      <c r="AP7" s="103"/>
      <c r="AQ7" t="s" s="98">
        <v>36</v>
      </c>
      <c r="AR7" t="s" s="99">
        <v>37</v>
      </c>
      <c r="AS7" t="s" s="100">
        <v>55</v>
      </c>
      <c r="AT7" t="s" s="98">
        <v>36</v>
      </c>
      <c r="AU7" t="s" s="99">
        <v>37</v>
      </c>
      <c r="AV7" t="s" s="100">
        <v>55</v>
      </c>
      <c r="AW7" t="s" s="101">
        <v>34</v>
      </c>
      <c r="AX7" t="s" s="102">
        <v>34</v>
      </c>
      <c r="AY7" s="103"/>
      <c r="AZ7" t="s" s="101">
        <v>34</v>
      </c>
      <c r="BA7" t="s" s="102">
        <v>34</v>
      </c>
      <c r="BB7" s="103"/>
      <c r="BC7" t="s" s="98">
        <v>40</v>
      </c>
      <c r="BD7" t="s" s="99">
        <v>50</v>
      </c>
      <c r="BE7" s="103"/>
      <c r="BF7" t="s" s="98">
        <v>40</v>
      </c>
      <c r="BG7" t="s" s="99">
        <v>50</v>
      </c>
      <c r="BH7" t="s" s="100">
        <v>55</v>
      </c>
      <c r="BI7" t="s" s="98">
        <v>32</v>
      </c>
      <c r="BJ7" t="s" s="99">
        <v>6</v>
      </c>
      <c r="BK7" s="103"/>
      <c r="BL7" t="s" s="98">
        <v>56</v>
      </c>
      <c r="BM7" t="s" s="99">
        <v>57</v>
      </c>
      <c r="BN7" s="103"/>
      <c r="BO7" t="s" s="101">
        <v>34</v>
      </c>
      <c r="BP7" t="s" s="102">
        <v>34</v>
      </c>
      <c r="BQ7" s="103"/>
      <c r="BR7" t="s" s="98">
        <v>51</v>
      </c>
      <c r="BS7" t="s" s="99">
        <v>52</v>
      </c>
      <c r="BT7" s="103"/>
      <c r="BU7" t="s" s="98">
        <v>36</v>
      </c>
      <c r="BV7" t="s" s="99">
        <v>37</v>
      </c>
      <c r="BW7" t="s" s="100">
        <v>55</v>
      </c>
      <c r="BX7" t="s" s="98">
        <v>36</v>
      </c>
      <c r="BY7" t="s" s="99">
        <v>37</v>
      </c>
      <c r="BZ7" t="s" s="100">
        <v>55</v>
      </c>
      <c r="CA7" t="s" s="98">
        <v>36</v>
      </c>
      <c r="CB7" t="s" s="99">
        <v>37</v>
      </c>
      <c r="CC7" t="s" s="100">
        <v>55</v>
      </c>
      <c r="CD7" t="s" s="101">
        <v>34</v>
      </c>
      <c r="CE7" t="s" s="102">
        <v>34</v>
      </c>
      <c r="CF7" s="103"/>
      <c r="CG7" t="s" s="101">
        <v>34</v>
      </c>
      <c r="CH7" t="s" s="102">
        <v>34</v>
      </c>
      <c r="CI7" s="103"/>
      <c r="CJ7" t="s" s="98">
        <v>40</v>
      </c>
      <c r="CK7" t="s" s="99">
        <v>50</v>
      </c>
      <c r="CL7" t="s" s="100">
        <v>55</v>
      </c>
      <c r="CM7" t="s" s="98">
        <v>40</v>
      </c>
      <c r="CN7" t="s" s="99">
        <v>50</v>
      </c>
      <c r="CO7" t="s" s="100">
        <v>55</v>
      </c>
      <c r="CP7" t="s" s="98">
        <v>51</v>
      </c>
      <c r="CQ7" t="s" s="99">
        <v>52</v>
      </c>
      <c r="CR7" s="103"/>
      <c r="CS7" t="s" s="98">
        <v>4</v>
      </c>
      <c r="CT7" t="s" s="99">
        <v>3</v>
      </c>
      <c r="CU7" s="103"/>
      <c r="CV7" s="104">
        <v>176</v>
      </c>
      <c r="CW7" s="90">
        <f>COUNTA($G$3:$CU$3)-CY7</f>
        <v>22</v>
      </c>
      <c r="CX7" s="91">
        <f t="shared" si="3"/>
        <v>11</v>
      </c>
      <c r="CY7" s="92">
        <v>9</v>
      </c>
      <c r="CZ7" s="93">
        <f>COUNTIF(G7:CU7,"ОТ")/2</f>
        <v>0</v>
      </c>
      <c r="DA7" s="94">
        <v>22</v>
      </c>
      <c r="DB7" s="94">
        <v>0</v>
      </c>
      <c r="DC7" s="94">
        <v>0</v>
      </c>
      <c r="DD7" s="94">
        <f>COUNTIFS($G$4:$CU$4,"СБ",G7:CU7,"В")+COUNTIFS($G$4:$CU$4,"ВС",G7:CU7,"В")</f>
        <v>2</v>
      </c>
      <c r="DE7" s="95">
        <f>$CX$3-CW7</f>
        <v>-2</v>
      </c>
      <c r="DF7" s="96">
        <f>$CY$3-CV7</f>
        <v>-16</v>
      </c>
    </row>
    <row r="8" s="7" customFormat="1" ht="23.1" customHeight="1">
      <c r="A8" s="75">
        <v>3</v>
      </c>
      <c r="B8" s="76">
        <v>30228</v>
      </c>
      <c r="C8" t="s" s="105">
        <v>58</v>
      </c>
      <c r="D8" s="78">
        <v>0</v>
      </c>
      <c r="E8" s="79">
        <v>12</v>
      </c>
      <c r="F8" s="80">
        <v>0</v>
      </c>
      <c r="G8" t="s" s="98">
        <v>36</v>
      </c>
      <c r="H8" t="s" s="99">
        <v>37</v>
      </c>
      <c r="I8" t="s" s="100">
        <v>35</v>
      </c>
      <c r="J8" t="s" s="101">
        <v>34</v>
      </c>
      <c r="K8" t="s" s="102">
        <v>34</v>
      </c>
      <c r="L8" t="s" s="100">
        <v>35</v>
      </c>
      <c r="M8" t="s" s="98">
        <v>42</v>
      </c>
      <c r="N8" t="s" s="99">
        <v>43</v>
      </c>
      <c r="O8" t="s" s="100">
        <v>33</v>
      </c>
      <c r="P8" t="s" s="98">
        <v>40</v>
      </c>
      <c r="Q8" t="s" s="99">
        <v>50</v>
      </c>
      <c r="R8" s="103"/>
      <c r="S8" t="s" s="98">
        <v>46</v>
      </c>
      <c r="T8" t="s" s="99">
        <v>47</v>
      </c>
      <c r="U8" s="103"/>
      <c r="V8" t="s" s="98">
        <v>40</v>
      </c>
      <c r="W8" t="s" s="99">
        <v>50</v>
      </c>
      <c r="X8" t="s" s="100">
        <v>33</v>
      </c>
      <c r="Y8" t="s" s="101">
        <v>34</v>
      </c>
      <c r="Z8" t="s" s="102">
        <v>34</v>
      </c>
      <c r="AA8" t="s" s="100">
        <v>33</v>
      </c>
      <c r="AB8" t="s" s="101">
        <v>34</v>
      </c>
      <c r="AC8" t="s" s="102">
        <v>34</v>
      </c>
      <c r="AD8" s="103"/>
      <c r="AE8" t="s" s="101">
        <v>34</v>
      </c>
      <c r="AF8" t="s" s="102">
        <v>34</v>
      </c>
      <c r="AG8" s="103"/>
      <c r="AH8" t="s" s="98">
        <v>36</v>
      </c>
      <c r="AI8" t="s" s="99">
        <v>37</v>
      </c>
      <c r="AJ8" t="s" s="100">
        <v>33</v>
      </c>
      <c r="AK8" t="s" s="98">
        <v>59</v>
      </c>
      <c r="AL8" t="s" s="99">
        <v>60</v>
      </c>
      <c r="AM8" s="103"/>
      <c r="AN8" t="s" s="98">
        <v>48</v>
      </c>
      <c r="AO8" t="s" s="99">
        <v>49</v>
      </c>
      <c r="AP8" s="103"/>
      <c r="AQ8" t="s" s="98">
        <v>36</v>
      </c>
      <c r="AR8" t="s" s="99">
        <v>37</v>
      </c>
      <c r="AS8" s="103"/>
      <c r="AT8" t="s" s="98">
        <v>36</v>
      </c>
      <c r="AU8" t="s" s="99">
        <v>37</v>
      </c>
      <c r="AV8" s="103"/>
      <c r="AW8" t="s" s="101">
        <v>34</v>
      </c>
      <c r="AX8" t="s" s="102">
        <v>34</v>
      </c>
      <c r="AY8" s="103"/>
      <c r="AZ8" t="s" s="101">
        <v>34</v>
      </c>
      <c r="BA8" t="s" s="102">
        <v>34</v>
      </c>
      <c r="BB8" s="103"/>
      <c r="BC8" t="s" s="98">
        <v>42</v>
      </c>
      <c r="BD8" t="s" s="99">
        <v>43</v>
      </c>
      <c r="BE8" s="103"/>
      <c r="BF8" t="s" s="98">
        <v>51</v>
      </c>
      <c r="BG8" t="s" s="99">
        <v>52</v>
      </c>
      <c r="BH8" s="103"/>
      <c r="BI8" t="s" s="98">
        <v>36</v>
      </c>
      <c r="BJ8" t="s" s="99">
        <v>37</v>
      </c>
      <c r="BK8" s="103"/>
      <c r="BL8" t="s" s="98">
        <v>36</v>
      </c>
      <c r="BM8" t="s" s="99">
        <v>37</v>
      </c>
      <c r="BN8" s="103"/>
      <c r="BO8" t="s" s="98">
        <v>40</v>
      </c>
      <c r="BP8" t="s" s="99">
        <v>50</v>
      </c>
      <c r="BQ8" t="s" s="100">
        <v>33</v>
      </c>
      <c r="BR8" t="s" s="101">
        <v>34</v>
      </c>
      <c r="BS8" t="s" s="102">
        <v>34</v>
      </c>
      <c r="BT8" s="103"/>
      <c r="BU8" t="s" s="101">
        <v>34</v>
      </c>
      <c r="BV8" t="s" s="102">
        <v>34</v>
      </c>
      <c r="BW8" s="103"/>
      <c r="BX8" t="s" s="98">
        <v>46</v>
      </c>
      <c r="BY8" t="s" s="99">
        <v>47</v>
      </c>
      <c r="BZ8" s="103"/>
      <c r="CA8" t="s" s="98">
        <v>46</v>
      </c>
      <c r="CB8" t="s" s="99">
        <v>47</v>
      </c>
      <c r="CC8" s="103"/>
      <c r="CD8" t="s" s="98">
        <v>32</v>
      </c>
      <c r="CE8" t="s" s="99">
        <v>6</v>
      </c>
      <c r="CF8" s="103"/>
      <c r="CG8" t="s" s="98">
        <v>32</v>
      </c>
      <c r="CH8" t="s" s="99">
        <v>6</v>
      </c>
      <c r="CI8" s="103"/>
      <c r="CJ8" t="s" s="101">
        <v>34</v>
      </c>
      <c r="CK8" t="s" s="102">
        <v>34</v>
      </c>
      <c r="CL8" s="103"/>
      <c r="CM8" t="s" s="98">
        <v>42</v>
      </c>
      <c r="CN8" t="s" s="99">
        <v>43</v>
      </c>
      <c r="CO8" s="103"/>
      <c r="CP8" t="s" s="98">
        <v>36</v>
      </c>
      <c r="CQ8" t="s" s="99">
        <v>37</v>
      </c>
      <c r="CR8" s="103"/>
      <c r="CS8" t="s" s="98">
        <v>36</v>
      </c>
      <c r="CT8" t="s" s="99">
        <v>37</v>
      </c>
      <c r="CU8" s="103"/>
      <c r="CV8" s="104">
        <v>176</v>
      </c>
      <c r="CW8" s="90">
        <f>COUNTA($G$3:$CU$3)-CY8</f>
        <v>22</v>
      </c>
      <c r="CX8" s="91">
        <f t="shared" si="3"/>
        <v>11</v>
      </c>
      <c r="CY8" s="92">
        <v>9</v>
      </c>
      <c r="CZ8" s="93">
        <f>COUNTIF(G8:CU8,"ОТ")/2</f>
        <v>0</v>
      </c>
      <c r="DA8" s="94">
        <v>22</v>
      </c>
      <c r="DB8" s="94">
        <v>0</v>
      </c>
      <c r="DC8" s="94">
        <v>0</v>
      </c>
      <c r="DD8" s="94">
        <f>COUNTIFS($G$4:$CU$4,"СБ",G8:CU8,"В")+COUNTIFS($G$4:$CU$4,"ВС",G8:CU8,"В")</f>
        <v>0</v>
      </c>
      <c r="DE8" s="95">
        <f>$CX$3-CW8</f>
        <v>-2</v>
      </c>
      <c r="DF8" s="96">
        <f>$CY$3-CV8</f>
        <v>-16</v>
      </c>
    </row>
    <row r="9" s="7" customFormat="1" ht="23.1" customHeight="1">
      <c r="A9" s="75">
        <v>4</v>
      </c>
      <c r="B9" s="76">
        <v>41717</v>
      </c>
      <c r="C9" t="s" s="77">
        <v>61</v>
      </c>
      <c r="D9" t="s" s="97">
        <v>62</v>
      </c>
      <c r="E9" s="79">
        <v>2</v>
      </c>
      <c r="F9" s="80">
        <v>0</v>
      </c>
      <c r="G9" t="s" s="101">
        <v>34</v>
      </c>
      <c r="H9" t="s" s="102">
        <v>34</v>
      </c>
      <c r="I9" t="s" s="100">
        <v>35</v>
      </c>
      <c r="J9" t="s" s="101">
        <v>34</v>
      </c>
      <c r="K9" t="s" s="102">
        <v>34</v>
      </c>
      <c r="L9" t="s" s="100">
        <v>35</v>
      </c>
      <c r="M9" t="s" s="98">
        <v>48</v>
      </c>
      <c r="N9" t="s" s="99">
        <v>49</v>
      </c>
      <c r="O9" s="103"/>
      <c r="P9" t="s" s="98">
        <v>36</v>
      </c>
      <c r="Q9" t="s" s="99">
        <v>37</v>
      </c>
      <c r="R9" s="103"/>
      <c r="S9" t="s" s="98">
        <v>36</v>
      </c>
      <c r="T9" t="s" s="99">
        <v>37</v>
      </c>
      <c r="U9" t="s" s="100">
        <v>63</v>
      </c>
      <c r="V9" t="s" s="98">
        <v>36</v>
      </c>
      <c r="W9" t="s" s="99">
        <v>37</v>
      </c>
      <c r="X9" s="103"/>
      <c r="Y9" t="s" s="101">
        <v>34</v>
      </c>
      <c r="Z9" t="s" s="102">
        <v>34</v>
      </c>
      <c r="AA9" s="103"/>
      <c r="AB9" t="s" s="101">
        <v>34</v>
      </c>
      <c r="AC9" t="s" s="102">
        <v>34</v>
      </c>
      <c r="AD9" s="103"/>
      <c r="AE9" t="s" s="101">
        <v>34</v>
      </c>
      <c r="AF9" t="s" s="102">
        <v>34</v>
      </c>
      <c r="AG9" t="s" s="100">
        <v>33</v>
      </c>
      <c r="AH9" t="s" s="98">
        <v>36</v>
      </c>
      <c r="AI9" t="s" s="99">
        <v>37</v>
      </c>
      <c r="AJ9" t="s" s="100">
        <v>63</v>
      </c>
      <c r="AK9" t="s" s="98">
        <v>36</v>
      </c>
      <c r="AL9" t="s" s="99">
        <v>37</v>
      </c>
      <c r="AM9" t="s" s="100">
        <v>63</v>
      </c>
      <c r="AN9" t="s" s="98">
        <v>36</v>
      </c>
      <c r="AO9" t="s" s="99">
        <v>37</v>
      </c>
      <c r="AP9" t="s" s="100">
        <v>63</v>
      </c>
      <c r="AQ9" t="s" s="101">
        <v>34</v>
      </c>
      <c r="AR9" t="s" s="102">
        <v>34</v>
      </c>
      <c r="AS9" s="103"/>
      <c r="AT9" t="s" s="101">
        <v>34</v>
      </c>
      <c r="AU9" t="s" s="102">
        <v>34</v>
      </c>
      <c r="AV9" s="103"/>
      <c r="AW9" t="s" s="98">
        <v>40</v>
      </c>
      <c r="AX9" t="s" s="99">
        <v>50</v>
      </c>
      <c r="AY9" t="s" s="100">
        <v>55</v>
      </c>
      <c r="AZ9" t="s" s="98">
        <v>64</v>
      </c>
      <c r="BA9" t="s" s="99">
        <v>65</v>
      </c>
      <c r="BB9" t="s" s="100">
        <v>63</v>
      </c>
      <c r="BC9" t="s" s="98">
        <v>36</v>
      </c>
      <c r="BD9" t="s" s="99">
        <v>37</v>
      </c>
      <c r="BE9" t="s" s="100">
        <v>63</v>
      </c>
      <c r="BF9" t="s" s="98">
        <v>36</v>
      </c>
      <c r="BG9" t="s" s="99">
        <v>37</v>
      </c>
      <c r="BH9" t="s" s="100">
        <v>55</v>
      </c>
      <c r="BI9" t="s" s="101">
        <v>34</v>
      </c>
      <c r="BJ9" t="s" s="102">
        <v>34</v>
      </c>
      <c r="BK9" s="103"/>
      <c r="BL9" t="s" s="101">
        <v>34</v>
      </c>
      <c r="BM9" t="s" s="102">
        <v>34</v>
      </c>
      <c r="BN9" s="103"/>
      <c r="BO9" t="s" s="98">
        <v>40</v>
      </c>
      <c r="BP9" t="s" s="99">
        <v>50</v>
      </c>
      <c r="BQ9" t="s" s="100">
        <v>55</v>
      </c>
      <c r="BR9" t="s" s="98">
        <v>40</v>
      </c>
      <c r="BS9" t="s" s="99">
        <v>50</v>
      </c>
      <c r="BT9" t="s" s="100">
        <v>55</v>
      </c>
      <c r="BU9" t="s" s="98">
        <v>40</v>
      </c>
      <c r="BV9" t="s" s="99">
        <v>50</v>
      </c>
      <c r="BW9" t="s" s="100">
        <v>63</v>
      </c>
      <c r="BX9" t="s" s="98">
        <v>46</v>
      </c>
      <c r="BY9" t="s" s="99">
        <v>47</v>
      </c>
      <c r="BZ9" s="103"/>
      <c r="CA9" t="s" s="101">
        <v>34</v>
      </c>
      <c r="CB9" t="s" s="102">
        <v>34</v>
      </c>
      <c r="CC9" s="103"/>
      <c r="CD9" t="s" s="98">
        <v>66</v>
      </c>
      <c r="CE9" t="s" s="99">
        <v>67</v>
      </c>
      <c r="CF9" s="103"/>
      <c r="CG9" t="s" s="98">
        <v>4</v>
      </c>
      <c r="CH9" t="s" s="99">
        <v>3</v>
      </c>
      <c r="CI9" t="s" s="100">
        <v>63</v>
      </c>
      <c r="CJ9" t="s" s="98">
        <v>4</v>
      </c>
      <c r="CK9" t="s" s="99">
        <v>3</v>
      </c>
      <c r="CL9" t="s" s="100">
        <v>68</v>
      </c>
      <c r="CM9" t="s" s="98">
        <v>4</v>
      </c>
      <c r="CN9" t="s" s="99">
        <v>3</v>
      </c>
      <c r="CO9" t="s" s="100">
        <v>63</v>
      </c>
      <c r="CP9" t="s" s="101">
        <v>34</v>
      </c>
      <c r="CQ9" t="s" s="102">
        <v>34</v>
      </c>
      <c r="CR9" s="103"/>
      <c r="CS9" t="s" s="101">
        <v>34</v>
      </c>
      <c r="CT9" t="s" s="102">
        <v>34</v>
      </c>
      <c r="CU9" s="103"/>
      <c r="CV9" s="104">
        <v>152</v>
      </c>
      <c r="CW9" s="90">
        <f>COUNTA($G$3:$CU$3)-CY9</f>
        <v>19</v>
      </c>
      <c r="CX9" s="91">
        <f t="shared" si="3"/>
        <v>11</v>
      </c>
      <c r="CY9" s="92">
        <v>12</v>
      </c>
      <c r="CZ9" s="93">
        <f>COUNTIF(G9:CU9,"ОТ")/2</f>
        <v>0</v>
      </c>
      <c r="DA9" s="94">
        <v>19</v>
      </c>
      <c r="DB9" s="94">
        <v>0</v>
      </c>
      <c r="DC9" s="94">
        <v>0</v>
      </c>
      <c r="DD9" s="94">
        <f>COUNTIFS($G$4:$CU$4,"СБ",G9:CU9,"В")+COUNTIFS($G$4:$CU$4,"ВС",G9:CU9,"В")</f>
        <v>3</v>
      </c>
      <c r="DE9" s="95">
        <f>$CX$3-CW9</f>
        <v>1</v>
      </c>
      <c r="DF9" s="96">
        <f>$CY$3-CV9</f>
        <v>8</v>
      </c>
    </row>
    <row r="10" s="7" customFormat="1" ht="23.1" customHeight="1">
      <c r="A10" s="75">
        <v>5</v>
      </c>
      <c r="B10" s="76">
        <v>4010</v>
      </c>
      <c r="C10" t="s" s="77">
        <v>69</v>
      </c>
      <c r="D10" s="78">
        <v>0</v>
      </c>
      <c r="E10" s="79">
        <v>3</v>
      </c>
      <c r="F10" s="80">
        <v>0</v>
      </c>
      <c r="G10" t="s" s="101">
        <v>34</v>
      </c>
      <c r="H10" t="s" s="102">
        <v>34</v>
      </c>
      <c r="I10" t="s" s="100">
        <v>35</v>
      </c>
      <c r="J10" t="s" s="98">
        <v>40</v>
      </c>
      <c r="K10" t="s" s="99">
        <v>50</v>
      </c>
      <c r="L10" s="103"/>
      <c r="M10" t="s" s="98">
        <v>46</v>
      </c>
      <c r="N10" t="s" s="99">
        <v>47</v>
      </c>
      <c r="O10" s="103"/>
      <c r="P10" t="s" s="98">
        <v>46</v>
      </c>
      <c r="Q10" t="s" s="99">
        <v>47</v>
      </c>
      <c r="R10" s="103"/>
      <c r="S10" t="s" s="98">
        <v>46</v>
      </c>
      <c r="T10" t="s" s="99">
        <v>47</v>
      </c>
      <c r="U10" t="s" s="100">
        <v>33</v>
      </c>
      <c r="V10" t="s" s="98">
        <v>44</v>
      </c>
      <c r="W10" t="s" s="99">
        <v>45</v>
      </c>
      <c r="X10" s="103"/>
      <c r="Y10" t="s" s="101">
        <v>34</v>
      </c>
      <c r="Z10" t="s" s="102">
        <v>34</v>
      </c>
      <c r="AA10" s="103"/>
      <c r="AB10" t="s" s="101">
        <v>34</v>
      </c>
      <c r="AC10" t="s" s="102">
        <v>34</v>
      </c>
      <c r="AD10" s="103"/>
      <c r="AE10" t="s" s="98">
        <v>38</v>
      </c>
      <c r="AF10" t="s" s="99">
        <v>39</v>
      </c>
      <c r="AG10" s="103"/>
      <c r="AH10" t="s" s="98">
        <v>40</v>
      </c>
      <c r="AI10" t="s" s="99">
        <v>50</v>
      </c>
      <c r="AJ10" t="s" s="100">
        <v>33</v>
      </c>
      <c r="AK10" t="s" s="98">
        <v>36</v>
      </c>
      <c r="AL10" t="s" s="99">
        <v>37</v>
      </c>
      <c r="AM10" s="103"/>
      <c r="AN10" t="s" s="101">
        <v>34</v>
      </c>
      <c r="AO10" t="s" s="102">
        <v>34</v>
      </c>
      <c r="AP10" s="103"/>
      <c r="AQ10" t="s" s="101">
        <v>34</v>
      </c>
      <c r="AR10" t="s" s="102">
        <v>34</v>
      </c>
      <c r="AS10" s="103"/>
      <c r="AT10" t="s" s="98">
        <v>40</v>
      </c>
      <c r="AU10" t="s" s="99">
        <v>50</v>
      </c>
      <c r="AV10" s="103"/>
      <c r="AW10" t="s" s="98">
        <v>40</v>
      </c>
      <c r="AX10" t="s" s="99">
        <v>50</v>
      </c>
      <c r="AY10" s="103"/>
      <c r="AZ10" t="s" s="98">
        <v>32</v>
      </c>
      <c r="BA10" t="s" s="99">
        <v>6</v>
      </c>
      <c r="BB10" s="103"/>
      <c r="BC10" t="s" s="98">
        <v>32</v>
      </c>
      <c r="BD10" t="s" s="99">
        <v>6</v>
      </c>
      <c r="BE10" s="103"/>
      <c r="BF10" t="s" s="101">
        <v>34</v>
      </c>
      <c r="BG10" t="s" s="102">
        <v>34</v>
      </c>
      <c r="BH10" s="103"/>
      <c r="BI10" t="s" s="98">
        <v>48</v>
      </c>
      <c r="BJ10" t="s" s="99">
        <v>49</v>
      </c>
      <c r="BK10" t="s" s="100">
        <v>33</v>
      </c>
      <c r="BL10" t="s" s="98">
        <v>66</v>
      </c>
      <c r="BM10" t="s" s="99">
        <v>67</v>
      </c>
      <c r="BN10" s="103"/>
      <c r="BO10" t="s" s="98">
        <v>36</v>
      </c>
      <c r="BP10" t="s" s="99">
        <v>37</v>
      </c>
      <c r="BQ10" s="103"/>
      <c r="BR10" t="s" s="98">
        <v>36</v>
      </c>
      <c r="BS10" t="s" s="99">
        <v>37</v>
      </c>
      <c r="BT10" s="103"/>
      <c r="BU10" t="s" s="101">
        <v>34</v>
      </c>
      <c r="BV10" t="s" s="102">
        <v>34</v>
      </c>
      <c r="BW10" s="103"/>
      <c r="BX10" t="s" s="101">
        <v>34</v>
      </c>
      <c r="BY10" t="s" s="102">
        <v>34</v>
      </c>
      <c r="BZ10" s="103"/>
      <c r="CA10" t="s" s="98">
        <v>59</v>
      </c>
      <c r="CB10" t="s" s="99">
        <v>60</v>
      </c>
      <c r="CC10" s="103"/>
      <c r="CD10" t="s" s="98">
        <v>56</v>
      </c>
      <c r="CE10" t="s" s="99">
        <v>57</v>
      </c>
      <c r="CF10" s="103"/>
      <c r="CG10" t="s" s="98">
        <v>40</v>
      </c>
      <c r="CH10" t="s" s="99">
        <v>50</v>
      </c>
      <c r="CI10" t="s" s="100">
        <v>33</v>
      </c>
      <c r="CJ10" t="s" s="98">
        <v>40</v>
      </c>
      <c r="CK10" t="s" s="99">
        <v>50</v>
      </c>
      <c r="CL10" t="s" s="100">
        <v>33</v>
      </c>
      <c r="CM10" t="s" s="98">
        <v>40</v>
      </c>
      <c r="CN10" t="s" s="99">
        <v>50</v>
      </c>
      <c r="CO10" t="s" s="100">
        <v>33</v>
      </c>
      <c r="CP10" t="s" s="101">
        <v>34</v>
      </c>
      <c r="CQ10" t="s" s="102">
        <v>34</v>
      </c>
      <c r="CR10" s="103"/>
      <c r="CS10" t="s" s="101">
        <v>34</v>
      </c>
      <c r="CT10" t="s" s="102">
        <v>34</v>
      </c>
      <c r="CU10" s="103"/>
      <c r="CV10" s="104">
        <v>168</v>
      </c>
      <c r="CW10" s="90">
        <f>COUNTA($G$3:$CU$3)-CY10</f>
        <v>21</v>
      </c>
      <c r="CX10" s="91">
        <f t="shared" si="3"/>
        <v>11</v>
      </c>
      <c r="CY10" s="92">
        <v>10</v>
      </c>
      <c r="CZ10" s="93">
        <f>COUNTIF(G10:CU10,"ОТ")/2</f>
        <v>0</v>
      </c>
      <c r="DA10" s="94">
        <v>21</v>
      </c>
      <c r="DB10" s="94">
        <v>0</v>
      </c>
      <c r="DC10" s="94">
        <v>0</v>
      </c>
      <c r="DD10" s="94">
        <f>COUNTIFS($G$4:$CU$4,"СБ",G10:CU10,"В")+COUNTIFS($G$4:$CU$4,"ВС",G10:CU10,"В")</f>
        <v>2</v>
      </c>
      <c r="DE10" s="95">
        <f>$CX$3-CW10</f>
        <v>-1</v>
      </c>
      <c r="DF10" s="96">
        <f>$CY$3-CV10</f>
        <v>-8</v>
      </c>
    </row>
    <row r="11" s="7" customFormat="1" ht="23.1" customHeight="1">
      <c r="A11" s="75">
        <v>6</v>
      </c>
      <c r="B11" s="76">
        <v>867</v>
      </c>
      <c r="C11" t="s" s="77">
        <v>70</v>
      </c>
      <c r="D11" t="s" s="97">
        <v>71</v>
      </c>
      <c r="E11" s="79">
        <v>1</v>
      </c>
      <c r="F11" s="80">
        <v>0</v>
      </c>
      <c r="G11" t="s" s="98">
        <v>72</v>
      </c>
      <c r="H11" t="s" s="99">
        <v>4</v>
      </c>
      <c r="I11" t="s" s="100">
        <v>71</v>
      </c>
      <c r="J11" t="s" s="101">
        <v>34</v>
      </c>
      <c r="K11" t="s" s="102">
        <v>34</v>
      </c>
      <c r="L11" s="103"/>
      <c r="M11" t="s" s="98">
        <v>72</v>
      </c>
      <c r="N11" t="s" s="99">
        <v>4</v>
      </c>
      <c r="O11" t="s" s="100">
        <v>71</v>
      </c>
      <c r="P11" t="s" s="98">
        <v>72</v>
      </c>
      <c r="Q11" t="s" s="99">
        <v>4</v>
      </c>
      <c r="R11" t="s" s="100">
        <v>71</v>
      </c>
      <c r="S11" t="s" s="98">
        <v>40</v>
      </c>
      <c r="T11" t="s" s="99">
        <v>50</v>
      </c>
      <c r="U11" s="103"/>
      <c r="V11" t="s" s="98">
        <v>60</v>
      </c>
      <c r="W11" t="s" s="99">
        <v>73</v>
      </c>
      <c r="X11" t="s" s="100">
        <v>71</v>
      </c>
      <c r="Y11" t="s" s="101">
        <v>34</v>
      </c>
      <c r="Z11" t="s" s="102">
        <v>34</v>
      </c>
      <c r="AA11" s="103"/>
      <c r="AB11" t="s" s="101">
        <v>34</v>
      </c>
      <c r="AC11" t="s" s="102">
        <v>34</v>
      </c>
      <c r="AD11" s="103"/>
      <c r="AE11" t="s" s="98">
        <v>72</v>
      </c>
      <c r="AF11" t="s" s="99">
        <v>4</v>
      </c>
      <c r="AG11" t="s" s="100">
        <v>71</v>
      </c>
      <c r="AH11" t="s" s="98">
        <v>4</v>
      </c>
      <c r="AI11" t="s" s="99">
        <v>3</v>
      </c>
      <c r="AJ11" s="103"/>
      <c r="AK11" t="s" s="98">
        <v>60</v>
      </c>
      <c r="AL11" t="s" s="99">
        <v>73</v>
      </c>
      <c r="AM11" t="s" s="100">
        <v>71</v>
      </c>
      <c r="AN11" t="s" s="98">
        <v>60</v>
      </c>
      <c r="AO11" t="s" s="99">
        <v>73</v>
      </c>
      <c r="AP11" t="s" s="100">
        <v>71</v>
      </c>
      <c r="AQ11" t="s" s="98">
        <v>60</v>
      </c>
      <c r="AR11" t="s" s="99">
        <v>73</v>
      </c>
      <c r="AS11" t="s" s="100">
        <v>71</v>
      </c>
      <c r="AT11" t="s" s="101">
        <v>34</v>
      </c>
      <c r="AU11" t="s" s="102">
        <v>34</v>
      </c>
      <c r="AV11" s="103"/>
      <c r="AW11" t="s" s="101">
        <v>34</v>
      </c>
      <c r="AX11" t="s" s="102">
        <v>34</v>
      </c>
      <c r="AY11" s="103"/>
      <c r="AZ11" t="s" s="98">
        <v>48</v>
      </c>
      <c r="BA11" t="s" s="99">
        <v>49</v>
      </c>
      <c r="BB11" t="s" s="100">
        <v>33</v>
      </c>
      <c r="BC11" t="s" s="98">
        <v>72</v>
      </c>
      <c r="BD11" t="s" s="99">
        <v>4</v>
      </c>
      <c r="BE11" t="s" s="100">
        <v>71</v>
      </c>
      <c r="BF11" t="s" s="98">
        <v>72</v>
      </c>
      <c r="BG11" t="s" s="99">
        <v>4</v>
      </c>
      <c r="BH11" t="s" s="100">
        <v>71</v>
      </c>
      <c r="BI11" t="s" s="101">
        <v>34</v>
      </c>
      <c r="BJ11" t="s" s="102">
        <v>34</v>
      </c>
      <c r="BK11" t="s" s="100">
        <v>33</v>
      </c>
      <c r="BL11" t="s" s="101">
        <v>34</v>
      </c>
      <c r="BM11" t="s" s="102">
        <v>34</v>
      </c>
      <c r="BN11" t="s" s="100">
        <v>33</v>
      </c>
      <c r="BO11" t="s" s="98">
        <v>51</v>
      </c>
      <c r="BP11" t="s" s="99">
        <v>52</v>
      </c>
      <c r="BQ11" s="103"/>
      <c r="BR11" t="s" s="98">
        <v>72</v>
      </c>
      <c r="BS11" t="s" s="99">
        <v>4</v>
      </c>
      <c r="BT11" t="s" s="100">
        <v>71</v>
      </c>
      <c r="BU11" t="s" s="101">
        <v>34</v>
      </c>
      <c r="BV11" t="s" s="102">
        <v>34</v>
      </c>
      <c r="BW11" s="103"/>
      <c r="BX11" t="s" s="98">
        <v>60</v>
      </c>
      <c r="BY11" t="s" s="99">
        <v>73</v>
      </c>
      <c r="BZ11" t="s" s="100">
        <v>71</v>
      </c>
      <c r="CA11" t="s" s="98">
        <v>60</v>
      </c>
      <c r="CB11" t="s" s="99">
        <v>73</v>
      </c>
      <c r="CC11" t="s" s="100">
        <v>71</v>
      </c>
      <c r="CD11" t="s" s="98">
        <v>60</v>
      </c>
      <c r="CE11" t="s" s="99">
        <v>73</v>
      </c>
      <c r="CF11" t="s" s="100">
        <v>71</v>
      </c>
      <c r="CG11" t="s" s="101">
        <v>34</v>
      </c>
      <c r="CH11" t="s" s="102">
        <v>34</v>
      </c>
      <c r="CI11" s="103"/>
      <c r="CJ11" t="s" s="101">
        <v>34</v>
      </c>
      <c r="CK11" t="s" s="102">
        <v>34</v>
      </c>
      <c r="CL11" s="103"/>
      <c r="CM11" t="s" s="98">
        <v>40</v>
      </c>
      <c r="CN11" t="s" s="99">
        <v>50</v>
      </c>
      <c r="CO11" s="103"/>
      <c r="CP11" t="s" s="98">
        <v>46</v>
      </c>
      <c r="CQ11" t="s" s="99">
        <v>47</v>
      </c>
      <c r="CR11" s="103"/>
      <c r="CS11" t="s" s="98">
        <v>46</v>
      </c>
      <c r="CT11" t="s" s="99">
        <v>47</v>
      </c>
      <c r="CU11" s="103"/>
      <c r="CV11" s="104">
        <v>168</v>
      </c>
      <c r="CW11" s="90">
        <f>COUNTA($G$3:$CU$3)-CY11</f>
        <v>21</v>
      </c>
      <c r="CX11" s="91">
        <f t="shared" si="3"/>
        <v>11</v>
      </c>
      <c r="CY11" s="92">
        <v>10</v>
      </c>
      <c r="CZ11" s="93">
        <f>COUNTIF(G11:CU11,"ОТ")/2</f>
        <v>0</v>
      </c>
      <c r="DA11" s="94">
        <v>21</v>
      </c>
      <c r="DB11" s="94">
        <v>0</v>
      </c>
      <c r="DC11" s="94">
        <v>0</v>
      </c>
      <c r="DD11" s="94">
        <f>COUNTIFS($G$4:$CU$4,"СБ",G11:CU11,"В")+COUNTIFS($G$4:$CU$4,"ВС",G11:CU11,"В")</f>
        <v>3</v>
      </c>
      <c r="DE11" s="95">
        <f>$CX$3-CW11</f>
        <v>-1</v>
      </c>
      <c r="DF11" s="96">
        <f>$CY$3-CV11</f>
        <v>-8</v>
      </c>
    </row>
    <row r="12" s="7" customFormat="1" ht="23.1" customHeight="1">
      <c r="A12" s="75">
        <v>7</v>
      </c>
      <c r="B12" s="76">
        <v>1401</v>
      </c>
      <c r="C12" t="s" s="77">
        <v>74</v>
      </c>
      <c r="D12" t="s" s="97">
        <v>75</v>
      </c>
      <c r="E12" s="79">
        <v>4</v>
      </c>
      <c r="F12" s="80">
        <v>0</v>
      </c>
      <c r="G12" t="s" s="101">
        <v>34</v>
      </c>
      <c r="H12" t="s" s="102">
        <v>34</v>
      </c>
      <c r="I12" t="s" s="100">
        <v>35</v>
      </c>
      <c r="J12" t="s" s="101">
        <v>34</v>
      </c>
      <c r="K12" t="s" s="102">
        <v>34</v>
      </c>
      <c r="L12" s="103"/>
      <c r="M12" t="s" s="98">
        <v>76</v>
      </c>
      <c r="N12" t="s" s="99">
        <v>77</v>
      </c>
      <c r="O12" t="s" s="100">
        <v>68</v>
      </c>
      <c r="P12" t="s" s="98">
        <v>40</v>
      </c>
      <c r="Q12" t="s" s="99">
        <v>50</v>
      </c>
      <c r="R12" t="s" s="100">
        <v>33</v>
      </c>
      <c r="S12" t="s" s="98">
        <v>40</v>
      </c>
      <c r="T12" t="s" s="99">
        <v>50</v>
      </c>
      <c r="U12" t="s" s="100">
        <v>63</v>
      </c>
      <c r="V12" t="s" s="98">
        <v>36</v>
      </c>
      <c r="W12" t="s" s="99">
        <v>37</v>
      </c>
      <c r="X12" t="s" s="100">
        <v>63</v>
      </c>
      <c r="Y12" t="s" s="101">
        <v>34</v>
      </c>
      <c r="Z12" t="s" s="102">
        <v>34</v>
      </c>
      <c r="AA12" s="103"/>
      <c r="AB12" t="s" s="101">
        <v>34</v>
      </c>
      <c r="AC12" t="s" s="102">
        <v>34</v>
      </c>
      <c r="AD12" s="103"/>
      <c r="AE12" t="s" s="98">
        <v>32</v>
      </c>
      <c r="AF12" t="s" s="99">
        <v>6</v>
      </c>
      <c r="AG12" s="103"/>
      <c r="AH12" t="s" s="98">
        <v>32</v>
      </c>
      <c r="AI12" t="s" s="99">
        <v>6</v>
      </c>
      <c r="AJ12" s="103"/>
      <c r="AK12" t="s" s="101">
        <v>34</v>
      </c>
      <c r="AL12" t="s" s="102">
        <v>34</v>
      </c>
      <c r="AM12" s="103"/>
      <c r="AN12" t="s" s="98">
        <v>46</v>
      </c>
      <c r="AO12" t="s" s="99">
        <v>47</v>
      </c>
      <c r="AP12" t="s" s="100">
        <v>33</v>
      </c>
      <c r="AQ12" t="s" s="98">
        <v>42</v>
      </c>
      <c r="AR12" t="s" s="99">
        <v>43</v>
      </c>
      <c r="AS12" s="103"/>
      <c r="AT12" t="s" s="98">
        <v>38</v>
      </c>
      <c r="AU12" t="s" s="99">
        <v>39</v>
      </c>
      <c r="AV12" s="103"/>
      <c r="AW12" t="s" s="98">
        <v>38</v>
      </c>
      <c r="AX12" t="s" s="99">
        <v>39</v>
      </c>
      <c r="AY12" s="103"/>
      <c r="AZ12" t="s" s="101">
        <v>34</v>
      </c>
      <c r="BA12" t="s" s="102">
        <v>34</v>
      </c>
      <c r="BB12" s="103"/>
      <c r="BC12" t="s" s="101">
        <v>34</v>
      </c>
      <c r="BD12" t="s" s="102">
        <v>34</v>
      </c>
      <c r="BE12" s="103"/>
      <c r="BF12" t="s" s="98">
        <v>46</v>
      </c>
      <c r="BG12" t="s" s="99">
        <v>47</v>
      </c>
      <c r="BH12" t="s" s="100">
        <v>33</v>
      </c>
      <c r="BI12" t="s" s="98">
        <v>56</v>
      </c>
      <c r="BJ12" t="s" s="99">
        <v>57</v>
      </c>
      <c r="BK12" t="s" s="100">
        <v>33</v>
      </c>
      <c r="BL12" t="s" s="98">
        <v>48</v>
      </c>
      <c r="BM12" t="s" s="99">
        <v>49</v>
      </c>
      <c r="BN12" s="103"/>
      <c r="BO12" t="s" s="98">
        <v>46</v>
      </c>
      <c r="BP12" t="s" s="99">
        <v>47</v>
      </c>
      <c r="BQ12" t="s" s="100">
        <v>33</v>
      </c>
      <c r="BR12" t="s" s="101">
        <v>34</v>
      </c>
      <c r="BS12" t="s" s="102">
        <v>34</v>
      </c>
      <c r="BT12" s="103"/>
      <c r="BU12" t="s" s="101">
        <v>34</v>
      </c>
      <c r="BV12" t="s" s="102">
        <v>34</v>
      </c>
      <c r="BW12" s="103"/>
      <c r="BX12" t="s" s="98">
        <v>32</v>
      </c>
      <c r="BY12" t="s" s="99">
        <v>6</v>
      </c>
      <c r="BZ12" t="s" s="100">
        <v>33</v>
      </c>
      <c r="CA12" t="s" s="98">
        <v>36</v>
      </c>
      <c r="CB12" t="s" s="99">
        <v>37</v>
      </c>
      <c r="CC12" s="103"/>
      <c r="CD12" t="s" s="101">
        <v>34</v>
      </c>
      <c r="CE12" t="s" s="102">
        <v>34</v>
      </c>
      <c r="CF12" s="103"/>
      <c r="CG12" t="s" s="101">
        <v>34</v>
      </c>
      <c r="CH12" t="s" s="102">
        <v>34</v>
      </c>
      <c r="CI12" s="103"/>
      <c r="CJ12" t="s" s="101">
        <v>78</v>
      </c>
      <c r="CK12" t="s" s="102">
        <v>78</v>
      </c>
      <c r="CL12" s="103"/>
      <c r="CM12" t="s" s="101">
        <v>78</v>
      </c>
      <c r="CN12" t="s" s="102">
        <v>78</v>
      </c>
      <c r="CO12" s="103"/>
      <c r="CP12" t="s" s="101">
        <v>78</v>
      </c>
      <c r="CQ12" t="s" s="102">
        <v>78</v>
      </c>
      <c r="CR12" s="103"/>
      <c r="CS12" t="s" s="101">
        <v>78</v>
      </c>
      <c r="CT12" t="s" s="102">
        <v>78</v>
      </c>
      <c r="CU12" s="103"/>
      <c r="CV12" s="104">
        <v>160</v>
      </c>
      <c r="CW12" s="90">
        <f>COUNTA($G$3:$CU$3)-CY12</f>
        <v>20</v>
      </c>
      <c r="CX12" s="91">
        <f t="shared" si="3"/>
        <v>11</v>
      </c>
      <c r="CY12" s="92">
        <v>11</v>
      </c>
      <c r="CZ12" s="93">
        <f>COUNTIF(G12:CU12,"ОТ")/2</f>
        <v>4</v>
      </c>
      <c r="DA12" s="94">
        <v>16</v>
      </c>
      <c r="DB12" s="94">
        <v>0</v>
      </c>
      <c r="DC12" s="94">
        <v>0</v>
      </c>
      <c r="DD12" s="94">
        <f>COUNTIFS($G$4:$CU$4,"СБ",G12:CU12,"В")+COUNTIFS($G$4:$CU$4,"ВС",G12:CU12,"В")</f>
        <v>2</v>
      </c>
      <c r="DE12" s="95">
        <f>$CX$3-CW12</f>
        <v>0</v>
      </c>
      <c r="DF12" s="96">
        <f>$CY$3-CV12</f>
        <v>0</v>
      </c>
    </row>
    <row r="13" s="7" customFormat="1" ht="23.1" customHeight="1">
      <c r="A13" s="75">
        <v>8</v>
      </c>
      <c r="B13" s="76">
        <v>38165</v>
      </c>
      <c r="C13" t="s" s="106">
        <v>79</v>
      </c>
      <c r="D13" s="107">
        <v>0</v>
      </c>
      <c r="E13" s="108">
        <v>14</v>
      </c>
      <c r="F13" t="s" s="109">
        <v>80</v>
      </c>
      <c r="G13" t="s" s="110">
        <v>34</v>
      </c>
      <c r="H13" t="s" s="111">
        <v>34</v>
      </c>
      <c r="I13" t="s" s="112">
        <v>35</v>
      </c>
      <c r="J13" t="s" s="110">
        <v>34</v>
      </c>
      <c r="K13" t="s" s="111">
        <v>34</v>
      </c>
      <c r="L13" t="s" s="112">
        <v>35</v>
      </c>
      <c r="M13" t="s" s="113">
        <v>56</v>
      </c>
      <c r="N13" t="s" s="114">
        <v>57</v>
      </c>
      <c r="O13" t="s" s="112">
        <v>81</v>
      </c>
      <c r="P13" t="s" s="113">
        <v>36</v>
      </c>
      <c r="Q13" t="s" s="114">
        <v>37</v>
      </c>
      <c r="R13" t="s" s="112">
        <v>81</v>
      </c>
      <c r="S13" t="s" s="113">
        <v>36</v>
      </c>
      <c r="T13" t="s" s="114">
        <v>37</v>
      </c>
      <c r="U13" t="s" s="112">
        <v>81</v>
      </c>
      <c r="V13" t="s" s="113">
        <v>36</v>
      </c>
      <c r="W13" t="s" s="114">
        <v>37</v>
      </c>
      <c r="X13" t="s" s="112">
        <v>81</v>
      </c>
      <c r="Y13" t="s" s="110">
        <v>34</v>
      </c>
      <c r="Z13" t="s" s="111">
        <v>34</v>
      </c>
      <c r="AA13" s="115"/>
      <c r="AB13" t="s" s="110">
        <v>34</v>
      </c>
      <c r="AC13" t="s" s="111">
        <v>34</v>
      </c>
      <c r="AD13" s="115"/>
      <c r="AE13" t="s" s="113">
        <v>38</v>
      </c>
      <c r="AF13" t="s" s="114">
        <v>39</v>
      </c>
      <c r="AG13" t="s" s="112">
        <v>81</v>
      </c>
      <c r="AH13" t="s" s="113">
        <v>4</v>
      </c>
      <c r="AI13" t="s" s="114">
        <v>3</v>
      </c>
      <c r="AJ13" t="s" s="112">
        <v>81</v>
      </c>
      <c r="AK13" t="s" s="110">
        <v>34</v>
      </c>
      <c r="AL13" t="s" s="111">
        <v>34</v>
      </c>
      <c r="AM13" s="115"/>
      <c r="AN13" t="s" s="110">
        <v>34</v>
      </c>
      <c r="AO13" t="s" s="111">
        <v>34</v>
      </c>
      <c r="AP13" s="115"/>
      <c r="AQ13" t="s" s="113">
        <v>56</v>
      </c>
      <c r="AR13" t="s" s="114">
        <v>57</v>
      </c>
      <c r="AS13" t="s" s="112">
        <v>81</v>
      </c>
      <c r="AT13" t="s" s="113">
        <v>48</v>
      </c>
      <c r="AU13" t="s" s="114">
        <v>49</v>
      </c>
      <c r="AV13" t="s" s="112">
        <v>81</v>
      </c>
      <c r="AW13" t="s" s="113">
        <v>48</v>
      </c>
      <c r="AX13" t="s" s="114">
        <v>49</v>
      </c>
      <c r="AY13" s="115"/>
      <c r="AZ13" t="s" s="113">
        <v>36</v>
      </c>
      <c r="BA13" t="s" s="114">
        <v>37</v>
      </c>
      <c r="BB13" t="s" s="112">
        <v>81</v>
      </c>
      <c r="BC13" t="s" s="113">
        <v>36</v>
      </c>
      <c r="BD13" t="s" s="114">
        <v>37</v>
      </c>
      <c r="BE13" t="s" s="112">
        <v>81</v>
      </c>
      <c r="BF13" t="s" s="101">
        <v>34</v>
      </c>
      <c r="BG13" t="s" s="102">
        <v>34</v>
      </c>
      <c r="BH13" s="103"/>
      <c r="BI13" t="s" s="101">
        <v>34</v>
      </c>
      <c r="BJ13" t="s" s="102">
        <v>34</v>
      </c>
      <c r="BK13" s="103"/>
      <c r="BL13" t="s" s="113">
        <v>56</v>
      </c>
      <c r="BM13" t="s" s="114">
        <v>57</v>
      </c>
      <c r="BN13" t="s" s="112">
        <v>81</v>
      </c>
      <c r="BO13" t="s" s="113">
        <v>82</v>
      </c>
      <c r="BP13" t="s" s="114">
        <v>83</v>
      </c>
      <c r="BQ13" t="s" s="112">
        <v>81</v>
      </c>
      <c r="BR13" t="s" s="113">
        <v>82</v>
      </c>
      <c r="BS13" t="s" s="114">
        <v>83</v>
      </c>
      <c r="BT13" t="s" s="112">
        <v>81</v>
      </c>
      <c r="BU13" t="s" s="113">
        <v>82</v>
      </c>
      <c r="BV13" t="s" s="114">
        <v>83</v>
      </c>
      <c r="BW13" t="s" s="112">
        <v>81</v>
      </c>
      <c r="BX13" t="s" s="110">
        <v>34</v>
      </c>
      <c r="BY13" t="s" s="111">
        <v>34</v>
      </c>
      <c r="BZ13" s="115"/>
      <c r="CA13" t="s" s="113">
        <v>4</v>
      </c>
      <c r="CB13" t="s" s="114">
        <v>3</v>
      </c>
      <c r="CC13" t="s" s="112">
        <v>81</v>
      </c>
      <c r="CD13" t="s" s="113">
        <v>4</v>
      </c>
      <c r="CE13" t="s" s="114">
        <v>3</v>
      </c>
      <c r="CF13" t="s" s="112">
        <v>81</v>
      </c>
      <c r="CG13" t="s" s="113">
        <v>4</v>
      </c>
      <c r="CH13" t="s" s="114">
        <v>3</v>
      </c>
      <c r="CI13" t="s" s="112">
        <v>81</v>
      </c>
      <c r="CJ13" t="s" s="113">
        <v>36</v>
      </c>
      <c r="CK13" t="s" s="114">
        <v>37</v>
      </c>
      <c r="CL13" t="s" s="112">
        <v>81</v>
      </c>
      <c r="CM13" t="s" s="101">
        <v>34</v>
      </c>
      <c r="CN13" t="s" s="102">
        <v>34</v>
      </c>
      <c r="CO13" s="103"/>
      <c r="CP13" t="s" s="101">
        <v>34</v>
      </c>
      <c r="CQ13" t="s" s="102">
        <v>34</v>
      </c>
      <c r="CR13" s="103"/>
      <c r="CS13" t="s" s="113">
        <v>56</v>
      </c>
      <c r="CT13" t="s" s="114">
        <v>57</v>
      </c>
      <c r="CU13" t="s" s="116">
        <v>81</v>
      </c>
      <c r="CV13" s="117">
        <v>160</v>
      </c>
      <c r="CW13" s="90">
        <f>COUNTA($G$3:$CU$3)-CY13</f>
        <v>20</v>
      </c>
      <c r="CX13" s="91">
        <f t="shared" si="3"/>
        <v>11</v>
      </c>
      <c r="CY13" s="92">
        <v>11</v>
      </c>
      <c r="CZ13" s="93">
        <f>COUNTIF(G13:CU13,"ОТ")/2</f>
        <v>0</v>
      </c>
      <c r="DA13" s="94">
        <v>20</v>
      </c>
      <c r="DB13" s="94">
        <v>0</v>
      </c>
      <c r="DC13" s="94">
        <v>0</v>
      </c>
      <c r="DD13" s="94">
        <f>COUNTIFS($G$4:$CU$4,"СБ",G13:CU13,"В")+COUNTIFS($G$4:$CU$4,"ВС",G13:CU13,"В")</f>
        <v>2</v>
      </c>
      <c r="DE13" s="95">
        <f>$CX$3-CW13</f>
        <v>0</v>
      </c>
      <c r="DF13" s="96">
        <f>$CY$3-CV13</f>
        <v>0</v>
      </c>
    </row>
    <row r="14" s="7" customFormat="1" ht="23.1" customHeight="1">
      <c r="A14" s="75">
        <v>9</v>
      </c>
      <c r="B14" s="76">
        <v>13332</v>
      </c>
      <c r="C14" t="s" s="77">
        <v>84</v>
      </c>
      <c r="D14" t="s" s="97">
        <v>85</v>
      </c>
      <c r="E14" s="79">
        <v>3</v>
      </c>
      <c r="F14" s="80">
        <v>0</v>
      </c>
      <c r="G14" t="s" s="101">
        <v>34</v>
      </c>
      <c r="H14" t="s" s="102">
        <v>34</v>
      </c>
      <c r="I14" t="s" s="100">
        <v>35</v>
      </c>
      <c r="J14" t="s" s="98">
        <v>72</v>
      </c>
      <c r="K14" t="s" s="99">
        <v>4</v>
      </c>
      <c r="L14" t="s" s="100">
        <v>71</v>
      </c>
      <c r="M14" t="s" s="98">
        <v>4</v>
      </c>
      <c r="N14" t="s" s="99">
        <v>3</v>
      </c>
      <c r="O14" s="103"/>
      <c r="P14" t="s" s="98">
        <v>60</v>
      </c>
      <c r="Q14" t="s" s="99">
        <v>73</v>
      </c>
      <c r="R14" t="s" s="100">
        <v>71</v>
      </c>
      <c r="S14" t="s" s="98">
        <v>60</v>
      </c>
      <c r="T14" t="s" s="99">
        <v>73</v>
      </c>
      <c r="U14" t="s" s="100">
        <v>71</v>
      </c>
      <c r="V14" t="s" s="101">
        <v>34</v>
      </c>
      <c r="W14" t="s" s="102">
        <v>34</v>
      </c>
      <c r="X14" s="103"/>
      <c r="Y14" t="s" s="101">
        <v>34</v>
      </c>
      <c r="Z14" t="s" s="102">
        <v>34</v>
      </c>
      <c r="AA14" s="103"/>
      <c r="AB14" t="s" s="98">
        <v>46</v>
      </c>
      <c r="AC14" t="s" s="99">
        <v>36</v>
      </c>
      <c r="AD14" s="103"/>
      <c r="AE14" t="s" s="98">
        <v>48</v>
      </c>
      <c r="AF14" t="s" s="99">
        <v>49</v>
      </c>
      <c r="AG14" t="s" s="100">
        <v>86</v>
      </c>
      <c r="AH14" t="s" s="98">
        <v>4</v>
      </c>
      <c r="AI14" t="s" s="99">
        <v>3</v>
      </c>
      <c r="AJ14" t="s" s="100">
        <v>86</v>
      </c>
      <c r="AK14" t="s" s="98">
        <v>4</v>
      </c>
      <c r="AL14" t="s" s="99">
        <v>3</v>
      </c>
      <c r="AM14" t="s" s="100">
        <v>86</v>
      </c>
      <c r="AN14" t="s" s="101">
        <v>34</v>
      </c>
      <c r="AO14" t="s" s="102">
        <v>34</v>
      </c>
      <c r="AP14" s="103"/>
      <c r="AQ14" t="s" s="101">
        <v>34</v>
      </c>
      <c r="AR14" t="s" s="102">
        <v>34</v>
      </c>
      <c r="AS14" s="103"/>
      <c r="AT14" t="s" s="98">
        <v>72</v>
      </c>
      <c r="AU14" t="s" s="99">
        <v>4</v>
      </c>
      <c r="AV14" t="s" s="100">
        <v>71</v>
      </c>
      <c r="AW14" t="s" s="98">
        <v>40</v>
      </c>
      <c r="AX14" t="s" s="99">
        <v>50</v>
      </c>
      <c r="AY14" s="103"/>
      <c r="AZ14" t="s" s="98">
        <v>32</v>
      </c>
      <c r="BA14" t="s" s="99">
        <v>6</v>
      </c>
      <c r="BB14" s="103"/>
      <c r="BC14" t="s" s="98">
        <v>32</v>
      </c>
      <c r="BD14" t="s" s="99">
        <v>6</v>
      </c>
      <c r="BE14" s="103"/>
      <c r="BF14" t="s" s="101">
        <v>34</v>
      </c>
      <c r="BG14" t="s" s="102">
        <v>34</v>
      </c>
      <c r="BH14" s="103"/>
      <c r="BI14" t="s" s="98">
        <v>42</v>
      </c>
      <c r="BJ14" t="s" s="99">
        <v>43</v>
      </c>
      <c r="BK14" s="103"/>
      <c r="BL14" t="s" s="98">
        <v>42</v>
      </c>
      <c r="BM14" t="s" s="99">
        <v>43</v>
      </c>
      <c r="BN14" s="103"/>
      <c r="BO14" t="s" s="98">
        <v>4</v>
      </c>
      <c r="BP14" t="s" s="99">
        <v>3</v>
      </c>
      <c r="BQ14" t="s" s="100">
        <v>86</v>
      </c>
      <c r="BR14" t="s" s="98">
        <v>4</v>
      </c>
      <c r="BS14" t="s" s="99">
        <v>3</v>
      </c>
      <c r="BT14" t="s" s="100">
        <v>86</v>
      </c>
      <c r="BU14" t="s" s="101">
        <v>34</v>
      </c>
      <c r="BV14" t="s" s="102">
        <v>34</v>
      </c>
      <c r="BW14" s="103"/>
      <c r="BX14" t="s" s="101">
        <v>34</v>
      </c>
      <c r="BY14" t="s" s="102">
        <v>34</v>
      </c>
      <c r="BZ14" s="103"/>
      <c r="CA14" t="s" s="98">
        <v>76</v>
      </c>
      <c r="CB14" t="s" s="99">
        <v>77</v>
      </c>
      <c r="CC14" t="s" s="100">
        <v>86</v>
      </c>
      <c r="CD14" t="s" s="98">
        <v>76</v>
      </c>
      <c r="CE14" t="s" s="99">
        <v>77</v>
      </c>
      <c r="CF14" t="s" s="100">
        <v>86</v>
      </c>
      <c r="CG14" t="s" s="98">
        <v>64</v>
      </c>
      <c r="CH14" t="s" s="99">
        <v>65</v>
      </c>
      <c r="CI14" t="s" s="100">
        <v>63</v>
      </c>
      <c r="CJ14" t="s" s="98">
        <v>4</v>
      </c>
      <c r="CK14" t="s" s="99">
        <v>3</v>
      </c>
      <c r="CL14" t="s" s="100">
        <v>86</v>
      </c>
      <c r="CM14" t="s" s="98">
        <v>4</v>
      </c>
      <c r="CN14" t="s" s="99">
        <v>3</v>
      </c>
      <c r="CO14" t="s" s="100">
        <v>86</v>
      </c>
      <c r="CP14" t="s" s="101">
        <v>34</v>
      </c>
      <c r="CQ14" t="s" s="102">
        <v>34</v>
      </c>
      <c r="CR14" s="103"/>
      <c r="CS14" t="s" s="98">
        <v>32</v>
      </c>
      <c r="CT14" t="s" s="99">
        <v>6</v>
      </c>
      <c r="CU14" t="s" s="116">
        <v>81</v>
      </c>
      <c r="CV14" s="117">
        <v>175</v>
      </c>
      <c r="CW14" s="90">
        <f>COUNTA($G$3:$CU$3)-CY14</f>
        <v>22</v>
      </c>
      <c r="CX14" s="91">
        <f t="shared" si="3"/>
        <v>11</v>
      </c>
      <c r="CY14" s="92">
        <v>9</v>
      </c>
      <c r="CZ14" s="93">
        <f>COUNTIF(G14:CU14,"ОТ")/2</f>
        <v>0</v>
      </c>
      <c r="DA14" s="94">
        <v>22</v>
      </c>
      <c r="DB14" s="94">
        <v>0</v>
      </c>
      <c r="DC14" s="94">
        <v>0</v>
      </c>
      <c r="DD14" s="94">
        <f>COUNTIFS($G$4:$CU$4,"СБ",G14:CU14,"В")+COUNTIFS($G$4:$CU$4,"ВС",G14:CU14,"В")</f>
        <v>3</v>
      </c>
      <c r="DE14" s="95">
        <f>$CX$3-CW14</f>
        <v>-2</v>
      </c>
      <c r="DF14" s="96">
        <f>$CY$3-CV14</f>
        <v>-15</v>
      </c>
    </row>
    <row r="15" s="7" customFormat="1" ht="23.1" customHeight="1">
      <c r="A15" s="75">
        <v>10</v>
      </c>
      <c r="B15" s="76">
        <v>21942</v>
      </c>
      <c r="C15" t="s" s="105">
        <v>87</v>
      </c>
      <c r="D15" t="s" s="97">
        <v>88</v>
      </c>
      <c r="E15" s="79">
        <v>5</v>
      </c>
      <c r="F15" s="80">
        <v>0</v>
      </c>
      <c r="G15" t="s" s="101">
        <v>34</v>
      </c>
      <c r="H15" t="s" s="102">
        <v>34</v>
      </c>
      <c r="I15" t="s" s="100">
        <v>35</v>
      </c>
      <c r="J15" t="s" s="101">
        <v>34</v>
      </c>
      <c r="K15" t="s" s="102">
        <v>34</v>
      </c>
      <c r="L15" t="s" s="100">
        <v>35</v>
      </c>
      <c r="M15" t="s" s="101">
        <v>78</v>
      </c>
      <c r="N15" t="s" s="102">
        <v>78</v>
      </c>
      <c r="O15" s="103"/>
      <c r="P15" t="s" s="101">
        <v>78</v>
      </c>
      <c r="Q15" t="s" s="102">
        <v>78</v>
      </c>
      <c r="R15" s="103"/>
      <c r="S15" t="s" s="101">
        <v>34</v>
      </c>
      <c r="T15" t="s" s="102">
        <v>34</v>
      </c>
      <c r="U15" s="103"/>
      <c r="V15" t="s" s="101">
        <v>34</v>
      </c>
      <c r="W15" t="s" s="102">
        <v>34</v>
      </c>
      <c r="X15" s="103"/>
      <c r="Y15" t="s" s="101">
        <v>78</v>
      </c>
      <c r="Z15" t="s" s="102">
        <v>78</v>
      </c>
      <c r="AA15" s="103"/>
      <c r="AB15" t="s" s="101">
        <v>34</v>
      </c>
      <c r="AC15" t="s" s="102">
        <v>34</v>
      </c>
      <c r="AD15" t="s" s="100">
        <v>33</v>
      </c>
      <c r="AE15" t="s" s="98">
        <v>76</v>
      </c>
      <c r="AF15" t="s" s="99">
        <v>77</v>
      </c>
      <c r="AG15" s="103"/>
      <c r="AH15" t="s" s="98">
        <v>76</v>
      </c>
      <c r="AI15" t="s" s="99">
        <v>77</v>
      </c>
      <c r="AJ15" s="103"/>
      <c r="AK15" t="s" s="101">
        <v>34</v>
      </c>
      <c r="AL15" t="s" s="102">
        <v>34</v>
      </c>
      <c r="AM15" s="103"/>
      <c r="AN15" t="s" s="98">
        <v>51</v>
      </c>
      <c r="AO15" t="s" s="99">
        <v>52</v>
      </c>
      <c r="AP15" t="s" s="100">
        <v>63</v>
      </c>
      <c r="AQ15" t="s" s="98">
        <v>51</v>
      </c>
      <c r="AR15" t="s" s="99">
        <v>52</v>
      </c>
      <c r="AS15" s="103"/>
      <c r="AT15" t="s" s="98">
        <v>4</v>
      </c>
      <c r="AU15" t="s" s="99">
        <v>3</v>
      </c>
      <c r="AV15" t="s" s="100">
        <v>63</v>
      </c>
      <c r="AW15" t="s" s="98">
        <v>4</v>
      </c>
      <c r="AX15" t="s" s="99">
        <v>3</v>
      </c>
      <c r="AY15" t="s" s="100">
        <v>63</v>
      </c>
      <c r="AZ15" t="s" s="101">
        <v>34</v>
      </c>
      <c r="BA15" t="s" s="102">
        <v>34</v>
      </c>
      <c r="BB15" s="103"/>
      <c r="BC15" t="s" s="98">
        <v>82</v>
      </c>
      <c r="BD15" t="s" s="99">
        <v>83</v>
      </c>
      <c r="BE15" t="s" s="100">
        <v>63</v>
      </c>
      <c r="BF15" t="s" s="98">
        <v>56</v>
      </c>
      <c r="BG15" t="s" s="99">
        <v>57</v>
      </c>
      <c r="BH15" s="103"/>
      <c r="BI15" t="s" s="98">
        <v>56</v>
      </c>
      <c r="BJ15" t="s" s="99">
        <v>57</v>
      </c>
      <c r="BK15" s="103"/>
      <c r="BL15" t="s" s="98">
        <v>38</v>
      </c>
      <c r="BM15" t="s" s="99">
        <v>39</v>
      </c>
      <c r="BN15" s="103"/>
      <c r="BO15" t="s" s="98">
        <v>51</v>
      </c>
      <c r="BP15" t="s" s="99">
        <v>52</v>
      </c>
      <c r="BQ15" s="103"/>
      <c r="BR15" t="s" s="101">
        <v>34</v>
      </c>
      <c r="BS15" t="s" s="102">
        <v>34</v>
      </c>
      <c r="BT15" s="103"/>
      <c r="BU15" t="s" s="101">
        <v>34</v>
      </c>
      <c r="BV15" t="s" s="102">
        <v>34</v>
      </c>
      <c r="BW15" s="103"/>
      <c r="BX15" t="s" s="98">
        <v>64</v>
      </c>
      <c r="BY15" t="s" s="99">
        <v>65</v>
      </c>
      <c r="BZ15" t="s" s="100">
        <v>63</v>
      </c>
      <c r="CA15" t="s" s="98">
        <v>4</v>
      </c>
      <c r="CB15" t="s" s="99">
        <v>3</v>
      </c>
      <c r="CC15" t="s" s="100">
        <v>63</v>
      </c>
      <c r="CD15" t="s" s="98">
        <v>4</v>
      </c>
      <c r="CE15" t="s" s="99">
        <v>3</v>
      </c>
      <c r="CF15" t="s" s="100">
        <v>63</v>
      </c>
      <c r="CG15" t="s" s="98">
        <v>4</v>
      </c>
      <c r="CH15" t="s" s="99">
        <v>3</v>
      </c>
      <c r="CI15" s="103"/>
      <c r="CJ15" t="s" s="101">
        <v>34</v>
      </c>
      <c r="CK15" t="s" s="102">
        <v>34</v>
      </c>
      <c r="CL15" s="103"/>
      <c r="CM15" t="s" s="101">
        <v>34</v>
      </c>
      <c r="CN15" t="s" s="102">
        <v>34</v>
      </c>
      <c r="CO15" s="103"/>
      <c r="CP15" t="s" s="98">
        <v>4</v>
      </c>
      <c r="CQ15" t="s" s="99">
        <v>3</v>
      </c>
      <c r="CR15" s="103"/>
      <c r="CS15" t="s" s="98">
        <v>4</v>
      </c>
      <c r="CT15" t="s" s="99">
        <v>3</v>
      </c>
      <c r="CU15" t="s" s="100">
        <v>86</v>
      </c>
      <c r="CV15" s="104">
        <v>160</v>
      </c>
      <c r="CW15" s="90">
        <f>COUNTA($G$3:$CU$3)-CY15</f>
        <v>20</v>
      </c>
      <c r="CX15" s="91">
        <f t="shared" si="3"/>
        <v>11</v>
      </c>
      <c r="CY15" s="92">
        <v>11</v>
      </c>
      <c r="CZ15" s="93">
        <f>COUNTIF(G15:CU15,"ОТ")/2</f>
        <v>3</v>
      </c>
      <c r="DA15" s="94">
        <v>17</v>
      </c>
      <c r="DB15" s="94">
        <v>0</v>
      </c>
      <c r="DC15" s="94">
        <v>0</v>
      </c>
      <c r="DD15" s="94">
        <f>COUNTIFS($G$4:$CU$4,"СБ",G15:CU15,"В")+COUNTIFS($G$4:$CU$4,"ВС",G15:CU15,"В")</f>
        <v>2</v>
      </c>
      <c r="DE15" s="95">
        <f>$CX$3-CW15</f>
        <v>0</v>
      </c>
      <c r="DF15" s="96">
        <f>$CY$3-CV15</f>
        <v>0</v>
      </c>
    </row>
    <row r="16" s="7" customFormat="1" ht="23.1" customHeight="1">
      <c r="A16" s="75">
        <v>11</v>
      </c>
      <c r="B16" s="76">
        <v>780</v>
      </c>
      <c r="C16" t="s" s="77">
        <v>89</v>
      </c>
      <c r="D16" t="s" s="97">
        <v>90</v>
      </c>
      <c r="E16" s="79">
        <v>6</v>
      </c>
      <c r="F16" s="80">
        <v>0</v>
      </c>
      <c r="G16" t="s" s="98">
        <v>36</v>
      </c>
      <c r="H16" t="s" s="99">
        <v>37</v>
      </c>
      <c r="I16" t="s" s="100">
        <v>91</v>
      </c>
      <c r="J16" t="s" s="98">
        <v>60</v>
      </c>
      <c r="K16" t="s" s="99">
        <v>73</v>
      </c>
      <c r="L16" t="s" s="100">
        <v>71</v>
      </c>
      <c r="M16" t="s" s="101">
        <v>34</v>
      </c>
      <c r="N16" t="s" s="102">
        <v>34</v>
      </c>
      <c r="O16" t="s" s="100">
        <v>35</v>
      </c>
      <c r="P16" t="s" s="101">
        <v>34</v>
      </c>
      <c r="Q16" t="s" s="102">
        <v>34</v>
      </c>
      <c r="R16" t="s" s="100">
        <v>35</v>
      </c>
      <c r="S16" t="s" s="98">
        <v>51</v>
      </c>
      <c r="T16" t="s" s="99">
        <v>52</v>
      </c>
      <c r="U16" t="s" s="100">
        <v>33</v>
      </c>
      <c r="V16" t="s" s="98">
        <v>82</v>
      </c>
      <c r="W16" t="s" s="99">
        <v>83</v>
      </c>
      <c r="X16" s="103"/>
      <c r="Y16" t="s" s="98">
        <v>42</v>
      </c>
      <c r="Z16" t="s" s="99">
        <v>43</v>
      </c>
      <c r="AA16" s="103"/>
      <c r="AB16" t="s" s="101">
        <v>34</v>
      </c>
      <c r="AC16" t="s" s="102">
        <v>34</v>
      </c>
      <c r="AD16" s="103"/>
      <c r="AE16" t="s" s="101">
        <v>34</v>
      </c>
      <c r="AF16" t="s" s="102">
        <v>34</v>
      </c>
      <c r="AG16" s="103"/>
      <c r="AH16" t="s" s="98">
        <v>82</v>
      </c>
      <c r="AI16" t="s" s="99">
        <v>83</v>
      </c>
      <c r="AJ16" t="s" s="100">
        <v>33</v>
      </c>
      <c r="AK16" t="s" s="98">
        <v>82</v>
      </c>
      <c r="AL16" t="s" s="99">
        <v>83</v>
      </c>
      <c r="AM16" t="s" s="100">
        <v>33</v>
      </c>
      <c r="AN16" t="s" s="98">
        <v>42</v>
      </c>
      <c r="AO16" t="s" s="99">
        <v>43</v>
      </c>
      <c r="AP16" t="s" s="100">
        <v>33</v>
      </c>
      <c r="AQ16" t="s" s="98">
        <v>82</v>
      </c>
      <c r="AR16" t="s" s="99">
        <v>83</v>
      </c>
      <c r="AS16" s="103"/>
      <c r="AT16" t="s" s="98">
        <v>51</v>
      </c>
      <c r="AU16" t="s" s="99">
        <v>52</v>
      </c>
      <c r="AV16" s="103"/>
      <c r="AW16" t="s" s="101">
        <v>34</v>
      </c>
      <c r="AX16" t="s" s="102">
        <v>34</v>
      </c>
      <c r="AY16" s="103"/>
      <c r="AZ16" t="s" s="101">
        <v>34</v>
      </c>
      <c r="BA16" t="s" s="102">
        <v>34</v>
      </c>
      <c r="BB16" s="103"/>
      <c r="BC16" t="s" s="98">
        <v>82</v>
      </c>
      <c r="BD16" t="s" s="99">
        <v>83</v>
      </c>
      <c r="BE16" s="103"/>
      <c r="BF16" t="s" s="98">
        <v>36</v>
      </c>
      <c r="BG16" t="s" s="99">
        <v>37</v>
      </c>
      <c r="BH16" s="103"/>
      <c r="BI16" t="s" s="98">
        <v>36</v>
      </c>
      <c r="BJ16" t="s" s="99">
        <v>37</v>
      </c>
      <c r="BK16" s="103"/>
      <c r="BL16" t="s" s="98">
        <v>48</v>
      </c>
      <c r="BM16" t="s" s="99">
        <v>49</v>
      </c>
      <c r="BN16" t="s" s="100">
        <v>33</v>
      </c>
      <c r="BO16" t="s" s="101">
        <v>34</v>
      </c>
      <c r="BP16" t="s" s="102">
        <v>34</v>
      </c>
      <c r="BQ16" s="103"/>
      <c r="BR16" t="s" s="101">
        <v>34</v>
      </c>
      <c r="BS16" t="s" s="102">
        <v>34</v>
      </c>
      <c r="BT16" t="s" s="100">
        <v>33</v>
      </c>
      <c r="BU16" t="s" s="98">
        <v>82</v>
      </c>
      <c r="BV16" t="s" s="99">
        <v>83</v>
      </c>
      <c r="BW16" t="s" s="100">
        <v>33</v>
      </c>
      <c r="BX16" t="s" s="98">
        <v>82</v>
      </c>
      <c r="BY16" t="s" s="99">
        <v>83</v>
      </c>
      <c r="BZ16" s="103"/>
      <c r="CA16" t="s" s="98">
        <v>36</v>
      </c>
      <c r="CB16" t="s" s="99">
        <v>37</v>
      </c>
      <c r="CC16" s="103"/>
      <c r="CD16" t="s" s="98">
        <v>36</v>
      </c>
      <c r="CE16" t="s" s="99">
        <v>37</v>
      </c>
      <c r="CF16" s="103"/>
      <c r="CG16" t="s" s="101">
        <v>34</v>
      </c>
      <c r="CH16" t="s" s="102">
        <v>34</v>
      </c>
      <c r="CI16" s="103"/>
      <c r="CJ16" t="s" s="101">
        <v>34</v>
      </c>
      <c r="CK16" t="s" s="102">
        <v>34</v>
      </c>
      <c r="CL16" s="103"/>
      <c r="CM16" t="s" s="98">
        <v>64</v>
      </c>
      <c r="CN16" t="s" s="99">
        <v>65</v>
      </c>
      <c r="CO16" s="103"/>
      <c r="CP16" t="s" s="98">
        <v>4</v>
      </c>
      <c r="CQ16" t="s" s="99">
        <v>3</v>
      </c>
      <c r="CR16" s="103"/>
      <c r="CS16" t="s" s="98">
        <v>60</v>
      </c>
      <c r="CT16" t="s" s="99">
        <v>73</v>
      </c>
      <c r="CU16" t="s" s="100">
        <v>71</v>
      </c>
      <c r="CV16" s="104">
        <v>168</v>
      </c>
      <c r="CW16" s="90">
        <f>COUNTA($G$3:$CU$3)-CY16</f>
        <v>21</v>
      </c>
      <c r="CX16" s="91">
        <f t="shared" si="3"/>
        <v>11</v>
      </c>
      <c r="CY16" s="92">
        <v>10</v>
      </c>
      <c r="CZ16" s="93">
        <f>COUNTIF(G16:CU16,"ОТ")/2</f>
        <v>0</v>
      </c>
      <c r="DA16" s="94">
        <v>21</v>
      </c>
      <c r="DB16" s="94">
        <v>0</v>
      </c>
      <c r="DC16" s="94">
        <v>0</v>
      </c>
      <c r="DD16" s="94">
        <f>COUNTIFS($G$4:$CU$4,"СБ",G16:CU16,"В")+COUNTIFS($G$4:$CU$4,"ВС",G16:CU16,"В")</f>
        <v>1</v>
      </c>
      <c r="DE16" s="95">
        <f>$CX$3-CW16</f>
        <v>-1</v>
      </c>
      <c r="DF16" s="96">
        <f>$CY$3-CV16</f>
        <v>-8</v>
      </c>
    </row>
    <row r="17" s="7" customFormat="1" ht="23.1" customHeight="1">
      <c r="A17" s="75">
        <v>12</v>
      </c>
      <c r="B17" s="76">
        <v>41567</v>
      </c>
      <c r="C17" t="s" s="77">
        <v>92</v>
      </c>
      <c r="D17" s="78">
        <v>0</v>
      </c>
      <c r="E17" s="79">
        <v>9</v>
      </c>
      <c r="F17" s="80">
        <v>0</v>
      </c>
      <c r="G17" t="s" s="101">
        <v>34</v>
      </c>
      <c r="H17" t="s" s="102">
        <v>34</v>
      </c>
      <c r="I17" t="s" s="100">
        <v>35</v>
      </c>
      <c r="J17" t="s" s="101">
        <v>34</v>
      </c>
      <c r="K17" t="s" s="102">
        <v>34</v>
      </c>
      <c r="L17" s="103"/>
      <c r="M17" t="s" s="98">
        <v>40</v>
      </c>
      <c r="N17" t="s" s="99">
        <v>50</v>
      </c>
      <c r="O17" s="103"/>
      <c r="P17" t="s" s="98">
        <v>59</v>
      </c>
      <c r="Q17" t="s" s="99">
        <v>60</v>
      </c>
      <c r="R17" s="103"/>
      <c r="S17" t="s" s="98">
        <v>46</v>
      </c>
      <c r="T17" t="s" s="99">
        <v>47</v>
      </c>
      <c r="U17" s="103"/>
      <c r="V17" t="s" s="98">
        <v>56</v>
      </c>
      <c r="W17" t="s" s="99">
        <v>57</v>
      </c>
      <c r="X17" s="103"/>
      <c r="Y17" t="s" s="101">
        <v>34</v>
      </c>
      <c r="Z17" t="s" s="102">
        <v>34</v>
      </c>
      <c r="AA17" s="103"/>
      <c r="AB17" t="s" s="98">
        <v>66</v>
      </c>
      <c r="AC17" t="s" s="99">
        <v>39</v>
      </c>
      <c r="AD17" s="103"/>
      <c r="AE17" t="s" s="98">
        <v>51</v>
      </c>
      <c r="AF17" t="s" s="99">
        <v>52</v>
      </c>
      <c r="AG17" s="103"/>
      <c r="AH17" t="s" s="98">
        <v>36</v>
      </c>
      <c r="AI17" t="s" s="99">
        <v>37</v>
      </c>
      <c r="AJ17" s="103"/>
      <c r="AK17" t="s" s="101">
        <v>34</v>
      </c>
      <c r="AL17" t="s" s="102">
        <v>34</v>
      </c>
      <c r="AM17" s="103"/>
      <c r="AN17" t="s" s="101">
        <v>34</v>
      </c>
      <c r="AO17" t="s" s="102">
        <v>34</v>
      </c>
      <c r="AP17" s="103"/>
      <c r="AQ17" t="s" s="98">
        <v>59</v>
      </c>
      <c r="AR17" t="s" s="99">
        <v>60</v>
      </c>
      <c r="AS17" s="103"/>
      <c r="AT17" t="s" s="98">
        <v>59</v>
      </c>
      <c r="AU17" t="s" s="99">
        <v>60</v>
      </c>
      <c r="AV17" s="103"/>
      <c r="AW17" t="s" s="98">
        <v>59</v>
      </c>
      <c r="AX17" t="s" s="99">
        <v>60</v>
      </c>
      <c r="AY17" s="103"/>
      <c r="AZ17" t="s" s="98">
        <v>51</v>
      </c>
      <c r="BA17" t="s" s="99">
        <v>52</v>
      </c>
      <c r="BB17" s="103"/>
      <c r="BC17" t="s" s="98">
        <v>4</v>
      </c>
      <c r="BD17" t="s" s="99">
        <v>3</v>
      </c>
      <c r="BE17" s="103"/>
      <c r="BF17" t="s" s="101">
        <v>34</v>
      </c>
      <c r="BG17" t="s" s="102">
        <v>34</v>
      </c>
      <c r="BH17" s="103"/>
      <c r="BI17" t="s" s="101">
        <v>34</v>
      </c>
      <c r="BJ17" t="s" s="102">
        <v>34</v>
      </c>
      <c r="BK17" s="103"/>
      <c r="BL17" t="s" s="98">
        <v>40</v>
      </c>
      <c r="BM17" t="s" s="99">
        <v>50</v>
      </c>
      <c r="BN17" s="103"/>
      <c r="BO17" t="s" s="98">
        <v>64</v>
      </c>
      <c r="BP17" t="s" s="99">
        <v>65</v>
      </c>
      <c r="BQ17" s="103"/>
      <c r="BR17" t="s" s="98">
        <v>64</v>
      </c>
      <c r="BS17" t="s" s="99">
        <v>65</v>
      </c>
      <c r="BT17" s="103"/>
      <c r="BU17" t="s" s="98">
        <v>46</v>
      </c>
      <c r="BV17" t="s" s="99">
        <v>47</v>
      </c>
      <c r="BW17" t="s" s="100">
        <v>33</v>
      </c>
      <c r="BX17" t="s" s="98">
        <v>36</v>
      </c>
      <c r="BY17" t="s" s="99">
        <v>37</v>
      </c>
      <c r="BZ17" s="103"/>
      <c r="CA17" t="s" s="101">
        <v>34</v>
      </c>
      <c r="CB17" t="s" s="102">
        <v>34</v>
      </c>
      <c r="CC17" s="103"/>
      <c r="CD17" t="s" s="101">
        <v>34</v>
      </c>
      <c r="CE17" t="s" s="102">
        <v>34</v>
      </c>
      <c r="CF17" s="103"/>
      <c r="CG17" t="s" s="98">
        <v>46</v>
      </c>
      <c r="CH17" t="s" s="99">
        <v>47</v>
      </c>
      <c r="CI17" s="103"/>
      <c r="CJ17" t="s" s="98">
        <v>46</v>
      </c>
      <c r="CK17" t="s" s="99">
        <v>47</v>
      </c>
      <c r="CL17" s="103"/>
      <c r="CM17" t="s" s="98">
        <v>51</v>
      </c>
      <c r="CN17" t="s" s="99">
        <v>52</v>
      </c>
      <c r="CO17" s="103"/>
      <c r="CP17" t="s" s="98">
        <v>36</v>
      </c>
      <c r="CQ17" t="s" s="99">
        <v>37</v>
      </c>
      <c r="CR17" s="103"/>
      <c r="CS17" t="s" s="101">
        <v>34</v>
      </c>
      <c r="CT17" t="s" s="102">
        <v>34</v>
      </c>
      <c r="CU17" s="103"/>
      <c r="CV17" s="104">
        <v>167</v>
      </c>
      <c r="CW17" s="90">
        <f>COUNTA($G$3:$CU$3)-CY17</f>
        <v>21</v>
      </c>
      <c r="CX17" s="91">
        <f t="shared" si="3"/>
        <v>11</v>
      </c>
      <c r="CY17" s="92">
        <v>10</v>
      </c>
      <c r="CZ17" s="93">
        <f>COUNTIF(G17:CU17,"ОТ")/2</f>
        <v>0</v>
      </c>
      <c r="DA17" s="94">
        <v>21</v>
      </c>
      <c r="DB17" s="94">
        <v>0</v>
      </c>
      <c r="DC17" s="94">
        <v>0</v>
      </c>
      <c r="DD17" s="94">
        <f>COUNTIFS($G$4:$CU$4,"СБ",G17:CU17,"В")+COUNTIFS($G$4:$CU$4,"ВС",G17:CU17,"В")</f>
        <v>3</v>
      </c>
      <c r="DE17" s="95">
        <f>$CX$3-CW17</f>
        <v>-1</v>
      </c>
      <c r="DF17" s="96">
        <f>$CY$3-CV17</f>
        <v>-7</v>
      </c>
    </row>
    <row r="18" s="7" customFormat="1" ht="23.1" customHeight="1">
      <c r="A18" s="75">
        <v>13</v>
      </c>
      <c r="B18" s="76">
        <v>748</v>
      </c>
      <c r="C18" t="s" s="77">
        <v>93</v>
      </c>
      <c r="D18" t="s" s="97">
        <v>94</v>
      </c>
      <c r="E18" s="79">
        <v>16</v>
      </c>
      <c r="F18" t="s" s="118">
        <v>95</v>
      </c>
      <c r="G18" t="s" s="101">
        <v>34</v>
      </c>
      <c r="H18" t="s" s="102">
        <v>34</v>
      </c>
      <c r="I18" t="s" s="100">
        <v>35</v>
      </c>
      <c r="J18" t="s" s="101">
        <v>34</v>
      </c>
      <c r="K18" t="s" s="102">
        <v>34</v>
      </c>
      <c r="L18" t="s" s="100">
        <v>35</v>
      </c>
      <c r="M18" t="s" s="98">
        <v>32</v>
      </c>
      <c r="N18" t="s" s="99">
        <v>6</v>
      </c>
      <c r="O18" t="s" s="100">
        <v>86</v>
      </c>
      <c r="P18" t="s" s="98">
        <v>32</v>
      </c>
      <c r="Q18" t="s" s="99">
        <v>6</v>
      </c>
      <c r="R18" t="s" s="100">
        <v>86</v>
      </c>
      <c r="S18" t="s" s="101">
        <v>34</v>
      </c>
      <c r="T18" t="s" s="102">
        <v>34</v>
      </c>
      <c r="U18" s="103"/>
      <c r="V18" t="s" s="101">
        <v>34</v>
      </c>
      <c r="W18" t="s" s="102">
        <v>34</v>
      </c>
      <c r="X18" s="103"/>
      <c r="Y18" t="s" s="101">
        <v>34</v>
      </c>
      <c r="Z18" t="s" s="102">
        <v>34</v>
      </c>
      <c r="AA18" s="103"/>
      <c r="AB18" t="s" s="98">
        <v>32</v>
      </c>
      <c r="AC18" t="s" s="99">
        <v>60</v>
      </c>
      <c r="AD18" t="s" s="100">
        <v>86</v>
      </c>
      <c r="AE18" t="s" s="98">
        <v>32</v>
      </c>
      <c r="AF18" t="s" s="99">
        <v>6</v>
      </c>
      <c r="AG18" t="s" s="100">
        <v>63</v>
      </c>
      <c r="AH18" t="s" s="98">
        <v>32</v>
      </c>
      <c r="AI18" t="s" s="99">
        <v>6</v>
      </c>
      <c r="AJ18" t="s" s="100">
        <v>63</v>
      </c>
      <c r="AK18" t="s" s="98">
        <v>32</v>
      </c>
      <c r="AL18" t="s" s="99">
        <v>6</v>
      </c>
      <c r="AM18" t="s" s="100">
        <v>68</v>
      </c>
      <c r="AN18" t="s" s="101">
        <v>34</v>
      </c>
      <c r="AO18" t="s" s="102">
        <v>34</v>
      </c>
      <c r="AP18" s="103"/>
      <c r="AQ18" t="s" s="101">
        <v>34</v>
      </c>
      <c r="AR18" t="s" s="102">
        <v>34</v>
      </c>
      <c r="AS18" s="103"/>
      <c r="AT18" t="s" s="98">
        <v>32</v>
      </c>
      <c r="AU18" t="s" s="99">
        <v>6</v>
      </c>
      <c r="AV18" t="s" s="100">
        <v>68</v>
      </c>
      <c r="AW18" t="s" s="98">
        <v>32</v>
      </c>
      <c r="AX18" t="s" s="99">
        <v>6</v>
      </c>
      <c r="AY18" t="s" s="100">
        <v>68</v>
      </c>
      <c r="AZ18" t="s" s="98">
        <v>32</v>
      </c>
      <c r="BA18" t="s" s="99">
        <v>6</v>
      </c>
      <c r="BB18" t="s" s="100">
        <v>68</v>
      </c>
      <c r="BC18" t="s" s="98">
        <v>32</v>
      </c>
      <c r="BD18" t="s" s="99">
        <v>6</v>
      </c>
      <c r="BE18" t="s" s="100">
        <v>68</v>
      </c>
      <c r="BF18" t="s" s="98">
        <v>32</v>
      </c>
      <c r="BG18" t="s" s="99">
        <v>6</v>
      </c>
      <c r="BH18" t="s" s="100">
        <v>86</v>
      </c>
      <c r="BI18" t="s" s="101">
        <v>34</v>
      </c>
      <c r="BJ18" t="s" s="102">
        <v>34</v>
      </c>
      <c r="BK18" s="103"/>
      <c r="BL18" t="s" s="101">
        <v>34</v>
      </c>
      <c r="BM18" t="s" s="102">
        <v>34</v>
      </c>
      <c r="BN18" s="103"/>
      <c r="BO18" t="s" s="98">
        <v>32</v>
      </c>
      <c r="BP18" t="s" s="99">
        <v>6</v>
      </c>
      <c r="BQ18" t="s" s="100">
        <v>68</v>
      </c>
      <c r="BR18" t="s" s="98">
        <v>32</v>
      </c>
      <c r="BS18" t="s" s="99">
        <v>6</v>
      </c>
      <c r="BT18" t="s" s="100">
        <v>68</v>
      </c>
      <c r="BU18" t="s" s="98">
        <v>32</v>
      </c>
      <c r="BV18" t="s" s="99">
        <v>6</v>
      </c>
      <c r="BW18" t="s" s="100">
        <v>68</v>
      </c>
      <c r="BX18" t="s" s="98">
        <v>32</v>
      </c>
      <c r="BY18" t="s" s="99">
        <v>6</v>
      </c>
      <c r="BZ18" t="s" s="100">
        <v>68</v>
      </c>
      <c r="CA18" t="s" s="98">
        <v>32</v>
      </c>
      <c r="CB18" t="s" s="99">
        <v>6</v>
      </c>
      <c r="CC18" t="s" s="100">
        <v>63</v>
      </c>
      <c r="CD18" t="s" s="101">
        <v>34</v>
      </c>
      <c r="CE18" t="s" s="102">
        <v>34</v>
      </c>
      <c r="CF18" s="103"/>
      <c r="CG18" t="s" s="101">
        <v>34</v>
      </c>
      <c r="CH18" t="s" s="102">
        <v>34</v>
      </c>
      <c r="CI18" s="103"/>
      <c r="CJ18" t="s" s="98">
        <v>32</v>
      </c>
      <c r="CK18" t="s" s="99">
        <v>6</v>
      </c>
      <c r="CL18" t="s" s="100">
        <v>68</v>
      </c>
      <c r="CM18" t="s" s="98">
        <v>32</v>
      </c>
      <c r="CN18" t="s" s="99">
        <v>6</v>
      </c>
      <c r="CO18" t="s" s="100">
        <v>68</v>
      </c>
      <c r="CP18" t="s" s="98">
        <v>32</v>
      </c>
      <c r="CQ18" t="s" s="99">
        <v>6</v>
      </c>
      <c r="CR18" t="s" s="100">
        <v>68</v>
      </c>
      <c r="CS18" t="s" s="98">
        <v>32</v>
      </c>
      <c r="CT18" t="s" s="99">
        <v>6</v>
      </c>
      <c r="CU18" t="s" s="100">
        <v>68</v>
      </c>
      <c r="CV18" s="104">
        <v>159</v>
      </c>
      <c r="CW18" s="90">
        <f>COUNTA($G$3:$CU$3)-CY18</f>
        <v>20</v>
      </c>
      <c r="CX18" s="91">
        <f t="shared" si="3"/>
        <v>11</v>
      </c>
      <c r="CY18" s="92">
        <v>11</v>
      </c>
      <c r="CZ18" s="93">
        <f>COUNTIF(G18:CU18,"ОТ")/2</f>
        <v>0</v>
      </c>
      <c r="DA18" s="94">
        <v>20</v>
      </c>
      <c r="DB18" s="94">
        <v>0</v>
      </c>
      <c r="DC18" s="94">
        <v>0</v>
      </c>
      <c r="DD18" s="94">
        <f>COUNTIFS($G$4:$CU$4,"СБ",G18:CU18,"В")+COUNTIFS($G$4:$CU$4,"ВС",G18:CU18,"В")</f>
        <v>8</v>
      </c>
      <c r="DE18" s="95">
        <f>$CX$3-CW18</f>
        <v>0</v>
      </c>
      <c r="DF18" s="96">
        <f>$CY$3-CV18</f>
        <v>1</v>
      </c>
    </row>
    <row r="19" s="7" customFormat="1" ht="23.1" customHeight="1">
      <c r="A19" s="75">
        <v>14</v>
      </c>
      <c r="B19" s="76">
        <v>1404</v>
      </c>
      <c r="C19" t="s" s="77">
        <v>96</v>
      </c>
      <c r="D19" t="s" s="97">
        <v>97</v>
      </c>
      <c r="E19" s="79">
        <v>6</v>
      </c>
      <c r="F19" s="80">
        <v>0</v>
      </c>
      <c r="G19" t="s" s="98">
        <v>36</v>
      </c>
      <c r="H19" t="s" s="99">
        <v>37</v>
      </c>
      <c r="I19" t="s" s="100">
        <v>55</v>
      </c>
      <c r="J19" t="s" s="98">
        <v>51</v>
      </c>
      <c r="K19" t="s" s="99">
        <v>52</v>
      </c>
      <c r="L19" t="s" s="100">
        <v>33</v>
      </c>
      <c r="M19" t="s" s="101">
        <v>34</v>
      </c>
      <c r="N19" t="s" s="102">
        <v>34</v>
      </c>
      <c r="O19" s="103"/>
      <c r="P19" t="s" s="98">
        <v>40</v>
      </c>
      <c r="Q19" t="s" s="99">
        <v>50</v>
      </c>
      <c r="R19" t="s" s="100">
        <v>55</v>
      </c>
      <c r="S19" t="s" s="101">
        <v>34</v>
      </c>
      <c r="T19" t="s" s="102">
        <v>34</v>
      </c>
      <c r="U19" t="s" s="100">
        <v>33</v>
      </c>
      <c r="V19" t="s" s="101">
        <v>34</v>
      </c>
      <c r="W19" t="s" s="102">
        <v>34</v>
      </c>
      <c r="X19" t="s" s="100">
        <v>33</v>
      </c>
      <c r="Y19" t="s" s="98">
        <v>38</v>
      </c>
      <c r="Z19" t="s" s="99">
        <v>39</v>
      </c>
      <c r="AA19" s="103"/>
      <c r="AB19" t="s" s="98">
        <v>32</v>
      </c>
      <c r="AC19" t="s" s="99">
        <v>6</v>
      </c>
      <c r="AD19" t="s" s="100">
        <v>68</v>
      </c>
      <c r="AE19" t="s" s="101">
        <v>34</v>
      </c>
      <c r="AF19" t="s" s="102">
        <v>34</v>
      </c>
      <c r="AG19" s="103"/>
      <c r="AH19" t="s" s="98">
        <v>51</v>
      </c>
      <c r="AI19" t="s" s="99">
        <v>52</v>
      </c>
      <c r="AJ19" s="103"/>
      <c r="AK19" t="s" s="98">
        <v>4</v>
      </c>
      <c r="AL19" t="s" s="99">
        <v>3</v>
      </c>
      <c r="AM19" t="s" s="100">
        <v>63</v>
      </c>
      <c r="AN19" t="s" s="98">
        <v>36</v>
      </c>
      <c r="AO19" t="s" s="99">
        <v>37</v>
      </c>
      <c r="AP19" t="s" s="100">
        <v>55</v>
      </c>
      <c r="AQ19" t="s" s="98">
        <v>36</v>
      </c>
      <c r="AR19" t="s" s="99">
        <v>37</v>
      </c>
      <c r="AS19" t="s" s="100">
        <v>63</v>
      </c>
      <c r="AT19" t="s" s="101">
        <v>34</v>
      </c>
      <c r="AU19" t="s" s="102">
        <v>34</v>
      </c>
      <c r="AV19" s="103"/>
      <c r="AW19" t="s" s="101">
        <v>34</v>
      </c>
      <c r="AX19" t="s" s="102">
        <v>34</v>
      </c>
      <c r="AY19" s="103"/>
      <c r="AZ19" t="s" s="98">
        <v>40</v>
      </c>
      <c r="BA19" t="s" s="99">
        <v>50</v>
      </c>
      <c r="BB19" t="s" s="100">
        <v>55</v>
      </c>
      <c r="BC19" t="s" s="98">
        <v>40</v>
      </c>
      <c r="BD19" t="s" s="99">
        <v>50</v>
      </c>
      <c r="BE19" t="s" s="100">
        <v>55</v>
      </c>
      <c r="BF19" t="s" s="98">
        <v>38</v>
      </c>
      <c r="BG19" t="s" s="99">
        <v>39</v>
      </c>
      <c r="BH19" s="103"/>
      <c r="BI19" t="s" s="98">
        <v>36</v>
      </c>
      <c r="BJ19" t="s" s="99">
        <v>37</v>
      </c>
      <c r="BK19" t="s" s="100">
        <v>55</v>
      </c>
      <c r="BL19" t="s" s="98">
        <v>36</v>
      </c>
      <c r="BM19" t="s" s="99">
        <v>37</v>
      </c>
      <c r="BN19" t="s" s="100">
        <v>55</v>
      </c>
      <c r="BO19" t="s" s="101">
        <v>34</v>
      </c>
      <c r="BP19" t="s" s="102">
        <v>34</v>
      </c>
      <c r="BQ19" s="103"/>
      <c r="BR19" t="s" s="101">
        <v>34</v>
      </c>
      <c r="BS19" t="s" s="102">
        <v>34</v>
      </c>
      <c r="BT19" s="103"/>
      <c r="BU19" t="s" s="98">
        <v>40</v>
      </c>
      <c r="BV19" t="s" s="99">
        <v>50</v>
      </c>
      <c r="BW19" t="s" s="100">
        <v>55</v>
      </c>
      <c r="BX19" t="s" s="98">
        <v>40</v>
      </c>
      <c r="BY19" t="s" s="99">
        <v>50</v>
      </c>
      <c r="BZ19" t="s" s="100">
        <v>55</v>
      </c>
      <c r="CA19" t="s" s="98">
        <v>64</v>
      </c>
      <c r="CB19" t="s" s="99">
        <v>65</v>
      </c>
      <c r="CC19" s="103"/>
      <c r="CD19" t="s" s="101">
        <v>34</v>
      </c>
      <c r="CE19" t="s" s="102">
        <v>34</v>
      </c>
      <c r="CF19" s="103"/>
      <c r="CG19" t="s" s="101">
        <v>34</v>
      </c>
      <c r="CH19" t="s" s="102">
        <v>34</v>
      </c>
      <c r="CI19" s="103"/>
      <c r="CJ19" t="s" s="101">
        <v>78</v>
      </c>
      <c r="CK19" t="s" s="102">
        <v>78</v>
      </c>
      <c r="CL19" s="103"/>
      <c r="CM19" t="s" s="101">
        <v>78</v>
      </c>
      <c r="CN19" t="s" s="102">
        <v>78</v>
      </c>
      <c r="CO19" s="103"/>
      <c r="CP19" t="s" s="101">
        <v>78</v>
      </c>
      <c r="CQ19" t="s" s="102">
        <v>78</v>
      </c>
      <c r="CR19" s="103"/>
      <c r="CS19" t="s" s="101">
        <v>78</v>
      </c>
      <c r="CT19" t="s" s="102">
        <v>78</v>
      </c>
      <c r="CU19" s="103"/>
      <c r="CV19" s="104">
        <v>168</v>
      </c>
      <c r="CW19" s="90">
        <f>COUNTA($G$3:$CU$3)-CY19</f>
        <v>21</v>
      </c>
      <c r="CX19" s="91">
        <f t="shared" si="3"/>
        <v>11</v>
      </c>
      <c r="CY19" s="92">
        <v>10</v>
      </c>
      <c r="CZ19" s="93">
        <f>COUNTIF(G19:CU19,"ОТ")/2</f>
        <v>4</v>
      </c>
      <c r="DA19" s="94">
        <v>17</v>
      </c>
      <c r="DB19" s="94">
        <v>0</v>
      </c>
      <c r="DC19" s="94">
        <v>0</v>
      </c>
      <c r="DD19" s="94">
        <f>COUNTIFS($G$4:$CU$4,"СБ",G19:CU19,"В")+COUNTIFS($G$4:$CU$4,"ВС",G19:CU19,"В")</f>
        <v>4</v>
      </c>
      <c r="DE19" s="95">
        <f>$CX$3-CW19</f>
        <v>-1</v>
      </c>
      <c r="DF19" s="96">
        <f>$CY$3-CV19</f>
        <v>-8</v>
      </c>
    </row>
    <row r="20" s="7" customFormat="1" ht="23.1" customHeight="1">
      <c r="A20" s="75">
        <v>15</v>
      </c>
      <c r="B20" s="76">
        <v>1062</v>
      </c>
      <c r="C20" t="s" s="77">
        <v>98</v>
      </c>
      <c r="D20" s="78">
        <v>0</v>
      </c>
      <c r="E20" s="79">
        <v>16</v>
      </c>
      <c r="F20" t="s" s="118">
        <v>99</v>
      </c>
      <c r="G20" t="s" s="101">
        <v>34</v>
      </c>
      <c r="H20" t="s" s="102">
        <v>34</v>
      </c>
      <c r="I20" t="s" s="100">
        <v>35</v>
      </c>
      <c r="J20" t="s" s="101">
        <v>34</v>
      </c>
      <c r="K20" t="s" s="102">
        <v>34</v>
      </c>
      <c r="L20" t="s" s="100">
        <v>35</v>
      </c>
      <c r="M20" t="s" s="98">
        <v>32</v>
      </c>
      <c r="N20" t="s" s="99">
        <v>6</v>
      </c>
      <c r="O20" s="103"/>
      <c r="P20" t="s" s="98">
        <v>32</v>
      </c>
      <c r="Q20" t="s" s="99">
        <v>6</v>
      </c>
      <c r="R20" s="103"/>
      <c r="S20" t="s" s="101">
        <v>34</v>
      </c>
      <c r="T20" t="s" s="102">
        <v>34</v>
      </c>
      <c r="U20" s="103"/>
      <c r="V20" t="s" s="101">
        <v>34</v>
      </c>
      <c r="W20" t="s" s="102">
        <v>34</v>
      </c>
      <c r="X20" s="103"/>
      <c r="Y20" t="s" s="98">
        <v>32</v>
      </c>
      <c r="Z20" t="s" s="99">
        <v>6</v>
      </c>
      <c r="AA20" s="103"/>
      <c r="AB20" t="s" s="98">
        <v>32</v>
      </c>
      <c r="AC20" t="s" s="99">
        <v>60</v>
      </c>
      <c r="AD20" s="103"/>
      <c r="AE20" t="s" s="98">
        <v>32</v>
      </c>
      <c r="AF20" t="s" s="99">
        <v>6</v>
      </c>
      <c r="AG20" s="103"/>
      <c r="AH20" t="s" s="98">
        <v>32</v>
      </c>
      <c r="AI20" t="s" s="99">
        <v>6</v>
      </c>
      <c r="AJ20" s="103"/>
      <c r="AK20" t="s" s="101">
        <v>34</v>
      </c>
      <c r="AL20" t="s" s="102">
        <v>34</v>
      </c>
      <c r="AM20" t="s" s="100">
        <v>100</v>
      </c>
      <c r="AN20" t="s" s="101">
        <v>34</v>
      </c>
      <c r="AO20" t="s" s="102">
        <v>34</v>
      </c>
      <c r="AP20" s="103"/>
      <c r="AQ20" t="s" s="101">
        <v>34</v>
      </c>
      <c r="AR20" t="s" s="102">
        <v>34</v>
      </c>
      <c r="AS20" s="103"/>
      <c r="AT20" t="s" s="101">
        <v>78</v>
      </c>
      <c r="AU20" t="s" s="102">
        <v>78</v>
      </c>
      <c r="AV20" s="103"/>
      <c r="AW20" t="s" s="101">
        <v>78</v>
      </c>
      <c r="AX20" t="s" s="102">
        <v>78</v>
      </c>
      <c r="AY20" s="103"/>
      <c r="AZ20" t="s" s="101">
        <v>78</v>
      </c>
      <c r="BA20" t="s" s="102">
        <v>78</v>
      </c>
      <c r="BB20" s="103"/>
      <c r="BC20" t="s" s="101">
        <v>78</v>
      </c>
      <c r="BD20" t="s" s="102">
        <v>78</v>
      </c>
      <c r="BE20" s="103"/>
      <c r="BF20" t="s" s="101">
        <v>78</v>
      </c>
      <c r="BG20" t="s" s="102">
        <v>78</v>
      </c>
      <c r="BH20" s="103"/>
      <c r="BI20" t="s" s="101">
        <v>34</v>
      </c>
      <c r="BJ20" t="s" s="102">
        <v>34</v>
      </c>
      <c r="BK20" s="103"/>
      <c r="BL20" t="s" s="101">
        <v>34</v>
      </c>
      <c r="BM20" t="s" s="102">
        <v>34</v>
      </c>
      <c r="BN20" s="103"/>
      <c r="BO20" t="s" s="101">
        <v>78</v>
      </c>
      <c r="BP20" t="s" s="102">
        <v>78</v>
      </c>
      <c r="BQ20" s="103"/>
      <c r="BR20" t="s" s="101">
        <v>78</v>
      </c>
      <c r="BS20" t="s" s="102">
        <v>78</v>
      </c>
      <c r="BT20" s="103"/>
      <c r="BU20" t="s" s="101">
        <v>78</v>
      </c>
      <c r="BV20" t="s" s="102">
        <v>78</v>
      </c>
      <c r="BW20" s="103"/>
      <c r="BX20" t="s" s="101">
        <v>78</v>
      </c>
      <c r="BY20" t="s" s="102">
        <v>78</v>
      </c>
      <c r="BZ20" s="103"/>
      <c r="CA20" t="s" s="101">
        <v>78</v>
      </c>
      <c r="CB20" t="s" s="102">
        <v>78</v>
      </c>
      <c r="CC20" s="103"/>
      <c r="CD20" t="s" s="101">
        <v>34</v>
      </c>
      <c r="CE20" t="s" s="102">
        <v>34</v>
      </c>
      <c r="CF20" s="103"/>
      <c r="CG20" t="s" s="101">
        <v>34</v>
      </c>
      <c r="CH20" t="s" s="102">
        <v>34</v>
      </c>
      <c r="CI20" s="103"/>
      <c r="CJ20" t="s" s="98">
        <v>32</v>
      </c>
      <c r="CK20" t="s" s="99">
        <v>6</v>
      </c>
      <c r="CL20" s="103"/>
      <c r="CM20" t="s" s="98">
        <v>32</v>
      </c>
      <c r="CN20" t="s" s="99">
        <v>6</v>
      </c>
      <c r="CO20" s="103"/>
      <c r="CP20" t="s" s="98">
        <v>32</v>
      </c>
      <c r="CQ20" t="s" s="99">
        <v>6</v>
      </c>
      <c r="CR20" s="103"/>
      <c r="CS20" t="s" s="98">
        <v>32</v>
      </c>
      <c r="CT20" t="s" s="99">
        <v>6</v>
      </c>
      <c r="CU20" s="103"/>
      <c r="CV20" s="104">
        <v>159</v>
      </c>
      <c r="CW20" s="90">
        <f>COUNTA($G$3:$CU$3)-CY20</f>
        <v>20</v>
      </c>
      <c r="CX20" s="91">
        <f t="shared" si="3"/>
        <v>11</v>
      </c>
      <c r="CY20" s="92">
        <v>11</v>
      </c>
      <c r="CZ20" s="93">
        <f>COUNTIF(G20:CU20,"ОТ")/2</f>
        <v>10</v>
      </c>
      <c r="DA20" s="94">
        <v>10</v>
      </c>
      <c r="DB20" s="94">
        <v>0</v>
      </c>
      <c r="DC20" s="94">
        <v>0</v>
      </c>
      <c r="DD20" s="94">
        <f>COUNTIFS($G$4:$CU$4,"СБ",G20:CU20,"В")+COUNTIFS($G$4:$CU$4,"ВС",G20:CU20,"В")</f>
        <v>8</v>
      </c>
      <c r="DE20" s="95">
        <f>$CX$3-CW20</f>
        <v>0</v>
      </c>
      <c r="DF20" s="96">
        <f>$CY$3-CV20</f>
        <v>1</v>
      </c>
    </row>
    <row r="21" s="7" customFormat="1" ht="23.1" customHeight="1">
      <c r="A21" s="75">
        <v>16</v>
      </c>
      <c r="B21" s="76">
        <v>3571</v>
      </c>
      <c r="C21" t="s" s="77">
        <v>101</v>
      </c>
      <c r="D21" t="s" s="97">
        <v>102</v>
      </c>
      <c r="E21" s="79">
        <v>5</v>
      </c>
      <c r="F21" s="80">
        <v>0</v>
      </c>
      <c r="G21" t="s" s="98">
        <v>76</v>
      </c>
      <c r="H21" t="s" s="99">
        <v>77</v>
      </c>
      <c r="I21" t="s" s="100">
        <v>86</v>
      </c>
      <c r="J21" t="s" s="98">
        <v>64</v>
      </c>
      <c r="K21" t="s" s="99">
        <v>65</v>
      </c>
      <c r="L21" t="s" s="100">
        <v>63</v>
      </c>
      <c r="M21" t="s" s="101">
        <v>34</v>
      </c>
      <c r="N21" t="s" s="102">
        <v>34</v>
      </c>
      <c r="O21" t="s" s="100">
        <v>35</v>
      </c>
      <c r="P21" t="s" s="101">
        <v>34</v>
      </c>
      <c r="Q21" t="s" s="102">
        <v>34</v>
      </c>
      <c r="R21" s="103"/>
      <c r="S21" t="s" s="98">
        <v>56</v>
      </c>
      <c r="T21" t="s" s="99">
        <v>57</v>
      </c>
      <c r="U21" t="s" s="100">
        <v>86</v>
      </c>
      <c r="V21" t="s" s="98">
        <v>76</v>
      </c>
      <c r="W21" t="s" s="99">
        <v>77</v>
      </c>
      <c r="X21" t="s" s="100">
        <v>86</v>
      </c>
      <c r="Y21" t="s" s="98">
        <v>4</v>
      </c>
      <c r="Z21" t="s" s="99">
        <v>3</v>
      </c>
      <c r="AA21" t="s" s="100">
        <v>86</v>
      </c>
      <c r="AB21" t="s" s="98">
        <v>60</v>
      </c>
      <c r="AC21" t="s" s="99">
        <v>3</v>
      </c>
      <c r="AD21" t="s" s="100">
        <v>86</v>
      </c>
      <c r="AE21" t="s" s="101">
        <v>34</v>
      </c>
      <c r="AF21" t="s" s="102">
        <v>34</v>
      </c>
      <c r="AG21" s="103"/>
      <c r="AH21" t="s" s="101">
        <v>34</v>
      </c>
      <c r="AI21" t="s" s="102">
        <v>34</v>
      </c>
      <c r="AJ21" s="103"/>
      <c r="AK21" t="s" s="98">
        <v>76</v>
      </c>
      <c r="AL21" t="s" s="99">
        <v>77</v>
      </c>
      <c r="AM21" t="s" s="100">
        <v>86</v>
      </c>
      <c r="AN21" t="s" s="98">
        <v>82</v>
      </c>
      <c r="AO21" t="s" s="99">
        <v>83</v>
      </c>
      <c r="AP21" t="s" s="100">
        <v>63</v>
      </c>
      <c r="AQ21" t="s" s="98">
        <v>82</v>
      </c>
      <c r="AR21" t="s" s="99">
        <v>83</v>
      </c>
      <c r="AS21" t="s" s="100">
        <v>63</v>
      </c>
      <c r="AT21" t="s" s="98">
        <v>4</v>
      </c>
      <c r="AU21" t="s" s="99">
        <v>3</v>
      </c>
      <c r="AV21" t="s" s="100">
        <v>86</v>
      </c>
      <c r="AW21" t="s" s="98">
        <v>36</v>
      </c>
      <c r="AX21" t="s" s="99">
        <v>37</v>
      </c>
      <c r="AY21" t="s" s="100">
        <v>86</v>
      </c>
      <c r="AZ21" t="s" s="101">
        <v>34</v>
      </c>
      <c r="BA21" t="s" s="102">
        <v>34</v>
      </c>
      <c r="BB21" s="103"/>
      <c r="BC21" t="s" s="101">
        <v>34</v>
      </c>
      <c r="BD21" t="s" s="102">
        <v>34</v>
      </c>
      <c r="BE21" s="103"/>
      <c r="BF21" t="s" s="98">
        <v>40</v>
      </c>
      <c r="BG21" t="s" s="99">
        <v>50</v>
      </c>
      <c r="BH21" s="103"/>
      <c r="BI21" t="s" s="98">
        <v>56</v>
      </c>
      <c r="BJ21" t="s" s="99">
        <v>57</v>
      </c>
      <c r="BK21" t="s" s="100">
        <v>86</v>
      </c>
      <c r="BL21" t="s" s="98">
        <v>76</v>
      </c>
      <c r="BM21" t="s" s="99">
        <v>77</v>
      </c>
      <c r="BN21" t="s" s="100">
        <v>86</v>
      </c>
      <c r="BO21" t="s" s="98">
        <v>64</v>
      </c>
      <c r="BP21" t="s" s="99">
        <v>65</v>
      </c>
      <c r="BQ21" t="s" s="100">
        <v>63</v>
      </c>
      <c r="BR21" t="s" s="101">
        <v>34</v>
      </c>
      <c r="BS21" t="s" s="102">
        <v>34</v>
      </c>
      <c r="BT21" s="103"/>
      <c r="BU21" t="s" s="101">
        <v>34</v>
      </c>
      <c r="BV21" t="s" s="102">
        <v>34</v>
      </c>
      <c r="BW21" s="103"/>
      <c r="BX21" t="s" s="98">
        <v>4</v>
      </c>
      <c r="BY21" t="s" s="99">
        <v>3</v>
      </c>
      <c r="BZ21" t="s" s="100">
        <v>86</v>
      </c>
      <c r="CA21" t="s" s="98">
        <v>4</v>
      </c>
      <c r="CB21" t="s" s="99">
        <v>3</v>
      </c>
      <c r="CC21" t="s" s="100">
        <v>86</v>
      </c>
      <c r="CD21" t="s" s="98">
        <v>36</v>
      </c>
      <c r="CE21" t="s" s="99">
        <v>37</v>
      </c>
      <c r="CF21" t="s" s="100">
        <v>63</v>
      </c>
      <c r="CG21" t="s" s="98">
        <v>36</v>
      </c>
      <c r="CH21" t="s" s="99">
        <v>37</v>
      </c>
      <c r="CI21" t="s" s="100">
        <v>63</v>
      </c>
      <c r="CJ21" t="s" s="101">
        <v>34</v>
      </c>
      <c r="CK21" t="s" s="102">
        <v>34</v>
      </c>
      <c r="CL21" s="103"/>
      <c r="CM21" t="s" s="101">
        <v>34</v>
      </c>
      <c r="CN21" t="s" s="102">
        <v>34</v>
      </c>
      <c r="CO21" s="103"/>
      <c r="CP21" t="s" s="98">
        <v>76</v>
      </c>
      <c r="CQ21" t="s" s="99">
        <v>77</v>
      </c>
      <c r="CR21" t="s" s="100">
        <v>86</v>
      </c>
      <c r="CS21" t="s" s="98">
        <v>76</v>
      </c>
      <c r="CT21" t="s" s="99">
        <v>77</v>
      </c>
      <c r="CU21" t="s" s="100">
        <v>86</v>
      </c>
      <c r="CV21" s="104">
        <v>167</v>
      </c>
      <c r="CW21" s="90">
        <f>COUNTA($G$3:$CU$3)-CY21</f>
        <v>21</v>
      </c>
      <c r="CX21" s="91">
        <f t="shared" si="3"/>
        <v>11</v>
      </c>
      <c r="CY21" s="92">
        <v>10</v>
      </c>
      <c r="CZ21" s="93">
        <f>COUNTIF(G21:CU21,"ОТ")/2</f>
        <v>0</v>
      </c>
      <c r="DA21" s="94">
        <v>21</v>
      </c>
      <c r="DB21" s="94">
        <v>0</v>
      </c>
      <c r="DC21" s="94">
        <v>0</v>
      </c>
      <c r="DD21" s="94">
        <f>COUNTIFS($G$4:$CU$4,"СБ",G21:CU21,"В")+COUNTIFS($G$4:$CU$4,"ВС",G21:CU21,"В")</f>
        <v>0</v>
      </c>
      <c r="DE21" s="95">
        <f>$CX$3-CW21</f>
        <v>-1</v>
      </c>
      <c r="DF21" s="96">
        <f>$CY$3-CV21</f>
        <v>-7</v>
      </c>
    </row>
    <row r="22" s="7" customFormat="1" ht="23.1" customHeight="1">
      <c r="A22" s="75">
        <v>17</v>
      </c>
      <c r="B22" s="76">
        <v>32195</v>
      </c>
      <c r="C22" t="s" s="77">
        <v>103</v>
      </c>
      <c r="D22" s="78">
        <v>0</v>
      </c>
      <c r="E22" s="79">
        <v>10</v>
      </c>
      <c r="F22" s="80">
        <v>0</v>
      </c>
      <c r="G22" t="s" s="101">
        <v>34</v>
      </c>
      <c r="H22" t="s" s="102">
        <v>34</v>
      </c>
      <c r="I22" s="103"/>
      <c r="J22" t="s" s="98">
        <v>76</v>
      </c>
      <c r="K22" t="s" s="99">
        <v>77</v>
      </c>
      <c r="L22" s="103"/>
      <c r="M22" t="s" s="98">
        <v>42</v>
      </c>
      <c r="N22" t="s" s="99">
        <v>43</v>
      </c>
      <c r="O22" t="s" s="100">
        <v>33</v>
      </c>
      <c r="P22" t="s" s="98">
        <v>36</v>
      </c>
      <c r="Q22" t="s" s="99">
        <v>37</v>
      </c>
      <c r="R22" s="103"/>
      <c r="S22" t="s" s="98">
        <v>36</v>
      </c>
      <c r="T22" t="s" s="99">
        <v>37</v>
      </c>
      <c r="U22" s="103"/>
      <c r="V22" t="s" s="101">
        <v>34</v>
      </c>
      <c r="W22" t="s" s="102">
        <v>34</v>
      </c>
      <c r="X22" s="103"/>
      <c r="Y22" t="s" s="101">
        <v>34</v>
      </c>
      <c r="Z22" t="s" s="102">
        <v>34</v>
      </c>
      <c r="AA22" s="103"/>
      <c r="AB22" t="s" s="98">
        <v>38</v>
      </c>
      <c r="AC22" t="s" s="99">
        <v>83</v>
      </c>
      <c r="AD22" s="103"/>
      <c r="AE22" t="s" s="98">
        <v>4</v>
      </c>
      <c r="AF22" t="s" s="99">
        <v>3</v>
      </c>
      <c r="AG22" s="103"/>
      <c r="AH22" t="s" s="98">
        <v>4</v>
      </c>
      <c r="AI22" t="s" s="99">
        <v>3</v>
      </c>
      <c r="AJ22" s="103"/>
      <c r="AK22" t="s" s="98">
        <v>4</v>
      </c>
      <c r="AL22" t="s" s="99">
        <v>3</v>
      </c>
      <c r="AM22" s="103"/>
      <c r="AN22" t="s" s="101">
        <v>34</v>
      </c>
      <c r="AO22" t="s" s="102">
        <v>34</v>
      </c>
      <c r="AP22" s="103"/>
      <c r="AQ22" t="s" s="101">
        <v>34</v>
      </c>
      <c r="AR22" t="s" s="102">
        <v>34</v>
      </c>
      <c r="AS22" s="103"/>
      <c r="AT22" t="s" s="101">
        <v>78</v>
      </c>
      <c r="AU22" t="s" s="102">
        <v>78</v>
      </c>
      <c r="AV22" s="103"/>
      <c r="AW22" t="s" s="101">
        <v>78</v>
      </c>
      <c r="AX22" t="s" s="102">
        <v>78</v>
      </c>
      <c r="AY22" s="103"/>
      <c r="AZ22" t="s" s="101">
        <v>78</v>
      </c>
      <c r="BA22" t="s" s="102">
        <v>78</v>
      </c>
      <c r="BB22" s="103"/>
      <c r="BC22" t="s" s="101">
        <v>78</v>
      </c>
      <c r="BD22" t="s" s="102">
        <v>78</v>
      </c>
      <c r="BE22" s="103"/>
      <c r="BF22" t="s" s="101">
        <v>78</v>
      </c>
      <c r="BG22" t="s" s="102">
        <v>78</v>
      </c>
      <c r="BH22" s="103"/>
      <c r="BI22" t="s" s="101">
        <v>34</v>
      </c>
      <c r="BJ22" t="s" s="102">
        <v>34</v>
      </c>
      <c r="BK22" s="103"/>
      <c r="BL22" t="s" s="101">
        <v>34</v>
      </c>
      <c r="BM22" t="s" s="102">
        <v>34</v>
      </c>
      <c r="BN22" s="103"/>
      <c r="BO22" t="s" s="101">
        <v>78</v>
      </c>
      <c r="BP22" t="s" s="102">
        <v>78</v>
      </c>
      <c r="BQ22" s="103"/>
      <c r="BR22" t="s" s="101">
        <v>78</v>
      </c>
      <c r="BS22" t="s" s="102">
        <v>78</v>
      </c>
      <c r="BT22" s="103"/>
      <c r="BU22" t="s" s="101">
        <v>78</v>
      </c>
      <c r="BV22" t="s" s="102">
        <v>78</v>
      </c>
      <c r="BW22" s="103"/>
      <c r="BX22" t="s" s="101">
        <v>78</v>
      </c>
      <c r="BY22" t="s" s="102">
        <v>78</v>
      </c>
      <c r="BZ22" s="103"/>
      <c r="CA22" t="s" s="101">
        <v>78</v>
      </c>
      <c r="CB22" t="s" s="102">
        <v>78</v>
      </c>
      <c r="CC22" s="103"/>
      <c r="CD22" t="s" s="101">
        <v>34</v>
      </c>
      <c r="CE22" t="s" s="102">
        <v>34</v>
      </c>
      <c r="CF22" s="103"/>
      <c r="CG22" t="s" s="101">
        <v>34</v>
      </c>
      <c r="CH22" t="s" s="102">
        <v>34</v>
      </c>
      <c r="CI22" s="103"/>
      <c r="CJ22" t="s" s="98">
        <v>46</v>
      </c>
      <c r="CK22" t="s" s="99">
        <v>47</v>
      </c>
      <c r="CL22" s="103"/>
      <c r="CM22" t="s" s="98">
        <v>46</v>
      </c>
      <c r="CN22" t="s" s="99">
        <v>47</v>
      </c>
      <c r="CO22" s="103"/>
      <c r="CP22" t="s" s="101">
        <v>34</v>
      </c>
      <c r="CQ22" t="s" s="102">
        <v>34</v>
      </c>
      <c r="CR22" s="103"/>
      <c r="CS22" t="s" s="98">
        <v>42</v>
      </c>
      <c r="CT22" t="s" s="99">
        <v>43</v>
      </c>
      <c r="CU22" s="103"/>
      <c r="CV22" s="104">
        <v>167</v>
      </c>
      <c r="CW22" s="90">
        <f>COUNTA($G$3:$CU$3)-CY22</f>
        <v>21</v>
      </c>
      <c r="CX22" s="91">
        <f t="shared" si="3"/>
        <v>11</v>
      </c>
      <c r="CY22" s="92">
        <v>10</v>
      </c>
      <c r="CZ22" s="93">
        <f>COUNTIF(G22:CU22,"ОТ")/2</f>
        <v>10</v>
      </c>
      <c r="DA22" s="94">
        <v>11</v>
      </c>
      <c r="DB22" s="94">
        <v>0</v>
      </c>
      <c r="DC22" s="94">
        <v>0</v>
      </c>
      <c r="DD22" s="94">
        <f>COUNTIFS($G$4:$CU$4,"СБ",G22:CU22,"В")+COUNTIFS($G$4:$CU$4,"ВС",G22:CU22,"В")</f>
        <v>7</v>
      </c>
      <c r="DE22" s="95">
        <f>$CX$3-CW22</f>
        <v>-1</v>
      </c>
      <c r="DF22" s="96">
        <f>$CY$3-CV22</f>
        <v>-7</v>
      </c>
    </row>
    <row r="23" s="7" customFormat="1" ht="23.1" customHeight="1">
      <c r="A23" s="75">
        <v>18</v>
      </c>
      <c r="B23" s="76">
        <v>30239</v>
      </c>
      <c r="C23" t="s" s="105">
        <v>104</v>
      </c>
      <c r="D23" s="78">
        <v>0</v>
      </c>
      <c r="E23" s="79">
        <v>11</v>
      </c>
      <c r="F23" s="80">
        <v>0</v>
      </c>
      <c r="G23" t="s" s="98">
        <v>76</v>
      </c>
      <c r="H23" t="s" s="99">
        <v>77</v>
      </c>
      <c r="I23" t="s" s="100">
        <v>35</v>
      </c>
      <c r="J23" t="s" s="101">
        <v>34</v>
      </c>
      <c r="K23" t="s" s="102">
        <v>34</v>
      </c>
      <c r="L23" t="s" s="100">
        <v>33</v>
      </c>
      <c r="M23" t="s" s="98">
        <v>36</v>
      </c>
      <c r="N23" t="s" s="99">
        <v>37</v>
      </c>
      <c r="O23" s="103"/>
      <c r="P23" t="s" s="98">
        <v>56</v>
      </c>
      <c r="Q23" t="s" s="99">
        <v>57</v>
      </c>
      <c r="R23" t="s" s="100">
        <v>33</v>
      </c>
      <c r="S23" t="s" s="101">
        <v>34</v>
      </c>
      <c r="T23" t="s" s="102">
        <v>34</v>
      </c>
      <c r="U23" t="s" s="100">
        <v>33</v>
      </c>
      <c r="V23" t="s" s="98">
        <v>40</v>
      </c>
      <c r="W23" t="s" s="99">
        <v>50</v>
      </c>
      <c r="X23" s="103"/>
      <c r="Y23" t="s" s="98">
        <v>40</v>
      </c>
      <c r="Z23" t="s" s="99">
        <v>50</v>
      </c>
      <c r="AA23" s="103"/>
      <c r="AB23" t="s" s="98">
        <v>40</v>
      </c>
      <c r="AC23" t="s" s="99">
        <v>41</v>
      </c>
      <c r="AD23" s="103"/>
      <c r="AE23" t="s" s="101">
        <v>34</v>
      </c>
      <c r="AF23" t="s" s="102">
        <v>34</v>
      </c>
      <c r="AG23" s="103"/>
      <c r="AH23" t="s" s="98">
        <v>46</v>
      </c>
      <c r="AI23" t="s" s="99">
        <v>47</v>
      </c>
      <c r="AJ23" t="s" s="100">
        <v>33</v>
      </c>
      <c r="AK23" t="s" s="98">
        <v>46</v>
      </c>
      <c r="AL23" t="s" s="99">
        <v>47</v>
      </c>
      <c r="AM23" t="s" s="100">
        <v>33</v>
      </c>
      <c r="AN23" t="s" s="98">
        <v>4</v>
      </c>
      <c r="AO23" t="s" s="99">
        <v>3</v>
      </c>
      <c r="AP23" s="103"/>
      <c r="AQ23" t="s" s="98">
        <v>36</v>
      </c>
      <c r="AR23" t="s" s="99">
        <v>37</v>
      </c>
      <c r="AS23" s="103"/>
      <c r="AT23" t="s" s="101">
        <v>34</v>
      </c>
      <c r="AU23" t="s" s="102">
        <v>34</v>
      </c>
      <c r="AV23" s="103"/>
      <c r="AW23" t="s" s="101">
        <v>34</v>
      </c>
      <c r="AX23" t="s" s="102">
        <v>34</v>
      </c>
      <c r="AY23" s="103"/>
      <c r="AZ23" t="s" s="98">
        <v>40</v>
      </c>
      <c r="BA23" t="s" s="99">
        <v>50</v>
      </c>
      <c r="BB23" s="103"/>
      <c r="BC23" t="s" s="98">
        <v>48</v>
      </c>
      <c r="BD23" t="s" s="99">
        <v>49</v>
      </c>
      <c r="BE23" s="103"/>
      <c r="BF23" t="s" s="98">
        <v>48</v>
      </c>
      <c r="BG23" t="s" s="99">
        <v>49</v>
      </c>
      <c r="BH23" s="103"/>
      <c r="BI23" t="s" s="98">
        <v>82</v>
      </c>
      <c r="BJ23" t="s" s="99">
        <v>83</v>
      </c>
      <c r="BK23" s="103"/>
      <c r="BL23" t="s" s="101">
        <v>34</v>
      </c>
      <c r="BM23" t="s" s="102">
        <v>34</v>
      </c>
      <c r="BN23" s="103"/>
      <c r="BO23" t="s" s="101">
        <v>34</v>
      </c>
      <c r="BP23" t="s" s="102">
        <v>34</v>
      </c>
      <c r="BQ23" s="103"/>
      <c r="BR23" t="s" s="98">
        <v>36</v>
      </c>
      <c r="BS23" t="s" s="99">
        <v>37</v>
      </c>
      <c r="BT23" t="s" s="100">
        <v>33</v>
      </c>
      <c r="BU23" t="s" s="98">
        <v>4</v>
      </c>
      <c r="BV23" t="s" s="99">
        <v>3</v>
      </c>
      <c r="BW23" s="103"/>
      <c r="BX23" t="s" s="98">
        <v>4</v>
      </c>
      <c r="BY23" t="s" s="99">
        <v>3</v>
      </c>
      <c r="BZ23" s="103"/>
      <c r="CA23" t="s" s="98">
        <v>4</v>
      </c>
      <c r="CB23" t="s" s="99">
        <v>3</v>
      </c>
      <c r="CC23" s="103"/>
      <c r="CD23" t="s" s="101">
        <v>34</v>
      </c>
      <c r="CE23" t="s" s="102">
        <v>34</v>
      </c>
      <c r="CF23" s="103"/>
      <c r="CG23" t="s" s="101">
        <v>34</v>
      </c>
      <c r="CH23" t="s" s="102">
        <v>34</v>
      </c>
      <c r="CI23" s="103"/>
      <c r="CJ23" t="s" s="98">
        <v>40</v>
      </c>
      <c r="CK23" t="s" s="99">
        <v>50</v>
      </c>
      <c r="CL23" s="103"/>
      <c r="CM23" t="s" s="98">
        <v>82</v>
      </c>
      <c r="CN23" t="s" s="99">
        <v>83</v>
      </c>
      <c r="CO23" s="103"/>
      <c r="CP23" t="s" s="98">
        <v>51</v>
      </c>
      <c r="CQ23" t="s" s="99">
        <v>52</v>
      </c>
      <c r="CR23" s="103"/>
      <c r="CS23" t="s" s="98">
        <v>4</v>
      </c>
      <c r="CT23" t="s" s="99">
        <v>3</v>
      </c>
      <c r="CU23" s="103"/>
      <c r="CV23" s="104">
        <v>175</v>
      </c>
      <c r="CW23" s="90">
        <f>COUNTA($G$3:$CU$3)-CY23</f>
        <v>22</v>
      </c>
      <c r="CX23" s="91">
        <f t="shared" si="3"/>
        <v>11</v>
      </c>
      <c r="CY23" s="92">
        <v>9</v>
      </c>
      <c r="CZ23" s="93">
        <f>COUNTIF(G23:CU23,"ОТ")/2</f>
        <v>0</v>
      </c>
      <c r="DA23" s="94">
        <v>22</v>
      </c>
      <c r="DB23" s="94">
        <v>0</v>
      </c>
      <c r="DC23" s="94">
        <v>0</v>
      </c>
      <c r="DD23" s="94">
        <f>COUNTIFS($G$4:$CU$4,"СБ",G23:CU23,"В")+COUNTIFS($G$4:$CU$4,"ВС",G23:CU23,"В")</f>
        <v>4</v>
      </c>
      <c r="DE23" s="95">
        <f>$CX$3-CW23</f>
        <v>-2</v>
      </c>
      <c r="DF23" s="96">
        <f>$CY$3-CV23</f>
        <v>-15</v>
      </c>
    </row>
    <row r="24" s="7" customFormat="1" ht="23.1" customHeight="1">
      <c r="A24" s="75">
        <v>19</v>
      </c>
      <c r="B24" s="76">
        <v>5280</v>
      </c>
      <c r="C24" t="s" s="77">
        <v>105</v>
      </c>
      <c r="D24" t="s" s="97">
        <v>71</v>
      </c>
      <c r="E24" s="79">
        <v>2</v>
      </c>
      <c r="F24" s="80">
        <v>0</v>
      </c>
      <c r="G24" t="s" s="98">
        <v>60</v>
      </c>
      <c r="H24" t="s" s="99">
        <v>73</v>
      </c>
      <c r="I24" t="s" s="100">
        <v>71</v>
      </c>
      <c r="J24" t="s" s="101">
        <v>34</v>
      </c>
      <c r="K24" t="s" s="102">
        <v>34</v>
      </c>
      <c r="L24" t="s" s="100">
        <v>35</v>
      </c>
      <c r="M24" t="s" s="101">
        <v>34</v>
      </c>
      <c r="N24" t="s" s="102">
        <v>34</v>
      </c>
      <c r="O24" t="s" s="100">
        <v>35</v>
      </c>
      <c r="P24" t="s" s="98">
        <v>51</v>
      </c>
      <c r="Q24" t="s" s="99">
        <v>52</v>
      </c>
      <c r="R24" s="103"/>
      <c r="S24" t="s" s="98">
        <v>72</v>
      </c>
      <c r="T24" t="s" s="99">
        <v>4</v>
      </c>
      <c r="U24" t="s" s="100">
        <v>71</v>
      </c>
      <c r="V24" t="s" s="98">
        <v>51</v>
      </c>
      <c r="W24" t="s" s="99">
        <v>52</v>
      </c>
      <c r="X24" s="103"/>
      <c r="Y24" t="s" s="98">
        <v>60</v>
      </c>
      <c r="Z24" t="s" s="99">
        <v>73</v>
      </c>
      <c r="AA24" t="s" s="100">
        <v>71</v>
      </c>
      <c r="AB24" t="s" s="98">
        <v>6</v>
      </c>
      <c r="AC24" t="s" s="99">
        <v>73</v>
      </c>
      <c r="AD24" t="s" s="100">
        <v>71</v>
      </c>
      <c r="AE24" t="s" s="101">
        <v>34</v>
      </c>
      <c r="AF24" t="s" s="102">
        <v>34</v>
      </c>
      <c r="AG24" t="s" s="100">
        <v>100</v>
      </c>
      <c r="AH24" t="s" s="101">
        <v>34</v>
      </c>
      <c r="AI24" t="s" s="102">
        <v>34</v>
      </c>
      <c r="AJ24" t="s" s="100">
        <v>100</v>
      </c>
      <c r="AK24" t="s" s="98">
        <v>72</v>
      </c>
      <c r="AL24" t="s" s="99">
        <v>4</v>
      </c>
      <c r="AM24" t="s" s="100">
        <v>71</v>
      </c>
      <c r="AN24" t="s" s="98">
        <v>40</v>
      </c>
      <c r="AO24" t="s" s="99">
        <v>50</v>
      </c>
      <c r="AP24" s="103"/>
      <c r="AQ24" t="s" s="98">
        <v>64</v>
      </c>
      <c r="AR24" t="s" s="99">
        <v>65</v>
      </c>
      <c r="AS24" s="103"/>
      <c r="AT24" t="s" s="98">
        <v>60</v>
      </c>
      <c r="AU24" t="s" s="99">
        <v>73</v>
      </c>
      <c r="AV24" t="s" s="100">
        <v>71</v>
      </c>
      <c r="AW24" t="s" s="101">
        <v>34</v>
      </c>
      <c r="AX24" t="s" s="102">
        <v>34</v>
      </c>
      <c r="AY24" s="103"/>
      <c r="AZ24" t="s" s="101">
        <v>34</v>
      </c>
      <c r="BA24" t="s" s="102">
        <v>34</v>
      </c>
      <c r="BB24" s="103"/>
      <c r="BC24" t="s" s="98">
        <v>82</v>
      </c>
      <c r="BD24" t="s" s="99">
        <v>83</v>
      </c>
      <c r="BE24" s="103"/>
      <c r="BF24" t="s" s="98">
        <v>60</v>
      </c>
      <c r="BG24" t="s" s="99">
        <v>73</v>
      </c>
      <c r="BH24" t="s" s="100">
        <v>71</v>
      </c>
      <c r="BI24" t="s" s="98">
        <v>60</v>
      </c>
      <c r="BJ24" t="s" s="99">
        <v>73</v>
      </c>
      <c r="BK24" t="s" s="100">
        <v>71</v>
      </c>
      <c r="BL24" t="s" s="98">
        <v>60</v>
      </c>
      <c r="BM24" t="s" s="99">
        <v>73</v>
      </c>
      <c r="BN24" t="s" s="100">
        <v>71</v>
      </c>
      <c r="BO24" t="s" s="98">
        <v>60</v>
      </c>
      <c r="BP24" t="s" s="99">
        <v>73</v>
      </c>
      <c r="BQ24" t="s" s="100">
        <v>71</v>
      </c>
      <c r="BR24" t="s" s="101">
        <v>34</v>
      </c>
      <c r="BS24" t="s" s="102">
        <v>34</v>
      </c>
      <c r="BT24" s="103"/>
      <c r="BU24" t="s" s="101">
        <v>34</v>
      </c>
      <c r="BV24" t="s" s="102">
        <v>34</v>
      </c>
      <c r="BW24" s="103"/>
      <c r="BX24" t="s" s="98">
        <v>72</v>
      </c>
      <c r="BY24" t="s" s="99">
        <v>4</v>
      </c>
      <c r="BZ24" t="s" s="100">
        <v>71</v>
      </c>
      <c r="CA24" t="s" s="98">
        <v>48</v>
      </c>
      <c r="CB24" t="s" s="99">
        <v>49</v>
      </c>
      <c r="CC24" s="103"/>
      <c r="CD24" t="s" s="98">
        <v>42</v>
      </c>
      <c r="CE24" t="s" s="99">
        <v>43</v>
      </c>
      <c r="CF24" s="103"/>
      <c r="CG24" t="s" s="101">
        <v>34</v>
      </c>
      <c r="CH24" t="s" s="102">
        <v>34</v>
      </c>
      <c r="CI24" s="103"/>
      <c r="CJ24" t="s" s="101">
        <v>34</v>
      </c>
      <c r="CK24" t="s" s="102">
        <v>34</v>
      </c>
      <c r="CL24" s="103"/>
      <c r="CM24" t="s" s="98">
        <v>40</v>
      </c>
      <c r="CN24" t="s" s="99">
        <v>50</v>
      </c>
      <c r="CO24" s="103"/>
      <c r="CP24" t="s" s="98">
        <v>40</v>
      </c>
      <c r="CQ24" t="s" s="99">
        <v>50</v>
      </c>
      <c r="CR24" s="103"/>
      <c r="CS24" t="s" s="98">
        <v>40</v>
      </c>
      <c r="CT24" t="s" s="99">
        <v>50</v>
      </c>
      <c r="CU24" s="103"/>
      <c r="CV24" s="104">
        <v>167</v>
      </c>
      <c r="CW24" s="90">
        <f>COUNTA($G$3:$CU$3)-CY24</f>
        <v>21</v>
      </c>
      <c r="CX24" s="91">
        <f t="shared" si="3"/>
        <v>11</v>
      </c>
      <c r="CY24" s="92">
        <v>10</v>
      </c>
      <c r="CZ24" s="93">
        <f>COUNTIF(G24:CU24,"ОТ")/2</f>
        <v>0</v>
      </c>
      <c r="DA24" s="94">
        <v>21</v>
      </c>
      <c r="DB24" s="94">
        <v>0</v>
      </c>
      <c r="DC24" s="94">
        <v>0</v>
      </c>
      <c r="DD24" s="94">
        <f>COUNTIFS($G$4:$CU$4,"СБ",G24:CU24,"В")+COUNTIFS($G$4:$CU$4,"ВС",G24:CU24,"В")</f>
        <v>1</v>
      </c>
      <c r="DE24" s="95">
        <f>$CX$3-CW24</f>
        <v>-1</v>
      </c>
      <c r="DF24" s="96">
        <f>$CY$3-CV24</f>
        <v>-7</v>
      </c>
    </row>
    <row r="25" s="7" customFormat="1" ht="23.1" customHeight="1">
      <c r="A25" s="75">
        <v>20</v>
      </c>
      <c r="B25" s="76">
        <v>20907</v>
      </c>
      <c r="C25" t="s" s="77">
        <v>106</v>
      </c>
      <c r="D25" s="78">
        <v>0</v>
      </c>
      <c r="E25" s="79">
        <v>14</v>
      </c>
      <c r="F25" t="s" s="118">
        <v>107</v>
      </c>
      <c r="G25" t="s" s="101">
        <v>34</v>
      </c>
      <c r="H25" t="s" s="102">
        <v>34</v>
      </c>
      <c r="I25" t="s" s="100">
        <v>35</v>
      </c>
      <c r="J25" t="s" s="101">
        <v>34</v>
      </c>
      <c r="K25" t="s" s="102">
        <v>34</v>
      </c>
      <c r="L25" t="s" s="100">
        <v>35</v>
      </c>
      <c r="M25" t="s" s="101">
        <v>34</v>
      </c>
      <c r="N25" t="s" s="102">
        <v>34</v>
      </c>
      <c r="O25" t="s" s="100">
        <v>33</v>
      </c>
      <c r="P25" t="s" s="98">
        <v>42</v>
      </c>
      <c r="Q25" t="s" s="99">
        <v>43</v>
      </c>
      <c r="R25" t="s" s="100">
        <v>33</v>
      </c>
      <c r="S25" t="s" s="98">
        <v>4</v>
      </c>
      <c r="T25" t="s" s="99">
        <v>3</v>
      </c>
      <c r="U25" t="s" s="100">
        <v>33</v>
      </c>
      <c r="V25" t="s" s="98">
        <v>4</v>
      </c>
      <c r="W25" t="s" s="99">
        <v>3</v>
      </c>
      <c r="X25" t="s" s="100">
        <v>33</v>
      </c>
      <c r="Y25" t="s" s="98">
        <v>38</v>
      </c>
      <c r="Z25" t="s" s="99">
        <v>39</v>
      </c>
      <c r="AA25" t="s" s="100">
        <v>33</v>
      </c>
      <c r="AB25" t="s" s="101">
        <v>34</v>
      </c>
      <c r="AC25" t="s" s="102">
        <v>34</v>
      </c>
      <c r="AD25" s="103"/>
      <c r="AE25" t="s" s="98">
        <v>48</v>
      </c>
      <c r="AF25" t="s" s="99">
        <v>49</v>
      </c>
      <c r="AG25" s="103"/>
      <c r="AH25" t="s" s="98">
        <v>48</v>
      </c>
      <c r="AI25" t="s" s="99">
        <v>49</v>
      </c>
      <c r="AJ25" s="103"/>
      <c r="AK25" t="s" s="98">
        <v>48</v>
      </c>
      <c r="AL25" t="s" s="99">
        <v>49</v>
      </c>
      <c r="AM25" t="s" s="100">
        <v>33</v>
      </c>
      <c r="AN25" t="s" s="98">
        <v>4</v>
      </c>
      <c r="AO25" t="s" s="99">
        <v>3</v>
      </c>
      <c r="AP25" s="103"/>
      <c r="AQ25" t="s" s="98">
        <v>4</v>
      </c>
      <c r="AR25" t="s" s="99">
        <v>3</v>
      </c>
      <c r="AS25" s="103"/>
      <c r="AT25" t="s" s="101">
        <v>34</v>
      </c>
      <c r="AU25" t="s" s="102">
        <v>34</v>
      </c>
      <c r="AV25" s="103"/>
      <c r="AW25" t="s" s="98">
        <v>36</v>
      </c>
      <c r="AX25" t="s" s="99">
        <v>37</v>
      </c>
      <c r="AY25" t="s" s="100">
        <v>33</v>
      </c>
      <c r="AZ25" t="s" s="101">
        <v>34</v>
      </c>
      <c r="BA25" t="s" s="102">
        <v>34</v>
      </c>
      <c r="BB25" t="s" s="100">
        <v>33</v>
      </c>
      <c r="BC25" t="s" s="101">
        <v>34</v>
      </c>
      <c r="BD25" t="s" s="102">
        <v>34</v>
      </c>
      <c r="BE25" t="s" s="100">
        <v>33</v>
      </c>
      <c r="BF25" t="s" s="98">
        <v>4</v>
      </c>
      <c r="BG25" t="s" s="99">
        <v>3</v>
      </c>
      <c r="BH25" t="s" s="100">
        <v>33</v>
      </c>
      <c r="BI25" t="s" s="98">
        <v>4</v>
      </c>
      <c r="BJ25" t="s" s="99">
        <v>3</v>
      </c>
      <c r="BK25" t="s" s="100">
        <v>33</v>
      </c>
      <c r="BL25" t="s" s="101">
        <v>34</v>
      </c>
      <c r="BM25" t="s" s="102">
        <v>34</v>
      </c>
      <c r="BN25" s="103"/>
      <c r="BO25" t="s" s="98">
        <v>48</v>
      </c>
      <c r="BP25" t="s" s="99">
        <v>49</v>
      </c>
      <c r="BQ25" t="s" s="100">
        <v>33</v>
      </c>
      <c r="BR25" t="s" s="98">
        <v>32</v>
      </c>
      <c r="BS25" t="s" s="99">
        <v>6</v>
      </c>
      <c r="BT25" s="103"/>
      <c r="BU25" t="s" s="98">
        <v>32</v>
      </c>
      <c r="BV25" t="s" s="99">
        <v>6</v>
      </c>
      <c r="BW25" s="103"/>
      <c r="BX25" t="s" s="98">
        <v>76</v>
      </c>
      <c r="BY25" t="s" s="99">
        <v>77</v>
      </c>
      <c r="BZ25" t="s" s="100">
        <v>33</v>
      </c>
      <c r="CA25" t="s" s="101">
        <v>34</v>
      </c>
      <c r="CB25" t="s" s="102">
        <v>34</v>
      </c>
      <c r="CC25" s="103"/>
      <c r="CD25" t="s" s="98">
        <v>51</v>
      </c>
      <c r="CE25" t="s" s="99">
        <v>52</v>
      </c>
      <c r="CF25" s="103"/>
      <c r="CG25" t="s" s="98">
        <v>108</v>
      </c>
      <c r="CH25" t="s" s="99">
        <v>109</v>
      </c>
      <c r="CI25" t="s" s="100">
        <v>33</v>
      </c>
      <c r="CJ25" t="s" s="98">
        <v>82</v>
      </c>
      <c r="CK25" t="s" s="99">
        <v>83</v>
      </c>
      <c r="CL25" t="s" s="100">
        <v>33</v>
      </c>
      <c r="CM25" t="s" s="98">
        <v>36</v>
      </c>
      <c r="CN25" t="s" s="99">
        <v>37</v>
      </c>
      <c r="CO25" s="103"/>
      <c r="CP25" t="s" s="101">
        <v>34</v>
      </c>
      <c r="CQ25" t="s" s="102">
        <v>34</v>
      </c>
      <c r="CR25" s="103"/>
      <c r="CS25" t="s" s="101">
        <v>34</v>
      </c>
      <c r="CT25" t="s" s="102">
        <v>34</v>
      </c>
      <c r="CU25" s="103"/>
      <c r="CV25" s="104">
        <v>160</v>
      </c>
      <c r="CW25" s="90">
        <f>COUNTA($G$3:$CU$3)-CY25</f>
        <v>20</v>
      </c>
      <c r="CX25" s="91">
        <f t="shared" si="3"/>
        <v>11</v>
      </c>
      <c r="CY25" s="92">
        <v>11</v>
      </c>
      <c r="CZ25" s="93">
        <f>COUNTIF(G25:CU25,"ОТ")/2</f>
        <v>0</v>
      </c>
      <c r="DA25" s="94">
        <v>20</v>
      </c>
      <c r="DB25" s="94">
        <v>0</v>
      </c>
      <c r="DC25" s="94">
        <v>0</v>
      </c>
      <c r="DD25" s="94">
        <f>COUNTIFS($G$4:$CU$4,"СБ",G25:CU25,"В")+COUNTIFS($G$4:$CU$4,"ВС",G25:CU25,"В")</f>
        <v>1</v>
      </c>
      <c r="DE25" s="95">
        <f>$CX$3-CW25</f>
        <v>0</v>
      </c>
      <c r="DF25" s="96">
        <f>$CY$3-CV25</f>
        <v>0</v>
      </c>
    </row>
    <row r="26" s="7" customFormat="1" ht="23.1" customHeight="1">
      <c r="A26" s="75">
        <v>21</v>
      </c>
      <c r="B26" s="76">
        <v>10414</v>
      </c>
      <c r="C26" t="s" s="77">
        <v>110</v>
      </c>
      <c r="D26" t="s" s="97">
        <v>111</v>
      </c>
      <c r="E26" s="79">
        <v>4</v>
      </c>
      <c r="F26" s="80">
        <v>0</v>
      </c>
      <c r="G26" t="s" s="101">
        <v>34</v>
      </c>
      <c r="H26" t="s" s="102">
        <v>34</v>
      </c>
      <c r="I26" t="s" s="100">
        <v>91</v>
      </c>
      <c r="J26" t="s" s="98">
        <v>4</v>
      </c>
      <c r="K26" t="s" s="99">
        <v>3</v>
      </c>
      <c r="L26" t="s" s="100">
        <v>68</v>
      </c>
      <c r="M26" t="s" s="98">
        <v>4</v>
      </c>
      <c r="N26" t="s" s="99">
        <v>3</v>
      </c>
      <c r="O26" t="s" s="100">
        <v>68</v>
      </c>
      <c r="P26" t="s" s="98">
        <v>4</v>
      </c>
      <c r="Q26" t="s" s="99">
        <v>3</v>
      </c>
      <c r="R26" t="s" s="100">
        <v>68</v>
      </c>
      <c r="S26" t="s" s="101">
        <v>34</v>
      </c>
      <c r="T26" t="s" s="102">
        <v>34</v>
      </c>
      <c r="U26" t="s" s="100">
        <v>35</v>
      </c>
      <c r="V26" t="s" s="98">
        <v>64</v>
      </c>
      <c r="W26" t="s" s="99">
        <v>65</v>
      </c>
      <c r="X26" t="s" s="100">
        <v>68</v>
      </c>
      <c r="Y26" t="s" s="98">
        <v>46</v>
      </c>
      <c r="Z26" t="s" s="99">
        <v>47</v>
      </c>
      <c r="AA26" t="s" s="100">
        <v>68</v>
      </c>
      <c r="AB26" t="s" s="101">
        <v>34</v>
      </c>
      <c r="AC26" t="s" s="102">
        <v>34</v>
      </c>
      <c r="AD26" t="s" s="100">
        <v>33</v>
      </c>
      <c r="AE26" t="s" s="98">
        <v>56</v>
      </c>
      <c r="AF26" t="s" s="99">
        <v>57</v>
      </c>
      <c r="AG26" t="s" s="100">
        <v>68</v>
      </c>
      <c r="AH26" t="s" s="98">
        <v>56</v>
      </c>
      <c r="AI26" t="s" s="99">
        <v>57</v>
      </c>
      <c r="AJ26" t="s" s="100">
        <v>68</v>
      </c>
      <c r="AK26" t="s" s="101">
        <v>34</v>
      </c>
      <c r="AL26" t="s" s="102">
        <v>34</v>
      </c>
      <c r="AM26" s="103"/>
      <c r="AN26" t="s" s="98">
        <v>4</v>
      </c>
      <c r="AO26" t="s" s="99">
        <v>3</v>
      </c>
      <c r="AP26" t="s" s="100">
        <v>68</v>
      </c>
      <c r="AQ26" t="s" s="98">
        <v>4</v>
      </c>
      <c r="AR26" t="s" s="99">
        <v>3</v>
      </c>
      <c r="AS26" t="s" s="100">
        <v>68</v>
      </c>
      <c r="AT26" t="s" s="98">
        <v>4</v>
      </c>
      <c r="AU26" t="s" s="99">
        <v>3</v>
      </c>
      <c r="AV26" t="s" s="100">
        <v>68</v>
      </c>
      <c r="AW26" t="s" s="98">
        <v>4</v>
      </c>
      <c r="AX26" t="s" s="99">
        <v>3</v>
      </c>
      <c r="AY26" t="s" s="100">
        <v>68</v>
      </c>
      <c r="AZ26" t="s" s="101">
        <v>34</v>
      </c>
      <c r="BA26" t="s" s="102">
        <v>34</v>
      </c>
      <c r="BB26" s="103"/>
      <c r="BC26" t="s" s="101">
        <v>34</v>
      </c>
      <c r="BD26" t="s" s="102">
        <v>34</v>
      </c>
      <c r="BE26" s="103"/>
      <c r="BF26" t="s" s="98">
        <v>32</v>
      </c>
      <c r="BG26" t="s" s="99">
        <v>6</v>
      </c>
      <c r="BH26" t="s" s="100">
        <v>68</v>
      </c>
      <c r="BI26" t="s" s="98">
        <v>32</v>
      </c>
      <c r="BJ26" t="s" s="99">
        <v>6</v>
      </c>
      <c r="BK26" t="s" s="100">
        <v>68</v>
      </c>
      <c r="BL26" t="s" s="98">
        <v>4</v>
      </c>
      <c r="BM26" t="s" s="99">
        <v>3</v>
      </c>
      <c r="BN26" t="s" s="100">
        <v>68</v>
      </c>
      <c r="BO26" t="s" s="98">
        <v>4</v>
      </c>
      <c r="BP26" t="s" s="99">
        <v>3</v>
      </c>
      <c r="BQ26" t="s" s="100">
        <v>68</v>
      </c>
      <c r="BR26" t="s" s="98">
        <v>4</v>
      </c>
      <c r="BS26" t="s" s="99">
        <v>3</v>
      </c>
      <c r="BT26" t="s" s="100">
        <v>68</v>
      </c>
      <c r="BU26" t="s" s="101">
        <v>34</v>
      </c>
      <c r="BV26" t="s" s="102">
        <v>34</v>
      </c>
      <c r="BW26" s="103"/>
      <c r="BX26" t="s" s="101">
        <v>34</v>
      </c>
      <c r="BY26" t="s" s="102">
        <v>34</v>
      </c>
      <c r="BZ26" s="103"/>
      <c r="CA26" t="s" s="98">
        <v>32</v>
      </c>
      <c r="CB26" t="s" s="99">
        <v>6</v>
      </c>
      <c r="CC26" t="s" s="100">
        <v>68</v>
      </c>
      <c r="CD26" t="s" s="98">
        <v>32</v>
      </c>
      <c r="CE26" t="s" s="99">
        <v>6</v>
      </c>
      <c r="CF26" t="s" s="100">
        <v>68</v>
      </c>
      <c r="CG26" t="s" s="98">
        <v>4</v>
      </c>
      <c r="CH26" t="s" s="99">
        <v>3</v>
      </c>
      <c r="CI26" t="s" s="100">
        <v>68</v>
      </c>
      <c r="CJ26" t="s" s="101">
        <v>34</v>
      </c>
      <c r="CK26" t="s" s="102">
        <v>34</v>
      </c>
      <c r="CL26" s="103"/>
      <c r="CM26" t="s" s="101">
        <v>34</v>
      </c>
      <c r="CN26" t="s" s="102">
        <v>34</v>
      </c>
      <c r="CO26" s="103"/>
      <c r="CP26" t="s" s="98">
        <v>32</v>
      </c>
      <c r="CQ26" t="s" s="99">
        <v>6</v>
      </c>
      <c r="CR26" s="103"/>
      <c r="CS26" t="s" s="98">
        <v>32</v>
      </c>
      <c r="CT26" t="s" s="99">
        <v>6</v>
      </c>
      <c r="CU26" s="103"/>
      <c r="CV26" s="104">
        <v>168</v>
      </c>
      <c r="CW26" s="90">
        <f>COUNTA($G$3:$CU$3)-CY26</f>
        <v>21</v>
      </c>
      <c r="CX26" s="91">
        <f t="shared" si="3"/>
        <v>11</v>
      </c>
      <c r="CY26" s="92">
        <v>10</v>
      </c>
      <c r="CZ26" s="93">
        <f>COUNTIF(G26:CU26,"ОТ")/2</f>
        <v>0</v>
      </c>
      <c r="DA26" s="94">
        <v>21</v>
      </c>
      <c r="DB26" s="94">
        <v>0</v>
      </c>
      <c r="DC26" s="94">
        <v>0</v>
      </c>
      <c r="DD26" s="94">
        <f>COUNTIFS($G$4:$CU$4,"СБ",G26:CU26,"В")+COUNTIFS($G$4:$CU$4,"ВС",G26:CU26,"В")</f>
        <v>1</v>
      </c>
      <c r="DE26" s="95">
        <f>$CX$3-CW26</f>
        <v>-1</v>
      </c>
      <c r="DF26" s="96">
        <f>$CY$3-CV26</f>
        <v>-8</v>
      </c>
    </row>
    <row r="27" s="7" customFormat="1" ht="23.1" customHeight="1">
      <c r="A27" s="75">
        <v>22</v>
      </c>
      <c r="B27" s="76">
        <v>5610</v>
      </c>
      <c r="C27" t="s" s="77">
        <v>112</v>
      </c>
      <c r="D27" s="78">
        <v>0</v>
      </c>
      <c r="E27" s="79">
        <v>8</v>
      </c>
      <c r="F27" s="80">
        <v>0</v>
      </c>
      <c r="G27" t="s" s="98">
        <v>42</v>
      </c>
      <c r="H27" t="s" s="99">
        <v>43</v>
      </c>
      <c r="I27" t="s" s="100">
        <v>35</v>
      </c>
      <c r="J27" t="s" s="98">
        <v>42</v>
      </c>
      <c r="K27" t="s" s="99">
        <v>43</v>
      </c>
      <c r="L27" s="103"/>
      <c r="M27" t="s" s="98">
        <v>38</v>
      </c>
      <c r="N27" t="s" s="99">
        <v>39</v>
      </c>
      <c r="O27" s="103"/>
      <c r="P27" t="s" s="101">
        <v>34</v>
      </c>
      <c r="Q27" t="s" s="102">
        <v>34</v>
      </c>
      <c r="R27" s="103"/>
      <c r="S27" t="s" s="98">
        <v>4</v>
      </c>
      <c r="T27" t="s" s="99">
        <v>3</v>
      </c>
      <c r="U27" s="103"/>
      <c r="V27" t="s" s="98">
        <v>36</v>
      </c>
      <c r="W27" t="s" s="99">
        <v>37</v>
      </c>
      <c r="X27" s="103"/>
      <c r="Y27" t="s" s="98">
        <v>36</v>
      </c>
      <c r="Z27" t="s" s="99">
        <v>37</v>
      </c>
      <c r="AA27" s="103"/>
      <c r="AB27" t="s" s="101">
        <v>34</v>
      </c>
      <c r="AC27" t="s" s="102">
        <v>34</v>
      </c>
      <c r="AD27" s="103"/>
      <c r="AE27" t="s" s="101">
        <v>34</v>
      </c>
      <c r="AF27" t="s" s="102">
        <v>34</v>
      </c>
      <c r="AG27" s="103"/>
      <c r="AH27" t="s" s="98">
        <v>40</v>
      </c>
      <c r="AI27" t="s" s="99">
        <v>50</v>
      </c>
      <c r="AJ27" s="103"/>
      <c r="AK27" t="s" s="98">
        <v>40</v>
      </c>
      <c r="AL27" t="s" s="99">
        <v>50</v>
      </c>
      <c r="AM27" s="103"/>
      <c r="AN27" t="s" s="98">
        <v>32</v>
      </c>
      <c r="AO27" t="s" s="99">
        <v>6</v>
      </c>
      <c r="AP27" s="103"/>
      <c r="AQ27" t="s" s="98">
        <v>38</v>
      </c>
      <c r="AR27" t="s" s="99">
        <v>39</v>
      </c>
      <c r="AS27" s="103"/>
      <c r="AT27" t="s" s="101">
        <v>34</v>
      </c>
      <c r="AU27" t="s" s="102">
        <v>34</v>
      </c>
      <c r="AV27" s="103"/>
      <c r="AW27" t="s" s="101">
        <v>34</v>
      </c>
      <c r="AX27" t="s" s="102">
        <v>34</v>
      </c>
      <c r="AY27" s="103"/>
      <c r="AZ27" t="s" s="98">
        <v>59</v>
      </c>
      <c r="BA27" t="s" s="99">
        <v>60</v>
      </c>
      <c r="BB27" s="103"/>
      <c r="BC27" t="s" s="98">
        <v>64</v>
      </c>
      <c r="BD27" t="s" s="99">
        <v>65</v>
      </c>
      <c r="BE27" t="s" s="100">
        <v>33</v>
      </c>
      <c r="BF27" t="s" s="98">
        <v>42</v>
      </c>
      <c r="BG27" t="s" s="99">
        <v>43</v>
      </c>
      <c r="BH27" t="s" s="100">
        <v>33</v>
      </c>
      <c r="BI27" t="s" s="101">
        <v>34</v>
      </c>
      <c r="BJ27" t="s" s="102">
        <v>34</v>
      </c>
      <c r="BK27" s="103"/>
      <c r="BL27" t="s" s="101">
        <v>34</v>
      </c>
      <c r="BM27" t="s" s="102">
        <v>34</v>
      </c>
      <c r="BN27" s="103"/>
      <c r="BO27" t="s" s="98">
        <v>40</v>
      </c>
      <c r="BP27" t="s" s="99">
        <v>50</v>
      </c>
      <c r="BQ27" s="103"/>
      <c r="BR27" t="s" s="98">
        <v>48</v>
      </c>
      <c r="BS27" t="s" s="99">
        <v>49</v>
      </c>
      <c r="BT27" s="103"/>
      <c r="BU27" t="s" s="98">
        <v>36</v>
      </c>
      <c r="BV27" t="s" s="99">
        <v>37</v>
      </c>
      <c r="BW27" s="103"/>
      <c r="BX27" t="s" s="98">
        <v>36</v>
      </c>
      <c r="BY27" t="s" s="99">
        <v>37</v>
      </c>
      <c r="BZ27" s="103"/>
      <c r="CA27" t="s" s="101">
        <v>34</v>
      </c>
      <c r="CB27" t="s" s="102">
        <v>34</v>
      </c>
      <c r="CC27" s="103"/>
      <c r="CD27" t="s" s="101">
        <v>34</v>
      </c>
      <c r="CE27" t="s" s="102">
        <v>34</v>
      </c>
      <c r="CF27" s="103"/>
      <c r="CG27" t="s" s="98">
        <v>48</v>
      </c>
      <c r="CH27" t="s" s="99">
        <v>49</v>
      </c>
      <c r="CI27" s="103"/>
      <c r="CJ27" t="s" s="98">
        <v>64</v>
      </c>
      <c r="CK27" t="s" s="99">
        <v>65</v>
      </c>
      <c r="CL27" s="103"/>
      <c r="CM27" t="s" s="98">
        <v>36</v>
      </c>
      <c r="CN27" t="s" s="99">
        <v>37</v>
      </c>
      <c r="CO27" s="103"/>
      <c r="CP27" t="s" s="98">
        <v>36</v>
      </c>
      <c r="CQ27" t="s" s="99">
        <v>37</v>
      </c>
      <c r="CR27" s="103"/>
      <c r="CS27" t="s" s="101">
        <v>34</v>
      </c>
      <c r="CT27" t="s" s="102">
        <v>34</v>
      </c>
      <c r="CU27" s="103"/>
      <c r="CV27" s="104">
        <v>168</v>
      </c>
      <c r="CW27" s="90">
        <f>COUNTA($G$3:$CU$3)-CY27</f>
        <v>21</v>
      </c>
      <c r="CX27" s="91">
        <f t="shared" si="3"/>
        <v>11</v>
      </c>
      <c r="CY27" s="92">
        <v>10</v>
      </c>
      <c r="CZ27" s="93">
        <f>COUNTIF(G27:CU27,"ОТ")/2</f>
        <v>0</v>
      </c>
      <c r="DA27" s="94">
        <v>21</v>
      </c>
      <c r="DB27" s="94">
        <v>0</v>
      </c>
      <c r="DC27" s="94">
        <v>0</v>
      </c>
      <c r="DD27" s="94">
        <f>COUNTIFS($G$4:$CU$4,"СБ",G27:CU27,"В")+COUNTIFS($G$4:$CU$4,"ВС",G27:CU27,"В")</f>
        <v>3</v>
      </c>
      <c r="DE27" s="95">
        <f>$CX$3-CW27</f>
        <v>-1</v>
      </c>
      <c r="DF27" s="96">
        <f>$CY$3-CV27</f>
        <v>-8</v>
      </c>
    </row>
    <row r="28" s="7" customFormat="1" ht="23.1" customHeight="1">
      <c r="A28" s="75">
        <v>23</v>
      </c>
      <c r="B28" s="76">
        <v>41948</v>
      </c>
      <c r="C28" t="s" s="77">
        <v>113</v>
      </c>
      <c r="D28" s="78">
        <v>0</v>
      </c>
      <c r="E28" s="79">
        <v>8</v>
      </c>
      <c r="F28" s="80">
        <v>0</v>
      </c>
      <c r="G28" t="s" s="101">
        <v>34</v>
      </c>
      <c r="H28" t="s" s="102">
        <v>34</v>
      </c>
      <c r="I28" s="103"/>
      <c r="J28" t="s" s="98">
        <v>82</v>
      </c>
      <c r="K28" t="s" s="99">
        <v>83</v>
      </c>
      <c r="L28" s="103"/>
      <c r="M28" t="s" s="98">
        <v>36</v>
      </c>
      <c r="N28" t="s" s="99">
        <v>37</v>
      </c>
      <c r="O28" s="103"/>
      <c r="P28" t="s" s="98">
        <v>36</v>
      </c>
      <c r="Q28" t="s" s="99">
        <v>37</v>
      </c>
      <c r="R28" s="103"/>
      <c r="S28" t="s" s="98">
        <v>36</v>
      </c>
      <c r="T28" t="s" s="99">
        <v>37</v>
      </c>
      <c r="U28" s="103"/>
      <c r="V28" t="s" s="101">
        <v>34</v>
      </c>
      <c r="W28" t="s" s="102">
        <v>34</v>
      </c>
      <c r="X28" s="103"/>
      <c r="Y28" t="s" s="101">
        <v>34</v>
      </c>
      <c r="Z28" t="s" s="102">
        <v>34</v>
      </c>
      <c r="AA28" s="103"/>
      <c r="AB28" t="s" s="101">
        <v>34</v>
      </c>
      <c r="AC28" t="s" s="102">
        <v>34</v>
      </c>
      <c r="AD28" s="103"/>
      <c r="AE28" t="s" s="98">
        <v>40</v>
      </c>
      <c r="AF28" t="s" s="99">
        <v>50</v>
      </c>
      <c r="AG28" s="103"/>
      <c r="AH28" t="s" s="98">
        <v>40</v>
      </c>
      <c r="AI28" t="s" s="99">
        <v>50</v>
      </c>
      <c r="AJ28" s="103"/>
      <c r="AK28" t="s" s="98">
        <v>48</v>
      </c>
      <c r="AL28" t="s" s="99">
        <v>49</v>
      </c>
      <c r="AM28" s="103"/>
      <c r="AN28" t="s" s="101">
        <v>34</v>
      </c>
      <c r="AO28" t="s" s="102">
        <v>34</v>
      </c>
      <c r="AP28" s="103"/>
      <c r="AQ28" t="s" s="101">
        <v>34</v>
      </c>
      <c r="AR28" t="s" s="102">
        <v>34</v>
      </c>
      <c r="AS28" s="103"/>
      <c r="AT28" t="s" s="98">
        <v>40</v>
      </c>
      <c r="AU28" t="s" s="99">
        <v>50</v>
      </c>
      <c r="AV28" s="103"/>
      <c r="AW28" t="s" s="98">
        <v>64</v>
      </c>
      <c r="AX28" t="s" s="99">
        <v>65</v>
      </c>
      <c r="AY28" s="103"/>
      <c r="AZ28" t="s" s="98">
        <v>82</v>
      </c>
      <c r="BA28" t="s" s="99">
        <v>83</v>
      </c>
      <c r="BB28" t="s" s="100">
        <v>33</v>
      </c>
      <c r="BC28" t="s" s="98">
        <v>36</v>
      </c>
      <c r="BD28" t="s" s="99">
        <v>37</v>
      </c>
      <c r="BE28" s="103"/>
      <c r="BF28" t="s" s="98">
        <v>36</v>
      </c>
      <c r="BG28" t="s" s="99">
        <v>37</v>
      </c>
      <c r="BH28" s="103"/>
      <c r="BI28" t="s" s="101">
        <v>34</v>
      </c>
      <c r="BJ28" t="s" s="102">
        <v>34</v>
      </c>
      <c r="BK28" s="103"/>
      <c r="BL28" t="s" s="101">
        <v>34</v>
      </c>
      <c r="BM28" t="s" s="102">
        <v>34</v>
      </c>
      <c r="BN28" s="103"/>
      <c r="BO28" t="s" s="101">
        <v>78</v>
      </c>
      <c r="BP28" t="s" s="102">
        <v>78</v>
      </c>
      <c r="BQ28" s="103"/>
      <c r="BR28" t="s" s="101">
        <v>78</v>
      </c>
      <c r="BS28" t="s" s="102">
        <v>78</v>
      </c>
      <c r="BT28" s="103"/>
      <c r="BU28" t="s" s="101">
        <v>78</v>
      </c>
      <c r="BV28" t="s" s="102">
        <v>78</v>
      </c>
      <c r="BW28" s="103"/>
      <c r="BX28" t="s" s="101">
        <v>78</v>
      </c>
      <c r="BY28" t="s" s="102">
        <v>78</v>
      </c>
      <c r="BZ28" s="103"/>
      <c r="CA28" t="s" s="101">
        <v>78</v>
      </c>
      <c r="CB28" t="s" s="102">
        <v>78</v>
      </c>
      <c r="CC28" s="103"/>
      <c r="CD28" t="s" s="101">
        <v>34</v>
      </c>
      <c r="CE28" t="s" s="102">
        <v>34</v>
      </c>
      <c r="CF28" s="103"/>
      <c r="CG28" t="s" s="101">
        <v>34</v>
      </c>
      <c r="CH28" t="s" s="102">
        <v>34</v>
      </c>
      <c r="CI28" s="103"/>
      <c r="CJ28" t="s" s="101">
        <v>78</v>
      </c>
      <c r="CK28" t="s" s="102">
        <v>78</v>
      </c>
      <c r="CL28" s="103"/>
      <c r="CM28" t="s" s="101">
        <v>78</v>
      </c>
      <c r="CN28" t="s" s="102">
        <v>78</v>
      </c>
      <c r="CO28" s="103"/>
      <c r="CP28" t="s" s="101">
        <v>78</v>
      </c>
      <c r="CQ28" t="s" s="102">
        <v>78</v>
      </c>
      <c r="CR28" s="103"/>
      <c r="CS28" t="s" s="101">
        <v>78</v>
      </c>
      <c r="CT28" t="s" s="102">
        <v>78</v>
      </c>
      <c r="CU28" s="103"/>
      <c r="CV28" s="104">
        <v>168</v>
      </c>
      <c r="CW28" s="90">
        <f>COUNTA($G$3:$CU$3)-CY28</f>
        <v>21</v>
      </c>
      <c r="CX28" s="91">
        <f t="shared" si="3"/>
        <v>11</v>
      </c>
      <c r="CY28" s="92">
        <v>10</v>
      </c>
      <c r="CZ28" s="93">
        <f>COUNTIF(G28:CU28,"ОТ")/2</f>
        <v>9</v>
      </c>
      <c r="DA28" s="94">
        <v>12</v>
      </c>
      <c r="DB28" s="94">
        <v>0</v>
      </c>
      <c r="DC28" s="94">
        <v>0</v>
      </c>
      <c r="DD28" s="94">
        <f>COUNTIFS($G$4:$CU$4,"СБ",G28:CU28,"В")+COUNTIFS($G$4:$CU$4,"ВС",G28:CU28,"В")</f>
        <v>7</v>
      </c>
      <c r="DE28" s="95">
        <f>$CX$3-CW28</f>
        <v>-1</v>
      </c>
      <c r="DF28" s="96">
        <f>$CY$3-CV28</f>
        <v>-8</v>
      </c>
    </row>
    <row r="29" s="7" customFormat="1" ht="23.1" customHeight="1">
      <c r="A29" s="75">
        <v>24</v>
      </c>
      <c r="B29" s="76">
        <v>28994</v>
      </c>
      <c r="C29" t="s" s="77">
        <v>114</v>
      </c>
      <c r="D29" s="78">
        <v>0</v>
      </c>
      <c r="E29" s="79">
        <v>16</v>
      </c>
      <c r="F29" t="s" s="118">
        <v>115</v>
      </c>
      <c r="G29" t="s" s="101">
        <v>34</v>
      </c>
      <c r="H29" t="s" s="102">
        <v>34</v>
      </c>
      <c r="I29" t="s" s="100">
        <v>35</v>
      </c>
      <c r="J29" t="s" s="101">
        <v>34</v>
      </c>
      <c r="K29" t="s" s="102">
        <v>34</v>
      </c>
      <c r="L29" t="s" s="100">
        <v>35</v>
      </c>
      <c r="M29" t="s" s="98">
        <v>32</v>
      </c>
      <c r="N29" t="s" s="99">
        <v>6</v>
      </c>
      <c r="O29" s="103"/>
      <c r="P29" t="s" s="98">
        <v>76</v>
      </c>
      <c r="Q29" t="s" s="99">
        <v>77</v>
      </c>
      <c r="R29" s="103"/>
      <c r="S29" t="s" s="101">
        <v>34</v>
      </c>
      <c r="T29" t="s" s="102">
        <v>34</v>
      </c>
      <c r="U29" s="103"/>
      <c r="V29" t="s" s="101">
        <v>34</v>
      </c>
      <c r="W29" t="s" s="102">
        <v>34</v>
      </c>
      <c r="X29" s="103"/>
      <c r="Y29" t="s" s="98">
        <v>32</v>
      </c>
      <c r="Z29" t="s" s="99">
        <v>6</v>
      </c>
      <c r="AA29" s="103"/>
      <c r="AB29" t="s" s="98">
        <v>32</v>
      </c>
      <c r="AC29" t="s" s="99">
        <v>60</v>
      </c>
      <c r="AD29" s="103"/>
      <c r="AE29" t="s" s="101">
        <v>34</v>
      </c>
      <c r="AF29" t="s" s="102">
        <v>34</v>
      </c>
      <c r="AG29" t="s" s="100">
        <v>33</v>
      </c>
      <c r="AH29" t="s" s="98">
        <v>56</v>
      </c>
      <c r="AI29" t="s" s="99">
        <v>57</v>
      </c>
      <c r="AJ29" s="103"/>
      <c r="AK29" t="s" s="101">
        <v>34</v>
      </c>
      <c r="AL29" t="s" s="102">
        <v>34</v>
      </c>
      <c r="AM29" s="103"/>
      <c r="AN29" t="s" s="101">
        <v>34</v>
      </c>
      <c r="AO29" t="s" s="102">
        <v>34</v>
      </c>
      <c r="AP29" s="103"/>
      <c r="AQ29" t="s" s="101">
        <v>34</v>
      </c>
      <c r="AR29" t="s" s="102">
        <v>34</v>
      </c>
      <c r="AS29" s="103"/>
      <c r="AT29" t="s" s="98">
        <v>32</v>
      </c>
      <c r="AU29" t="s" s="99">
        <v>6</v>
      </c>
      <c r="AV29" s="103"/>
      <c r="AW29" t="s" s="98">
        <v>32</v>
      </c>
      <c r="AX29" t="s" s="99">
        <v>6</v>
      </c>
      <c r="AY29" s="103"/>
      <c r="AZ29" t="s" s="98">
        <v>56</v>
      </c>
      <c r="BA29" t="s" s="99">
        <v>57</v>
      </c>
      <c r="BB29" s="103"/>
      <c r="BC29" t="s" s="98">
        <v>56</v>
      </c>
      <c r="BD29" t="s" s="99">
        <v>57</v>
      </c>
      <c r="BE29" s="103"/>
      <c r="BF29" t="s" s="98">
        <v>56</v>
      </c>
      <c r="BG29" t="s" s="99">
        <v>57</v>
      </c>
      <c r="BH29" s="103"/>
      <c r="BI29" t="s" s="101">
        <v>34</v>
      </c>
      <c r="BJ29" t="s" s="102">
        <v>34</v>
      </c>
      <c r="BK29" s="103"/>
      <c r="BL29" t="s" s="101">
        <v>34</v>
      </c>
      <c r="BM29" t="s" s="102">
        <v>34</v>
      </c>
      <c r="BN29" s="103"/>
      <c r="BO29" t="s" s="98">
        <v>32</v>
      </c>
      <c r="BP29" t="s" s="99">
        <v>6</v>
      </c>
      <c r="BQ29" s="103"/>
      <c r="BR29" t="s" s="98">
        <v>32</v>
      </c>
      <c r="BS29" t="s" s="99">
        <v>6</v>
      </c>
      <c r="BT29" s="103"/>
      <c r="BU29" t="s" s="98">
        <v>32</v>
      </c>
      <c r="BV29" t="s" s="99">
        <v>6</v>
      </c>
      <c r="BW29" s="103"/>
      <c r="BX29" t="s" s="98">
        <v>32</v>
      </c>
      <c r="BY29" t="s" s="99">
        <v>6</v>
      </c>
      <c r="BZ29" s="103"/>
      <c r="CA29" t="s" s="98">
        <v>32</v>
      </c>
      <c r="CB29" t="s" s="99">
        <v>6</v>
      </c>
      <c r="CC29" s="103"/>
      <c r="CD29" t="s" s="101">
        <v>34</v>
      </c>
      <c r="CE29" t="s" s="102">
        <v>34</v>
      </c>
      <c r="CF29" s="103"/>
      <c r="CG29" t="s" s="101">
        <v>34</v>
      </c>
      <c r="CH29" t="s" s="102">
        <v>34</v>
      </c>
      <c r="CI29" s="103"/>
      <c r="CJ29" t="s" s="98">
        <v>32</v>
      </c>
      <c r="CK29" t="s" s="99">
        <v>6</v>
      </c>
      <c r="CL29" s="103"/>
      <c r="CM29" t="s" s="98">
        <v>32</v>
      </c>
      <c r="CN29" t="s" s="99">
        <v>6</v>
      </c>
      <c r="CO29" s="103"/>
      <c r="CP29" t="s" s="98">
        <v>32</v>
      </c>
      <c r="CQ29" t="s" s="99">
        <v>6</v>
      </c>
      <c r="CR29" s="103"/>
      <c r="CS29" t="s" s="98">
        <v>32</v>
      </c>
      <c r="CT29" t="s" s="99">
        <v>6</v>
      </c>
      <c r="CU29" s="103"/>
      <c r="CV29" s="104">
        <v>151</v>
      </c>
      <c r="CW29" s="90">
        <f>COUNTA($G$3:$CU$3)-CY29</f>
        <v>19</v>
      </c>
      <c r="CX29" s="91">
        <f t="shared" si="3"/>
        <v>11</v>
      </c>
      <c r="CY29" s="92">
        <v>12</v>
      </c>
      <c r="CZ29" s="93">
        <f>COUNTIF(G29:CU29,"ОТ")/2</f>
        <v>0</v>
      </c>
      <c r="DA29" s="94">
        <v>19</v>
      </c>
      <c r="DB29" s="94">
        <v>0</v>
      </c>
      <c r="DC29" s="94">
        <v>0</v>
      </c>
      <c r="DD29" s="94">
        <f>COUNTIFS($G$4:$CU$4,"СБ",G29:CU29,"В")+COUNTIFS($G$4:$CU$4,"ВС",G29:CU29,"В")</f>
        <v>8</v>
      </c>
      <c r="DE29" s="95">
        <f>$CX$3-CW29</f>
        <v>1</v>
      </c>
      <c r="DF29" s="96">
        <f>$CY$3-CV29</f>
        <v>9</v>
      </c>
    </row>
    <row r="30" s="7" customFormat="1" ht="23.1" customHeight="1">
      <c r="A30" s="75">
        <v>25</v>
      </c>
      <c r="B30" s="76">
        <v>25641</v>
      </c>
      <c r="C30" t="s" s="105">
        <v>116</v>
      </c>
      <c r="D30" s="78">
        <v>0</v>
      </c>
      <c r="E30" s="79">
        <v>4</v>
      </c>
      <c r="F30" s="80">
        <v>0</v>
      </c>
      <c r="G30" t="s" s="98">
        <v>51</v>
      </c>
      <c r="H30" t="s" s="99">
        <v>52</v>
      </c>
      <c r="I30" t="s" s="100">
        <v>35</v>
      </c>
      <c r="J30" t="s" s="98">
        <v>36</v>
      </c>
      <c r="K30" t="s" s="99">
        <v>37</v>
      </c>
      <c r="L30" s="103"/>
      <c r="M30" t="s" s="101">
        <v>34</v>
      </c>
      <c r="N30" t="s" s="102">
        <v>34</v>
      </c>
      <c r="O30" t="s" s="100">
        <v>35</v>
      </c>
      <c r="P30" t="s" s="101">
        <v>34</v>
      </c>
      <c r="Q30" t="s" s="102">
        <v>34</v>
      </c>
      <c r="R30" t="s" s="100">
        <v>35</v>
      </c>
      <c r="S30" t="s" s="98">
        <v>40</v>
      </c>
      <c r="T30" t="s" s="99">
        <v>50</v>
      </c>
      <c r="U30" s="103"/>
      <c r="V30" t="s" s="98">
        <v>48</v>
      </c>
      <c r="W30" t="s" s="99">
        <v>49</v>
      </c>
      <c r="X30" s="103"/>
      <c r="Y30" t="s" s="98">
        <v>48</v>
      </c>
      <c r="Z30" t="s" s="99">
        <v>49</v>
      </c>
      <c r="AA30" s="103"/>
      <c r="AB30" t="s" s="98">
        <v>48</v>
      </c>
      <c r="AC30" t="s" s="99">
        <v>57</v>
      </c>
      <c r="AD30" s="103"/>
      <c r="AE30" t="s" s="101">
        <v>34</v>
      </c>
      <c r="AF30" t="s" s="102">
        <v>34</v>
      </c>
      <c r="AG30" t="s" s="100">
        <v>35</v>
      </c>
      <c r="AH30" t="s" s="101">
        <v>34</v>
      </c>
      <c r="AI30" t="s" s="102">
        <v>34</v>
      </c>
      <c r="AJ30" s="103"/>
      <c r="AK30" t="s" s="98">
        <v>56</v>
      </c>
      <c r="AL30" t="s" s="99">
        <v>57</v>
      </c>
      <c r="AM30" s="103"/>
      <c r="AN30" t="s" s="98">
        <v>56</v>
      </c>
      <c r="AO30" t="s" s="99">
        <v>57</v>
      </c>
      <c r="AP30" s="103"/>
      <c r="AQ30" t="s" s="98">
        <v>48</v>
      </c>
      <c r="AR30" t="s" s="99">
        <v>49</v>
      </c>
      <c r="AS30" s="103"/>
      <c r="AT30" t="s" s="98">
        <v>51</v>
      </c>
      <c r="AU30" t="s" s="99">
        <v>52</v>
      </c>
      <c r="AV30" s="103"/>
      <c r="AW30" t="s" s="98">
        <v>36</v>
      </c>
      <c r="AX30" t="s" s="99">
        <v>37</v>
      </c>
      <c r="AY30" s="103"/>
      <c r="AZ30" t="s" s="101">
        <v>34</v>
      </c>
      <c r="BA30" t="s" s="102">
        <v>34</v>
      </c>
      <c r="BB30" s="103"/>
      <c r="BC30" t="s" s="101">
        <v>34</v>
      </c>
      <c r="BD30" t="s" s="102">
        <v>34</v>
      </c>
      <c r="BE30" s="103"/>
      <c r="BF30" t="s" s="98">
        <v>46</v>
      </c>
      <c r="BG30" t="s" s="99">
        <v>47</v>
      </c>
      <c r="BH30" s="103"/>
      <c r="BI30" t="s" s="98">
        <v>46</v>
      </c>
      <c r="BJ30" t="s" s="99">
        <v>47</v>
      </c>
      <c r="BK30" s="103"/>
      <c r="BL30" t="s" s="98">
        <v>82</v>
      </c>
      <c r="BM30" t="s" s="99">
        <v>83</v>
      </c>
      <c r="BN30" s="103"/>
      <c r="BO30" t="s" s="98">
        <v>51</v>
      </c>
      <c r="BP30" t="s" s="99">
        <v>52</v>
      </c>
      <c r="BQ30" s="103"/>
      <c r="BR30" t="s" s="98">
        <v>56</v>
      </c>
      <c r="BS30" t="s" s="99">
        <v>57</v>
      </c>
      <c r="BT30" t="s" s="100">
        <v>33</v>
      </c>
      <c r="BU30" t="s" s="101">
        <v>34</v>
      </c>
      <c r="BV30" t="s" s="102">
        <v>34</v>
      </c>
      <c r="BW30" s="103"/>
      <c r="BX30" t="s" s="101">
        <v>34</v>
      </c>
      <c r="BY30" t="s" s="102">
        <v>34</v>
      </c>
      <c r="BZ30" s="103"/>
      <c r="CA30" t="s" s="101">
        <v>34</v>
      </c>
      <c r="CB30" t="s" s="102">
        <v>34</v>
      </c>
      <c r="CC30" t="s" s="100">
        <v>33</v>
      </c>
      <c r="CD30" t="s" s="98">
        <v>36</v>
      </c>
      <c r="CE30" t="s" s="99">
        <v>37</v>
      </c>
      <c r="CF30" s="103"/>
      <c r="CG30" t="s" s="98">
        <v>36</v>
      </c>
      <c r="CH30" t="s" s="99">
        <v>37</v>
      </c>
      <c r="CI30" s="103"/>
      <c r="CJ30" t="s" s="101">
        <v>34</v>
      </c>
      <c r="CK30" t="s" s="102">
        <v>34</v>
      </c>
      <c r="CL30" s="103"/>
      <c r="CM30" t="s" s="98">
        <v>64</v>
      </c>
      <c r="CN30" t="s" s="99">
        <v>65</v>
      </c>
      <c r="CO30" t="s" s="100">
        <v>33</v>
      </c>
      <c r="CP30" t="s" s="98">
        <v>40</v>
      </c>
      <c r="CQ30" t="s" s="99">
        <v>50</v>
      </c>
      <c r="CR30" s="103"/>
      <c r="CS30" t="s" s="98">
        <v>51</v>
      </c>
      <c r="CT30" t="s" s="99">
        <v>52</v>
      </c>
      <c r="CU30" s="103"/>
      <c r="CV30" s="104">
        <v>167</v>
      </c>
      <c r="CW30" s="90">
        <f>COUNTA($G$3:$CU$3)-CY30</f>
        <v>21</v>
      </c>
      <c r="CX30" s="91">
        <f t="shared" si="3"/>
        <v>11</v>
      </c>
      <c r="CY30" s="92">
        <v>10</v>
      </c>
      <c r="CZ30" s="93">
        <f>COUNTIF(G30:CU30,"ОТ")/2</f>
        <v>0</v>
      </c>
      <c r="DA30" s="94">
        <v>21</v>
      </c>
      <c r="DB30" s="94">
        <v>0</v>
      </c>
      <c r="DC30" s="94">
        <v>0</v>
      </c>
      <c r="DD30" s="94">
        <f>COUNTIFS($G$4:$CU$4,"СБ",G30:CU30,"В")+COUNTIFS($G$4:$CU$4,"ВС",G30:CU30,"В")</f>
        <v>0</v>
      </c>
      <c r="DE30" s="95">
        <f>$CX$3-CW30</f>
        <v>-1</v>
      </c>
      <c r="DF30" s="96">
        <f>$CY$3-CV30</f>
        <v>-7</v>
      </c>
    </row>
    <row r="31" s="7" customFormat="1" ht="23.1" customHeight="1">
      <c r="A31" s="75">
        <v>26</v>
      </c>
      <c r="B31" s="76">
        <v>5221</v>
      </c>
      <c r="C31" t="s" s="77">
        <v>117</v>
      </c>
      <c r="D31" t="s" s="97">
        <v>118</v>
      </c>
      <c r="E31" s="79">
        <v>8</v>
      </c>
      <c r="F31" s="80">
        <v>0</v>
      </c>
      <c r="G31" t="s" s="98">
        <v>36</v>
      </c>
      <c r="H31" t="s" s="99">
        <v>37</v>
      </c>
      <c r="I31" t="s" s="100">
        <v>35</v>
      </c>
      <c r="J31" t="s" s="101">
        <v>34</v>
      </c>
      <c r="K31" t="s" s="102">
        <v>34</v>
      </c>
      <c r="L31" s="103"/>
      <c r="M31" t="s" s="101">
        <v>34</v>
      </c>
      <c r="N31" t="s" s="102">
        <v>34</v>
      </c>
      <c r="O31" s="103"/>
      <c r="P31" t="s" s="98">
        <v>40</v>
      </c>
      <c r="Q31" t="s" s="99">
        <v>50</v>
      </c>
      <c r="R31" t="s" s="100">
        <v>63</v>
      </c>
      <c r="S31" t="s" s="98">
        <v>4</v>
      </c>
      <c r="T31" t="s" s="99">
        <v>3</v>
      </c>
      <c r="U31" t="s" s="100">
        <v>63</v>
      </c>
      <c r="V31" t="s" s="98">
        <v>4</v>
      </c>
      <c r="W31" t="s" s="99">
        <v>3</v>
      </c>
      <c r="X31" t="s" s="100">
        <v>63</v>
      </c>
      <c r="Y31" t="s" s="98">
        <v>36</v>
      </c>
      <c r="Z31" t="s" s="99">
        <v>37</v>
      </c>
      <c r="AA31" t="s" s="100">
        <v>63</v>
      </c>
      <c r="AB31" t="s" s="98">
        <v>47</v>
      </c>
      <c r="AC31" t="s" s="99">
        <v>37</v>
      </c>
      <c r="AD31" s="103"/>
      <c r="AE31" t="s" s="101">
        <v>34</v>
      </c>
      <c r="AF31" t="s" s="102">
        <v>34</v>
      </c>
      <c r="AG31" s="103"/>
      <c r="AH31" t="s" s="101">
        <v>34</v>
      </c>
      <c r="AI31" t="s" s="102">
        <v>34</v>
      </c>
      <c r="AJ31" s="103"/>
      <c r="AK31" t="s" s="98">
        <v>40</v>
      </c>
      <c r="AL31" t="s" s="99">
        <v>50</v>
      </c>
      <c r="AM31" t="s" s="100">
        <v>55</v>
      </c>
      <c r="AN31" t="s" s="98">
        <v>32</v>
      </c>
      <c r="AO31" t="s" s="99">
        <v>6</v>
      </c>
      <c r="AP31" t="s" s="100">
        <v>68</v>
      </c>
      <c r="AQ31" t="s" s="98">
        <v>32</v>
      </c>
      <c r="AR31" t="s" s="99">
        <v>6</v>
      </c>
      <c r="AS31" t="s" s="100">
        <v>68</v>
      </c>
      <c r="AT31" t="s" s="98">
        <v>32</v>
      </c>
      <c r="AU31" t="s" s="99">
        <v>6</v>
      </c>
      <c r="AV31" s="103"/>
      <c r="AW31" t="s" s="101">
        <v>34</v>
      </c>
      <c r="AX31" t="s" s="102">
        <v>34</v>
      </c>
      <c r="AY31" s="103"/>
      <c r="AZ31" t="s" s="98">
        <v>51</v>
      </c>
      <c r="BA31" t="s" s="99">
        <v>52</v>
      </c>
      <c r="BB31" s="103"/>
      <c r="BC31" t="s" s="98">
        <v>51</v>
      </c>
      <c r="BD31" t="s" s="99">
        <v>52</v>
      </c>
      <c r="BE31" s="103"/>
      <c r="BF31" t="s" s="98">
        <v>36</v>
      </c>
      <c r="BG31" t="s" s="99">
        <v>37</v>
      </c>
      <c r="BH31" t="s" s="100">
        <v>63</v>
      </c>
      <c r="BI31" t="s" s="98">
        <v>36</v>
      </c>
      <c r="BJ31" t="s" s="99">
        <v>37</v>
      </c>
      <c r="BK31" t="s" s="100">
        <v>63</v>
      </c>
      <c r="BL31" t="s" s="101">
        <v>34</v>
      </c>
      <c r="BM31" t="s" s="102">
        <v>34</v>
      </c>
      <c r="BN31" t="s" s="100">
        <v>119</v>
      </c>
      <c r="BO31" t="s" s="101">
        <v>34</v>
      </c>
      <c r="BP31" t="s" s="102">
        <v>34</v>
      </c>
      <c r="BQ31" t="s" s="100">
        <v>119</v>
      </c>
      <c r="BR31" t="s" s="98">
        <v>40</v>
      </c>
      <c r="BS31" t="s" s="99">
        <v>50</v>
      </c>
      <c r="BT31" t="s" s="100">
        <v>63</v>
      </c>
      <c r="BU31" t="s" s="98">
        <v>4</v>
      </c>
      <c r="BV31" t="s" s="99">
        <v>3</v>
      </c>
      <c r="BW31" t="s" s="100">
        <v>68</v>
      </c>
      <c r="BX31" t="s" s="98">
        <v>4</v>
      </c>
      <c r="BY31" t="s" s="99">
        <v>3</v>
      </c>
      <c r="BZ31" t="s" s="100">
        <v>68</v>
      </c>
      <c r="CA31" t="s" s="98">
        <v>36</v>
      </c>
      <c r="CB31" t="s" s="99">
        <v>37</v>
      </c>
      <c r="CC31" s="103"/>
      <c r="CD31" t="s" s="101">
        <v>34</v>
      </c>
      <c r="CE31" t="s" s="102">
        <v>34</v>
      </c>
      <c r="CF31" s="103"/>
      <c r="CG31" t="s" s="101">
        <v>34</v>
      </c>
      <c r="CH31" t="s" s="102">
        <v>34</v>
      </c>
      <c r="CI31" s="103"/>
      <c r="CJ31" t="s" s="98">
        <v>64</v>
      </c>
      <c r="CK31" t="s" s="99">
        <v>65</v>
      </c>
      <c r="CL31" t="s" s="100">
        <v>63</v>
      </c>
      <c r="CM31" t="s" s="98">
        <v>64</v>
      </c>
      <c r="CN31" t="s" s="99">
        <v>65</v>
      </c>
      <c r="CO31" t="s" s="100">
        <v>63</v>
      </c>
      <c r="CP31" t="s" s="98">
        <v>42</v>
      </c>
      <c r="CQ31" t="s" s="99">
        <v>43</v>
      </c>
      <c r="CR31" s="103"/>
      <c r="CS31" t="s" s="98">
        <v>42</v>
      </c>
      <c r="CT31" t="s" s="99">
        <v>43</v>
      </c>
      <c r="CU31" s="103"/>
      <c r="CV31" s="104">
        <v>175</v>
      </c>
      <c r="CW31" s="90">
        <f>COUNTA($G$3:$CU$3)-CY31</f>
        <v>22</v>
      </c>
      <c r="CX31" s="91">
        <f t="shared" si="3"/>
        <v>11</v>
      </c>
      <c r="CY31" s="92">
        <v>9</v>
      </c>
      <c r="CZ31" s="93">
        <f>COUNTIF(G31:CU31,"ОТ")/2</f>
        <v>0</v>
      </c>
      <c r="DA31" s="94">
        <v>22</v>
      </c>
      <c r="DB31" s="94">
        <v>0</v>
      </c>
      <c r="DC31" s="94">
        <v>0</v>
      </c>
      <c r="DD31" s="94">
        <f>COUNTIFS($G$4:$CU$4,"СБ",G31:CU31,"В")+COUNTIFS($G$4:$CU$4,"ВС",G31:CU31,"В")</f>
        <v>3</v>
      </c>
      <c r="DE31" s="95">
        <f>$CX$3-CW31</f>
        <v>-2</v>
      </c>
      <c r="DF31" s="96">
        <f>$CY$3-CV31</f>
        <v>-15</v>
      </c>
    </row>
    <row r="32" s="7" customFormat="1" ht="23.1" customHeight="1">
      <c r="A32" s="75">
        <v>27</v>
      </c>
      <c r="B32" s="76">
        <v>2185</v>
      </c>
      <c r="C32" t="s" s="77">
        <v>120</v>
      </c>
      <c r="D32" s="78">
        <v>0</v>
      </c>
      <c r="E32" s="79">
        <v>18</v>
      </c>
      <c r="F32" s="80">
        <v>0</v>
      </c>
      <c r="G32" t="s" s="98">
        <v>48</v>
      </c>
      <c r="H32" t="s" s="99">
        <v>49</v>
      </c>
      <c r="I32" t="s" s="100">
        <v>33</v>
      </c>
      <c r="J32" t="s" s="98">
        <v>32</v>
      </c>
      <c r="K32" t="s" s="99">
        <v>6</v>
      </c>
      <c r="L32" s="103"/>
      <c r="M32" t="s" s="98">
        <v>56</v>
      </c>
      <c r="N32" t="s" s="99">
        <v>57</v>
      </c>
      <c r="O32" s="103"/>
      <c r="P32" t="s" s="101">
        <v>34</v>
      </c>
      <c r="Q32" t="s" s="102">
        <v>34</v>
      </c>
      <c r="R32" t="s" s="100">
        <v>33</v>
      </c>
      <c r="S32" t="s" s="98">
        <v>48</v>
      </c>
      <c r="T32" t="s" s="99">
        <v>49</v>
      </c>
      <c r="U32" t="s" s="100">
        <v>33</v>
      </c>
      <c r="V32" t="s" s="98">
        <v>64</v>
      </c>
      <c r="W32" t="s" s="99">
        <v>65</v>
      </c>
      <c r="X32" t="s" s="100">
        <v>33</v>
      </c>
      <c r="Y32" t="s" s="98">
        <v>40</v>
      </c>
      <c r="Z32" t="s" s="99">
        <v>50</v>
      </c>
      <c r="AA32" s="103"/>
      <c r="AB32" t="s" s="101">
        <v>34</v>
      </c>
      <c r="AC32" t="s" s="102">
        <v>34</v>
      </c>
      <c r="AD32" t="s" s="100">
        <v>33</v>
      </c>
      <c r="AE32" t="s" s="98">
        <v>40</v>
      </c>
      <c r="AF32" t="s" s="99">
        <v>50</v>
      </c>
      <c r="AG32" t="s" s="100">
        <v>33</v>
      </c>
      <c r="AH32" t="s" s="98">
        <v>64</v>
      </c>
      <c r="AI32" t="s" s="99">
        <v>65</v>
      </c>
      <c r="AJ32" s="103"/>
      <c r="AK32" t="s" s="98">
        <v>82</v>
      </c>
      <c r="AL32" t="s" s="99">
        <v>83</v>
      </c>
      <c r="AM32" s="103"/>
      <c r="AN32" t="s" s="101">
        <v>34</v>
      </c>
      <c r="AO32" t="s" s="102">
        <v>34</v>
      </c>
      <c r="AP32" s="103"/>
      <c r="AQ32" t="s" s="101">
        <v>34</v>
      </c>
      <c r="AR32" t="s" s="102">
        <v>34</v>
      </c>
      <c r="AS32" s="103"/>
      <c r="AT32" t="s" s="98">
        <v>59</v>
      </c>
      <c r="AU32" t="s" s="99">
        <v>60</v>
      </c>
      <c r="AV32" s="103"/>
      <c r="AW32" t="s" s="98">
        <v>59</v>
      </c>
      <c r="AX32" t="s" s="99">
        <v>60</v>
      </c>
      <c r="AY32" s="103"/>
      <c r="AZ32" t="s" s="101">
        <v>34</v>
      </c>
      <c r="BA32" t="s" s="102">
        <v>34</v>
      </c>
      <c r="BB32" s="103"/>
      <c r="BC32" t="s" s="98">
        <v>64</v>
      </c>
      <c r="BD32" t="s" s="99">
        <v>65</v>
      </c>
      <c r="BE32" s="103"/>
      <c r="BF32" t="s" s="98">
        <v>82</v>
      </c>
      <c r="BG32" t="s" s="99">
        <v>83</v>
      </c>
      <c r="BH32" s="103"/>
      <c r="BI32" t="s" s="98">
        <v>4</v>
      </c>
      <c r="BJ32" t="s" s="99">
        <v>3</v>
      </c>
      <c r="BK32" s="103"/>
      <c r="BL32" t="s" s="101">
        <v>34</v>
      </c>
      <c r="BM32" t="s" s="102">
        <v>34</v>
      </c>
      <c r="BN32" s="103"/>
      <c r="BO32" t="s" s="101">
        <v>34</v>
      </c>
      <c r="BP32" t="s" s="102">
        <v>34</v>
      </c>
      <c r="BQ32" s="103"/>
      <c r="BR32" t="s" s="98">
        <v>40</v>
      </c>
      <c r="BS32" t="s" s="99">
        <v>50</v>
      </c>
      <c r="BT32" s="103"/>
      <c r="BU32" t="s" s="98">
        <v>40</v>
      </c>
      <c r="BV32" t="s" s="99">
        <v>50</v>
      </c>
      <c r="BW32" s="103"/>
      <c r="BX32" t="s" s="101">
        <v>34</v>
      </c>
      <c r="BY32" t="s" s="102">
        <v>34</v>
      </c>
      <c r="BZ32" s="103"/>
      <c r="CA32" t="s" s="98">
        <v>64</v>
      </c>
      <c r="CB32" t="s" s="99">
        <v>65</v>
      </c>
      <c r="CC32" s="103"/>
      <c r="CD32" t="s" s="98">
        <v>82</v>
      </c>
      <c r="CE32" t="s" s="99">
        <v>83</v>
      </c>
      <c r="CF32" s="103"/>
      <c r="CG32" t="s" s="98">
        <v>82</v>
      </c>
      <c r="CH32" t="s" s="99">
        <v>83</v>
      </c>
      <c r="CI32" s="103"/>
      <c r="CJ32" t="s" s="98">
        <v>82</v>
      </c>
      <c r="CK32" t="s" s="99">
        <v>83</v>
      </c>
      <c r="CL32" t="s" s="100">
        <v>100</v>
      </c>
      <c r="CM32" t="s" s="101">
        <v>34</v>
      </c>
      <c r="CN32" t="s" s="102">
        <v>34</v>
      </c>
      <c r="CO32" s="103"/>
      <c r="CP32" t="s" s="101">
        <v>34</v>
      </c>
      <c r="CQ32" t="s" s="102">
        <v>34</v>
      </c>
      <c r="CR32" s="103"/>
      <c r="CS32" t="s" s="98">
        <v>40</v>
      </c>
      <c r="CT32" t="s" s="99">
        <v>50</v>
      </c>
      <c r="CU32" s="103"/>
      <c r="CV32" s="104">
        <v>168</v>
      </c>
      <c r="CW32" s="90">
        <f>COUNTA($G$3:$CU$3)-CY32</f>
        <v>21</v>
      </c>
      <c r="CX32" s="91">
        <f t="shared" si="3"/>
        <v>11</v>
      </c>
      <c r="CY32" s="92">
        <v>10</v>
      </c>
      <c r="CZ32" s="93">
        <f>COUNTIF(G32:CU32,"ОТ")/2</f>
        <v>0</v>
      </c>
      <c r="DA32" s="94">
        <v>21</v>
      </c>
      <c r="DB32" s="94">
        <v>0</v>
      </c>
      <c r="DC32" s="94">
        <v>0</v>
      </c>
      <c r="DD32" s="94">
        <f>COUNTIFS($G$4:$CU$4,"СБ",G32:CU32,"В")+COUNTIFS($G$4:$CU$4,"ВС",G32:CU32,"В")</f>
        <v>3</v>
      </c>
      <c r="DE32" s="95">
        <f>$CX$3-CW32</f>
        <v>-1</v>
      </c>
      <c r="DF32" s="96">
        <f>$CY$3-CV32</f>
        <v>-8</v>
      </c>
    </row>
    <row r="33" s="7" customFormat="1" ht="23.1" customHeight="1">
      <c r="A33" s="75">
        <v>28</v>
      </c>
      <c r="B33" s="76">
        <v>28337</v>
      </c>
      <c r="C33" t="s" s="106">
        <v>121</v>
      </c>
      <c r="D33" t="s" s="97">
        <v>122</v>
      </c>
      <c r="E33" s="79">
        <v>15</v>
      </c>
      <c r="F33" t="s" s="118">
        <v>123</v>
      </c>
      <c r="G33" t="s" s="101">
        <v>34</v>
      </c>
      <c r="H33" t="s" s="102">
        <v>34</v>
      </c>
      <c r="I33" t="s" s="100">
        <v>35</v>
      </c>
      <c r="J33" t="s" s="101">
        <v>34</v>
      </c>
      <c r="K33" t="s" s="102">
        <v>34</v>
      </c>
      <c r="L33" t="s" s="100">
        <v>35</v>
      </c>
      <c r="M33" t="s" s="101">
        <v>78</v>
      </c>
      <c r="N33" t="s" s="102">
        <v>78</v>
      </c>
      <c r="O33" s="103"/>
      <c r="P33" t="s" s="101">
        <v>78</v>
      </c>
      <c r="Q33" t="s" s="102">
        <v>78</v>
      </c>
      <c r="R33" s="103"/>
      <c r="S33" t="s" s="101">
        <v>34</v>
      </c>
      <c r="T33" t="s" s="102">
        <v>34</v>
      </c>
      <c r="U33" s="103"/>
      <c r="V33" t="s" s="101">
        <v>34</v>
      </c>
      <c r="W33" t="s" s="102">
        <v>34</v>
      </c>
      <c r="X33" s="103"/>
      <c r="Y33" t="s" s="101">
        <v>78</v>
      </c>
      <c r="Z33" t="s" s="102">
        <v>78</v>
      </c>
      <c r="AA33" s="103"/>
      <c r="AB33" t="s" s="101">
        <v>78</v>
      </c>
      <c r="AC33" t="s" s="102">
        <v>78</v>
      </c>
      <c r="AD33" s="103"/>
      <c r="AE33" t="s" s="101">
        <v>34</v>
      </c>
      <c r="AF33" t="s" s="102">
        <v>34</v>
      </c>
      <c r="AG33" s="103"/>
      <c r="AH33" t="s" s="101">
        <v>78</v>
      </c>
      <c r="AI33" t="s" s="102">
        <v>78</v>
      </c>
      <c r="AJ33" s="103"/>
      <c r="AK33" t="s" s="101">
        <v>78</v>
      </c>
      <c r="AL33" t="s" s="102">
        <v>78</v>
      </c>
      <c r="AM33" s="103"/>
      <c r="AN33" t="s" s="101">
        <v>34</v>
      </c>
      <c r="AO33" t="s" s="102">
        <v>34</v>
      </c>
      <c r="AP33" s="103"/>
      <c r="AQ33" t="s" s="101">
        <v>34</v>
      </c>
      <c r="AR33" t="s" s="102">
        <v>34</v>
      </c>
      <c r="AS33" s="103"/>
      <c r="AT33" t="s" s="101">
        <v>78</v>
      </c>
      <c r="AU33" t="s" s="102">
        <v>78</v>
      </c>
      <c r="AV33" s="103"/>
      <c r="AW33" t="s" s="101">
        <v>78</v>
      </c>
      <c r="AX33" t="s" s="102">
        <v>78</v>
      </c>
      <c r="AY33" s="103"/>
      <c r="AZ33" t="s" s="101">
        <v>34</v>
      </c>
      <c r="BA33" t="s" s="102">
        <v>34</v>
      </c>
      <c r="BB33" s="103"/>
      <c r="BC33" t="s" s="98">
        <v>4</v>
      </c>
      <c r="BD33" t="s" s="99">
        <v>3</v>
      </c>
      <c r="BE33" t="s" s="100">
        <v>81</v>
      </c>
      <c r="BF33" t="s" s="98">
        <v>4</v>
      </c>
      <c r="BG33" t="s" s="99">
        <v>3</v>
      </c>
      <c r="BH33" t="s" s="100">
        <v>81</v>
      </c>
      <c r="BI33" t="s" s="98">
        <v>4</v>
      </c>
      <c r="BJ33" t="s" s="99">
        <v>3</v>
      </c>
      <c r="BK33" t="s" s="100">
        <v>81</v>
      </c>
      <c r="BL33" t="s" s="98">
        <v>36</v>
      </c>
      <c r="BM33" t="s" s="99">
        <v>37</v>
      </c>
      <c r="BN33" t="s" s="100">
        <v>81</v>
      </c>
      <c r="BO33" t="s" s="98">
        <v>36</v>
      </c>
      <c r="BP33" t="s" s="99">
        <v>37</v>
      </c>
      <c r="BQ33" t="s" s="100">
        <v>81</v>
      </c>
      <c r="BR33" t="s" s="101">
        <v>34</v>
      </c>
      <c r="BS33" t="s" s="102">
        <v>34</v>
      </c>
      <c r="BT33" s="103"/>
      <c r="BU33" t="s" s="101">
        <v>34</v>
      </c>
      <c r="BV33" t="s" s="102">
        <v>34</v>
      </c>
      <c r="BW33" s="103"/>
      <c r="BX33" t="s" s="98">
        <v>4</v>
      </c>
      <c r="BY33" t="s" s="99">
        <v>3</v>
      </c>
      <c r="BZ33" t="s" s="100">
        <v>81</v>
      </c>
      <c r="CA33" t="s" s="98">
        <v>4</v>
      </c>
      <c r="CB33" t="s" s="99">
        <v>3</v>
      </c>
      <c r="CC33" t="s" s="100">
        <v>81</v>
      </c>
      <c r="CD33" t="s" s="98">
        <v>4</v>
      </c>
      <c r="CE33" t="s" s="99">
        <v>3</v>
      </c>
      <c r="CF33" t="s" s="100">
        <v>81</v>
      </c>
      <c r="CG33" t="s" s="101">
        <v>34</v>
      </c>
      <c r="CH33" t="s" s="102">
        <v>34</v>
      </c>
      <c r="CI33" s="103"/>
      <c r="CJ33" t="s" s="101">
        <v>34</v>
      </c>
      <c r="CK33" t="s" s="102">
        <v>34</v>
      </c>
      <c r="CL33" s="103"/>
      <c r="CM33" t="s" s="98">
        <v>4</v>
      </c>
      <c r="CN33" t="s" s="99">
        <v>3</v>
      </c>
      <c r="CO33" t="s" s="100">
        <v>81</v>
      </c>
      <c r="CP33" t="s" s="98">
        <v>4</v>
      </c>
      <c r="CQ33" t="s" s="99">
        <v>3</v>
      </c>
      <c r="CR33" t="s" s="100">
        <v>81</v>
      </c>
      <c r="CS33" t="s" s="98">
        <v>4</v>
      </c>
      <c r="CT33" t="s" s="99">
        <v>3</v>
      </c>
      <c r="CU33" t="s" s="100">
        <v>81</v>
      </c>
      <c r="CV33" s="104">
        <v>152</v>
      </c>
      <c r="CW33" s="90">
        <f>COUNTA($G$3:$CU$3)-CY33</f>
        <v>19</v>
      </c>
      <c r="CX33" s="91">
        <f t="shared" si="3"/>
        <v>11</v>
      </c>
      <c r="CY33" s="92">
        <v>12</v>
      </c>
      <c r="CZ33" s="93">
        <f>COUNTIF(G33:CU33,"ОТ")/2</f>
        <v>8</v>
      </c>
      <c r="DA33" s="94">
        <v>11</v>
      </c>
      <c r="DB33" s="94">
        <v>0</v>
      </c>
      <c r="DC33" s="94">
        <v>0</v>
      </c>
      <c r="DD33" s="94">
        <f>COUNTIFS($G$4:$CU$4,"СБ",G33:CU33,"В")+COUNTIFS($G$4:$CU$4,"ВС",G33:CU33,"В")</f>
        <v>5</v>
      </c>
      <c r="DE33" s="95">
        <f>$CX$3-CW33</f>
        <v>1</v>
      </c>
      <c r="DF33" s="96">
        <f>$CY$3-CV33</f>
        <v>8</v>
      </c>
    </row>
    <row r="34" s="7" customFormat="1" ht="23.1" customHeight="1">
      <c r="A34" s="75">
        <v>29</v>
      </c>
      <c r="B34" s="76">
        <v>5474</v>
      </c>
      <c r="C34" t="s" s="77">
        <v>124</v>
      </c>
      <c r="D34" s="78">
        <v>0</v>
      </c>
      <c r="E34" s="79">
        <v>19</v>
      </c>
      <c r="F34" t="s" s="118">
        <v>125</v>
      </c>
      <c r="G34" t="s" s="101">
        <v>34</v>
      </c>
      <c r="H34" t="s" s="102">
        <v>34</v>
      </c>
      <c r="I34" t="s" s="100">
        <v>35</v>
      </c>
      <c r="J34" t="s" s="101">
        <v>34</v>
      </c>
      <c r="K34" t="s" s="102">
        <v>34</v>
      </c>
      <c r="L34" t="s" s="100">
        <v>35</v>
      </c>
      <c r="M34" t="s" s="98">
        <v>64</v>
      </c>
      <c r="N34" t="s" s="99">
        <v>45</v>
      </c>
      <c r="O34" s="103"/>
      <c r="P34" t="s" s="98">
        <v>64</v>
      </c>
      <c r="Q34" t="s" s="99">
        <v>45</v>
      </c>
      <c r="R34" s="103"/>
      <c r="S34" t="s" s="101">
        <v>34</v>
      </c>
      <c r="T34" t="s" s="102">
        <v>34</v>
      </c>
      <c r="U34" s="103"/>
      <c r="V34" t="s" s="101">
        <v>34</v>
      </c>
      <c r="W34" t="s" s="102">
        <v>34</v>
      </c>
      <c r="X34" s="103"/>
      <c r="Y34" t="s" s="98">
        <v>64</v>
      </c>
      <c r="Z34" t="s" s="99">
        <v>45</v>
      </c>
      <c r="AA34" s="103"/>
      <c r="AB34" t="s" s="98">
        <v>42</v>
      </c>
      <c r="AC34" t="s" s="99">
        <v>45</v>
      </c>
      <c r="AD34" s="103"/>
      <c r="AE34" t="s" s="101">
        <v>34</v>
      </c>
      <c r="AF34" t="s" s="102">
        <v>34</v>
      </c>
      <c r="AG34" s="103"/>
      <c r="AH34" t="s" s="101">
        <v>34</v>
      </c>
      <c r="AI34" t="s" s="102">
        <v>34</v>
      </c>
      <c r="AJ34" s="103"/>
      <c r="AK34" t="s" s="98">
        <v>48</v>
      </c>
      <c r="AL34" t="s" s="99">
        <v>67</v>
      </c>
      <c r="AM34" s="103"/>
      <c r="AN34" t="s" s="98">
        <v>64</v>
      </c>
      <c r="AO34" t="s" s="99">
        <v>45</v>
      </c>
      <c r="AP34" s="103"/>
      <c r="AQ34" t="s" s="101">
        <v>34</v>
      </c>
      <c r="AR34" t="s" s="102">
        <v>34</v>
      </c>
      <c r="AS34" s="103"/>
      <c r="AT34" t="s" s="101">
        <v>34</v>
      </c>
      <c r="AU34" t="s" s="102">
        <v>34</v>
      </c>
      <c r="AV34" s="103"/>
      <c r="AW34" t="s" s="98">
        <v>64</v>
      </c>
      <c r="AX34" t="s" s="99">
        <v>45</v>
      </c>
      <c r="AY34" s="103"/>
      <c r="AZ34" t="s" s="98">
        <v>64</v>
      </c>
      <c r="BA34" t="s" s="99">
        <v>45</v>
      </c>
      <c r="BB34" s="103"/>
      <c r="BC34" t="s" s="101">
        <v>34</v>
      </c>
      <c r="BD34" t="s" s="102">
        <v>34</v>
      </c>
      <c r="BE34" s="103"/>
      <c r="BF34" t="s" s="101">
        <v>34</v>
      </c>
      <c r="BG34" t="s" s="102">
        <v>34</v>
      </c>
      <c r="BH34" s="103"/>
      <c r="BI34" t="s" s="98">
        <v>64</v>
      </c>
      <c r="BJ34" t="s" s="99">
        <v>45</v>
      </c>
      <c r="BK34" s="103"/>
      <c r="BL34" t="s" s="98">
        <v>64</v>
      </c>
      <c r="BM34" t="s" s="99">
        <v>45</v>
      </c>
      <c r="BN34" s="103"/>
      <c r="BO34" t="s" s="101">
        <v>34</v>
      </c>
      <c r="BP34" t="s" s="102">
        <v>34</v>
      </c>
      <c r="BQ34" s="103"/>
      <c r="BR34" t="s" s="101">
        <v>34</v>
      </c>
      <c r="BS34" t="s" s="102">
        <v>34</v>
      </c>
      <c r="BT34" s="103"/>
      <c r="BU34" t="s" s="98">
        <v>64</v>
      </c>
      <c r="BV34" t="s" s="99">
        <v>45</v>
      </c>
      <c r="BW34" s="103"/>
      <c r="BX34" t="s" s="98">
        <v>64</v>
      </c>
      <c r="BY34" t="s" s="99">
        <v>45</v>
      </c>
      <c r="BZ34" s="103"/>
      <c r="CA34" t="s" s="101">
        <v>34</v>
      </c>
      <c r="CB34" t="s" s="102">
        <v>34</v>
      </c>
      <c r="CC34" s="103"/>
      <c r="CD34" t="s" s="101">
        <v>34</v>
      </c>
      <c r="CE34" t="s" s="102">
        <v>34</v>
      </c>
      <c r="CF34" s="103"/>
      <c r="CG34" t="s" s="98">
        <v>76</v>
      </c>
      <c r="CH34" t="s" s="99">
        <v>52</v>
      </c>
      <c r="CI34" t="s" s="100">
        <v>33</v>
      </c>
      <c r="CJ34" t="s" s="98">
        <v>66</v>
      </c>
      <c r="CK34" t="s" s="99">
        <v>37</v>
      </c>
      <c r="CL34" s="103"/>
      <c r="CM34" t="s" s="101">
        <v>34</v>
      </c>
      <c r="CN34" t="s" s="102">
        <v>34</v>
      </c>
      <c r="CO34" s="103"/>
      <c r="CP34" t="s" s="101">
        <v>34</v>
      </c>
      <c r="CQ34" t="s" s="102">
        <v>34</v>
      </c>
      <c r="CR34" s="103"/>
      <c r="CS34" t="s" s="98">
        <v>64</v>
      </c>
      <c r="CT34" t="s" s="99">
        <v>45</v>
      </c>
      <c r="CU34" s="103"/>
      <c r="CV34" s="104">
        <v>164</v>
      </c>
      <c r="CW34" s="90">
        <f>COUNTA($G$3:$CU$3)-CY34</f>
        <v>15</v>
      </c>
      <c r="CX34" s="91">
        <f t="shared" si="3"/>
        <v>11</v>
      </c>
      <c r="CY34" s="92">
        <v>16</v>
      </c>
      <c r="CZ34" s="93">
        <f>COUNTIF(G34:CU34,"ОТ")/2</f>
        <v>0</v>
      </c>
      <c r="DA34" s="94">
        <v>15</v>
      </c>
      <c r="DB34" s="94">
        <v>0</v>
      </c>
      <c r="DC34" s="94">
        <v>0</v>
      </c>
      <c r="DD34" s="94">
        <f>COUNTIFS($G$4:$CU$4,"СБ",G34:CU34,"В")+COUNTIFS($G$4:$CU$4,"ВС",G34:CU34,"В")</f>
        <v>4</v>
      </c>
      <c r="DE34" s="95">
        <f>$CX$3-CW34</f>
        <v>5</v>
      </c>
      <c r="DF34" s="96">
        <f>$CY$3-CV34</f>
        <v>-4</v>
      </c>
    </row>
    <row r="35" s="7" customFormat="1" ht="23.1" customHeight="1">
      <c r="A35" s="75">
        <v>30</v>
      </c>
      <c r="B35" s="76">
        <v>29532</v>
      </c>
      <c r="C35" t="s" s="77">
        <v>126</v>
      </c>
      <c r="D35" s="78">
        <v>0</v>
      </c>
      <c r="E35" s="79">
        <v>15</v>
      </c>
      <c r="F35" t="s" s="118">
        <v>127</v>
      </c>
      <c r="G35" t="s" s="101">
        <v>34</v>
      </c>
      <c r="H35" t="s" s="102">
        <v>34</v>
      </c>
      <c r="I35" t="s" s="100">
        <v>35</v>
      </c>
      <c r="J35" t="s" s="98">
        <v>36</v>
      </c>
      <c r="K35" t="s" s="99">
        <v>37</v>
      </c>
      <c r="L35" t="s" s="100">
        <v>33</v>
      </c>
      <c r="M35" t="s" s="98">
        <v>36</v>
      </c>
      <c r="N35" t="s" s="99">
        <v>37</v>
      </c>
      <c r="O35" t="s" s="100">
        <v>33</v>
      </c>
      <c r="P35" t="s" s="98">
        <v>36</v>
      </c>
      <c r="Q35" t="s" s="99">
        <v>37</v>
      </c>
      <c r="R35" t="s" s="100">
        <v>33</v>
      </c>
      <c r="S35" t="s" s="101">
        <v>34</v>
      </c>
      <c r="T35" t="s" s="102">
        <v>34</v>
      </c>
      <c r="U35" s="103"/>
      <c r="V35" t="s" s="98">
        <v>36</v>
      </c>
      <c r="W35" t="s" s="99">
        <v>37</v>
      </c>
      <c r="X35" t="s" s="100">
        <v>33</v>
      </c>
      <c r="Y35" t="s" s="98">
        <v>4</v>
      </c>
      <c r="Z35" t="s" s="99">
        <v>3</v>
      </c>
      <c r="AA35" s="103"/>
      <c r="AB35" t="s" s="98">
        <v>47</v>
      </c>
      <c r="AC35" t="s" s="99">
        <v>37</v>
      </c>
      <c r="AD35" s="103"/>
      <c r="AE35" t="s" s="98">
        <v>36</v>
      </c>
      <c r="AF35" t="s" s="99">
        <v>37</v>
      </c>
      <c r="AG35" s="103"/>
      <c r="AH35" t="s" s="101">
        <v>34</v>
      </c>
      <c r="AI35" t="s" s="102">
        <v>34</v>
      </c>
      <c r="AJ35" s="103"/>
      <c r="AK35" t="s" s="98">
        <v>36</v>
      </c>
      <c r="AL35" t="s" s="99">
        <v>37</v>
      </c>
      <c r="AM35" t="s" s="100">
        <v>33</v>
      </c>
      <c r="AN35" t="s" s="98">
        <v>4</v>
      </c>
      <c r="AO35" t="s" s="99">
        <v>3</v>
      </c>
      <c r="AP35" s="103"/>
      <c r="AQ35" t="s" s="98">
        <v>4</v>
      </c>
      <c r="AR35" t="s" s="99">
        <v>3</v>
      </c>
      <c r="AS35" s="103"/>
      <c r="AT35" t="s" s="101">
        <v>34</v>
      </c>
      <c r="AU35" t="s" s="102">
        <v>34</v>
      </c>
      <c r="AV35" t="s" s="100">
        <v>33</v>
      </c>
      <c r="AW35" t="s" s="101">
        <v>34</v>
      </c>
      <c r="AX35" t="s" s="102">
        <v>34</v>
      </c>
      <c r="AY35" t="s" s="100">
        <v>33</v>
      </c>
      <c r="AZ35" t="s" s="98">
        <v>36</v>
      </c>
      <c r="BA35" t="s" s="99">
        <v>37</v>
      </c>
      <c r="BB35" t="s" s="100">
        <v>33</v>
      </c>
      <c r="BC35" t="s" s="98">
        <v>36</v>
      </c>
      <c r="BD35" t="s" s="99">
        <v>37</v>
      </c>
      <c r="BE35" t="s" s="100">
        <v>33</v>
      </c>
      <c r="BF35" t="s" s="98">
        <v>36</v>
      </c>
      <c r="BG35" t="s" s="99">
        <v>37</v>
      </c>
      <c r="BH35" t="s" s="100">
        <v>33</v>
      </c>
      <c r="BI35" t="s" s="101">
        <v>34</v>
      </c>
      <c r="BJ35" t="s" s="102">
        <v>34</v>
      </c>
      <c r="BK35" t="s" s="100">
        <v>33</v>
      </c>
      <c r="BL35" t="s" s="101">
        <v>34</v>
      </c>
      <c r="BM35" t="s" s="102">
        <v>34</v>
      </c>
      <c r="BN35" s="103"/>
      <c r="BO35" t="s" s="101">
        <v>34</v>
      </c>
      <c r="BP35" t="s" s="102">
        <v>34</v>
      </c>
      <c r="BQ35" s="103"/>
      <c r="BR35" t="s" s="101">
        <v>78</v>
      </c>
      <c r="BS35" t="s" s="102">
        <v>78</v>
      </c>
      <c r="BT35" s="103"/>
      <c r="BU35" t="s" s="101">
        <v>78</v>
      </c>
      <c r="BV35" t="s" s="102">
        <v>78</v>
      </c>
      <c r="BW35" s="103"/>
      <c r="BX35" t="s" s="101">
        <v>78</v>
      </c>
      <c r="BY35" t="s" s="102">
        <v>78</v>
      </c>
      <c r="BZ35" s="103"/>
      <c r="CA35" t="s" s="101">
        <v>78</v>
      </c>
      <c r="CB35" t="s" s="102">
        <v>78</v>
      </c>
      <c r="CC35" s="103"/>
      <c r="CD35" t="s" s="101">
        <v>78</v>
      </c>
      <c r="CE35" t="s" s="102">
        <v>78</v>
      </c>
      <c r="CF35" s="103"/>
      <c r="CG35" t="s" s="101">
        <v>34</v>
      </c>
      <c r="CH35" t="s" s="102">
        <v>34</v>
      </c>
      <c r="CI35" s="103"/>
      <c r="CJ35" t="s" s="101">
        <v>34</v>
      </c>
      <c r="CK35" t="s" s="102">
        <v>34</v>
      </c>
      <c r="CL35" s="103"/>
      <c r="CM35" t="s" s="101">
        <v>78</v>
      </c>
      <c r="CN35" t="s" s="102">
        <v>78</v>
      </c>
      <c r="CO35" s="103"/>
      <c r="CP35" t="s" s="101">
        <v>78</v>
      </c>
      <c r="CQ35" t="s" s="102">
        <v>78</v>
      </c>
      <c r="CR35" s="103"/>
      <c r="CS35" t="s" s="101">
        <v>78</v>
      </c>
      <c r="CT35" t="s" s="102">
        <v>78</v>
      </c>
      <c r="CU35" s="103"/>
      <c r="CV35" s="104">
        <v>167</v>
      </c>
      <c r="CW35" s="90">
        <f>COUNTA($G$3:$CU$3)-CY35</f>
        <v>21</v>
      </c>
      <c r="CX35" s="91">
        <f t="shared" si="3"/>
        <v>11</v>
      </c>
      <c r="CY35" s="92">
        <v>10</v>
      </c>
      <c r="CZ35" s="93">
        <f>COUNTIF(G35:CU35,"ОТ")/2</f>
        <v>8</v>
      </c>
      <c r="DA35" s="94">
        <v>13</v>
      </c>
      <c r="DB35" s="94">
        <v>0</v>
      </c>
      <c r="DC35" s="94">
        <v>0</v>
      </c>
      <c r="DD35" s="94">
        <f>COUNTIFS($G$4:$CU$4,"СБ",G35:CU35,"В")+COUNTIFS($G$4:$CU$4,"ВС",G35:CU35,"В")</f>
        <v>4</v>
      </c>
      <c r="DE35" s="95">
        <f>$CX$3-CW35</f>
        <v>-1</v>
      </c>
      <c r="DF35" s="96">
        <f>$CY$3-CV35</f>
        <v>-7</v>
      </c>
    </row>
    <row r="36" s="7" customFormat="1" ht="23.1" customHeight="1">
      <c r="A36" s="75">
        <v>31</v>
      </c>
      <c r="B36" s="76">
        <v>8530</v>
      </c>
      <c r="C36" t="s" s="77">
        <v>128</v>
      </c>
      <c r="D36" s="78">
        <v>0</v>
      </c>
      <c r="E36" s="79">
        <v>17</v>
      </c>
      <c r="F36" t="s" s="118">
        <v>129</v>
      </c>
      <c r="G36" t="s" s="98">
        <v>40</v>
      </c>
      <c r="H36" t="s" s="99">
        <v>50</v>
      </c>
      <c r="I36" t="s" s="100">
        <v>35</v>
      </c>
      <c r="J36" t="s" s="101">
        <v>34</v>
      </c>
      <c r="K36" t="s" s="102">
        <v>34</v>
      </c>
      <c r="L36" t="s" s="100">
        <v>35</v>
      </c>
      <c r="M36" t="s" s="101">
        <v>34</v>
      </c>
      <c r="N36" t="s" s="102">
        <v>34</v>
      </c>
      <c r="O36" s="103"/>
      <c r="P36" t="s" s="98">
        <v>40</v>
      </c>
      <c r="Q36" t="s" s="99">
        <v>50</v>
      </c>
      <c r="R36" s="103"/>
      <c r="S36" t="s" s="98">
        <v>40</v>
      </c>
      <c r="T36" t="s" s="99">
        <v>50</v>
      </c>
      <c r="U36" s="103"/>
      <c r="V36" t="s" s="98">
        <v>40</v>
      </c>
      <c r="W36" t="s" s="99">
        <v>50</v>
      </c>
      <c r="X36" s="103"/>
      <c r="Y36" t="s" s="98">
        <v>40</v>
      </c>
      <c r="Z36" t="s" s="99">
        <v>50</v>
      </c>
      <c r="AA36" s="103"/>
      <c r="AB36" t="s" s="101">
        <v>34</v>
      </c>
      <c r="AC36" t="s" s="102">
        <v>34</v>
      </c>
      <c r="AD36" s="103"/>
      <c r="AE36" t="s" s="101">
        <v>34</v>
      </c>
      <c r="AF36" t="s" s="102">
        <v>34</v>
      </c>
      <c r="AG36" t="s" s="100">
        <v>35</v>
      </c>
      <c r="AH36" t="s" s="98">
        <v>40</v>
      </c>
      <c r="AI36" t="s" s="99">
        <v>50</v>
      </c>
      <c r="AJ36" s="103"/>
      <c r="AK36" t="s" s="98">
        <v>40</v>
      </c>
      <c r="AL36" t="s" s="99">
        <v>50</v>
      </c>
      <c r="AM36" s="103"/>
      <c r="AN36" t="s" s="98">
        <v>40</v>
      </c>
      <c r="AO36" t="s" s="99">
        <v>50</v>
      </c>
      <c r="AP36" s="103"/>
      <c r="AQ36" t="s" s="98">
        <v>56</v>
      </c>
      <c r="AR36" t="s" s="99">
        <v>57</v>
      </c>
      <c r="AS36" s="103"/>
      <c r="AT36" t="s" s="101">
        <v>34</v>
      </c>
      <c r="AU36" t="s" s="102">
        <v>34</v>
      </c>
      <c r="AV36" s="103"/>
      <c r="AW36" t="s" s="101">
        <v>34</v>
      </c>
      <c r="AX36" t="s" s="102">
        <v>34</v>
      </c>
      <c r="AY36" s="103"/>
      <c r="AZ36" t="s" s="98">
        <v>40</v>
      </c>
      <c r="BA36" t="s" s="99">
        <v>50</v>
      </c>
      <c r="BB36" s="103"/>
      <c r="BC36" t="s" s="98">
        <v>40</v>
      </c>
      <c r="BD36" t="s" s="99">
        <v>50</v>
      </c>
      <c r="BE36" s="103"/>
      <c r="BF36" t="s" s="98">
        <v>40</v>
      </c>
      <c r="BG36" t="s" s="99">
        <v>50</v>
      </c>
      <c r="BH36" s="103"/>
      <c r="BI36" t="s" s="98">
        <v>40</v>
      </c>
      <c r="BJ36" t="s" s="99">
        <v>50</v>
      </c>
      <c r="BK36" s="103"/>
      <c r="BL36" t="s" s="101">
        <v>34</v>
      </c>
      <c r="BM36" t="s" s="102">
        <v>34</v>
      </c>
      <c r="BN36" s="103"/>
      <c r="BO36" t="s" s="101">
        <v>34</v>
      </c>
      <c r="BP36" t="s" s="102">
        <v>34</v>
      </c>
      <c r="BQ36" s="103"/>
      <c r="BR36" t="s" s="98">
        <v>40</v>
      </c>
      <c r="BS36" t="s" s="99">
        <v>50</v>
      </c>
      <c r="BT36" s="103"/>
      <c r="BU36" t="s" s="98">
        <v>40</v>
      </c>
      <c r="BV36" t="s" s="99">
        <v>50</v>
      </c>
      <c r="BW36" s="103"/>
      <c r="BX36" t="s" s="98">
        <v>40</v>
      </c>
      <c r="BY36" t="s" s="99">
        <v>50</v>
      </c>
      <c r="BZ36" s="103"/>
      <c r="CA36" t="s" s="98">
        <v>40</v>
      </c>
      <c r="CB36" t="s" s="99">
        <v>50</v>
      </c>
      <c r="CC36" s="103"/>
      <c r="CD36" t="s" s="98">
        <v>46</v>
      </c>
      <c r="CE36" t="s" s="99">
        <v>47</v>
      </c>
      <c r="CF36" s="103"/>
      <c r="CG36" t="s" s="101">
        <v>34</v>
      </c>
      <c r="CH36" t="s" s="102">
        <v>34</v>
      </c>
      <c r="CI36" s="103"/>
      <c r="CJ36" t="s" s="101">
        <v>34</v>
      </c>
      <c r="CK36" t="s" s="102">
        <v>34</v>
      </c>
      <c r="CL36" s="103"/>
      <c r="CM36" t="s" s="98">
        <v>46</v>
      </c>
      <c r="CN36" t="s" s="99">
        <v>47</v>
      </c>
      <c r="CO36" s="103"/>
      <c r="CP36" t="s" s="98">
        <v>46</v>
      </c>
      <c r="CQ36" t="s" s="99">
        <v>47</v>
      </c>
      <c r="CR36" s="103"/>
      <c r="CS36" t="s" s="98">
        <v>46</v>
      </c>
      <c r="CT36" t="s" s="99">
        <v>47</v>
      </c>
      <c r="CU36" s="103"/>
      <c r="CV36" s="104">
        <v>168</v>
      </c>
      <c r="CW36" s="90">
        <f>COUNTA($G$3:$CU$3)-CY36</f>
        <v>21</v>
      </c>
      <c r="CX36" s="91">
        <f t="shared" si="3"/>
        <v>11</v>
      </c>
      <c r="CY36" s="92">
        <v>10</v>
      </c>
      <c r="CZ36" s="93">
        <f>COUNTIF(G36:CU36,"ОТ")/2</f>
        <v>0</v>
      </c>
      <c r="DA36" s="94">
        <v>21</v>
      </c>
      <c r="DB36" s="94">
        <v>0</v>
      </c>
      <c r="DC36" s="94">
        <v>0</v>
      </c>
      <c r="DD36" s="94">
        <f>COUNTIFS($G$4:$CU$4,"СБ",G36:CU36,"В")+COUNTIFS($G$4:$CU$4,"ВС",G36:CU36,"В")</f>
        <v>2</v>
      </c>
      <c r="DE36" s="95">
        <f>$CX$3-CW36</f>
        <v>-1</v>
      </c>
      <c r="DF36" s="96">
        <f>$CY$3-CV36</f>
        <v>-8</v>
      </c>
    </row>
    <row r="37" s="7" customFormat="1" ht="23.1" customHeight="1">
      <c r="A37" s="75">
        <v>32</v>
      </c>
      <c r="B37" s="76">
        <v>22635</v>
      </c>
      <c r="C37" t="s" s="105">
        <v>130</v>
      </c>
      <c r="D37" t="s" s="97">
        <v>122</v>
      </c>
      <c r="E37" s="79">
        <v>1</v>
      </c>
      <c r="F37" s="80">
        <v>0</v>
      </c>
      <c r="G37" t="s" s="98">
        <v>56</v>
      </c>
      <c r="H37" t="s" s="99">
        <v>57</v>
      </c>
      <c r="I37" t="s" s="100">
        <v>68</v>
      </c>
      <c r="J37" t="s" s="98">
        <v>56</v>
      </c>
      <c r="K37" t="s" s="99">
        <v>57</v>
      </c>
      <c r="L37" t="s" s="100">
        <v>68</v>
      </c>
      <c r="M37" t="s" s="98">
        <v>82</v>
      </c>
      <c r="N37" t="s" s="99">
        <v>83</v>
      </c>
      <c r="O37" t="s" s="100">
        <v>63</v>
      </c>
      <c r="P37" t="s" s="101">
        <v>34</v>
      </c>
      <c r="Q37" t="s" s="102">
        <v>34</v>
      </c>
      <c r="R37" s="103"/>
      <c r="S37" t="s" s="98">
        <v>4</v>
      </c>
      <c r="T37" t="s" s="99">
        <v>3</v>
      </c>
      <c r="U37" t="s" s="100">
        <v>68</v>
      </c>
      <c r="V37" t="s" s="98">
        <v>4</v>
      </c>
      <c r="W37" t="s" s="99">
        <v>3</v>
      </c>
      <c r="X37" t="s" s="100">
        <v>68</v>
      </c>
      <c r="Y37" t="s" s="98">
        <v>4</v>
      </c>
      <c r="Z37" t="s" s="99">
        <v>3</v>
      </c>
      <c r="AA37" t="s" s="100">
        <v>68</v>
      </c>
      <c r="AB37" t="s" s="98">
        <v>76</v>
      </c>
      <c r="AC37" t="s" s="99">
        <v>6</v>
      </c>
      <c r="AD37" t="s" s="100">
        <v>63</v>
      </c>
      <c r="AE37" t="s" s="101">
        <v>34</v>
      </c>
      <c r="AF37" t="s" s="102">
        <v>34</v>
      </c>
      <c r="AG37" s="103"/>
      <c r="AH37" t="s" s="98">
        <v>4</v>
      </c>
      <c r="AI37" t="s" s="99">
        <v>3</v>
      </c>
      <c r="AJ37" t="s" s="100">
        <v>63</v>
      </c>
      <c r="AK37" t="s" s="98">
        <v>4</v>
      </c>
      <c r="AL37" t="s" s="99">
        <v>3</v>
      </c>
      <c r="AM37" t="s" s="100">
        <v>68</v>
      </c>
      <c r="AN37" t="s" s="101">
        <v>34</v>
      </c>
      <c r="AO37" t="s" s="102">
        <v>34</v>
      </c>
      <c r="AP37" t="s" s="100">
        <v>100</v>
      </c>
      <c r="AQ37" t="s" s="101">
        <v>34</v>
      </c>
      <c r="AR37" t="s" s="102">
        <v>34</v>
      </c>
      <c r="AS37" t="s" s="100">
        <v>100</v>
      </c>
      <c r="AT37" t="s" s="98">
        <v>40</v>
      </c>
      <c r="AU37" t="s" s="99">
        <v>50</v>
      </c>
      <c r="AV37" t="s" s="100">
        <v>63</v>
      </c>
      <c r="AW37" t="s" s="98">
        <v>40</v>
      </c>
      <c r="AX37" t="s" s="99">
        <v>50</v>
      </c>
      <c r="AY37" t="s" s="100">
        <v>63</v>
      </c>
      <c r="AZ37" t="s" s="98">
        <v>40</v>
      </c>
      <c r="BA37" t="s" s="99">
        <v>50</v>
      </c>
      <c r="BB37" t="s" s="100">
        <v>63</v>
      </c>
      <c r="BC37" t="s" s="101">
        <v>34</v>
      </c>
      <c r="BD37" t="s" s="102">
        <v>34</v>
      </c>
      <c r="BE37" t="s" s="100">
        <v>33</v>
      </c>
      <c r="BF37" t="s" s="101">
        <v>34</v>
      </c>
      <c r="BG37" t="s" s="102">
        <v>34</v>
      </c>
      <c r="BH37" s="103"/>
      <c r="BI37" t="s" s="98">
        <v>4</v>
      </c>
      <c r="BJ37" t="s" s="99">
        <v>3</v>
      </c>
      <c r="BK37" t="s" s="100">
        <v>68</v>
      </c>
      <c r="BL37" t="s" s="98">
        <v>4</v>
      </c>
      <c r="BM37" t="s" s="99">
        <v>3</v>
      </c>
      <c r="BN37" t="s" s="100">
        <v>63</v>
      </c>
      <c r="BO37" t="s" s="98">
        <v>36</v>
      </c>
      <c r="BP37" t="s" s="99">
        <v>37</v>
      </c>
      <c r="BQ37" t="s" s="100">
        <v>63</v>
      </c>
      <c r="BR37" t="s" s="101">
        <v>34</v>
      </c>
      <c r="BS37" t="s" s="102">
        <v>34</v>
      </c>
      <c r="BT37" s="103"/>
      <c r="BU37" t="s" s="101">
        <v>34</v>
      </c>
      <c r="BV37" t="s" s="102">
        <v>34</v>
      </c>
      <c r="BW37" s="103"/>
      <c r="BX37" t="s" s="98">
        <v>46</v>
      </c>
      <c r="BY37" t="s" s="99">
        <v>47</v>
      </c>
      <c r="BZ37" s="103"/>
      <c r="CA37" t="s" s="98">
        <v>46</v>
      </c>
      <c r="CB37" t="s" s="99">
        <v>47</v>
      </c>
      <c r="CC37" s="103"/>
      <c r="CD37" t="s" s="98">
        <v>56</v>
      </c>
      <c r="CE37" t="s" s="99">
        <v>57</v>
      </c>
      <c r="CF37" s="103"/>
      <c r="CG37" t="s" s="98">
        <v>56</v>
      </c>
      <c r="CH37" t="s" s="99">
        <v>57</v>
      </c>
      <c r="CI37" t="s" s="100">
        <v>68</v>
      </c>
      <c r="CJ37" t="s" s="101">
        <v>34</v>
      </c>
      <c r="CK37" t="s" s="102">
        <v>34</v>
      </c>
      <c r="CL37" s="103"/>
      <c r="CM37" t="s" s="101">
        <v>34</v>
      </c>
      <c r="CN37" t="s" s="102">
        <v>34</v>
      </c>
      <c r="CO37" s="103"/>
      <c r="CP37" t="s" s="98">
        <v>40</v>
      </c>
      <c r="CQ37" t="s" s="99">
        <v>50</v>
      </c>
      <c r="CR37" t="s" s="100">
        <v>63</v>
      </c>
      <c r="CS37" t="s" s="98">
        <v>40</v>
      </c>
      <c r="CT37" t="s" s="99">
        <v>50</v>
      </c>
      <c r="CU37" t="s" s="100">
        <v>63</v>
      </c>
      <c r="CV37" s="104">
        <v>167</v>
      </c>
      <c r="CW37" s="90">
        <f>COUNTA($G$3:$CU$3)-CY37</f>
        <v>21</v>
      </c>
      <c r="CX37" s="91">
        <f t="shared" si="3"/>
        <v>11</v>
      </c>
      <c r="CY37" s="92">
        <v>10</v>
      </c>
      <c r="CZ37" s="93">
        <f>COUNTIF(G37:CU37,"ОТ")/2</f>
        <v>0</v>
      </c>
      <c r="DA37" s="94">
        <v>21</v>
      </c>
      <c r="DB37" s="94">
        <v>0</v>
      </c>
      <c r="DC37" s="94">
        <v>0</v>
      </c>
      <c r="DD37" s="94">
        <f>COUNTIFS($G$4:$CU$4,"СБ",G37:CU37,"В")+COUNTIFS($G$4:$CU$4,"ВС",G37:CU37,"В")</f>
        <v>2</v>
      </c>
      <c r="DE37" s="95">
        <f>$CX$3-CW37</f>
        <v>-1</v>
      </c>
      <c r="DF37" s="96">
        <f>$CY$3-CV37</f>
        <v>-7</v>
      </c>
    </row>
    <row r="38" s="7" customFormat="1" ht="23.1" customHeight="1">
      <c r="A38" s="75">
        <v>33</v>
      </c>
      <c r="B38" s="76">
        <v>14210</v>
      </c>
      <c r="C38" t="s" s="77">
        <v>131</v>
      </c>
      <c r="D38" t="s" s="97">
        <v>132</v>
      </c>
      <c r="E38" s="79">
        <v>2</v>
      </c>
      <c r="F38" s="80">
        <v>0</v>
      </c>
      <c r="G38" t="s" s="101">
        <v>34</v>
      </c>
      <c r="H38" t="s" s="102">
        <v>34</v>
      </c>
      <c r="I38" t="s" s="100">
        <v>35</v>
      </c>
      <c r="J38" t="s" s="98">
        <v>76</v>
      </c>
      <c r="K38" t="s" s="99">
        <v>77</v>
      </c>
      <c r="L38" t="s" s="100">
        <v>133</v>
      </c>
      <c r="M38" t="s" s="98">
        <v>76</v>
      </c>
      <c r="N38" t="s" s="99">
        <v>77</v>
      </c>
      <c r="O38" t="s" s="100">
        <v>133</v>
      </c>
      <c r="P38" t="s" s="98">
        <v>76</v>
      </c>
      <c r="Q38" t="s" s="99">
        <v>77</v>
      </c>
      <c r="R38" t="s" s="100">
        <v>133</v>
      </c>
      <c r="S38" t="s" s="98">
        <v>76</v>
      </c>
      <c r="T38" t="s" s="99">
        <v>77</v>
      </c>
      <c r="U38" t="s" s="100">
        <v>133</v>
      </c>
      <c r="V38" t="s" s="101">
        <v>34</v>
      </c>
      <c r="W38" t="s" s="102">
        <v>34</v>
      </c>
      <c r="X38" s="103"/>
      <c r="Y38" t="s" s="101">
        <v>34</v>
      </c>
      <c r="Z38" t="s" s="102">
        <v>34</v>
      </c>
      <c r="AA38" s="103"/>
      <c r="AB38" t="s" s="101">
        <v>34</v>
      </c>
      <c r="AC38" t="s" s="102">
        <v>34</v>
      </c>
      <c r="AD38" s="103"/>
      <c r="AE38" t="s" s="98">
        <v>76</v>
      </c>
      <c r="AF38" t="s" s="99">
        <v>77</v>
      </c>
      <c r="AG38" t="s" s="100">
        <v>133</v>
      </c>
      <c r="AH38" t="s" s="98">
        <v>76</v>
      </c>
      <c r="AI38" t="s" s="99">
        <v>77</v>
      </c>
      <c r="AJ38" t="s" s="100">
        <v>133</v>
      </c>
      <c r="AK38" t="s" s="98">
        <v>76</v>
      </c>
      <c r="AL38" t="s" s="99">
        <v>77</v>
      </c>
      <c r="AM38" t="s" s="100">
        <v>133</v>
      </c>
      <c r="AN38" t="s" s="98">
        <v>76</v>
      </c>
      <c r="AO38" t="s" s="99">
        <v>77</v>
      </c>
      <c r="AP38" t="s" s="100">
        <v>133</v>
      </c>
      <c r="AQ38" t="s" s="101">
        <v>34</v>
      </c>
      <c r="AR38" t="s" s="102">
        <v>34</v>
      </c>
      <c r="AS38" s="103"/>
      <c r="AT38" t="s" s="101">
        <v>34</v>
      </c>
      <c r="AU38" t="s" s="102">
        <v>34</v>
      </c>
      <c r="AV38" s="103"/>
      <c r="AW38" t="s" s="98">
        <v>76</v>
      </c>
      <c r="AX38" t="s" s="99">
        <v>77</v>
      </c>
      <c r="AY38" t="s" s="100">
        <v>133</v>
      </c>
      <c r="AZ38" t="s" s="98">
        <v>76</v>
      </c>
      <c r="BA38" t="s" s="99">
        <v>77</v>
      </c>
      <c r="BB38" t="s" s="100">
        <v>133</v>
      </c>
      <c r="BC38" t="s" s="98">
        <v>76</v>
      </c>
      <c r="BD38" t="s" s="99">
        <v>77</v>
      </c>
      <c r="BE38" t="s" s="100">
        <v>133</v>
      </c>
      <c r="BF38" t="s" s="98">
        <v>76</v>
      </c>
      <c r="BG38" t="s" s="99">
        <v>77</v>
      </c>
      <c r="BH38" t="s" s="100">
        <v>133</v>
      </c>
      <c r="BI38" t="s" s="98">
        <v>76</v>
      </c>
      <c r="BJ38" t="s" s="99">
        <v>77</v>
      </c>
      <c r="BK38" t="s" s="100">
        <v>133</v>
      </c>
      <c r="BL38" t="s" s="101">
        <v>34</v>
      </c>
      <c r="BM38" t="s" s="102">
        <v>34</v>
      </c>
      <c r="BN38" s="103"/>
      <c r="BO38" t="s" s="101">
        <v>34</v>
      </c>
      <c r="BP38" t="s" s="102">
        <v>34</v>
      </c>
      <c r="BQ38" s="103"/>
      <c r="BR38" t="s" s="98">
        <v>76</v>
      </c>
      <c r="BS38" t="s" s="99">
        <v>77</v>
      </c>
      <c r="BT38" t="s" s="100">
        <v>133</v>
      </c>
      <c r="BU38" t="s" s="98">
        <v>76</v>
      </c>
      <c r="BV38" t="s" s="99">
        <v>77</v>
      </c>
      <c r="BW38" t="s" s="100">
        <v>133</v>
      </c>
      <c r="BX38" t="s" s="98">
        <v>76</v>
      </c>
      <c r="BY38" t="s" s="99">
        <v>77</v>
      </c>
      <c r="BZ38" t="s" s="100">
        <v>133</v>
      </c>
      <c r="CA38" t="s" s="98">
        <v>76</v>
      </c>
      <c r="CB38" t="s" s="99">
        <v>77</v>
      </c>
      <c r="CC38" t="s" s="100">
        <v>133</v>
      </c>
      <c r="CD38" t="s" s="101">
        <v>34</v>
      </c>
      <c r="CE38" t="s" s="102">
        <v>34</v>
      </c>
      <c r="CF38" s="103"/>
      <c r="CG38" t="s" s="101">
        <v>34</v>
      </c>
      <c r="CH38" t="s" s="102">
        <v>34</v>
      </c>
      <c r="CI38" s="103"/>
      <c r="CJ38" t="s" s="101">
        <v>78</v>
      </c>
      <c r="CK38" t="s" s="102">
        <v>78</v>
      </c>
      <c r="CL38" s="103"/>
      <c r="CM38" t="s" s="101">
        <v>78</v>
      </c>
      <c r="CN38" t="s" s="102">
        <v>78</v>
      </c>
      <c r="CO38" s="103"/>
      <c r="CP38" t="s" s="101">
        <v>78</v>
      </c>
      <c r="CQ38" t="s" s="102">
        <v>78</v>
      </c>
      <c r="CR38" s="103"/>
      <c r="CS38" t="s" s="101">
        <v>78</v>
      </c>
      <c r="CT38" t="s" s="102">
        <v>78</v>
      </c>
      <c r="CU38" s="103"/>
      <c r="CV38" s="104">
        <v>168</v>
      </c>
      <c r="CW38" s="90">
        <f>COUNTA($G$3:$CU$3)-CY38</f>
        <v>21</v>
      </c>
      <c r="CX38" s="91">
        <f t="shared" si="3"/>
        <v>11</v>
      </c>
      <c r="CY38" s="92">
        <v>10</v>
      </c>
      <c r="CZ38" s="93">
        <f>COUNTIF(G38:CU38,"ОТ")/2</f>
        <v>4</v>
      </c>
      <c r="DA38" s="94">
        <v>17</v>
      </c>
      <c r="DB38" s="94">
        <v>0</v>
      </c>
      <c r="DC38" s="94">
        <v>0</v>
      </c>
      <c r="DD38" s="94">
        <f>COUNTIFS($G$4:$CU$4,"СБ",G38:CU38,"В")+COUNTIFS($G$4:$CU$4,"ВС",G38:CU38,"В")</f>
        <v>5</v>
      </c>
      <c r="DE38" s="95">
        <f>$CX$3-CW38</f>
        <v>-1</v>
      </c>
      <c r="DF38" s="96">
        <f>$CY$3-CV38</f>
        <v>-8</v>
      </c>
    </row>
    <row r="39" s="7" customFormat="1" ht="23.1" customHeight="1">
      <c r="A39" s="75">
        <v>34</v>
      </c>
      <c r="B39" s="76">
        <v>38744</v>
      </c>
      <c r="C39" t="s" s="77">
        <v>134</v>
      </c>
      <c r="D39" s="78">
        <v>0</v>
      </c>
      <c r="E39" s="79">
        <v>6</v>
      </c>
      <c r="F39" s="80">
        <v>0</v>
      </c>
      <c r="G39" t="s" s="98">
        <v>40</v>
      </c>
      <c r="H39" t="s" s="99">
        <v>50</v>
      </c>
      <c r="I39" s="103"/>
      <c r="J39" t="s" s="98">
        <v>56</v>
      </c>
      <c r="K39" t="s" s="99">
        <v>57</v>
      </c>
      <c r="L39" s="103"/>
      <c r="M39" t="s" s="98">
        <v>82</v>
      </c>
      <c r="N39" t="s" s="99">
        <v>83</v>
      </c>
      <c r="O39" s="103"/>
      <c r="P39" t="s" s="98">
        <v>82</v>
      </c>
      <c r="Q39" t="s" s="99">
        <v>83</v>
      </c>
      <c r="R39" s="103"/>
      <c r="S39" t="s" s="101">
        <v>34</v>
      </c>
      <c r="T39" t="s" s="102">
        <v>34</v>
      </c>
      <c r="U39" s="103"/>
      <c r="V39" t="s" s="98">
        <v>4</v>
      </c>
      <c r="W39" t="s" s="99">
        <v>3</v>
      </c>
      <c r="X39" s="103"/>
      <c r="Y39" t="s" s="98">
        <v>36</v>
      </c>
      <c r="Z39" t="s" s="99">
        <v>37</v>
      </c>
      <c r="AA39" s="103"/>
      <c r="AB39" t="s" s="101">
        <v>34</v>
      </c>
      <c r="AC39" t="s" s="102">
        <v>34</v>
      </c>
      <c r="AD39" s="103"/>
      <c r="AE39" t="s" s="101">
        <v>34</v>
      </c>
      <c r="AF39" t="s" s="102">
        <v>34</v>
      </c>
      <c r="AG39" s="103"/>
      <c r="AH39" t="s" s="98">
        <v>46</v>
      </c>
      <c r="AI39" t="s" s="99">
        <v>47</v>
      </c>
      <c r="AJ39" s="103"/>
      <c r="AK39" t="s" s="98">
        <v>46</v>
      </c>
      <c r="AL39" t="s" s="99">
        <v>47</v>
      </c>
      <c r="AM39" s="103"/>
      <c r="AN39" t="s" s="98">
        <v>48</v>
      </c>
      <c r="AO39" t="s" s="99">
        <v>49</v>
      </c>
      <c r="AP39" s="103"/>
      <c r="AQ39" t="s" s="98">
        <v>82</v>
      </c>
      <c r="AR39" t="s" s="99">
        <v>83</v>
      </c>
      <c r="AS39" s="103"/>
      <c r="AT39" t="s" s="101">
        <v>34</v>
      </c>
      <c r="AU39" t="s" s="102">
        <v>34</v>
      </c>
      <c r="AV39" s="103"/>
      <c r="AW39" t="s" s="101">
        <v>34</v>
      </c>
      <c r="AX39" t="s" s="102">
        <v>34</v>
      </c>
      <c r="AY39" s="103"/>
      <c r="AZ39" t="s" s="98">
        <v>40</v>
      </c>
      <c r="BA39" t="s" s="99">
        <v>50</v>
      </c>
      <c r="BB39" s="103"/>
      <c r="BC39" t="s" s="98">
        <v>82</v>
      </c>
      <c r="BD39" t="s" s="99">
        <v>83</v>
      </c>
      <c r="BE39" s="103"/>
      <c r="BF39" t="s" s="98">
        <v>82</v>
      </c>
      <c r="BG39" t="s" s="99">
        <v>83</v>
      </c>
      <c r="BH39" s="103"/>
      <c r="BI39" t="s" s="98">
        <v>36</v>
      </c>
      <c r="BJ39" t="s" s="99">
        <v>37</v>
      </c>
      <c r="BK39" s="103"/>
      <c r="BL39" t="s" s="98">
        <v>36</v>
      </c>
      <c r="BM39" t="s" s="99">
        <v>37</v>
      </c>
      <c r="BN39" s="103"/>
      <c r="BO39" t="s" s="101">
        <v>34</v>
      </c>
      <c r="BP39" t="s" s="102">
        <v>34</v>
      </c>
      <c r="BQ39" s="103"/>
      <c r="BR39" t="s" s="101">
        <v>34</v>
      </c>
      <c r="BS39" t="s" s="102">
        <v>34</v>
      </c>
      <c r="BT39" s="103"/>
      <c r="BU39" t="s" s="98">
        <v>40</v>
      </c>
      <c r="BV39" t="s" s="99">
        <v>50</v>
      </c>
      <c r="BW39" s="103"/>
      <c r="BX39" t="s" s="98">
        <v>40</v>
      </c>
      <c r="BY39" t="s" s="99">
        <v>50</v>
      </c>
      <c r="BZ39" s="103"/>
      <c r="CA39" t="s" s="98">
        <v>51</v>
      </c>
      <c r="CB39" t="s" s="99">
        <v>52</v>
      </c>
      <c r="CC39" s="103"/>
      <c r="CD39" t="s" s="98">
        <v>36</v>
      </c>
      <c r="CE39" t="s" s="99">
        <v>37</v>
      </c>
      <c r="CF39" s="103"/>
      <c r="CG39" t="s" s="98">
        <v>36</v>
      </c>
      <c r="CH39" t="s" s="99">
        <v>37</v>
      </c>
      <c r="CI39" s="103"/>
      <c r="CJ39" t="s" s="101">
        <v>34</v>
      </c>
      <c r="CK39" t="s" s="102">
        <v>34</v>
      </c>
      <c r="CL39" s="103"/>
      <c r="CM39" t="s" s="101">
        <v>34</v>
      </c>
      <c r="CN39" t="s" s="102">
        <v>34</v>
      </c>
      <c r="CO39" s="103"/>
      <c r="CP39" t="s" s="98">
        <v>59</v>
      </c>
      <c r="CQ39" t="s" s="99">
        <v>60</v>
      </c>
      <c r="CR39" s="103"/>
      <c r="CS39" t="s" s="98">
        <v>36</v>
      </c>
      <c r="CT39" t="s" s="99">
        <v>37</v>
      </c>
      <c r="CU39" s="103"/>
      <c r="CV39" s="104">
        <v>176</v>
      </c>
      <c r="CW39" s="90">
        <f>COUNTA($G$3:$CU$3)-CY39</f>
        <v>22</v>
      </c>
      <c r="CX39" s="91">
        <f t="shared" si="3"/>
        <v>11</v>
      </c>
      <c r="CY39" s="92">
        <v>9</v>
      </c>
      <c r="CZ39" s="93">
        <f>COUNTIF(G39:CU39,"ОТ")/2</f>
        <v>0</v>
      </c>
      <c r="DA39" s="94">
        <v>22</v>
      </c>
      <c r="DB39" s="94">
        <v>0</v>
      </c>
      <c r="DC39" s="94">
        <v>0</v>
      </c>
      <c r="DD39" s="94">
        <f>COUNTIFS($G$4:$CU$4,"СБ",G39:CU39,"В")+COUNTIFS($G$4:$CU$4,"ВС",G39:CU39,"В")</f>
        <v>1</v>
      </c>
      <c r="DE39" s="95">
        <f>$CX$3-CW39</f>
        <v>-2</v>
      </c>
      <c r="DF39" s="96">
        <f>$CY$3-CV39</f>
        <v>-16</v>
      </c>
    </row>
    <row r="40" s="7" customFormat="1" ht="23.1" customHeight="1">
      <c r="A40" s="75">
        <v>35</v>
      </c>
      <c r="B40" s="76">
        <v>1498</v>
      </c>
      <c r="C40" t="s" s="77">
        <v>135</v>
      </c>
      <c r="D40" t="s" s="97">
        <v>136</v>
      </c>
      <c r="E40" s="79">
        <v>10</v>
      </c>
      <c r="F40" s="80">
        <v>0</v>
      </c>
      <c r="G40" t="s" s="101">
        <v>34</v>
      </c>
      <c r="H40" t="s" s="102">
        <v>34</v>
      </c>
      <c r="I40" t="s" s="100">
        <v>35</v>
      </c>
      <c r="J40" t="s" s="101">
        <v>34</v>
      </c>
      <c r="K40" t="s" s="102">
        <v>34</v>
      </c>
      <c r="L40" t="s" s="100">
        <v>35</v>
      </c>
      <c r="M40" t="s" s="101">
        <v>78</v>
      </c>
      <c r="N40" t="s" s="102">
        <v>78</v>
      </c>
      <c r="O40" s="103"/>
      <c r="P40" t="s" s="101">
        <v>78</v>
      </c>
      <c r="Q40" t="s" s="102">
        <v>78</v>
      </c>
      <c r="R40" s="103"/>
      <c r="S40" t="s" s="101">
        <v>34</v>
      </c>
      <c r="T40" t="s" s="102">
        <v>34</v>
      </c>
      <c r="U40" s="103"/>
      <c r="V40" t="s" s="101">
        <v>34</v>
      </c>
      <c r="W40" t="s" s="102">
        <v>34</v>
      </c>
      <c r="X40" s="103"/>
      <c r="Y40" t="s" s="101">
        <v>78</v>
      </c>
      <c r="Z40" t="s" s="102">
        <v>78</v>
      </c>
      <c r="AA40" s="103"/>
      <c r="AB40" t="s" s="101">
        <v>78</v>
      </c>
      <c r="AC40" t="s" s="102">
        <v>78</v>
      </c>
      <c r="AD40" s="103"/>
      <c r="AE40" t="s" s="101">
        <v>34</v>
      </c>
      <c r="AF40" t="s" s="102">
        <v>34</v>
      </c>
      <c r="AG40" s="103"/>
      <c r="AH40" t="s" s="101">
        <v>78</v>
      </c>
      <c r="AI40" t="s" s="102">
        <v>78</v>
      </c>
      <c r="AJ40" s="103"/>
      <c r="AK40" t="s" s="101">
        <v>78</v>
      </c>
      <c r="AL40" t="s" s="102">
        <v>78</v>
      </c>
      <c r="AM40" s="103"/>
      <c r="AN40" t="s" s="101">
        <v>34</v>
      </c>
      <c r="AO40" t="s" s="102">
        <v>34</v>
      </c>
      <c r="AP40" s="103"/>
      <c r="AQ40" t="s" s="101">
        <v>34</v>
      </c>
      <c r="AR40" t="s" s="102">
        <v>34</v>
      </c>
      <c r="AS40" s="103"/>
      <c r="AT40" t="s" s="101">
        <v>78</v>
      </c>
      <c r="AU40" t="s" s="102">
        <v>78</v>
      </c>
      <c r="AV40" s="103"/>
      <c r="AW40" t="s" s="101">
        <v>78</v>
      </c>
      <c r="AX40" t="s" s="102">
        <v>78</v>
      </c>
      <c r="AY40" s="103"/>
      <c r="AZ40" t="s" s="98">
        <v>4</v>
      </c>
      <c r="BA40" t="s" s="99">
        <v>3</v>
      </c>
      <c r="BB40" t="s" s="100">
        <v>63</v>
      </c>
      <c r="BC40" t="s" s="98">
        <v>4</v>
      </c>
      <c r="BD40" t="s" s="99">
        <v>3</v>
      </c>
      <c r="BE40" t="s" s="100">
        <v>63</v>
      </c>
      <c r="BF40" t="s" s="101">
        <v>34</v>
      </c>
      <c r="BG40" t="s" s="102">
        <v>34</v>
      </c>
      <c r="BH40" s="103"/>
      <c r="BI40" t="s" s="101">
        <v>34</v>
      </c>
      <c r="BJ40" t="s" s="102">
        <v>34</v>
      </c>
      <c r="BK40" s="103"/>
      <c r="BL40" t="s" s="98">
        <v>72</v>
      </c>
      <c r="BM40" t="s" s="99">
        <v>4</v>
      </c>
      <c r="BN40" t="s" s="100">
        <v>71</v>
      </c>
      <c r="BO40" t="s" s="98">
        <v>72</v>
      </c>
      <c r="BP40" t="s" s="99">
        <v>4</v>
      </c>
      <c r="BQ40" t="s" s="100">
        <v>71</v>
      </c>
      <c r="BR40" t="s" s="98">
        <v>40</v>
      </c>
      <c r="BS40" t="s" s="99">
        <v>50</v>
      </c>
      <c r="BT40" s="103"/>
      <c r="BU40" t="s" s="98">
        <v>72</v>
      </c>
      <c r="BV40" t="s" s="99">
        <v>4</v>
      </c>
      <c r="BW40" t="s" s="100">
        <v>71</v>
      </c>
      <c r="BX40" t="s" s="101">
        <v>34</v>
      </c>
      <c r="BY40" t="s" s="102">
        <v>34</v>
      </c>
      <c r="BZ40" s="103"/>
      <c r="CA40" t="s" s="101">
        <v>34</v>
      </c>
      <c r="CB40" t="s" s="102">
        <v>34</v>
      </c>
      <c r="CC40" s="103"/>
      <c r="CD40" t="s" s="98">
        <v>72</v>
      </c>
      <c r="CE40" t="s" s="99">
        <v>4</v>
      </c>
      <c r="CF40" t="s" s="100">
        <v>71</v>
      </c>
      <c r="CG40" t="s" s="98">
        <v>72</v>
      </c>
      <c r="CH40" t="s" s="99">
        <v>4</v>
      </c>
      <c r="CI40" t="s" s="100">
        <v>71</v>
      </c>
      <c r="CJ40" t="s" s="98">
        <v>72</v>
      </c>
      <c r="CK40" t="s" s="99">
        <v>4</v>
      </c>
      <c r="CL40" t="s" s="100">
        <v>71</v>
      </c>
      <c r="CM40" t="s" s="101">
        <v>34</v>
      </c>
      <c r="CN40" t="s" s="102">
        <v>34</v>
      </c>
      <c r="CO40" s="103"/>
      <c r="CP40" t="s" s="98">
        <v>64</v>
      </c>
      <c r="CQ40" t="s" s="99">
        <v>65</v>
      </c>
      <c r="CR40" t="s" s="100">
        <v>63</v>
      </c>
      <c r="CS40" t="s" s="98">
        <v>82</v>
      </c>
      <c r="CT40" t="s" s="99">
        <v>83</v>
      </c>
      <c r="CU40" t="s" s="100">
        <v>63</v>
      </c>
      <c r="CV40" s="104">
        <v>152</v>
      </c>
      <c r="CW40" s="90">
        <f>COUNTA($G$3:$CU$3)-CY40</f>
        <v>19</v>
      </c>
      <c r="CX40" s="91">
        <f t="shared" si="3"/>
        <v>11</v>
      </c>
      <c r="CY40" s="92">
        <v>12</v>
      </c>
      <c r="CZ40" s="93">
        <f>COUNTIF(G40:CU40,"ОТ")/2</f>
        <v>8</v>
      </c>
      <c r="DA40" s="94">
        <v>11</v>
      </c>
      <c r="DB40" s="94">
        <v>0</v>
      </c>
      <c r="DC40" s="94">
        <v>0</v>
      </c>
      <c r="DD40" s="94">
        <f>COUNTIFS($G$4:$CU$4,"СБ",G40:CU40,"В")+COUNTIFS($G$4:$CU$4,"ВС",G40:CU40,"В")</f>
        <v>5</v>
      </c>
      <c r="DE40" s="95">
        <f>$CX$3-CW40</f>
        <v>1</v>
      </c>
      <c r="DF40" s="96">
        <f>$CY$3-CV40</f>
        <v>8</v>
      </c>
    </row>
    <row r="41" s="7" customFormat="1" ht="23.1" customHeight="1">
      <c r="A41" s="75">
        <v>36</v>
      </c>
      <c r="B41" s="76">
        <v>890</v>
      </c>
      <c r="C41" t="s" s="77">
        <v>137</v>
      </c>
      <c r="D41" t="s" s="97">
        <v>71</v>
      </c>
      <c r="E41" s="79">
        <v>11</v>
      </c>
      <c r="F41" s="80">
        <v>0</v>
      </c>
      <c r="G41" t="s" s="101">
        <v>34</v>
      </c>
      <c r="H41" t="s" s="102">
        <v>34</v>
      </c>
      <c r="I41" t="s" s="100">
        <v>33</v>
      </c>
      <c r="J41" t="s" s="98">
        <v>48</v>
      </c>
      <c r="K41" t="s" s="99">
        <v>49</v>
      </c>
      <c r="L41" s="103"/>
      <c r="M41" t="s" s="98">
        <v>60</v>
      </c>
      <c r="N41" t="s" s="99">
        <v>73</v>
      </c>
      <c r="O41" t="s" s="100">
        <v>71</v>
      </c>
      <c r="P41" t="s" s="101">
        <v>34</v>
      </c>
      <c r="Q41" t="s" s="102">
        <v>34</v>
      </c>
      <c r="R41" t="s" s="100">
        <v>91</v>
      </c>
      <c r="S41" t="s" s="101">
        <v>34</v>
      </c>
      <c r="T41" t="s" s="102">
        <v>34</v>
      </c>
      <c r="U41" s="103"/>
      <c r="V41" t="s" s="98">
        <v>72</v>
      </c>
      <c r="W41" t="s" s="99">
        <v>4</v>
      </c>
      <c r="X41" t="s" s="100">
        <v>71</v>
      </c>
      <c r="Y41" t="s" s="98">
        <v>46</v>
      </c>
      <c r="Z41" t="s" s="99">
        <v>47</v>
      </c>
      <c r="AA41" s="103"/>
      <c r="AB41" t="s" s="98">
        <v>51</v>
      </c>
      <c r="AC41" t="s" s="99">
        <v>43</v>
      </c>
      <c r="AD41" s="103"/>
      <c r="AE41" t="s" s="98">
        <v>60</v>
      </c>
      <c r="AF41" t="s" s="99">
        <v>73</v>
      </c>
      <c r="AG41" t="s" s="100">
        <v>71</v>
      </c>
      <c r="AH41" t="s" s="98">
        <v>60</v>
      </c>
      <c r="AI41" t="s" s="99">
        <v>73</v>
      </c>
      <c r="AJ41" t="s" s="100">
        <v>71</v>
      </c>
      <c r="AK41" t="s" s="101">
        <v>34</v>
      </c>
      <c r="AL41" t="s" s="102">
        <v>34</v>
      </c>
      <c r="AM41" t="s" s="100">
        <v>100</v>
      </c>
      <c r="AN41" t="s" s="101">
        <v>34</v>
      </c>
      <c r="AO41" t="s" s="102">
        <v>34</v>
      </c>
      <c r="AP41" t="s" s="100">
        <v>100</v>
      </c>
      <c r="AQ41" t="s" s="101">
        <v>34</v>
      </c>
      <c r="AR41" t="s" s="102">
        <v>34</v>
      </c>
      <c r="AS41" t="s" s="100">
        <v>100</v>
      </c>
      <c r="AT41" t="s" s="98">
        <v>51</v>
      </c>
      <c r="AU41" t="s" s="99">
        <v>52</v>
      </c>
      <c r="AV41" s="103"/>
      <c r="AW41" t="s" s="98">
        <v>60</v>
      </c>
      <c r="AX41" t="s" s="99">
        <v>73</v>
      </c>
      <c r="AY41" t="s" s="100">
        <v>71</v>
      </c>
      <c r="AZ41" t="s" s="98">
        <v>60</v>
      </c>
      <c r="BA41" t="s" s="99">
        <v>73</v>
      </c>
      <c r="BB41" t="s" s="100">
        <v>71</v>
      </c>
      <c r="BC41" t="s" s="98">
        <v>60</v>
      </c>
      <c r="BD41" t="s" s="99">
        <v>73</v>
      </c>
      <c r="BE41" t="s" s="100">
        <v>71</v>
      </c>
      <c r="BF41" t="s" s="101">
        <v>34</v>
      </c>
      <c r="BG41" t="s" s="102">
        <v>34</v>
      </c>
      <c r="BH41" s="103"/>
      <c r="BI41" t="s" s="101">
        <v>34</v>
      </c>
      <c r="BJ41" t="s" s="102">
        <v>34</v>
      </c>
      <c r="BK41" s="103"/>
      <c r="BL41" t="s" s="98">
        <v>40</v>
      </c>
      <c r="BM41" t="s" s="99">
        <v>50</v>
      </c>
      <c r="BN41" s="103"/>
      <c r="BO41" t="s" s="98">
        <v>42</v>
      </c>
      <c r="BP41" t="s" s="99">
        <v>43</v>
      </c>
      <c r="BQ41" s="103"/>
      <c r="BR41" t="s" s="98">
        <v>60</v>
      </c>
      <c r="BS41" t="s" s="99">
        <v>73</v>
      </c>
      <c r="BT41" t="s" s="100">
        <v>71</v>
      </c>
      <c r="BU41" t="s" s="98">
        <v>60</v>
      </c>
      <c r="BV41" t="s" s="99">
        <v>73</v>
      </c>
      <c r="BW41" t="s" s="100">
        <v>71</v>
      </c>
      <c r="BX41" t="s" s="101">
        <v>34</v>
      </c>
      <c r="BY41" t="s" s="102">
        <v>34</v>
      </c>
      <c r="BZ41" s="103"/>
      <c r="CA41" t="s" s="101">
        <v>34</v>
      </c>
      <c r="CB41" t="s" s="102">
        <v>34</v>
      </c>
      <c r="CC41" s="103"/>
      <c r="CD41" t="s" s="98">
        <v>66</v>
      </c>
      <c r="CE41" t="s" s="99">
        <v>67</v>
      </c>
      <c r="CF41" s="103"/>
      <c r="CG41" t="s" s="98">
        <v>60</v>
      </c>
      <c r="CH41" t="s" s="99">
        <v>73</v>
      </c>
      <c r="CI41" t="s" s="100">
        <v>71</v>
      </c>
      <c r="CJ41" t="s" s="98">
        <v>60</v>
      </c>
      <c r="CK41" t="s" s="99">
        <v>73</v>
      </c>
      <c r="CL41" t="s" s="100">
        <v>71</v>
      </c>
      <c r="CM41" t="s" s="98">
        <v>60</v>
      </c>
      <c r="CN41" t="s" s="99">
        <v>73</v>
      </c>
      <c r="CO41" t="s" s="100">
        <v>71</v>
      </c>
      <c r="CP41" t="s" s="98">
        <v>60</v>
      </c>
      <c r="CQ41" t="s" s="99">
        <v>73</v>
      </c>
      <c r="CR41" t="s" s="100">
        <v>71</v>
      </c>
      <c r="CS41" t="s" s="101">
        <v>34</v>
      </c>
      <c r="CT41" t="s" s="102">
        <v>34</v>
      </c>
      <c r="CU41" s="103"/>
      <c r="CV41" s="104">
        <v>159</v>
      </c>
      <c r="CW41" s="90">
        <f>COUNTA($G$3:$CU$3)-CY41</f>
        <v>20</v>
      </c>
      <c r="CX41" s="91">
        <f>COUNTIF($G$4:$CU$4,"сб")+COUNTIF($G$4:$CU$4,"вс")+COUNTIF($G$4:$CU$4,"празд")</f>
        <v>11</v>
      </c>
      <c r="CY41" s="92">
        <v>11</v>
      </c>
      <c r="CZ41" s="93">
        <f>COUNTIF(G41:CU41,"ОТ")/2</f>
        <v>0</v>
      </c>
      <c r="DA41" s="94">
        <v>20</v>
      </c>
      <c r="DB41" s="94">
        <v>0</v>
      </c>
      <c r="DC41" s="94">
        <v>0</v>
      </c>
      <c r="DD41" s="94">
        <f>COUNTIFS($G$4:$CU$4,"СБ",G41:CU41,"В")+COUNTIFS($G$4:$CU$4,"ВС",G41:CU41,"В")</f>
        <v>4</v>
      </c>
      <c r="DE41" s="95">
        <f>$CX$3-CW41</f>
        <v>0</v>
      </c>
      <c r="DF41" s="96">
        <f>$CY$3-CV41</f>
        <v>1</v>
      </c>
    </row>
    <row r="42" s="7" customFormat="1" ht="23.1" customHeight="1">
      <c r="A42" s="75">
        <v>37</v>
      </c>
      <c r="B42" s="76">
        <v>11946</v>
      </c>
      <c r="C42" t="s" s="119">
        <v>138</v>
      </c>
      <c r="D42" t="s" s="97">
        <v>139</v>
      </c>
      <c r="E42" s="79">
        <v>32</v>
      </c>
      <c r="F42" t="s" s="118">
        <v>140</v>
      </c>
      <c r="G42" t="s" s="101">
        <v>34</v>
      </c>
      <c r="H42" t="s" s="102">
        <v>34</v>
      </c>
      <c r="I42" s="103"/>
      <c r="J42" t="s" s="101">
        <v>34</v>
      </c>
      <c r="K42" t="s" s="102">
        <v>34</v>
      </c>
      <c r="L42" s="103"/>
      <c r="M42" t="s" s="101">
        <v>78</v>
      </c>
      <c r="N42" t="s" s="102">
        <v>78</v>
      </c>
      <c r="O42" s="103"/>
      <c r="P42" t="s" s="101">
        <v>78</v>
      </c>
      <c r="Q42" t="s" s="102">
        <v>78</v>
      </c>
      <c r="R42" s="103"/>
      <c r="S42" t="s" s="101">
        <v>34</v>
      </c>
      <c r="T42" t="s" s="102">
        <v>34</v>
      </c>
      <c r="U42" s="103"/>
      <c r="V42" t="s" s="101">
        <v>34</v>
      </c>
      <c r="W42" t="s" s="102">
        <v>34</v>
      </c>
      <c r="X42" s="103"/>
      <c r="Y42" t="s" s="101">
        <v>78</v>
      </c>
      <c r="Z42" t="s" s="102">
        <v>78</v>
      </c>
      <c r="AA42" s="103"/>
      <c r="AB42" t="s" s="101">
        <v>78</v>
      </c>
      <c r="AC42" t="s" s="102">
        <v>78</v>
      </c>
      <c r="AD42" s="103"/>
      <c r="AE42" t="s" s="101">
        <v>34</v>
      </c>
      <c r="AF42" t="s" s="102">
        <v>34</v>
      </c>
      <c r="AG42" s="103"/>
      <c r="AH42" t="s" s="101">
        <v>78</v>
      </c>
      <c r="AI42" t="s" s="102">
        <v>78</v>
      </c>
      <c r="AJ42" s="103"/>
      <c r="AK42" t="s" s="101">
        <v>78</v>
      </c>
      <c r="AL42" t="s" s="102">
        <v>78</v>
      </c>
      <c r="AM42" s="103"/>
      <c r="AN42" t="s" s="101">
        <v>34</v>
      </c>
      <c r="AO42" t="s" s="102">
        <v>34</v>
      </c>
      <c r="AP42" s="103"/>
      <c r="AQ42" t="s" s="101">
        <v>34</v>
      </c>
      <c r="AR42" t="s" s="102">
        <v>34</v>
      </c>
      <c r="AS42" s="103"/>
      <c r="AT42" t="s" s="101">
        <v>78</v>
      </c>
      <c r="AU42" t="s" s="102">
        <v>78</v>
      </c>
      <c r="AV42" s="103"/>
      <c r="AW42" t="s" s="101">
        <v>78</v>
      </c>
      <c r="AX42" t="s" s="102">
        <v>78</v>
      </c>
      <c r="AY42" s="103"/>
      <c r="AZ42" t="s" s="98">
        <v>72</v>
      </c>
      <c r="BA42" t="s" s="99">
        <v>108</v>
      </c>
      <c r="BB42" t="s" s="100">
        <v>71</v>
      </c>
      <c r="BC42" t="s" s="98">
        <v>59</v>
      </c>
      <c r="BD42" t="s" s="99">
        <v>44</v>
      </c>
      <c r="BE42" s="103"/>
      <c r="BF42" t="s" s="98">
        <v>59</v>
      </c>
      <c r="BG42" t="s" s="99">
        <v>44</v>
      </c>
      <c r="BH42" s="103"/>
      <c r="BI42" t="s" s="101">
        <v>34</v>
      </c>
      <c r="BJ42" t="s" s="102">
        <v>34</v>
      </c>
      <c r="BK42" s="103"/>
      <c r="BL42" t="s" s="101">
        <v>34</v>
      </c>
      <c r="BM42" t="s" s="102">
        <v>34</v>
      </c>
      <c r="BN42" s="103"/>
      <c r="BO42" t="s" s="101">
        <v>34</v>
      </c>
      <c r="BP42" t="s" s="102">
        <v>34</v>
      </c>
      <c r="BQ42" s="103"/>
      <c r="BR42" t="s" s="98">
        <v>59</v>
      </c>
      <c r="BS42" t="s" s="99">
        <v>108</v>
      </c>
      <c r="BT42" s="103"/>
      <c r="BU42" t="s" s="98">
        <v>59</v>
      </c>
      <c r="BV42" t="s" s="99">
        <v>108</v>
      </c>
      <c r="BW42" s="103"/>
      <c r="BX42" t="s" s="98">
        <v>59</v>
      </c>
      <c r="BY42" t="s" s="99">
        <v>44</v>
      </c>
      <c r="BZ42" s="103"/>
      <c r="CA42" t="s" s="98">
        <v>72</v>
      </c>
      <c r="CB42" t="s" s="99">
        <v>44</v>
      </c>
      <c r="CC42" t="s" s="100">
        <v>71</v>
      </c>
      <c r="CD42" t="s" s="98">
        <v>56</v>
      </c>
      <c r="CE42" t="s" s="99">
        <v>57</v>
      </c>
      <c r="CF42" s="103"/>
      <c r="CG42" t="s" s="101">
        <v>34</v>
      </c>
      <c r="CH42" t="s" s="102">
        <v>34</v>
      </c>
      <c r="CI42" s="103"/>
      <c r="CJ42" t="s" s="101">
        <v>34</v>
      </c>
      <c r="CK42" t="s" s="102">
        <v>34</v>
      </c>
      <c r="CL42" s="103"/>
      <c r="CM42" t="s" s="98">
        <v>72</v>
      </c>
      <c r="CN42" t="s" s="99">
        <v>108</v>
      </c>
      <c r="CO42" t="s" s="100">
        <v>71</v>
      </c>
      <c r="CP42" t="s" s="98">
        <v>72</v>
      </c>
      <c r="CQ42" t="s" s="99">
        <v>108</v>
      </c>
      <c r="CR42" t="s" s="100">
        <v>71</v>
      </c>
      <c r="CS42" t="s" s="98">
        <v>72</v>
      </c>
      <c r="CT42" t="s" s="99">
        <v>44</v>
      </c>
      <c r="CU42" t="s" s="100">
        <v>71</v>
      </c>
      <c r="CV42" s="104">
        <v>132</v>
      </c>
      <c r="CW42" s="90">
        <f>COUNTA($G$3:$CU$3)-CY42</f>
        <v>19</v>
      </c>
      <c r="CX42" s="91">
        <f t="shared" si="3"/>
        <v>11</v>
      </c>
      <c r="CY42" s="92">
        <v>12</v>
      </c>
      <c r="CZ42" s="93">
        <f>COUNTIF(G42:CU42,"ОТ")/2</f>
        <v>8</v>
      </c>
      <c r="DA42" s="94">
        <v>11</v>
      </c>
      <c r="DB42" s="94">
        <v>0</v>
      </c>
      <c r="DC42" s="94">
        <v>0</v>
      </c>
      <c r="DD42" s="94">
        <f>COUNTIFS($G$4:$CU$4,"СБ",G42:CU42,"В")+COUNTIFS($G$4:$CU$4,"ВС",G42:CU42,"В")</f>
        <v>7</v>
      </c>
      <c r="DE42" s="95">
        <f>$CX$3-CW42</f>
        <v>1</v>
      </c>
      <c r="DF42" s="96">
        <f>$CY$3-CV42</f>
        <v>28</v>
      </c>
    </row>
    <row r="43" s="7" customFormat="1" ht="23.1" customHeight="1">
      <c r="A43" s="75">
        <v>38</v>
      </c>
      <c r="B43" s="76">
        <v>49670</v>
      </c>
      <c r="C43" t="s" s="120">
        <v>141</v>
      </c>
      <c r="D43" s="78">
        <v>0</v>
      </c>
      <c r="E43" s="79">
        <v>9</v>
      </c>
      <c r="F43" s="80">
        <v>0</v>
      </c>
      <c r="G43" t="s" s="101">
        <v>34</v>
      </c>
      <c r="H43" t="s" s="102">
        <v>34</v>
      </c>
      <c r="I43" t="s" s="100">
        <v>91</v>
      </c>
      <c r="J43" t="s" s="98">
        <v>40</v>
      </c>
      <c r="K43" t="s" s="99">
        <v>50</v>
      </c>
      <c r="L43" s="103"/>
      <c r="M43" t="s" s="98">
        <v>40</v>
      </c>
      <c r="N43" t="s" s="99">
        <v>50</v>
      </c>
      <c r="O43" s="103"/>
      <c r="P43" t="s" s="98">
        <v>46</v>
      </c>
      <c r="Q43" t="s" s="99">
        <v>47</v>
      </c>
      <c r="R43" s="103"/>
      <c r="S43" t="s" s="98">
        <v>66</v>
      </c>
      <c r="T43" t="s" s="99">
        <v>67</v>
      </c>
      <c r="U43" s="103"/>
      <c r="V43" t="s" s="101">
        <v>34</v>
      </c>
      <c r="W43" t="s" s="102">
        <v>34</v>
      </c>
      <c r="X43" s="103"/>
      <c r="Y43" t="s" s="98">
        <v>36</v>
      </c>
      <c r="Z43" t="s" s="99">
        <v>37</v>
      </c>
      <c r="AA43" s="103"/>
      <c r="AB43" t="s" s="98">
        <v>36</v>
      </c>
      <c r="AC43" t="s" s="99">
        <v>37</v>
      </c>
      <c r="AD43" s="103"/>
      <c r="AE43" t="s" s="98">
        <v>36</v>
      </c>
      <c r="AF43" t="s" s="99">
        <v>37</v>
      </c>
      <c r="AG43" s="103"/>
      <c r="AH43" t="s" s="98">
        <v>36</v>
      </c>
      <c r="AI43" t="s" s="99">
        <v>37</v>
      </c>
      <c r="AJ43" s="103"/>
      <c r="AK43" t="s" s="101">
        <v>34</v>
      </c>
      <c r="AL43" t="s" s="102">
        <v>34</v>
      </c>
      <c r="AM43" s="103"/>
      <c r="AN43" t="s" s="101">
        <v>34</v>
      </c>
      <c r="AO43" t="s" s="102">
        <v>34</v>
      </c>
      <c r="AP43" s="103"/>
      <c r="AQ43" t="s" s="98">
        <v>40</v>
      </c>
      <c r="AR43" t="s" s="99">
        <v>50</v>
      </c>
      <c r="AS43" s="103"/>
      <c r="AT43" t="s" s="98">
        <v>82</v>
      </c>
      <c r="AU43" t="s" s="99">
        <v>83</v>
      </c>
      <c r="AV43" s="103"/>
      <c r="AW43" t="s" s="98">
        <v>36</v>
      </c>
      <c r="AX43" t="s" s="99">
        <v>37</v>
      </c>
      <c r="AY43" s="103"/>
      <c r="AZ43" t="s" s="98">
        <v>36</v>
      </c>
      <c r="BA43" t="s" s="99">
        <v>37</v>
      </c>
      <c r="BB43" s="103"/>
      <c r="BC43" t="s" s="98">
        <v>36</v>
      </c>
      <c r="BD43" t="s" s="99">
        <v>37</v>
      </c>
      <c r="BE43" s="103"/>
      <c r="BF43" t="s" s="101">
        <v>34</v>
      </c>
      <c r="BG43" t="s" s="102">
        <v>34</v>
      </c>
      <c r="BH43" s="103"/>
      <c r="BI43" t="s" s="101">
        <v>34</v>
      </c>
      <c r="BJ43" t="s" s="102">
        <v>34</v>
      </c>
      <c r="BK43" s="103"/>
      <c r="BL43" t="s" s="98">
        <v>64</v>
      </c>
      <c r="BM43" t="s" s="99">
        <v>65</v>
      </c>
      <c r="BN43" s="103"/>
      <c r="BO43" t="s" s="98">
        <v>64</v>
      </c>
      <c r="BP43" t="s" s="99">
        <v>65</v>
      </c>
      <c r="BQ43" s="103"/>
      <c r="BR43" t="s" s="98">
        <v>82</v>
      </c>
      <c r="BS43" t="s" s="99">
        <v>83</v>
      </c>
      <c r="BT43" s="103"/>
      <c r="BU43" t="s" s="98">
        <v>82</v>
      </c>
      <c r="BV43" t="s" s="99">
        <v>83</v>
      </c>
      <c r="BW43" s="103"/>
      <c r="BX43" t="s" s="98">
        <v>4</v>
      </c>
      <c r="BY43" t="s" s="99">
        <v>3</v>
      </c>
      <c r="BZ43" s="103"/>
      <c r="CA43" t="s" s="101">
        <v>34</v>
      </c>
      <c r="CB43" t="s" s="102">
        <v>34</v>
      </c>
      <c r="CC43" s="103"/>
      <c r="CD43" t="s" s="101">
        <v>34</v>
      </c>
      <c r="CE43" t="s" s="102">
        <v>34</v>
      </c>
      <c r="CF43" t="s" s="100">
        <v>100</v>
      </c>
      <c r="CG43" t="s" s="101">
        <v>34</v>
      </c>
      <c r="CH43" t="s" s="102">
        <v>34</v>
      </c>
      <c r="CI43" s="103"/>
      <c r="CJ43" t="s" s="101">
        <v>78</v>
      </c>
      <c r="CK43" t="s" s="102">
        <v>78</v>
      </c>
      <c r="CL43" s="103"/>
      <c r="CM43" t="s" s="101">
        <v>78</v>
      </c>
      <c r="CN43" t="s" s="102">
        <v>78</v>
      </c>
      <c r="CO43" s="103"/>
      <c r="CP43" t="s" s="101">
        <v>78</v>
      </c>
      <c r="CQ43" t="s" s="102">
        <v>78</v>
      </c>
      <c r="CR43" s="103"/>
      <c r="CS43" t="s" s="101">
        <v>78</v>
      </c>
      <c r="CT43" t="s" s="102">
        <v>78</v>
      </c>
      <c r="CU43" s="103"/>
      <c r="CV43" s="104">
        <v>176</v>
      </c>
      <c r="CW43" s="90">
        <f>COUNTA($G$3:$CU$3)-CY43</f>
        <v>22</v>
      </c>
      <c r="CX43" s="91">
        <f t="shared" si="3"/>
        <v>11</v>
      </c>
      <c r="CY43" s="92">
        <v>9</v>
      </c>
      <c r="CZ43" s="93">
        <f>COUNTIF(G43:CU43,"ОТ")/2</f>
        <v>4</v>
      </c>
      <c r="DA43" s="94">
        <v>18</v>
      </c>
      <c r="DB43" s="94">
        <v>0</v>
      </c>
      <c r="DC43" s="94">
        <v>0</v>
      </c>
      <c r="DD43" s="94">
        <f>COUNTIFS($G$4:$CU$4,"СБ",G43:CU43,"В")+COUNTIFS($G$4:$CU$4,"ВС",G43:CU43,"В")</f>
        <v>5</v>
      </c>
      <c r="DE43" s="95">
        <f>$CX$3-CW43</f>
        <v>-2</v>
      </c>
      <c r="DF43" s="96">
        <f>$CY$3-CV43</f>
        <v>-16</v>
      </c>
    </row>
    <row r="44" s="7" customFormat="1" ht="23.1" customHeight="1">
      <c r="A44" s="75">
        <v>39</v>
      </c>
      <c r="B44" s="76">
        <v>5161</v>
      </c>
      <c r="C44" t="s" s="121">
        <v>142</v>
      </c>
      <c r="D44" s="78">
        <v>0</v>
      </c>
      <c r="E44" s="79">
        <v>21</v>
      </c>
      <c r="F44" t="s" s="118">
        <v>143</v>
      </c>
      <c r="G44" t="s" s="101">
        <v>34</v>
      </c>
      <c r="H44" t="s" s="102">
        <v>34</v>
      </c>
      <c r="I44" s="103"/>
      <c r="J44" t="s" s="101">
        <v>34</v>
      </c>
      <c r="K44" t="s" s="102">
        <v>34</v>
      </c>
      <c r="L44" s="103"/>
      <c r="M44" t="s" s="101">
        <v>34</v>
      </c>
      <c r="N44" t="s" s="102">
        <v>34</v>
      </c>
      <c r="O44" s="103"/>
      <c r="P44" t="s" s="113">
        <v>44</v>
      </c>
      <c r="Q44" t="s" s="114">
        <v>3</v>
      </c>
      <c r="R44" t="s" s="112">
        <v>81</v>
      </c>
      <c r="S44" t="s" s="113">
        <v>42</v>
      </c>
      <c r="T44" t="s" s="114">
        <v>109</v>
      </c>
      <c r="U44" t="s" s="112">
        <v>81</v>
      </c>
      <c r="V44" t="s" s="113">
        <v>51</v>
      </c>
      <c r="W44" t="s" s="114">
        <v>3</v>
      </c>
      <c r="X44" t="s" s="112">
        <v>81</v>
      </c>
      <c r="Y44" t="s" s="110">
        <v>34</v>
      </c>
      <c r="Z44" t="s" s="111">
        <v>34</v>
      </c>
      <c r="AA44" s="115"/>
      <c r="AB44" t="s" s="110">
        <v>34</v>
      </c>
      <c r="AC44" t="s" s="111">
        <v>34</v>
      </c>
      <c r="AD44" s="115"/>
      <c r="AE44" t="s" s="113">
        <v>44</v>
      </c>
      <c r="AF44" t="s" s="114">
        <v>3</v>
      </c>
      <c r="AG44" t="s" s="100">
        <v>81</v>
      </c>
      <c r="AH44" t="s" s="101">
        <v>34</v>
      </c>
      <c r="AI44" t="s" s="102">
        <v>34</v>
      </c>
      <c r="AJ44" s="103"/>
      <c r="AK44" t="s" s="101">
        <v>34</v>
      </c>
      <c r="AL44" t="s" s="102">
        <v>34</v>
      </c>
      <c r="AM44" s="103"/>
      <c r="AN44" t="s" s="98">
        <v>51</v>
      </c>
      <c r="AO44" t="s" s="99">
        <v>109</v>
      </c>
      <c r="AP44" s="103"/>
      <c r="AQ44" t="s" s="98">
        <v>51</v>
      </c>
      <c r="AR44" t="s" s="99">
        <v>109</v>
      </c>
      <c r="AS44" s="103"/>
      <c r="AT44" t="s" s="101">
        <v>34</v>
      </c>
      <c r="AU44" t="s" s="102">
        <v>34</v>
      </c>
      <c r="AV44" s="103"/>
      <c r="AW44" t="s" s="101">
        <v>34</v>
      </c>
      <c r="AX44" t="s" s="102">
        <v>34</v>
      </c>
      <c r="AY44" s="103"/>
      <c r="AZ44" t="s" s="101">
        <v>34</v>
      </c>
      <c r="BA44" t="s" s="102">
        <v>34</v>
      </c>
      <c r="BB44" s="103"/>
      <c r="BC44" t="s" s="101">
        <v>34</v>
      </c>
      <c r="BD44" t="s" s="102">
        <v>34</v>
      </c>
      <c r="BE44" s="103"/>
      <c r="BF44" t="s" s="98">
        <v>51</v>
      </c>
      <c r="BG44" t="s" s="99">
        <v>109</v>
      </c>
      <c r="BH44" s="103"/>
      <c r="BI44" t="s" s="98">
        <v>44</v>
      </c>
      <c r="BJ44" t="s" s="99">
        <v>3</v>
      </c>
      <c r="BK44" s="103"/>
      <c r="BL44" t="s" s="98">
        <v>44</v>
      </c>
      <c r="BM44" t="s" s="99">
        <v>3</v>
      </c>
      <c r="BN44" s="103"/>
      <c r="BO44" t="s" s="101">
        <v>34</v>
      </c>
      <c r="BP44" t="s" s="102">
        <v>34</v>
      </c>
      <c r="BQ44" s="103"/>
      <c r="BR44" t="s" s="101">
        <v>34</v>
      </c>
      <c r="BS44" t="s" s="102">
        <v>34</v>
      </c>
      <c r="BT44" s="103"/>
      <c r="BU44" t="s" s="101">
        <v>34</v>
      </c>
      <c r="BV44" t="s" s="102">
        <v>34</v>
      </c>
      <c r="BW44" s="103"/>
      <c r="BX44" t="s" s="98">
        <v>44</v>
      </c>
      <c r="BY44" t="s" s="99">
        <v>3</v>
      </c>
      <c r="BZ44" s="103"/>
      <c r="CA44" t="s" s="98">
        <v>44</v>
      </c>
      <c r="CB44" t="s" s="99">
        <v>3</v>
      </c>
      <c r="CC44" s="103"/>
      <c r="CD44" t="s" s="98">
        <v>44</v>
      </c>
      <c r="CE44" t="s" s="99">
        <v>3</v>
      </c>
      <c r="CF44" s="103"/>
      <c r="CG44" t="s" s="101">
        <v>34</v>
      </c>
      <c r="CH44" t="s" s="102">
        <v>34</v>
      </c>
      <c r="CI44" s="103"/>
      <c r="CJ44" t="s" s="101">
        <v>34</v>
      </c>
      <c r="CK44" t="s" s="102">
        <v>34</v>
      </c>
      <c r="CL44" s="103"/>
      <c r="CM44" t="s" s="101">
        <v>34</v>
      </c>
      <c r="CN44" t="s" s="102">
        <v>34</v>
      </c>
      <c r="CO44" s="103"/>
      <c r="CP44" t="s" s="101">
        <v>34</v>
      </c>
      <c r="CQ44" t="s" s="102">
        <v>34</v>
      </c>
      <c r="CR44" s="103"/>
      <c r="CS44" t="s" s="98">
        <v>64</v>
      </c>
      <c r="CT44" t="s" s="99">
        <v>52</v>
      </c>
      <c r="CU44" s="103"/>
      <c r="CV44" s="104">
        <v>132</v>
      </c>
      <c r="CW44" s="90">
        <f>COUNTA($G$3:$CU$3)-CY44</f>
        <v>13</v>
      </c>
      <c r="CX44" s="91">
        <f t="shared" si="3"/>
        <v>11</v>
      </c>
      <c r="CY44" s="92">
        <v>18</v>
      </c>
      <c r="CZ44" s="93">
        <f>COUNTIF(G44:CU44,"ОТ")/2</f>
        <v>0</v>
      </c>
      <c r="DA44" s="94">
        <v>13</v>
      </c>
      <c r="DB44" s="94">
        <v>0</v>
      </c>
      <c r="DC44" s="94">
        <v>0</v>
      </c>
      <c r="DD44" s="94">
        <f>COUNTIFS($G$4:$CU$4,"СБ",G44:CU44,"В")+COUNTIFS($G$4:$CU$4,"ВС",G44:CU44,"В")</f>
        <v>1</v>
      </c>
      <c r="DE44" s="95">
        <f>$CX$3-CW44</f>
        <v>7</v>
      </c>
      <c r="DF44" s="96">
        <f>$CY$3-CV44</f>
        <v>28</v>
      </c>
    </row>
    <row r="45" s="7" customFormat="1" ht="23.1" customHeight="1">
      <c r="A45" s="75">
        <v>40</v>
      </c>
      <c r="B45" s="76">
        <v>50227</v>
      </c>
      <c r="C45" t="s" s="120">
        <v>144</v>
      </c>
      <c r="D45" s="78">
        <v>0</v>
      </c>
      <c r="E45" s="79">
        <v>13</v>
      </c>
      <c r="F45" s="122"/>
      <c r="G45" t="s" s="98">
        <v>38</v>
      </c>
      <c r="H45" t="s" s="99">
        <v>39</v>
      </c>
      <c r="I45" s="103"/>
      <c r="J45" t="s" s="101">
        <v>34</v>
      </c>
      <c r="K45" t="s" s="102">
        <v>34</v>
      </c>
      <c r="L45" s="103"/>
      <c r="M45" t="s" s="101">
        <v>34</v>
      </c>
      <c r="N45" t="s" s="102">
        <v>34</v>
      </c>
      <c r="O45" t="s" s="100">
        <v>91</v>
      </c>
      <c r="P45" t="s" s="98">
        <v>56</v>
      </c>
      <c r="Q45" t="s" s="99">
        <v>57</v>
      </c>
      <c r="R45" s="103"/>
      <c r="S45" t="s" s="98">
        <v>56</v>
      </c>
      <c r="T45" t="s" s="99">
        <v>57</v>
      </c>
      <c r="U45" s="103"/>
      <c r="V45" t="s" s="98">
        <v>51</v>
      </c>
      <c r="W45" t="s" s="99">
        <v>52</v>
      </c>
      <c r="X45" s="103"/>
      <c r="Y45" t="s" s="98">
        <v>51</v>
      </c>
      <c r="Z45" t="s" s="99">
        <v>52</v>
      </c>
      <c r="AA45" s="103"/>
      <c r="AB45" t="s" s="101">
        <v>34</v>
      </c>
      <c r="AC45" t="s" s="102">
        <v>34</v>
      </c>
      <c r="AD45" s="103"/>
      <c r="AE45" t="s" s="101">
        <v>34</v>
      </c>
      <c r="AF45" t="s" s="102">
        <v>34</v>
      </c>
      <c r="AG45" s="103"/>
      <c r="AH45" t="s" s="98">
        <v>82</v>
      </c>
      <c r="AI45" t="s" s="99">
        <v>83</v>
      </c>
      <c r="AJ45" s="103"/>
      <c r="AK45" t="s" s="98">
        <v>36</v>
      </c>
      <c r="AL45" t="s" s="99">
        <v>37</v>
      </c>
      <c r="AM45" s="103"/>
      <c r="AN45" t="s" s="98">
        <v>36</v>
      </c>
      <c r="AO45" t="s" s="99">
        <v>37</v>
      </c>
      <c r="AP45" s="103"/>
      <c r="AQ45" t="s" s="98">
        <v>36</v>
      </c>
      <c r="AR45" t="s" s="99">
        <v>37</v>
      </c>
      <c r="AS45" s="103"/>
      <c r="AT45" t="s" s="101">
        <v>34</v>
      </c>
      <c r="AU45" t="s" s="102">
        <v>34</v>
      </c>
      <c r="AV45" s="103"/>
      <c r="AW45" t="s" s="101">
        <v>34</v>
      </c>
      <c r="AX45" t="s" s="102">
        <v>34</v>
      </c>
      <c r="AY45" s="103"/>
      <c r="AZ45" t="s" s="98">
        <v>46</v>
      </c>
      <c r="BA45" t="s" s="99">
        <v>47</v>
      </c>
      <c r="BB45" s="103"/>
      <c r="BC45" t="s" s="98">
        <v>46</v>
      </c>
      <c r="BD45" t="s" s="99">
        <v>47</v>
      </c>
      <c r="BE45" s="103"/>
      <c r="BF45" t="s" s="98">
        <v>4</v>
      </c>
      <c r="BG45" t="s" s="99">
        <v>3</v>
      </c>
      <c r="BH45" s="103"/>
      <c r="BI45" t="s" s="98">
        <v>4</v>
      </c>
      <c r="BJ45" t="s" s="99">
        <v>3</v>
      </c>
      <c r="BK45" s="103"/>
      <c r="BL45" t="s" s="98">
        <v>36</v>
      </c>
      <c r="BM45" t="s" s="99">
        <v>37</v>
      </c>
      <c r="BN45" s="103"/>
      <c r="BO45" t="s" s="101">
        <v>34</v>
      </c>
      <c r="BP45" t="s" s="102">
        <v>34</v>
      </c>
      <c r="BQ45" s="103"/>
      <c r="BR45" t="s" s="101">
        <v>34</v>
      </c>
      <c r="BS45" t="s" s="102">
        <v>34</v>
      </c>
      <c r="BT45" s="103"/>
      <c r="BU45" t="s" s="98">
        <v>46</v>
      </c>
      <c r="BV45" t="s" s="99">
        <v>47</v>
      </c>
      <c r="BW45" s="103"/>
      <c r="BX45" t="s" s="98">
        <v>64</v>
      </c>
      <c r="BY45" t="s" s="99">
        <v>52</v>
      </c>
      <c r="BZ45" s="103"/>
      <c r="CA45" t="s" s="98">
        <v>36</v>
      </c>
      <c r="CB45" t="s" s="99">
        <v>37</v>
      </c>
      <c r="CC45" s="103"/>
      <c r="CD45" t="s" s="98">
        <v>36</v>
      </c>
      <c r="CE45" t="s" s="99">
        <v>37</v>
      </c>
      <c r="CF45" s="103"/>
      <c r="CG45" t="s" s="101">
        <v>34</v>
      </c>
      <c r="CH45" t="s" s="102">
        <v>34</v>
      </c>
      <c r="CI45" s="103"/>
      <c r="CJ45" t="s" s="101">
        <v>34</v>
      </c>
      <c r="CK45" t="s" s="102">
        <v>34</v>
      </c>
      <c r="CL45" s="103"/>
      <c r="CM45" t="s" s="98">
        <v>46</v>
      </c>
      <c r="CN45" t="s" s="99">
        <v>47</v>
      </c>
      <c r="CO45" s="103"/>
      <c r="CP45" t="s" s="98">
        <v>32</v>
      </c>
      <c r="CQ45" t="s" s="99">
        <v>6</v>
      </c>
      <c r="CR45" s="103"/>
      <c r="CS45" t="s" s="98">
        <v>36</v>
      </c>
      <c r="CT45" t="s" s="99">
        <v>37</v>
      </c>
      <c r="CU45" s="103"/>
      <c r="CV45" s="104">
        <v>170</v>
      </c>
      <c r="CW45" s="90">
        <f>COUNTA($G$3:$CU$3)-CY45</f>
        <v>21</v>
      </c>
      <c r="CX45" s="91">
        <f t="shared" si="3"/>
        <v>11</v>
      </c>
      <c r="CY45" s="92">
        <v>10</v>
      </c>
      <c r="CZ45" s="93">
        <f>COUNTIF(G45:CU45,"ОТ")/2</f>
        <v>0</v>
      </c>
      <c r="DA45" s="94">
        <v>21</v>
      </c>
      <c r="DB45" s="94">
        <v>0</v>
      </c>
      <c r="DC45" s="94">
        <v>0</v>
      </c>
      <c r="DD45" s="94">
        <f>COUNTIFS($G$4:$CU$4,"СБ",G45:CU45,"В")+COUNTIFS($G$4:$CU$4,"ВС",G45:CU45,"В")</f>
        <v>1</v>
      </c>
      <c r="DE45" s="95">
        <f>$CX$3-CW45</f>
        <v>-1</v>
      </c>
      <c r="DF45" s="96">
        <f>$CY$3-CV45</f>
        <v>-10</v>
      </c>
    </row>
    <row r="46" s="7" customFormat="1" ht="23.1" customHeight="1">
      <c r="A46" s="75">
        <v>41</v>
      </c>
      <c r="B46" s="76">
        <v>42930</v>
      </c>
      <c r="C46" t="s" s="120">
        <v>145</v>
      </c>
      <c r="D46" t="s" s="97">
        <v>122</v>
      </c>
      <c r="E46" s="79">
        <v>10</v>
      </c>
      <c r="F46" t="s" s="118">
        <v>146</v>
      </c>
      <c r="G46" t="s" s="98">
        <v>4</v>
      </c>
      <c r="H46" t="s" s="99">
        <v>3</v>
      </c>
      <c r="I46" t="s" s="100">
        <v>63</v>
      </c>
      <c r="J46" t="s" s="98">
        <v>36</v>
      </c>
      <c r="K46" t="s" s="99">
        <v>37</v>
      </c>
      <c r="L46" t="s" s="100">
        <v>63</v>
      </c>
      <c r="M46" t="s" s="98">
        <v>36</v>
      </c>
      <c r="N46" t="s" s="99">
        <v>37</v>
      </c>
      <c r="O46" t="s" s="100">
        <v>63</v>
      </c>
      <c r="P46" t="s" s="101">
        <v>34</v>
      </c>
      <c r="Q46" t="s" s="102">
        <v>34</v>
      </c>
      <c r="R46" t="s" s="100">
        <v>91</v>
      </c>
      <c r="S46" t="s" s="101">
        <v>34</v>
      </c>
      <c r="T46" t="s" s="102">
        <v>34</v>
      </c>
      <c r="U46" t="s" s="100">
        <v>91</v>
      </c>
      <c r="V46" t="s" s="98">
        <v>32</v>
      </c>
      <c r="W46" t="s" s="99">
        <v>6</v>
      </c>
      <c r="X46" s="103"/>
      <c r="Y46" t="s" s="98">
        <v>48</v>
      </c>
      <c r="Z46" t="s" s="99">
        <v>49</v>
      </c>
      <c r="AA46" s="103"/>
      <c r="AB46" t="s" s="98">
        <v>51</v>
      </c>
      <c r="AC46" t="s" s="99">
        <v>52</v>
      </c>
      <c r="AD46" s="103"/>
      <c r="AE46" t="s" s="98">
        <v>36</v>
      </c>
      <c r="AF46" t="s" s="99">
        <v>37</v>
      </c>
      <c r="AG46" t="s" s="100">
        <v>68</v>
      </c>
      <c r="AH46" t="s" s="101">
        <v>34</v>
      </c>
      <c r="AI46" t="s" s="102">
        <v>34</v>
      </c>
      <c r="AJ46" s="103"/>
      <c r="AK46" t="s" s="98">
        <v>40</v>
      </c>
      <c r="AL46" t="s" s="99">
        <v>50</v>
      </c>
      <c r="AM46" s="103"/>
      <c r="AN46" t="s" s="98">
        <v>40</v>
      </c>
      <c r="AO46" t="s" s="99">
        <v>50</v>
      </c>
      <c r="AP46" t="s" s="100">
        <v>63</v>
      </c>
      <c r="AQ46" t="s" s="98">
        <v>48</v>
      </c>
      <c r="AR46" t="s" s="99">
        <v>49</v>
      </c>
      <c r="AS46" s="103"/>
      <c r="AT46" t="s" s="98">
        <v>64</v>
      </c>
      <c r="AU46" t="s" s="99">
        <v>65</v>
      </c>
      <c r="AV46" t="s" s="100">
        <v>63</v>
      </c>
      <c r="AW46" t="s" s="101">
        <v>34</v>
      </c>
      <c r="AX46" t="s" s="102">
        <v>34</v>
      </c>
      <c r="AY46" s="103"/>
      <c r="AZ46" t="s" s="98">
        <v>4</v>
      </c>
      <c r="BA46" t="s" s="99">
        <v>3</v>
      </c>
      <c r="BB46" t="s" s="100">
        <v>68</v>
      </c>
      <c r="BC46" t="s" s="98">
        <v>4</v>
      </c>
      <c r="BD46" t="s" s="99">
        <v>3</v>
      </c>
      <c r="BE46" t="s" s="100">
        <v>68</v>
      </c>
      <c r="BF46" t="s" s="98">
        <v>4</v>
      </c>
      <c r="BG46" t="s" s="99">
        <v>3</v>
      </c>
      <c r="BH46" t="s" s="100">
        <v>68</v>
      </c>
      <c r="BI46" t="s" s="101">
        <v>34</v>
      </c>
      <c r="BJ46" t="s" s="102">
        <v>34</v>
      </c>
      <c r="BK46" t="s" s="100">
        <v>119</v>
      </c>
      <c r="BL46" t="s" s="101">
        <v>34</v>
      </c>
      <c r="BM46" t="s" s="102">
        <v>34</v>
      </c>
      <c r="BN46" s="103"/>
      <c r="BO46" t="s" s="98">
        <v>36</v>
      </c>
      <c r="BP46" t="s" s="99">
        <v>37</v>
      </c>
      <c r="BQ46" t="s" s="100">
        <v>33</v>
      </c>
      <c r="BR46" t="s" s="98">
        <v>46</v>
      </c>
      <c r="BS46" t="s" s="99">
        <v>47</v>
      </c>
      <c r="BT46" s="103"/>
      <c r="BU46" t="s" s="98">
        <v>36</v>
      </c>
      <c r="BV46" t="s" s="99">
        <v>37</v>
      </c>
      <c r="BW46" t="s" s="100">
        <v>63</v>
      </c>
      <c r="BX46" t="s" s="101">
        <v>34</v>
      </c>
      <c r="BY46" t="s" s="102">
        <v>34</v>
      </c>
      <c r="BZ46" s="103"/>
      <c r="CA46" t="s" s="98">
        <v>56</v>
      </c>
      <c r="CB46" t="s" s="99">
        <v>57</v>
      </c>
      <c r="CC46" t="s" s="100">
        <v>33</v>
      </c>
      <c r="CD46" t="s" s="98">
        <v>40</v>
      </c>
      <c r="CE46" t="s" s="99">
        <v>50</v>
      </c>
      <c r="CF46" t="s" s="100">
        <v>119</v>
      </c>
      <c r="CG46" t="s" s="98">
        <v>40</v>
      </c>
      <c r="CH46" t="s" s="99">
        <v>50</v>
      </c>
      <c r="CI46" t="s" s="100">
        <v>63</v>
      </c>
      <c r="CJ46" t="s" s="98">
        <v>40</v>
      </c>
      <c r="CK46" t="s" s="99">
        <v>50</v>
      </c>
      <c r="CL46" t="s" s="100">
        <v>63</v>
      </c>
      <c r="CM46" t="s" s="101">
        <v>34</v>
      </c>
      <c r="CN46" t="s" s="102">
        <v>34</v>
      </c>
      <c r="CO46" t="s" s="100">
        <v>33</v>
      </c>
      <c r="CP46" t="s" s="98">
        <v>64</v>
      </c>
      <c r="CQ46" t="s" s="99">
        <v>65</v>
      </c>
      <c r="CR46" s="103"/>
      <c r="CS46" t="s" s="101">
        <v>34</v>
      </c>
      <c r="CT46" t="s" s="102">
        <v>34</v>
      </c>
      <c r="CU46" s="103"/>
      <c r="CV46" s="104">
        <v>176</v>
      </c>
      <c r="CW46" s="90">
        <f>COUNTA($G$3:$CU$3)-CY46</f>
        <v>22</v>
      </c>
      <c r="CX46" s="91">
        <f t="shared" si="3"/>
        <v>11</v>
      </c>
      <c r="CY46" s="92">
        <v>9</v>
      </c>
      <c r="CZ46" s="93">
        <f>COUNTIF(G46:CU46,"ОТ")/2</f>
        <v>0</v>
      </c>
      <c r="DA46" s="94">
        <v>22</v>
      </c>
      <c r="DB46" s="94">
        <v>0</v>
      </c>
      <c r="DC46" s="94">
        <v>0</v>
      </c>
      <c r="DD46" s="94">
        <f>COUNTIFS($G$4:$CU$4,"СБ",G46:CU46,"В")+COUNTIFS($G$4:$CU$4,"ВС",G46:CU46,"В")</f>
        <v>3</v>
      </c>
      <c r="DE46" s="95">
        <f>$CX$3-CW46</f>
        <v>-2</v>
      </c>
      <c r="DF46" s="96">
        <f>$CY$3-CV46</f>
        <v>-16</v>
      </c>
    </row>
    <row r="47" s="7" customFormat="1" ht="23.1" customHeight="1">
      <c r="A47" s="75">
        <v>42</v>
      </c>
      <c r="B47" s="76">
        <v>7285</v>
      </c>
      <c r="C47" t="s" s="119">
        <v>147</v>
      </c>
      <c r="D47" t="s" s="97">
        <v>148</v>
      </c>
      <c r="E47" s="79">
        <v>23</v>
      </c>
      <c r="F47" t="s" s="118">
        <v>149</v>
      </c>
      <c r="G47" t="s" s="98">
        <v>44</v>
      </c>
      <c r="H47" t="s" s="99">
        <v>45</v>
      </c>
      <c r="I47" s="103"/>
      <c r="J47" t="s" s="98">
        <v>44</v>
      </c>
      <c r="K47" t="s" s="99">
        <v>45</v>
      </c>
      <c r="L47" s="103"/>
      <c r="M47" t="s" s="101">
        <v>34</v>
      </c>
      <c r="N47" t="s" s="102">
        <v>34</v>
      </c>
      <c r="O47" s="103"/>
      <c r="P47" t="s" s="101">
        <v>34</v>
      </c>
      <c r="Q47" t="s" s="102">
        <v>34</v>
      </c>
      <c r="R47" s="103"/>
      <c r="S47" t="s" s="98">
        <v>40</v>
      </c>
      <c r="T47" t="s" s="99">
        <v>150</v>
      </c>
      <c r="U47" t="s" s="100">
        <v>55</v>
      </c>
      <c r="V47" t="s" s="98">
        <v>40</v>
      </c>
      <c r="W47" t="s" s="99">
        <v>150</v>
      </c>
      <c r="X47" t="s" s="100">
        <v>55</v>
      </c>
      <c r="Y47" t="s" s="98">
        <v>77</v>
      </c>
      <c r="Z47" t="s" s="99">
        <v>45</v>
      </c>
      <c r="AA47" s="103"/>
      <c r="AB47" t="s" s="98">
        <v>77</v>
      </c>
      <c r="AC47" t="s" s="99">
        <v>45</v>
      </c>
      <c r="AD47" s="103"/>
      <c r="AE47" t="s" s="98">
        <v>44</v>
      </c>
      <c r="AF47" t="s" s="99">
        <v>45</v>
      </c>
      <c r="AG47" t="s" s="100">
        <v>63</v>
      </c>
      <c r="AH47" t="s" s="101">
        <v>34</v>
      </c>
      <c r="AI47" t="s" s="102">
        <v>34</v>
      </c>
      <c r="AJ47" s="103"/>
      <c r="AK47" t="s" s="101">
        <v>34</v>
      </c>
      <c r="AL47" t="s" s="102">
        <v>34</v>
      </c>
      <c r="AM47" s="103"/>
      <c r="AN47" t="s" s="98">
        <v>72</v>
      </c>
      <c r="AO47" t="s" s="99">
        <v>77</v>
      </c>
      <c r="AP47" t="s" s="100">
        <v>71</v>
      </c>
      <c r="AQ47" t="s" s="98">
        <v>72</v>
      </c>
      <c r="AR47" t="s" s="99">
        <v>77</v>
      </c>
      <c r="AS47" t="s" s="100">
        <v>71</v>
      </c>
      <c r="AT47" t="s" s="98">
        <v>77</v>
      </c>
      <c r="AU47" t="s" s="99">
        <v>45</v>
      </c>
      <c r="AV47" s="103"/>
      <c r="AW47" t="s" s="98">
        <v>77</v>
      </c>
      <c r="AX47" t="s" s="99">
        <v>45</v>
      </c>
      <c r="AY47" s="103"/>
      <c r="AZ47" t="s" s="98">
        <v>77</v>
      </c>
      <c r="BA47" t="s" s="99">
        <v>45</v>
      </c>
      <c r="BB47" s="103"/>
      <c r="BC47" t="s" s="101">
        <v>34</v>
      </c>
      <c r="BD47" t="s" s="102">
        <v>34</v>
      </c>
      <c r="BE47" s="103"/>
      <c r="BF47" t="s" s="101">
        <v>34</v>
      </c>
      <c r="BG47" t="s" s="102">
        <v>34</v>
      </c>
      <c r="BH47" s="103"/>
      <c r="BI47" t="s" s="98">
        <v>72</v>
      </c>
      <c r="BJ47" t="s" s="99">
        <v>77</v>
      </c>
      <c r="BK47" t="s" s="100">
        <v>90</v>
      </c>
      <c r="BL47" t="s" s="98">
        <v>40</v>
      </c>
      <c r="BM47" t="s" s="99">
        <v>150</v>
      </c>
      <c r="BN47" t="s" s="100">
        <v>55</v>
      </c>
      <c r="BO47" t="s" s="98">
        <v>77</v>
      </c>
      <c r="BP47" t="s" s="99">
        <v>45</v>
      </c>
      <c r="BQ47" s="103"/>
      <c r="BR47" t="s" s="98">
        <v>77</v>
      </c>
      <c r="BS47" t="s" s="99">
        <v>45</v>
      </c>
      <c r="BT47" s="103"/>
      <c r="BU47" t="s" s="98">
        <v>77</v>
      </c>
      <c r="BV47" t="s" s="99">
        <v>45</v>
      </c>
      <c r="BW47" t="s" s="100">
        <v>63</v>
      </c>
      <c r="BX47" t="s" s="101">
        <v>34</v>
      </c>
      <c r="BY47" t="s" s="102">
        <v>34</v>
      </c>
      <c r="BZ47" s="103"/>
      <c r="CA47" t="s" s="101">
        <v>34</v>
      </c>
      <c r="CB47" t="s" s="102">
        <v>34</v>
      </c>
      <c r="CC47" s="103"/>
      <c r="CD47" t="s" s="98">
        <v>59</v>
      </c>
      <c r="CE47" t="s" s="99">
        <v>65</v>
      </c>
      <c r="CF47" s="103"/>
      <c r="CG47" t="s" s="101">
        <v>34</v>
      </c>
      <c r="CH47" t="s" s="102">
        <v>34</v>
      </c>
      <c r="CI47" t="s" s="100">
        <v>119</v>
      </c>
      <c r="CJ47" t="s" s="98">
        <v>77</v>
      </c>
      <c r="CK47" t="s" s="99">
        <v>45</v>
      </c>
      <c r="CL47" t="s" s="100">
        <v>63</v>
      </c>
      <c r="CM47" t="s" s="98">
        <v>77</v>
      </c>
      <c r="CN47" t="s" s="99">
        <v>45</v>
      </c>
      <c r="CO47" s="103"/>
      <c r="CP47" t="s" s="98">
        <v>77</v>
      </c>
      <c r="CQ47" t="s" s="99">
        <v>45</v>
      </c>
      <c r="CR47" t="s" s="100">
        <v>63</v>
      </c>
      <c r="CS47" t="s" s="101">
        <v>34</v>
      </c>
      <c r="CT47" t="s" s="102">
        <v>34</v>
      </c>
      <c r="CU47" s="103"/>
      <c r="CV47" s="104">
        <v>134</v>
      </c>
      <c r="CW47" s="90">
        <f>COUNTA($G$3:$CU$3)-CY47</f>
        <v>21</v>
      </c>
      <c r="CX47" s="91">
        <f t="shared" si="3"/>
        <v>11</v>
      </c>
      <c r="CY47" s="92">
        <v>10</v>
      </c>
      <c r="CZ47" s="93">
        <f>COUNTIF(G47:CU47,"ОТ")/2</f>
        <v>0</v>
      </c>
      <c r="DA47" s="94">
        <v>21</v>
      </c>
      <c r="DB47" s="94">
        <v>0</v>
      </c>
      <c r="DC47" s="94">
        <v>0</v>
      </c>
      <c r="DD47" s="94">
        <f>COUNTIFS($G$4:$CU$4,"СБ",G47:CU47,"В")+COUNTIFS($G$4:$CU$4,"ВС",G47:CU47,"В")</f>
        <v>1</v>
      </c>
      <c r="DE47" s="95">
        <f>$CX$3-CW47</f>
        <v>-1</v>
      </c>
      <c r="DF47" s="96">
        <f>$CY$3-CV47</f>
        <v>26</v>
      </c>
    </row>
    <row r="48" s="7" customFormat="1" ht="23.1" customHeight="1">
      <c r="A48" s="75">
        <v>43</v>
      </c>
      <c r="B48" s="76">
        <v>50220</v>
      </c>
      <c r="C48" t="s" s="120">
        <v>151</v>
      </c>
      <c r="D48" s="78">
        <v>0</v>
      </c>
      <c r="E48" s="79">
        <v>13</v>
      </c>
      <c r="F48" t="s" s="118">
        <v>152</v>
      </c>
      <c r="G48" t="s" s="101">
        <v>34</v>
      </c>
      <c r="H48" t="s" s="102">
        <v>34</v>
      </c>
      <c r="I48" t="s" s="100">
        <v>100</v>
      </c>
      <c r="J48" t="s" s="101">
        <v>34</v>
      </c>
      <c r="K48" t="s" s="102">
        <v>34</v>
      </c>
      <c r="L48" t="s" s="100">
        <v>100</v>
      </c>
      <c r="M48" t="s" s="101">
        <v>153</v>
      </c>
      <c r="N48" t="s" s="102">
        <v>153</v>
      </c>
      <c r="O48" t="s" s="100">
        <v>81</v>
      </c>
      <c r="P48" t="s" s="101">
        <v>153</v>
      </c>
      <c r="Q48" t="s" s="102">
        <v>153</v>
      </c>
      <c r="R48" t="s" s="100">
        <v>81</v>
      </c>
      <c r="S48" t="s" s="98">
        <v>32</v>
      </c>
      <c r="T48" t="s" s="99">
        <v>6</v>
      </c>
      <c r="U48" t="s" s="100">
        <v>33</v>
      </c>
      <c r="V48" t="s" s="101">
        <v>34</v>
      </c>
      <c r="W48" t="s" s="102">
        <v>34</v>
      </c>
      <c r="X48" s="103"/>
      <c r="Y48" t="s" s="98">
        <v>64</v>
      </c>
      <c r="Z48" t="s" s="99">
        <v>77</v>
      </c>
      <c r="AA48" t="s" s="100">
        <v>100</v>
      </c>
      <c r="AB48" t="s" s="98">
        <v>64</v>
      </c>
      <c r="AC48" t="s" s="99">
        <v>65</v>
      </c>
      <c r="AD48" s="103"/>
      <c r="AE48" t="s" s="98">
        <v>51</v>
      </c>
      <c r="AF48" t="s" s="99">
        <v>52</v>
      </c>
      <c r="AG48" s="103"/>
      <c r="AH48" t="s" s="101">
        <v>153</v>
      </c>
      <c r="AI48" t="s" s="102">
        <v>153</v>
      </c>
      <c r="AJ48" t="s" s="100">
        <v>81</v>
      </c>
      <c r="AK48" t="s" s="101">
        <v>34</v>
      </c>
      <c r="AL48" t="s" s="102">
        <v>34</v>
      </c>
      <c r="AM48" s="103"/>
      <c r="AN48" t="s" s="98">
        <v>36</v>
      </c>
      <c r="AO48" t="s" s="99">
        <v>37</v>
      </c>
      <c r="AP48" s="103"/>
      <c r="AQ48" t="s" s="98">
        <v>36</v>
      </c>
      <c r="AR48" t="s" s="99">
        <v>37</v>
      </c>
      <c r="AS48" s="103"/>
      <c r="AT48" t="s" s="101">
        <v>34</v>
      </c>
      <c r="AU48" t="s" s="102">
        <v>34</v>
      </c>
      <c r="AV48" t="s" s="100">
        <v>100</v>
      </c>
      <c r="AW48" t="s" s="101">
        <v>34</v>
      </c>
      <c r="AX48" t="s" s="102">
        <v>34</v>
      </c>
      <c r="AY48" s="103"/>
      <c r="AZ48" t="s" s="98">
        <v>46</v>
      </c>
      <c r="BA48" t="s" s="99">
        <v>47</v>
      </c>
      <c r="BB48" s="103"/>
      <c r="BC48" t="s" s="98">
        <v>46</v>
      </c>
      <c r="BD48" t="s" s="99">
        <v>47</v>
      </c>
      <c r="BE48" s="103"/>
      <c r="BF48" t="s" s="98">
        <v>36</v>
      </c>
      <c r="BG48" t="s" s="99">
        <v>37</v>
      </c>
      <c r="BH48" s="103"/>
      <c r="BI48" t="s" s="101">
        <v>34</v>
      </c>
      <c r="BJ48" t="s" s="102">
        <v>34</v>
      </c>
      <c r="BK48" s="103"/>
      <c r="BL48" t="s" s="101">
        <v>34</v>
      </c>
      <c r="BM48" t="s" s="102">
        <v>34</v>
      </c>
      <c r="BN48" s="103"/>
      <c r="BO48" t="s" s="98">
        <v>59</v>
      </c>
      <c r="BP48" t="s" s="99">
        <v>60</v>
      </c>
      <c r="BQ48" t="s" s="100">
        <v>100</v>
      </c>
      <c r="BR48" t="s" s="98">
        <v>46</v>
      </c>
      <c r="BS48" t="s" s="99">
        <v>47</v>
      </c>
      <c r="BT48" s="103"/>
      <c r="BU48" t="s" s="98">
        <v>56</v>
      </c>
      <c r="BV48" t="s" s="99">
        <v>57</v>
      </c>
      <c r="BW48" s="103"/>
      <c r="BX48" t="s" s="98">
        <v>36</v>
      </c>
      <c r="BY48" t="s" s="99">
        <v>37</v>
      </c>
      <c r="BZ48" s="103"/>
      <c r="CA48" t="s" s="98">
        <v>36</v>
      </c>
      <c r="CB48" t="s" s="99">
        <v>37</v>
      </c>
      <c r="CC48" s="103"/>
      <c r="CD48" t="s" s="101">
        <v>34</v>
      </c>
      <c r="CE48" t="s" s="102">
        <v>34</v>
      </c>
      <c r="CF48" s="103"/>
      <c r="CG48" t="s" s="101">
        <v>34</v>
      </c>
      <c r="CH48" t="s" s="102">
        <v>34</v>
      </c>
      <c r="CI48" s="103"/>
      <c r="CJ48" t="s" s="101">
        <v>153</v>
      </c>
      <c r="CK48" t="s" s="102">
        <v>153</v>
      </c>
      <c r="CL48" t="s" s="100">
        <v>81</v>
      </c>
      <c r="CM48" t="s" s="98">
        <v>46</v>
      </c>
      <c r="CN48" t="s" s="99">
        <v>47</v>
      </c>
      <c r="CO48" s="103"/>
      <c r="CP48" t="s" s="98">
        <v>46</v>
      </c>
      <c r="CQ48" t="s" s="99">
        <v>47</v>
      </c>
      <c r="CR48" s="103"/>
      <c r="CS48" t="s" s="98">
        <v>36</v>
      </c>
      <c r="CT48" t="s" s="99">
        <v>37</v>
      </c>
      <c r="CU48" s="103"/>
      <c r="CV48" s="104">
        <v>167</v>
      </c>
      <c r="CW48" s="90">
        <f>COUNTA($G$3:$CU$3)-CY48</f>
        <v>21</v>
      </c>
      <c r="CX48" s="91">
        <f t="shared" si="3"/>
        <v>11</v>
      </c>
      <c r="CY48" s="92">
        <v>10</v>
      </c>
      <c r="CZ48" s="93">
        <f>COUNTIF(G48:CU48,"ОТ")/2</f>
        <v>0</v>
      </c>
      <c r="DA48" s="94">
        <v>17</v>
      </c>
      <c r="DB48" s="94">
        <v>0</v>
      </c>
      <c r="DC48" s="94">
        <v>0</v>
      </c>
      <c r="DD48" s="94">
        <f>COUNTIFS($G$4:$CU$4,"СБ",G48:CU48,"В")+COUNTIFS($G$4:$CU$4,"ВС",G48:CU48,"В")</f>
        <v>5</v>
      </c>
      <c r="DE48" s="95">
        <f>$CX$3-CW48</f>
        <v>-1</v>
      </c>
      <c r="DF48" s="96">
        <f>$CY$3-CV48</f>
        <v>-7</v>
      </c>
    </row>
    <row r="49" s="7" customFormat="1" ht="23.1" customHeight="1">
      <c r="A49" s="75">
        <v>44</v>
      </c>
      <c r="B49" s="76">
        <v>1033</v>
      </c>
      <c r="C49" t="s" s="119">
        <v>154</v>
      </c>
      <c r="D49" s="78">
        <v>0</v>
      </c>
      <c r="E49" s="79">
        <v>22</v>
      </c>
      <c r="F49" t="s" s="118">
        <v>155</v>
      </c>
      <c r="G49" t="s" s="101">
        <v>34</v>
      </c>
      <c r="H49" t="s" s="102">
        <v>34</v>
      </c>
      <c r="I49" t="s" s="100">
        <v>35</v>
      </c>
      <c r="J49" t="s" s="101">
        <v>34</v>
      </c>
      <c r="K49" t="s" s="102">
        <v>34</v>
      </c>
      <c r="L49" s="103"/>
      <c r="M49" t="s" s="98">
        <v>48</v>
      </c>
      <c r="N49" t="s" s="99">
        <v>49</v>
      </c>
      <c r="O49" s="103"/>
      <c r="P49" t="s" s="98">
        <v>4</v>
      </c>
      <c r="Q49" t="s" s="99">
        <v>3</v>
      </c>
      <c r="R49" s="103"/>
      <c r="S49" t="s" s="98">
        <v>4</v>
      </c>
      <c r="T49" t="s" s="99">
        <v>3</v>
      </c>
      <c r="U49" s="103"/>
      <c r="V49" t="s" s="101">
        <v>34</v>
      </c>
      <c r="W49" t="s" s="102">
        <v>34</v>
      </c>
      <c r="X49" s="103"/>
      <c r="Y49" t="s" s="101">
        <v>34</v>
      </c>
      <c r="Z49" t="s" s="102">
        <v>34</v>
      </c>
      <c r="AA49" s="103"/>
      <c r="AB49" t="s" s="101">
        <v>34</v>
      </c>
      <c r="AC49" t="s" s="102">
        <v>34</v>
      </c>
      <c r="AD49" s="103"/>
      <c r="AE49" t="s" s="101">
        <v>34</v>
      </c>
      <c r="AF49" t="s" s="102">
        <v>34</v>
      </c>
      <c r="AG49" s="103"/>
      <c r="AH49" t="s" s="98">
        <v>64</v>
      </c>
      <c r="AI49" t="s" s="99">
        <v>65</v>
      </c>
      <c r="AJ49" s="103"/>
      <c r="AK49" t="s" s="98">
        <v>42</v>
      </c>
      <c r="AL49" t="s" s="99">
        <v>43</v>
      </c>
      <c r="AM49" s="103"/>
      <c r="AN49" t="s" s="98">
        <v>4</v>
      </c>
      <c r="AO49" t="s" s="99">
        <v>3</v>
      </c>
      <c r="AP49" s="103"/>
      <c r="AQ49" t="s" s="101">
        <v>34</v>
      </c>
      <c r="AR49" t="s" s="102">
        <v>34</v>
      </c>
      <c r="AS49" s="103"/>
      <c r="AT49" t="s" s="101">
        <v>34</v>
      </c>
      <c r="AU49" t="s" s="102">
        <v>34</v>
      </c>
      <c r="AV49" s="103"/>
      <c r="AW49" t="s" s="101">
        <v>34</v>
      </c>
      <c r="AX49" t="s" s="102">
        <v>34</v>
      </c>
      <c r="AY49" s="103"/>
      <c r="AZ49" t="s" s="101">
        <v>34</v>
      </c>
      <c r="BA49" t="s" s="102">
        <v>34</v>
      </c>
      <c r="BB49" s="103"/>
      <c r="BC49" t="s" s="98">
        <v>36</v>
      </c>
      <c r="BD49" t="s" s="99">
        <v>37</v>
      </c>
      <c r="BE49" t="s" s="100">
        <v>33</v>
      </c>
      <c r="BF49" t="s" s="98">
        <v>36</v>
      </c>
      <c r="BG49" t="s" s="99">
        <v>37</v>
      </c>
      <c r="BH49" t="s" s="100">
        <v>33</v>
      </c>
      <c r="BI49" t="s" s="98">
        <v>36</v>
      </c>
      <c r="BJ49" t="s" s="99">
        <v>37</v>
      </c>
      <c r="BK49" s="103"/>
      <c r="BL49" t="s" s="101">
        <v>34</v>
      </c>
      <c r="BM49" t="s" s="102">
        <v>34</v>
      </c>
      <c r="BN49" s="103"/>
      <c r="BO49" t="s" s="101">
        <v>34</v>
      </c>
      <c r="BP49" t="s" s="102">
        <v>34</v>
      </c>
      <c r="BQ49" s="103"/>
      <c r="BR49" t="s" s="101">
        <v>78</v>
      </c>
      <c r="BS49" t="s" s="102">
        <v>78</v>
      </c>
      <c r="BT49" s="103"/>
      <c r="BU49" t="s" s="101">
        <v>78</v>
      </c>
      <c r="BV49" t="s" s="102">
        <v>78</v>
      </c>
      <c r="BW49" s="103"/>
      <c r="BX49" t="s" s="101">
        <v>78</v>
      </c>
      <c r="BY49" t="s" s="102">
        <v>78</v>
      </c>
      <c r="BZ49" s="103"/>
      <c r="CA49" t="s" s="101">
        <v>78</v>
      </c>
      <c r="CB49" t="s" s="102">
        <v>78</v>
      </c>
      <c r="CC49" s="103"/>
      <c r="CD49" t="s" s="101">
        <v>78</v>
      </c>
      <c r="CE49" t="s" s="102">
        <v>78</v>
      </c>
      <c r="CF49" s="103"/>
      <c r="CG49" t="s" s="101">
        <v>34</v>
      </c>
      <c r="CH49" t="s" s="102">
        <v>34</v>
      </c>
      <c r="CI49" s="103"/>
      <c r="CJ49" t="s" s="101">
        <v>34</v>
      </c>
      <c r="CK49" t="s" s="102">
        <v>34</v>
      </c>
      <c r="CL49" s="103"/>
      <c r="CM49" t="s" s="101">
        <v>78</v>
      </c>
      <c r="CN49" t="s" s="102">
        <v>78</v>
      </c>
      <c r="CO49" s="103"/>
      <c r="CP49" t="s" s="101">
        <v>78</v>
      </c>
      <c r="CQ49" t="s" s="102">
        <v>78</v>
      </c>
      <c r="CR49" s="103"/>
      <c r="CS49" t="s" s="101">
        <v>78</v>
      </c>
      <c r="CT49" t="s" s="102">
        <v>78</v>
      </c>
      <c r="CU49" s="103"/>
      <c r="CV49" s="104">
        <v>136</v>
      </c>
      <c r="CW49" s="90">
        <f>COUNTA($G$3:$CU$3)-CY49</f>
        <v>17</v>
      </c>
      <c r="CX49" s="91">
        <f t="shared" si="3"/>
        <v>11</v>
      </c>
      <c r="CY49" s="92">
        <v>14</v>
      </c>
      <c r="CZ49" s="93">
        <f>COUNTIF(G49:CU49,"ОТ")/2</f>
        <v>8</v>
      </c>
      <c r="DA49" s="94">
        <v>9</v>
      </c>
      <c r="DB49" s="94">
        <v>0</v>
      </c>
      <c r="DC49" s="94">
        <v>0</v>
      </c>
      <c r="DD49" s="94">
        <f>COUNTIFS($G$4:$CU$4,"СБ",G49:CU49,"В")+COUNTIFS($G$4:$CU$4,"ВС",G49:CU49,"В")</f>
        <v>4</v>
      </c>
      <c r="DE49" s="95">
        <f>$CX$3-CW49</f>
        <v>3</v>
      </c>
      <c r="DF49" s="96">
        <f>$CY$3-CV49</f>
        <v>24</v>
      </c>
    </row>
    <row r="50" s="7" customFormat="1" ht="23.1" customHeight="1">
      <c r="A50" s="75">
        <v>45</v>
      </c>
      <c r="B50" s="76">
        <v>21704</v>
      </c>
      <c r="C50" t="s" s="119">
        <v>156</v>
      </c>
      <c r="D50" t="s" s="97">
        <v>122</v>
      </c>
      <c r="E50" s="79">
        <v>4</v>
      </c>
      <c r="F50" s="80">
        <v>0</v>
      </c>
      <c r="G50" t="s" s="98">
        <v>40</v>
      </c>
      <c r="H50" t="s" s="99">
        <v>50</v>
      </c>
      <c r="I50" s="103"/>
      <c r="J50" t="s" s="98">
        <v>48</v>
      </c>
      <c r="K50" t="s" s="99">
        <v>49</v>
      </c>
      <c r="L50" s="103"/>
      <c r="M50" t="s" s="98">
        <v>4</v>
      </c>
      <c r="N50" t="s" s="99">
        <v>3</v>
      </c>
      <c r="O50" t="s" s="100">
        <v>63</v>
      </c>
      <c r="P50" t="s" s="98">
        <v>36</v>
      </c>
      <c r="Q50" t="s" s="99">
        <v>37</v>
      </c>
      <c r="R50" t="s" s="100">
        <v>63</v>
      </c>
      <c r="S50" t="s" s="101">
        <v>34</v>
      </c>
      <c r="T50" t="s" s="102">
        <v>34</v>
      </c>
      <c r="U50" t="s" s="100">
        <v>91</v>
      </c>
      <c r="V50" t="s" s="101">
        <v>34</v>
      </c>
      <c r="W50" t="s" s="102">
        <v>34</v>
      </c>
      <c r="X50" s="103"/>
      <c r="Y50" t="s" s="101">
        <v>34</v>
      </c>
      <c r="Z50" t="s" s="102">
        <v>34</v>
      </c>
      <c r="AA50" s="103"/>
      <c r="AB50" t="s" s="98">
        <v>40</v>
      </c>
      <c r="AC50" t="s" s="99">
        <v>50</v>
      </c>
      <c r="AD50" s="103"/>
      <c r="AE50" t="s" s="101">
        <v>34</v>
      </c>
      <c r="AF50" t="s" s="102">
        <v>34</v>
      </c>
      <c r="AG50" t="s" s="100">
        <v>33</v>
      </c>
      <c r="AH50" t="s" s="98">
        <v>46</v>
      </c>
      <c r="AI50" t="s" s="99">
        <v>47</v>
      </c>
      <c r="AJ50" s="103"/>
      <c r="AK50" t="s" s="101">
        <v>34</v>
      </c>
      <c r="AL50" t="s" s="102">
        <v>34</v>
      </c>
      <c r="AM50" s="103"/>
      <c r="AN50" t="s" s="98">
        <v>42</v>
      </c>
      <c r="AO50" t="s" s="99">
        <v>43</v>
      </c>
      <c r="AP50" s="103"/>
      <c r="AQ50" t="s" s="98">
        <v>4</v>
      </c>
      <c r="AR50" t="s" s="99">
        <v>3</v>
      </c>
      <c r="AS50" t="s" s="100">
        <v>63</v>
      </c>
      <c r="AT50" t="s" s="98">
        <v>51</v>
      </c>
      <c r="AU50" t="s" s="99">
        <v>52</v>
      </c>
      <c r="AV50" t="s" s="100">
        <v>33</v>
      </c>
      <c r="AW50" t="s" s="98">
        <v>36</v>
      </c>
      <c r="AX50" t="s" s="99">
        <v>37</v>
      </c>
      <c r="AY50" t="s" s="100">
        <v>63</v>
      </c>
      <c r="AZ50" t="s" s="101">
        <v>34</v>
      </c>
      <c r="BA50" t="s" s="102">
        <v>34</v>
      </c>
      <c r="BB50" s="103"/>
      <c r="BC50" t="s" s="101">
        <v>34</v>
      </c>
      <c r="BD50" t="s" s="102">
        <v>34</v>
      </c>
      <c r="BE50" s="103"/>
      <c r="BF50" t="s" s="98">
        <v>40</v>
      </c>
      <c r="BG50" t="s" s="99">
        <v>50</v>
      </c>
      <c r="BH50" s="103"/>
      <c r="BI50" t="s" s="98">
        <v>40</v>
      </c>
      <c r="BJ50" t="s" s="99">
        <v>50</v>
      </c>
      <c r="BK50" s="103"/>
      <c r="BL50" t="s" s="98">
        <v>64</v>
      </c>
      <c r="BM50" t="s" s="99">
        <v>65</v>
      </c>
      <c r="BN50" t="s" s="100">
        <v>63</v>
      </c>
      <c r="BO50" t="s" s="98">
        <v>42</v>
      </c>
      <c r="BP50" t="s" s="99">
        <v>43</v>
      </c>
      <c r="BQ50" s="103"/>
      <c r="BR50" t="s" s="98">
        <v>4</v>
      </c>
      <c r="BS50" t="s" s="99">
        <v>3</v>
      </c>
      <c r="BT50" t="s" s="100">
        <v>63</v>
      </c>
      <c r="BU50" t="s" s="101">
        <v>34</v>
      </c>
      <c r="BV50" t="s" s="102">
        <v>34</v>
      </c>
      <c r="BW50" s="103"/>
      <c r="BX50" t="s" s="101">
        <v>34</v>
      </c>
      <c r="BY50" t="s" s="102">
        <v>34</v>
      </c>
      <c r="BZ50" s="103"/>
      <c r="CA50" t="s" s="98">
        <v>42</v>
      </c>
      <c r="CB50" t="s" s="99">
        <v>52</v>
      </c>
      <c r="CC50" t="s" s="100">
        <v>33</v>
      </c>
      <c r="CD50" t="s" s="98">
        <v>108</v>
      </c>
      <c r="CE50" t="s" s="99">
        <v>45</v>
      </c>
      <c r="CF50" t="s" s="100">
        <v>33</v>
      </c>
      <c r="CG50" t="s" s="98">
        <v>42</v>
      </c>
      <c r="CH50" t="s" s="99">
        <v>52</v>
      </c>
      <c r="CI50" s="103"/>
      <c r="CJ50" t="s" s="101">
        <v>34</v>
      </c>
      <c r="CK50" t="s" s="102">
        <v>34</v>
      </c>
      <c r="CL50" s="103"/>
      <c r="CM50" t="s" s="101">
        <v>34</v>
      </c>
      <c r="CN50" t="s" s="102">
        <v>34</v>
      </c>
      <c r="CO50" s="103"/>
      <c r="CP50" t="s" s="98">
        <v>40</v>
      </c>
      <c r="CQ50" t="s" s="99">
        <v>50</v>
      </c>
      <c r="CR50" s="103"/>
      <c r="CS50" t="s" s="98">
        <v>76</v>
      </c>
      <c r="CT50" t="s" s="99">
        <v>77</v>
      </c>
      <c r="CU50" s="103"/>
      <c r="CV50" s="104">
        <v>161</v>
      </c>
      <c r="CW50" s="90">
        <f>COUNTA($G$3:$CU$3)-CY50</f>
        <v>20</v>
      </c>
      <c r="CX50" s="91">
        <f t="shared" si="3"/>
        <v>11</v>
      </c>
      <c r="CY50" s="92">
        <v>11</v>
      </c>
      <c r="CZ50" s="93">
        <f>COUNTIF(G50:CU50,"ОТ")/2</f>
        <v>0</v>
      </c>
      <c r="DA50" s="94">
        <v>20</v>
      </c>
      <c r="DB50" s="94">
        <v>0</v>
      </c>
      <c r="DC50" s="94">
        <v>0</v>
      </c>
      <c r="DD50" s="94">
        <f>COUNTIFS($G$4:$CU$4,"СБ",G50:CU50,"В")+COUNTIFS($G$4:$CU$4,"ВС",G50:CU50,"В")</f>
        <v>2</v>
      </c>
      <c r="DE50" s="95">
        <f>$CX$3-CW50</f>
        <v>0</v>
      </c>
      <c r="DF50" s="96">
        <f>$CY$3-CV50</f>
        <v>-1</v>
      </c>
    </row>
    <row r="51" s="7" customFormat="1" ht="23.1" customHeight="1">
      <c r="A51" s="75">
        <v>46</v>
      </c>
      <c r="B51" s="76">
        <v>34918</v>
      </c>
      <c r="C51" t="s" s="119">
        <v>157</v>
      </c>
      <c r="D51" t="s" s="97">
        <v>158</v>
      </c>
      <c r="E51" s="79">
        <v>3</v>
      </c>
      <c r="F51" s="80">
        <v>0</v>
      </c>
      <c r="G51" t="s" s="98">
        <v>32</v>
      </c>
      <c r="H51" t="s" s="99">
        <v>6</v>
      </c>
      <c r="I51" t="s" s="100">
        <v>63</v>
      </c>
      <c r="J51" t="s" s="98">
        <v>51</v>
      </c>
      <c r="K51" t="s" s="99">
        <v>52</v>
      </c>
      <c r="L51" s="103"/>
      <c r="M51" t="s" s="98">
        <v>36</v>
      </c>
      <c r="N51" t="s" s="99">
        <v>37</v>
      </c>
      <c r="O51" t="s" s="100">
        <v>55</v>
      </c>
      <c r="P51" t="s" s="98">
        <v>36</v>
      </c>
      <c r="Q51" t="s" s="99">
        <v>37</v>
      </c>
      <c r="R51" t="s" s="100">
        <v>63</v>
      </c>
      <c r="S51" t="s" s="101">
        <v>34</v>
      </c>
      <c r="T51" t="s" s="102">
        <v>34</v>
      </c>
      <c r="U51" s="103"/>
      <c r="V51" t="s" s="101">
        <v>34</v>
      </c>
      <c r="W51" t="s" s="102">
        <v>34</v>
      </c>
      <c r="X51" s="103"/>
      <c r="Y51" t="s" s="98">
        <v>40</v>
      </c>
      <c r="Z51" t="s" s="99">
        <v>50</v>
      </c>
      <c r="AA51" t="s" s="100">
        <v>55</v>
      </c>
      <c r="AB51" t="s" s="98">
        <v>40</v>
      </c>
      <c r="AC51" t="s" s="99">
        <v>50</v>
      </c>
      <c r="AD51" t="s" s="100">
        <v>55</v>
      </c>
      <c r="AE51" t="s" s="101">
        <v>34</v>
      </c>
      <c r="AF51" t="s" s="102">
        <v>34</v>
      </c>
      <c r="AG51" s="103"/>
      <c r="AH51" t="s" s="98">
        <v>64</v>
      </c>
      <c r="AI51" t="s" s="99">
        <v>65</v>
      </c>
      <c r="AJ51" s="103"/>
      <c r="AK51" t="s" s="98">
        <v>36</v>
      </c>
      <c r="AL51" t="s" s="99">
        <v>37</v>
      </c>
      <c r="AM51" t="s" s="100">
        <v>55</v>
      </c>
      <c r="AN51" t="s" s="101">
        <v>34</v>
      </c>
      <c r="AO51" t="s" s="102">
        <v>34</v>
      </c>
      <c r="AP51" s="103"/>
      <c r="AQ51" t="s" s="101">
        <v>34</v>
      </c>
      <c r="AR51" t="s" s="102">
        <v>34</v>
      </c>
      <c r="AS51" s="103"/>
      <c r="AT51" t="s" s="98">
        <v>40</v>
      </c>
      <c r="AU51" t="s" s="99">
        <v>50</v>
      </c>
      <c r="AV51" t="s" s="100">
        <v>55</v>
      </c>
      <c r="AW51" t="s" s="98">
        <v>40</v>
      </c>
      <c r="AX51" t="s" s="99">
        <v>50</v>
      </c>
      <c r="AY51" s="103"/>
      <c r="AZ51" t="s" s="98">
        <v>56</v>
      </c>
      <c r="BA51" t="s" s="99">
        <v>57</v>
      </c>
      <c r="BB51" s="103"/>
      <c r="BC51" t="s" s="98">
        <v>56</v>
      </c>
      <c r="BD51" t="s" s="99">
        <v>57</v>
      </c>
      <c r="BE51" s="103"/>
      <c r="BF51" t="s" s="101">
        <v>34</v>
      </c>
      <c r="BG51" t="s" s="102">
        <v>34</v>
      </c>
      <c r="BH51" s="103"/>
      <c r="BI51" t="s" s="98">
        <v>51</v>
      </c>
      <c r="BJ51" t="s" s="99">
        <v>52</v>
      </c>
      <c r="BK51" s="103"/>
      <c r="BL51" t="s" s="98">
        <v>44</v>
      </c>
      <c r="BM51" t="s" s="99">
        <v>45</v>
      </c>
      <c r="BN51" s="103"/>
      <c r="BO51" t="s" s="98">
        <v>4</v>
      </c>
      <c r="BP51" t="s" s="99">
        <v>3</v>
      </c>
      <c r="BQ51" t="s" s="100">
        <v>63</v>
      </c>
      <c r="BR51" t="s" s="98">
        <v>36</v>
      </c>
      <c r="BS51" t="s" s="99">
        <v>37</v>
      </c>
      <c r="BT51" t="s" s="100">
        <v>63</v>
      </c>
      <c r="BU51" t="s" s="101">
        <v>34</v>
      </c>
      <c r="BV51" t="s" s="102">
        <v>34</v>
      </c>
      <c r="BW51" s="103"/>
      <c r="BX51" t="s" s="101">
        <v>34</v>
      </c>
      <c r="BY51" t="s" s="102">
        <v>34</v>
      </c>
      <c r="BZ51" s="103"/>
      <c r="CA51" t="s" s="98">
        <v>40</v>
      </c>
      <c r="CB51" t="s" s="99">
        <v>50</v>
      </c>
      <c r="CC51" t="s" s="100">
        <v>55</v>
      </c>
      <c r="CD51" t="s" s="98">
        <v>64</v>
      </c>
      <c r="CE51" t="s" s="99">
        <v>65</v>
      </c>
      <c r="CF51" t="s" s="100">
        <v>63</v>
      </c>
      <c r="CG51" t="s" s="98">
        <v>36</v>
      </c>
      <c r="CH51" t="s" s="99">
        <v>37</v>
      </c>
      <c r="CI51" t="s" s="100">
        <v>55</v>
      </c>
      <c r="CJ51" t="s" s="98">
        <v>36</v>
      </c>
      <c r="CK51" t="s" s="99">
        <v>37</v>
      </c>
      <c r="CL51" t="s" s="100">
        <v>63</v>
      </c>
      <c r="CM51" t="s" s="98">
        <v>36</v>
      </c>
      <c r="CN51" t="s" s="99">
        <v>37</v>
      </c>
      <c r="CO51" t="s" s="100">
        <v>63</v>
      </c>
      <c r="CP51" t="s" s="101">
        <v>34</v>
      </c>
      <c r="CQ51" t="s" s="102">
        <v>34</v>
      </c>
      <c r="CR51" s="103"/>
      <c r="CS51" t="s" s="98">
        <v>32</v>
      </c>
      <c r="CT51" t="s" s="99">
        <v>6</v>
      </c>
      <c r="CU51" t="s" s="116">
        <v>81</v>
      </c>
      <c r="CV51" s="117">
        <v>176</v>
      </c>
      <c r="CW51" s="90">
        <f>COUNTA($G$3:$CU$3)-CY51</f>
        <v>22</v>
      </c>
      <c r="CX51" s="91">
        <f t="shared" si="3"/>
        <v>11</v>
      </c>
      <c r="CY51" s="92">
        <v>9</v>
      </c>
      <c r="CZ51" s="93">
        <f>COUNTIF(G51:CU51,"ОТ")/2</f>
        <v>0</v>
      </c>
      <c r="DA51" s="94">
        <v>22</v>
      </c>
      <c r="DB51" s="94">
        <v>0</v>
      </c>
      <c r="DC51" s="94">
        <v>0</v>
      </c>
      <c r="DD51" s="94">
        <f>COUNTIFS($G$4:$CU$4,"СБ",G51:CU51,"В")+COUNTIFS($G$4:$CU$4,"ВС",G51:CU51,"В")</f>
        <v>4</v>
      </c>
      <c r="DE51" s="95">
        <f>$CX$3-CW51</f>
        <v>-2</v>
      </c>
      <c r="DF51" s="96">
        <f>$CY$3-CV51</f>
        <v>-16</v>
      </c>
    </row>
    <row r="52" s="7" customFormat="1" ht="23.1" customHeight="1">
      <c r="A52" s="75">
        <v>47</v>
      </c>
      <c r="B52" s="76">
        <v>23991</v>
      </c>
      <c r="C52" t="s" s="119">
        <v>159</v>
      </c>
      <c r="D52" s="78">
        <v>0</v>
      </c>
      <c r="E52" s="79">
        <v>24</v>
      </c>
      <c r="F52" t="s" s="118">
        <v>160</v>
      </c>
      <c r="G52" t="s" s="101">
        <v>34</v>
      </c>
      <c r="H52" t="s" s="102">
        <v>34</v>
      </c>
      <c r="I52" s="103"/>
      <c r="J52" t="s" s="101">
        <v>34</v>
      </c>
      <c r="K52" t="s" s="102">
        <v>34</v>
      </c>
      <c r="L52" s="103"/>
      <c r="M52" t="s" s="98">
        <v>6</v>
      </c>
      <c r="N52" t="s" s="99">
        <v>3</v>
      </c>
      <c r="O52" s="103"/>
      <c r="P52" t="s" s="98">
        <v>6</v>
      </c>
      <c r="Q52" t="s" s="99">
        <v>3</v>
      </c>
      <c r="R52" s="103"/>
      <c r="S52" t="s" s="98">
        <v>42</v>
      </c>
      <c r="T52" t="s" s="99">
        <v>109</v>
      </c>
      <c r="U52" s="103"/>
      <c r="V52" t="s" s="101">
        <v>34</v>
      </c>
      <c r="W52" t="s" s="102">
        <v>34</v>
      </c>
      <c r="X52" s="103"/>
      <c r="Y52" t="s" s="101">
        <v>34</v>
      </c>
      <c r="Z52" t="s" s="102">
        <v>34</v>
      </c>
      <c r="AA52" s="103"/>
      <c r="AB52" t="s" s="101">
        <v>78</v>
      </c>
      <c r="AC52" t="s" s="102">
        <v>78</v>
      </c>
      <c r="AD52" s="103"/>
      <c r="AE52" t="s" s="101">
        <v>34</v>
      </c>
      <c r="AF52" t="s" s="102">
        <v>34</v>
      </c>
      <c r="AG52" s="103"/>
      <c r="AH52" t="s" s="101">
        <v>78</v>
      </c>
      <c r="AI52" t="s" s="102">
        <v>78</v>
      </c>
      <c r="AJ52" s="103"/>
      <c r="AK52" t="s" s="101">
        <v>78</v>
      </c>
      <c r="AL52" t="s" s="102">
        <v>78</v>
      </c>
      <c r="AM52" s="103"/>
      <c r="AN52" t="s" s="101">
        <v>34</v>
      </c>
      <c r="AO52" t="s" s="102">
        <v>34</v>
      </c>
      <c r="AP52" s="103"/>
      <c r="AQ52" t="s" s="101">
        <v>34</v>
      </c>
      <c r="AR52" t="s" s="102">
        <v>34</v>
      </c>
      <c r="AS52" s="103"/>
      <c r="AT52" t="s" s="101">
        <v>78</v>
      </c>
      <c r="AU52" t="s" s="102">
        <v>78</v>
      </c>
      <c r="AV52" s="103"/>
      <c r="AW52" t="s" s="101">
        <v>78</v>
      </c>
      <c r="AX52" t="s" s="102">
        <v>78</v>
      </c>
      <c r="AY52" s="103"/>
      <c r="AZ52" t="s" s="101">
        <v>78</v>
      </c>
      <c r="BA52" t="s" s="102">
        <v>78</v>
      </c>
      <c r="BB52" s="103"/>
      <c r="BC52" t="s" s="101">
        <v>78</v>
      </c>
      <c r="BD52" t="s" s="102">
        <v>78</v>
      </c>
      <c r="BE52" s="103"/>
      <c r="BF52" t="s" s="101">
        <v>78</v>
      </c>
      <c r="BG52" t="s" s="102">
        <v>78</v>
      </c>
      <c r="BH52" s="103"/>
      <c r="BI52" t="s" s="101">
        <v>34</v>
      </c>
      <c r="BJ52" t="s" s="102">
        <v>34</v>
      </c>
      <c r="BK52" s="103"/>
      <c r="BL52" t="s" s="101">
        <v>34</v>
      </c>
      <c r="BM52" t="s" s="102">
        <v>34</v>
      </c>
      <c r="BN52" s="103"/>
      <c r="BO52" t="s" s="101">
        <v>78</v>
      </c>
      <c r="BP52" t="s" s="102">
        <v>78</v>
      </c>
      <c r="BQ52" s="103"/>
      <c r="BR52" t="s" s="101">
        <v>34</v>
      </c>
      <c r="BS52" t="s" s="102">
        <v>34</v>
      </c>
      <c r="BT52" s="103"/>
      <c r="BU52" t="s" s="101">
        <v>34</v>
      </c>
      <c r="BV52" t="s" s="102">
        <v>34</v>
      </c>
      <c r="BW52" s="103"/>
      <c r="BX52" t="s" s="101">
        <v>34</v>
      </c>
      <c r="BY52" t="s" s="102">
        <v>34</v>
      </c>
      <c r="BZ52" s="103"/>
      <c r="CA52" t="s" s="98">
        <v>4</v>
      </c>
      <c r="CB52" t="s" s="99">
        <v>3</v>
      </c>
      <c r="CC52" s="103"/>
      <c r="CD52" t="s" s="98">
        <v>51</v>
      </c>
      <c r="CE52" t="s" s="99">
        <v>109</v>
      </c>
      <c r="CF52" s="103"/>
      <c r="CG52" t="s" s="98">
        <v>66</v>
      </c>
      <c r="CH52" t="s" s="99">
        <v>37</v>
      </c>
      <c r="CI52" s="103"/>
      <c r="CJ52" t="s" s="101">
        <v>34</v>
      </c>
      <c r="CK52" t="s" s="102">
        <v>34</v>
      </c>
      <c r="CL52" s="103"/>
      <c r="CM52" t="s" s="101">
        <v>34</v>
      </c>
      <c r="CN52" t="s" s="102">
        <v>34</v>
      </c>
      <c r="CO52" s="103"/>
      <c r="CP52" t="s" s="101">
        <v>34</v>
      </c>
      <c r="CQ52" t="s" s="102">
        <v>34</v>
      </c>
      <c r="CR52" s="103"/>
      <c r="CS52" t="s" s="101">
        <v>34</v>
      </c>
      <c r="CT52" t="s" s="102">
        <v>34</v>
      </c>
      <c r="CU52" s="103"/>
      <c r="CV52" s="104">
        <v>124</v>
      </c>
      <c r="CW52" s="90">
        <f>COUNTA($G$3:$CU$3)-CY52</f>
        <v>15</v>
      </c>
      <c r="CX52" s="91">
        <f t="shared" si="3"/>
        <v>11</v>
      </c>
      <c r="CY52" s="92">
        <v>16</v>
      </c>
      <c r="CZ52" s="93">
        <f>COUNTIF(G52:CU52,"ОТ")/2</f>
        <v>9</v>
      </c>
      <c r="DA52" s="94">
        <v>6</v>
      </c>
      <c r="DB52" s="94">
        <v>0</v>
      </c>
      <c r="DC52" s="94">
        <v>0</v>
      </c>
      <c r="DD52" s="94">
        <f>COUNTIFS($G$4:$CU$4,"СБ",G52:CU52,"В")+COUNTIFS($G$4:$CU$4,"ВС",G52:CU52,"В")</f>
        <v>5</v>
      </c>
      <c r="DE52" s="95">
        <f>$CX$3-CW52</f>
        <v>5</v>
      </c>
      <c r="DF52" s="96">
        <f>$CY$3-CV52</f>
        <v>36</v>
      </c>
    </row>
    <row r="53" s="7" customFormat="1" ht="23.1" customHeight="1">
      <c r="A53" s="75">
        <v>48</v>
      </c>
      <c r="B53" s="76">
        <v>45600</v>
      </c>
      <c r="C53" t="s" s="119">
        <v>161</v>
      </c>
      <c r="D53" t="s" s="97">
        <v>162</v>
      </c>
      <c r="E53" s="79">
        <v>30</v>
      </c>
      <c r="F53" t="s" s="118">
        <v>163</v>
      </c>
      <c r="G53" t="s" s="101">
        <v>34</v>
      </c>
      <c r="H53" t="s" s="102">
        <v>34</v>
      </c>
      <c r="I53" s="103"/>
      <c r="J53" t="s" s="98">
        <v>6</v>
      </c>
      <c r="K53" t="s" s="99">
        <v>109</v>
      </c>
      <c r="L53" s="103"/>
      <c r="M53" t="s" s="101">
        <v>34</v>
      </c>
      <c r="N53" t="s" s="102">
        <v>34</v>
      </c>
      <c r="O53" s="103"/>
      <c r="P53" t="s" s="98">
        <v>77</v>
      </c>
      <c r="Q53" t="s" s="99">
        <v>3</v>
      </c>
      <c r="R53" s="103"/>
      <c r="S53" t="s" s="98">
        <v>44</v>
      </c>
      <c r="T53" t="s" s="99">
        <v>3</v>
      </c>
      <c r="U53" t="s" s="100">
        <v>164</v>
      </c>
      <c r="V53" t="s" s="101">
        <v>34</v>
      </c>
      <c r="W53" t="s" s="102">
        <v>34</v>
      </c>
      <c r="X53" s="103"/>
      <c r="Y53" t="s" s="98">
        <v>6</v>
      </c>
      <c r="Z53" t="s" s="99">
        <v>109</v>
      </c>
      <c r="AA53" s="103"/>
      <c r="AB53" t="s" s="101">
        <v>34</v>
      </c>
      <c r="AC53" t="s" s="102">
        <v>34</v>
      </c>
      <c r="AD53" s="103"/>
      <c r="AE53" t="s" s="98">
        <v>6</v>
      </c>
      <c r="AF53" t="s" s="99">
        <v>109</v>
      </c>
      <c r="AG53" s="103"/>
      <c r="AH53" t="s" s="101">
        <v>34</v>
      </c>
      <c r="AI53" t="s" s="102">
        <v>34</v>
      </c>
      <c r="AJ53" s="103"/>
      <c r="AK53" t="s" s="98">
        <v>77</v>
      </c>
      <c r="AL53" t="s" s="99">
        <v>3</v>
      </c>
      <c r="AM53" s="103"/>
      <c r="AN53" t="s" s="101">
        <v>34</v>
      </c>
      <c r="AO53" t="s" s="102">
        <v>34</v>
      </c>
      <c r="AP53" s="103"/>
      <c r="AQ53" t="s" s="101">
        <v>34</v>
      </c>
      <c r="AR53" t="s" s="102">
        <v>34</v>
      </c>
      <c r="AS53" s="103"/>
      <c r="AT53" t="s" s="101">
        <v>78</v>
      </c>
      <c r="AU53" t="s" s="102">
        <v>78</v>
      </c>
      <c r="AV53" s="103"/>
      <c r="AW53" t="s" s="101">
        <v>78</v>
      </c>
      <c r="AX53" t="s" s="102">
        <v>78</v>
      </c>
      <c r="AY53" s="103"/>
      <c r="AZ53" t="s" s="101">
        <v>78</v>
      </c>
      <c r="BA53" t="s" s="102">
        <v>78</v>
      </c>
      <c r="BB53" s="103"/>
      <c r="BC53" t="s" s="101">
        <v>78</v>
      </c>
      <c r="BD53" t="s" s="102">
        <v>78</v>
      </c>
      <c r="BE53" s="103"/>
      <c r="BF53" t="s" s="101">
        <v>78</v>
      </c>
      <c r="BG53" t="s" s="102">
        <v>78</v>
      </c>
      <c r="BH53" s="103"/>
      <c r="BI53" t="s" s="101">
        <v>34</v>
      </c>
      <c r="BJ53" t="s" s="102">
        <v>34</v>
      </c>
      <c r="BK53" s="103"/>
      <c r="BL53" t="s" s="101">
        <v>34</v>
      </c>
      <c r="BM53" t="s" s="102">
        <v>34</v>
      </c>
      <c r="BN53" s="103"/>
      <c r="BO53" t="s" s="98">
        <v>6</v>
      </c>
      <c r="BP53" t="s" s="99">
        <v>109</v>
      </c>
      <c r="BQ53" s="103"/>
      <c r="BR53" t="s" s="101">
        <v>34</v>
      </c>
      <c r="BS53" t="s" s="102">
        <v>34</v>
      </c>
      <c r="BT53" s="103"/>
      <c r="BU53" t="s" s="98">
        <v>6</v>
      </c>
      <c r="BV53" t="s" s="99">
        <v>109</v>
      </c>
      <c r="BW53" s="103"/>
      <c r="BX53" t="s" s="101">
        <v>34</v>
      </c>
      <c r="BY53" t="s" s="102">
        <v>34</v>
      </c>
      <c r="BZ53" s="103"/>
      <c r="CA53" t="s" s="98">
        <v>77</v>
      </c>
      <c r="CB53" t="s" s="99">
        <v>3</v>
      </c>
      <c r="CC53" s="103"/>
      <c r="CD53" t="s" s="98">
        <v>44</v>
      </c>
      <c r="CE53" t="s" s="99">
        <v>3</v>
      </c>
      <c r="CF53" t="s" s="100">
        <v>164</v>
      </c>
      <c r="CG53" t="s" s="101">
        <v>34</v>
      </c>
      <c r="CH53" t="s" s="102">
        <v>34</v>
      </c>
      <c r="CI53" s="103"/>
      <c r="CJ53" t="s" s="98">
        <v>6</v>
      </c>
      <c r="CK53" t="s" s="99">
        <v>109</v>
      </c>
      <c r="CL53" s="103"/>
      <c r="CM53" t="s" s="101">
        <v>34</v>
      </c>
      <c r="CN53" t="s" s="102">
        <v>34</v>
      </c>
      <c r="CO53" s="103"/>
      <c r="CP53" t="s" s="98">
        <v>6</v>
      </c>
      <c r="CQ53" t="s" s="99">
        <v>109</v>
      </c>
      <c r="CR53" s="103"/>
      <c r="CS53" t="s" s="101">
        <v>34</v>
      </c>
      <c r="CT53" t="s" s="102">
        <v>34</v>
      </c>
      <c r="CU53" s="103"/>
      <c r="CV53" s="104">
        <v>110</v>
      </c>
      <c r="CW53" s="90">
        <f>COUNTA($G$3:$CU$3)-CY53</f>
        <v>17</v>
      </c>
      <c r="CX53" s="91">
        <f t="shared" si="3"/>
        <v>11</v>
      </c>
      <c r="CY53" s="92">
        <v>14</v>
      </c>
      <c r="CZ53" s="93">
        <f>COUNTIF(G53:CU53,"ОТ")/2</f>
        <v>5</v>
      </c>
      <c r="DA53" s="94">
        <v>12</v>
      </c>
      <c r="DB53" s="94">
        <v>0</v>
      </c>
      <c r="DC53" s="94">
        <v>0</v>
      </c>
      <c r="DD53" s="94">
        <f>COUNTIFS($G$4:$CU$4,"СБ",G53:CU53,"В")+COUNTIFS($G$4:$CU$4,"ВС",G53:CU53,"В")</f>
        <v>6</v>
      </c>
      <c r="DE53" s="95">
        <f>$CX$3-CW53</f>
        <v>3</v>
      </c>
      <c r="DF53" s="96">
        <f>$CY$3-CV53</f>
        <v>50</v>
      </c>
    </row>
    <row r="54" s="7" customFormat="1" ht="23.1" customHeight="1">
      <c r="A54" s="75">
        <v>49</v>
      </c>
      <c r="B54" s="76">
        <v>24478</v>
      </c>
      <c r="C54" t="s" s="119">
        <v>165</v>
      </c>
      <c r="D54" t="s" s="97">
        <v>166</v>
      </c>
      <c r="E54" s="79">
        <v>32</v>
      </c>
      <c r="F54" t="s" s="118">
        <v>167</v>
      </c>
      <c r="G54" t="s" s="98">
        <v>44</v>
      </c>
      <c r="H54" t="s" s="99">
        <v>45</v>
      </c>
      <c r="I54" s="103"/>
      <c r="J54" t="s" s="98">
        <v>44</v>
      </c>
      <c r="K54" t="s" s="99">
        <v>45</v>
      </c>
      <c r="L54" s="103"/>
      <c r="M54" t="s" s="98">
        <v>44</v>
      </c>
      <c r="N54" t="s" s="99">
        <v>45</v>
      </c>
      <c r="O54" s="103"/>
      <c r="P54" t="s" s="98">
        <v>44</v>
      </c>
      <c r="Q54" t="s" s="99">
        <v>45</v>
      </c>
      <c r="R54" s="103"/>
      <c r="S54" t="s" s="98">
        <v>44</v>
      </c>
      <c r="T54" t="s" s="99">
        <v>45</v>
      </c>
      <c r="U54" s="103"/>
      <c r="V54" t="s" s="101">
        <v>34</v>
      </c>
      <c r="W54" t="s" s="102">
        <v>34</v>
      </c>
      <c r="X54" s="103"/>
      <c r="Y54" t="s" s="101">
        <v>34</v>
      </c>
      <c r="Z54" t="s" s="102">
        <v>34</v>
      </c>
      <c r="AA54" s="103"/>
      <c r="AB54" t="s" s="98">
        <v>44</v>
      </c>
      <c r="AC54" t="s" s="99">
        <v>45</v>
      </c>
      <c r="AD54" s="103"/>
      <c r="AE54" t="s" s="98">
        <v>44</v>
      </c>
      <c r="AF54" t="s" s="99">
        <v>45</v>
      </c>
      <c r="AG54" s="103"/>
      <c r="AH54" t="s" s="98">
        <v>44</v>
      </c>
      <c r="AI54" t="s" s="99">
        <v>45</v>
      </c>
      <c r="AJ54" s="103"/>
      <c r="AK54" t="s" s="98">
        <v>44</v>
      </c>
      <c r="AL54" t="s" s="99">
        <v>45</v>
      </c>
      <c r="AM54" s="103"/>
      <c r="AN54" t="s" s="98">
        <v>44</v>
      </c>
      <c r="AO54" t="s" s="99">
        <v>45</v>
      </c>
      <c r="AP54" s="103"/>
      <c r="AQ54" t="s" s="101">
        <v>34</v>
      </c>
      <c r="AR54" t="s" s="102">
        <v>34</v>
      </c>
      <c r="AS54" s="103"/>
      <c r="AT54" t="s" s="101">
        <v>34</v>
      </c>
      <c r="AU54" t="s" s="102">
        <v>34</v>
      </c>
      <c r="AV54" s="103"/>
      <c r="AW54" t="s" s="98">
        <v>44</v>
      </c>
      <c r="AX54" t="s" s="99">
        <v>45</v>
      </c>
      <c r="AY54" s="103"/>
      <c r="AZ54" t="s" s="98">
        <v>44</v>
      </c>
      <c r="BA54" t="s" s="99">
        <v>45</v>
      </c>
      <c r="BB54" s="103"/>
      <c r="BC54" t="s" s="98">
        <v>44</v>
      </c>
      <c r="BD54" t="s" s="99">
        <v>45</v>
      </c>
      <c r="BE54" s="103"/>
      <c r="BF54" t="s" s="98">
        <v>44</v>
      </c>
      <c r="BG54" t="s" s="99">
        <v>45</v>
      </c>
      <c r="BH54" s="103"/>
      <c r="BI54" t="s" s="98">
        <v>44</v>
      </c>
      <c r="BJ54" t="s" s="99">
        <v>45</v>
      </c>
      <c r="BK54" s="103"/>
      <c r="BL54" t="s" s="101">
        <v>34</v>
      </c>
      <c r="BM54" t="s" s="102">
        <v>34</v>
      </c>
      <c r="BN54" s="103"/>
      <c r="BO54" t="s" s="101">
        <v>34</v>
      </c>
      <c r="BP54" t="s" s="102">
        <v>34</v>
      </c>
      <c r="BQ54" s="103"/>
      <c r="BR54" t="s" s="98">
        <v>44</v>
      </c>
      <c r="BS54" t="s" s="99">
        <v>45</v>
      </c>
      <c r="BT54" s="103"/>
      <c r="BU54" t="s" s="98">
        <v>44</v>
      </c>
      <c r="BV54" t="s" s="99">
        <v>45</v>
      </c>
      <c r="BW54" s="103"/>
      <c r="BX54" t="s" s="98">
        <v>44</v>
      </c>
      <c r="BY54" t="s" s="99">
        <v>45</v>
      </c>
      <c r="BZ54" s="103"/>
      <c r="CA54" t="s" s="98">
        <v>44</v>
      </c>
      <c r="CB54" t="s" s="99">
        <v>45</v>
      </c>
      <c r="CC54" s="103"/>
      <c r="CD54" t="s" s="98">
        <v>44</v>
      </c>
      <c r="CE54" t="s" s="99">
        <v>45</v>
      </c>
      <c r="CF54" s="103"/>
      <c r="CG54" t="s" s="101">
        <v>34</v>
      </c>
      <c r="CH54" t="s" s="102">
        <v>34</v>
      </c>
      <c r="CI54" s="103"/>
      <c r="CJ54" t="s" s="101">
        <v>34</v>
      </c>
      <c r="CK54" t="s" s="102">
        <v>34</v>
      </c>
      <c r="CL54" s="103"/>
      <c r="CM54" t="s" s="98">
        <v>44</v>
      </c>
      <c r="CN54" t="s" s="99">
        <v>45</v>
      </c>
      <c r="CO54" s="103"/>
      <c r="CP54" t="s" s="98">
        <v>44</v>
      </c>
      <c r="CQ54" t="s" s="99">
        <v>45</v>
      </c>
      <c r="CR54" s="103"/>
      <c r="CS54" t="s" s="98">
        <v>44</v>
      </c>
      <c r="CT54" t="s" s="99">
        <v>45</v>
      </c>
      <c r="CU54" s="103"/>
      <c r="CV54" s="104">
        <v>184</v>
      </c>
      <c r="CW54" s="90">
        <f>COUNTA($G$3:$CU$3)-CY54</f>
        <v>23</v>
      </c>
      <c r="CX54" s="91">
        <f t="shared" si="3"/>
        <v>11</v>
      </c>
      <c r="CY54" s="92">
        <v>8</v>
      </c>
      <c r="CZ54" s="93">
        <f>COUNTIF(G54:CU54,"ОТ")/2</f>
        <v>0</v>
      </c>
      <c r="DA54" s="94">
        <v>23</v>
      </c>
      <c r="DB54" s="94">
        <v>0</v>
      </c>
      <c r="DC54" s="94">
        <v>0</v>
      </c>
      <c r="DD54" s="94">
        <f>COUNTIFS($G$4:$CU$4,"СБ",G54:CU54,"В")+COUNTIFS($G$4:$CU$4,"ВС",G54:CU54,"В")</f>
        <v>4</v>
      </c>
      <c r="DE54" s="95">
        <f>$CX$3-CW54</f>
        <v>-3</v>
      </c>
      <c r="DF54" s="96">
        <f>$CY$3-CV54</f>
        <v>-24</v>
      </c>
    </row>
    <row r="55" s="7" customFormat="1" ht="23.1" customHeight="1">
      <c r="A55" s="75">
        <v>50</v>
      </c>
      <c r="B55" s="76">
        <v>21718</v>
      </c>
      <c r="C55" t="s" s="119">
        <v>168</v>
      </c>
      <c r="D55" t="s" s="97">
        <v>169</v>
      </c>
      <c r="E55" s="79">
        <v>17</v>
      </c>
      <c r="F55" t="s" s="118">
        <v>170</v>
      </c>
      <c r="G55" t="s" s="101">
        <v>34</v>
      </c>
      <c r="H55" t="s" s="102">
        <v>34</v>
      </c>
      <c r="I55" s="103"/>
      <c r="J55" t="s" s="101">
        <v>34</v>
      </c>
      <c r="K55" t="s" s="102">
        <v>34</v>
      </c>
      <c r="L55" s="103"/>
      <c r="M55" t="s" s="98">
        <v>40</v>
      </c>
      <c r="N55" t="s" s="99">
        <v>50</v>
      </c>
      <c r="O55" s="103"/>
      <c r="P55" t="s" s="98">
        <v>40</v>
      </c>
      <c r="Q55" t="s" s="99">
        <v>50</v>
      </c>
      <c r="R55" s="103"/>
      <c r="S55" t="s" s="98">
        <v>32</v>
      </c>
      <c r="T55" t="s" s="99">
        <v>6</v>
      </c>
      <c r="U55" s="103"/>
      <c r="V55" t="s" s="98">
        <v>56</v>
      </c>
      <c r="W55" t="s" s="99">
        <v>57</v>
      </c>
      <c r="X55" s="103"/>
      <c r="Y55" t="s" s="101">
        <v>34</v>
      </c>
      <c r="Z55" t="s" s="102">
        <v>34</v>
      </c>
      <c r="AA55" s="103"/>
      <c r="AB55" t="s" s="101">
        <v>34</v>
      </c>
      <c r="AC55" t="s" s="102">
        <v>34</v>
      </c>
      <c r="AD55" s="103"/>
      <c r="AE55" t="s" s="98">
        <v>40</v>
      </c>
      <c r="AF55" t="s" s="99">
        <v>50</v>
      </c>
      <c r="AG55" t="s" s="100">
        <v>33</v>
      </c>
      <c r="AH55" t="s" s="98">
        <v>40</v>
      </c>
      <c r="AI55" t="s" s="99">
        <v>50</v>
      </c>
      <c r="AJ55" t="s" s="100">
        <v>33</v>
      </c>
      <c r="AK55" t="s" s="98">
        <v>40</v>
      </c>
      <c r="AL55" t="s" s="99">
        <v>50</v>
      </c>
      <c r="AM55" t="s" s="100">
        <v>63</v>
      </c>
      <c r="AN55" t="s" s="98">
        <v>40</v>
      </c>
      <c r="AO55" t="s" s="99">
        <v>50</v>
      </c>
      <c r="AP55" s="103"/>
      <c r="AQ55" t="s" s="98">
        <v>59</v>
      </c>
      <c r="AR55" t="s" s="99">
        <v>60</v>
      </c>
      <c r="AS55" s="103"/>
      <c r="AT55" t="s" s="101">
        <v>34</v>
      </c>
      <c r="AU55" t="s" s="102">
        <v>34</v>
      </c>
      <c r="AV55" s="103"/>
      <c r="AW55" t="s" s="101">
        <v>34</v>
      </c>
      <c r="AX55" t="s" s="102">
        <v>34</v>
      </c>
      <c r="AY55" s="103"/>
      <c r="AZ55" t="s" s="98">
        <v>40</v>
      </c>
      <c r="BA55" t="s" s="99">
        <v>50</v>
      </c>
      <c r="BB55" s="103"/>
      <c r="BC55" t="s" s="98">
        <v>40</v>
      </c>
      <c r="BD55" t="s" s="99">
        <v>50</v>
      </c>
      <c r="BE55" s="103"/>
      <c r="BF55" t="s" s="98">
        <v>40</v>
      </c>
      <c r="BG55" t="s" s="99">
        <v>50</v>
      </c>
      <c r="BH55" s="103"/>
      <c r="BI55" t="s" s="98">
        <v>40</v>
      </c>
      <c r="BJ55" t="s" s="99">
        <v>50</v>
      </c>
      <c r="BK55" t="s" s="100">
        <v>55</v>
      </c>
      <c r="BL55" t="s" s="98">
        <v>40</v>
      </c>
      <c r="BM55" t="s" s="99">
        <v>50</v>
      </c>
      <c r="BN55" s="103"/>
      <c r="BO55" t="s" s="101">
        <v>34</v>
      </c>
      <c r="BP55" t="s" s="102">
        <v>34</v>
      </c>
      <c r="BQ55" s="103"/>
      <c r="BR55" t="s" s="101">
        <v>34</v>
      </c>
      <c r="BS55" t="s" s="102">
        <v>34</v>
      </c>
      <c r="BT55" s="103"/>
      <c r="BU55" t="s" s="98">
        <v>40</v>
      </c>
      <c r="BV55" t="s" s="99">
        <v>50</v>
      </c>
      <c r="BW55" t="s" s="100">
        <v>33</v>
      </c>
      <c r="BX55" t="s" s="98">
        <v>32</v>
      </c>
      <c r="BY55" t="s" s="99">
        <v>6</v>
      </c>
      <c r="BZ55" t="s" s="100">
        <v>33</v>
      </c>
      <c r="CA55" t="s" s="98">
        <v>40</v>
      </c>
      <c r="CB55" t="s" s="99">
        <v>50</v>
      </c>
      <c r="CC55" t="s" s="100">
        <v>63</v>
      </c>
      <c r="CD55" t="s" s="98">
        <v>40</v>
      </c>
      <c r="CE55" t="s" s="99">
        <v>50</v>
      </c>
      <c r="CF55" t="s" s="100">
        <v>63</v>
      </c>
      <c r="CG55" t="s" s="98">
        <v>40</v>
      </c>
      <c r="CH55" t="s" s="99">
        <v>50</v>
      </c>
      <c r="CI55" t="s" s="100">
        <v>55</v>
      </c>
      <c r="CJ55" t="s" s="101">
        <v>34</v>
      </c>
      <c r="CK55" t="s" s="102">
        <v>34</v>
      </c>
      <c r="CL55" s="103"/>
      <c r="CM55" t="s" s="101">
        <v>34</v>
      </c>
      <c r="CN55" t="s" s="102">
        <v>34</v>
      </c>
      <c r="CO55" s="103"/>
      <c r="CP55" t="s" s="98">
        <v>40</v>
      </c>
      <c r="CQ55" t="s" s="99">
        <v>50</v>
      </c>
      <c r="CR55" s="103"/>
      <c r="CS55" t="s" s="98">
        <v>40</v>
      </c>
      <c r="CT55" t="s" s="99">
        <v>50</v>
      </c>
      <c r="CU55" s="103"/>
      <c r="CV55" s="104">
        <v>168</v>
      </c>
      <c r="CW55" s="90">
        <f>COUNTA($G$3:$CU$3)-CY55</f>
        <v>21</v>
      </c>
      <c r="CX55" s="91">
        <f t="shared" si="3"/>
        <v>11</v>
      </c>
      <c r="CY55" s="92">
        <v>10</v>
      </c>
      <c r="CZ55" s="93">
        <f>COUNTIF(G55:CU55,"ОТ")/2</f>
        <v>0</v>
      </c>
      <c r="DA55" s="94">
        <v>21</v>
      </c>
      <c r="DB55" s="94">
        <v>0</v>
      </c>
      <c r="DC55" s="94">
        <v>0</v>
      </c>
      <c r="DD55" s="94">
        <f>COUNTIFS($G$4:$CU$4,"СБ",G55:CU55,"В")+COUNTIFS($G$4:$CU$4,"ВС",G55:CU55,"В")</f>
        <v>0</v>
      </c>
      <c r="DE55" s="95">
        <f>$CX$3-CW55</f>
        <v>-1</v>
      </c>
      <c r="DF55" s="96">
        <f>$CY$3-CV55</f>
        <v>-8</v>
      </c>
    </row>
    <row r="56" s="7" customFormat="1" ht="23.1" customHeight="1">
      <c r="A56" s="75">
        <v>51</v>
      </c>
      <c r="B56" s="76">
        <v>52255</v>
      </c>
      <c r="C56" t="s" s="119">
        <v>171</v>
      </c>
      <c r="D56" s="78">
        <v>0</v>
      </c>
      <c r="E56" s="79">
        <v>23</v>
      </c>
      <c r="F56" t="s" s="118">
        <v>172</v>
      </c>
      <c r="G56" t="s" s="98">
        <v>4</v>
      </c>
      <c r="H56" t="s" s="99">
        <v>3</v>
      </c>
      <c r="I56" s="103"/>
      <c r="J56" t="s" s="98">
        <v>4</v>
      </c>
      <c r="K56" t="s" s="99">
        <v>3</v>
      </c>
      <c r="L56" s="103"/>
      <c r="M56" t="s" s="101">
        <v>34</v>
      </c>
      <c r="N56" t="s" s="102">
        <v>34</v>
      </c>
      <c r="O56" s="103"/>
      <c r="P56" t="s" s="101">
        <v>34</v>
      </c>
      <c r="Q56" t="s" s="102">
        <v>34</v>
      </c>
      <c r="R56" s="103"/>
      <c r="S56" t="s" s="98">
        <v>59</v>
      </c>
      <c r="T56" t="s" s="99">
        <v>77</v>
      </c>
      <c r="U56" s="103"/>
      <c r="V56" t="s" s="98">
        <v>51</v>
      </c>
      <c r="W56" t="s" s="99">
        <v>45</v>
      </c>
      <c r="X56" s="103"/>
      <c r="Y56" t="s" s="98">
        <v>6</v>
      </c>
      <c r="Z56" t="s" s="99">
        <v>3</v>
      </c>
      <c r="AA56" s="103"/>
      <c r="AB56" t="s" s="98">
        <v>6</v>
      </c>
      <c r="AC56" t="s" s="99">
        <v>3</v>
      </c>
      <c r="AD56" s="103"/>
      <c r="AE56" t="s" s="98">
        <v>6</v>
      </c>
      <c r="AF56" t="s" s="99">
        <v>3</v>
      </c>
      <c r="AG56" s="103"/>
      <c r="AH56" t="s" s="101">
        <v>34</v>
      </c>
      <c r="AI56" t="s" s="102">
        <v>34</v>
      </c>
      <c r="AJ56" s="103"/>
      <c r="AK56" t="s" s="101">
        <v>34</v>
      </c>
      <c r="AL56" t="s" s="102">
        <v>34</v>
      </c>
      <c r="AM56" s="103"/>
      <c r="AN56" t="s" s="98">
        <v>56</v>
      </c>
      <c r="AO56" t="s" s="99">
        <v>57</v>
      </c>
      <c r="AP56" s="103"/>
      <c r="AQ56" t="s" s="98">
        <v>64</v>
      </c>
      <c r="AR56" t="s" s="99">
        <v>65</v>
      </c>
      <c r="AS56" s="103"/>
      <c r="AT56" t="s" s="98">
        <v>6</v>
      </c>
      <c r="AU56" t="s" s="99">
        <v>45</v>
      </c>
      <c r="AV56" s="103"/>
      <c r="AW56" t="s" s="98">
        <v>108</v>
      </c>
      <c r="AX56" t="s" s="99">
        <v>3</v>
      </c>
      <c r="AY56" s="103"/>
      <c r="AZ56" t="s" s="98">
        <v>4</v>
      </c>
      <c r="BA56" t="s" s="99">
        <v>3</v>
      </c>
      <c r="BB56" s="103"/>
      <c r="BC56" t="s" s="101">
        <v>34</v>
      </c>
      <c r="BD56" t="s" s="102">
        <v>34</v>
      </c>
      <c r="BE56" s="103"/>
      <c r="BF56" t="s" s="101">
        <v>34</v>
      </c>
      <c r="BG56" t="s" s="102">
        <v>34</v>
      </c>
      <c r="BH56" s="103"/>
      <c r="BI56" t="s" s="98">
        <v>48</v>
      </c>
      <c r="BJ56" t="s" s="99">
        <v>49</v>
      </c>
      <c r="BK56" s="103"/>
      <c r="BL56" t="s" s="98">
        <v>51</v>
      </c>
      <c r="BM56" t="s" s="99">
        <v>52</v>
      </c>
      <c r="BN56" s="103"/>
      <c r="BO56" t="s" s="98">
        <v>4</v>
      </c>
      <c r="BP56" t="s" s="99">
        <v>3</v>
      </c>
      <c r="BQ56" s="103"/>
      <c r="BR56" t="s" s="98">
        <v>4</v>
      </c>
      <c r="BS56" t="s" s="99">
        <v>3</v>
      </c>
      <c r="BT56" s="103"/>
      <c r="BU56" t="s" s="98">
        <v>36</v>
      </c>
      <c r="BV56" t="s" s="99">
        <v>37</v>
      </c>
      <c r="BW56" s="103"/>
      <c r="BX56" t="s" s="101">
        <v>34</v>
      </c>
      <c r="BY56" t="s" s="102">
        <v>34</v>
      </c>
      <c r="BZ56" s="103"/>
      <c r="CA56" t="s" s="101">
        <v>34</v>
      </c>
      <c r="CB56" t="s" s="102">
        <v>34</v>
      </c>
      <c r="CC56" s="103"/>
      <c r="CD56" t="s" s="98">
        <v>64</v>
      </c>
      <c r="CE56" t="s" s="99">
        <v>52</v>
      </c>
      <c r="CF56" s="103"/>
      <c r="CG56" t="s" s="98">
        <v>64</v>
      </c>
      <c r="CH56" t="s" s="99">
        <v>52</v>
      </c>
      <c r="CI56" s="103"/>
      <c r="CJ56" t="s" s="98">
        <v>6</v>
      </c>
      <c r="CK56" t="s" s="99">
        <v>3</v>
      </c>
      <c r="CL56" s="103"/>
      <c r="CM56" t="s" s="98">
        <v>108</v>
      </c>
      <c r="CN56" t="s" s="99">
        <v>3</v>
      </c>
      <c r="CO56" s="103"/>
      <c r="CP56" t="s" s="101">
        <v>34</v>
      </c>
      <c r="CQ56" t="s" s="102">
        <v>34</v>
      </c>
      <c r="CR56" s="103"/>
      <c r="CS56" t="s" s="101">
        <v>34</v>
      </c>
      <c r="CT56" t="s" s="102">
        <v>34</v>
      </c>
      <c r="CU56" s="103"/>
      <c r="CV56" s="104">
        <v>165</v>
      </c>
      <c r="CW56" s="90">
        <f>COUNTA($G$3:$CU$3)-CY56</f>
        <v>21</v>
      </c>
      <c r="CX56" s="91">
        <f t="shared" si="3"/>
        <v>11</v>
      </c>
      <c r="CY56" s="92">
        <v>10</v>
      </c>
      <c r="CZ56" s="93">
        <f>COUNTIF(G56:CU56,"ОТ")/2</f>
        <v>0</v>
      </c>
      <c r="DA56" s="94">
        <v>21</v>
      </c>
      <c r="DB56" s="94">
        <v>0</v>
      </c>
      <c r="DC56" s="94">
        <v>0</v>
      </c>
      <c r="DD56" s="94">
        <f>COUNTIFS($G$4:$CU$4,"СБ",G56:CU56,"В")+COUNTIFS($G$4:$CU$4,"ВС",G56:CU56,"В")</f>
        <v>0</v>
      </c>
      <c r="DE56" s="95">
        <f>$CX$3-CW56</f>
        <v>-1</v>
      </c>
      <c r="DF56" s="96">
        <f>$CY$3-CV56</f>
        <v>-5</v>
      </c>
    </row>
    <row r="57" s="7" customFormat="1" ht="23.1" customHeight="1">
      <c r="A57" s="75">
        <v>52</v>
      </c>
      <c r="B57" s="76">
        <v>1163</v>
      </c>
      <c r="C57" t="s" s="119">
        <v>173</v>
      </c>
      <c r="D57" t="s" s="97">
        <v>54</v>
      </c>
      <c r="E57" s="79">
        <v>26</v>
      </c>
      <c r="F57" t="s" s="118">
        <v>174</v>
      </c>
      <c r="G57" t="s" s="98">
        <v>40</v>
      </c>
      <c r="H57" t="s" s="99">
        <v>50</v>
      </c>
      <c r="I57" s="103"/>
      <c r="J57" t="s" s="98">
        <v>40</v>
      </c>
      <c r="K57" t="s" s="99">
        <v>150</v>
      </c>
      <c r="L57" t="s" s="100">
        <v>55</v>
      </c>
      <c r="M57" t="s" s="98">
        <v>59</v>
      </c>
      <c r="N57" t="s" s="99">
        <v>65</v>
      </c>
      <c r="O57" s="103"/>
      <c r="P57" t="s" s="101">
        <v>34</v>
      </c>
      <c r="Q57" t="s" s="102">
        <v>34</v>
      </c>
      <c r="R57" s="103"/>
      <c r="S57" t="s" s="101">
        <v>34</v>
      </c>
      <c r="T57" t="s" s="102">
        <v>34</v>
      </c>
      <c r="U57" s="103"/>
      <c r="V57" t="s" s="101">
        <v>34</v>
      </c>
      <c r="W57" t="s" s="102">
        <v>34</v>
      </c>
      <c r="X57" s="103"/>
      <c r="Y57" t="s" s="101">
        <v>34</v>
      </c>
      <c r="Z57" t="s" s="102">
        <v>34</v>
      </c>
      <c r="AA57" s="103"/>
      <c r="AB57" t="s" s="98">
        <v>40</v>
      </c>
      <c r="AC57" t="s" s="99">
        <v>175</v>
      </c>
      <c r="AD57" s="103"/>
      <c r="AE57" t="s" s="98">
        <v>40</v>
      </c>
      <c r="AF57" t="s" s="99">
        <v>50</v>
      </c>
      <c r="AG57" t="s" s="100">
        <v>55</v>
      </c>
      <c r="AH57" t="s" s="98">
        <v>59</v>
      </c>
      <c r="AI57" t="s" s="99">
        <v>65</v>
      </c>
      <c r="AJ57" s="103"/>
      <c r="AK57" t="s" s="101">
        <v>34</v>
      </c>
      <c r="AL57" t="s" s="102">
        <v>34</v>
      </c>
      <c r="AM57" s="103"/>
      <c r="AN57" t="s" s="101">
        <v>34</v>
      </c>
      <c r="AO57" t="s" s="102">
        <v>34</v>
      </c>
      <c r="AP57" s="103"/>
      <c r="AQ57" t="s" s="101">
        <v>34</v>
      </c>
      <c r="AR57" t="s" s="102">
        <v>34</v>
      </c>
      <c r="AS57" s="103"/>
      <c r="AT57" t="s" s="101">
        <v>34</v>
      </c>
      <c r="AU57" t="s" s="102">
        <v>34</v>
      </c>
      <c r="AV57" s="103"/>
      <c r="AW57" t="s" s="98">
        <v>40</v>
      </c>
      <c r="AX57" t="s" s="99">
        <v>150</v>
      </c>
      <c r="AY57" s="103"/>
      <c r="AZ57" t="s" s="98">
        <v>59</v>
      </c>
      <c r="BA57" t="s" s="99">
        <v>65</v>
      </c>
      <c r="BB57" s="103"/>
      <c r="BC57" t="s" s="98">
        <v>59</v>
      </c>
      <c r="BD57" t="s" s="99">
        <v>65</v>
      </c>
      <c r="BE57" s="103"/>
      <c r="BF57" t="s" s="101">
        <v>34</v>
      </c>
      <c r="BG57" t="s" s="102">
        <v>34</v>
      </c>
      <c r="BH57" s="103"/>
      <c r="BI57" t="s" s="101">
        <v>34</v>
      </c>
      <c r="BJ57" t="s" s="102">
        <v>34</v>
      </c>
      <c r="BK57" s="103"/>
      <c r="BL57" t="s" s="101">
        <v>34</v>
      </c>
      <c r="BM57" t="s" s="102">
        <v>34</v>
      </c>
      <c r="BN57" s="103"/>
      <c r="BO57" t="s" s="101">
        <v>34</v>
      </c>
      <c r="BP57" t="s" s="102">
        <v>34</v>
      </c>
      <c r="BQ57" s="103"/>
      <c r="BR57" t="s" s="98">
        <v>40</v>
      </c>
      <c r="BS57" t="s" s="99">
        <v>150</v>
      </c>
      <c r="BT57" s="103"/>
      <c r="BU57" t="s" s="98">
        <v>59</v>
      </c>
      <c r="BV57" t="s" s="99">
        <v>65</v>
      </c>
      <c r="BW57" s="103"/>
      <c r="BX57" t="s" s="98">
        <v>59</v>
      </c>
      <c r="BY57" t="s" s="99">
        <v>65</v>
      </c>
      <c r="BZ57" s="103"/>
      <c r="CA57" t="s" s="101">
        <v>34</v>
      </c>
      <c r="CB57" t="s" s="102">
        <v>34</v>
      </c>
      <c r="CC57" s="103"/>
      <c r="CD57" t="s" s="101">
        <v>34</v>
      </c>
      <c r="CE57" t="s" s="102">
        <v>34</v>
      </c>
      <c r="CF57" s="103"/>
      <c r="CG57" t="s" s="101">
        <v>34</v>
      </c>
      <c r="CH57" t="s" s="102">
        <v>34</v>
      </c>
      <c r="CI57" s="103"/>
      <c r="CJ57" t="s" s="101">
        <v>34</v>
      </c>
      <c r="CK57" t="s" s="102">
        <v>34</v>
      </c>
      <c r="CL57" s="103"/>
      <c r="CM57" t="s" s="98">
        <v>40</v>
      </c>
      <c r="CN57" t="s" s="99">
        <v>150</v>
      </c>
      <c r="CO57" s="103"/>
      <c r="CP57" t="s" s="98">
        <v>40</v>
      </c>
      <c r="CQ57" t="s" s="99">
        <v>150</v>
      </c>
      <c r="CR57" t="s" s="100">
        <v>55</v>
      </c>
      <c r="CS57" t="s" s="98">
        <v>40</v>
      </c>
      <c r="CT57" t="s" s="99">
        <v>150</v>
      </c>
      <c r="CU57" t="s" s="100">
        <v>55</v>
      </c>
      <c r="CV57" s="104">
        <v>158</v>
      </c>
      <c r="CW57" s="90">
        <f>COUNTA($G$3:$CU$3)-CY57</f>
        <v>15</v>
      </c>
      <c r="CX57" s="91">
        <f t="shared" si="3"/>
        <v>11</v>
      </c>
      <c r="CY57" s="92">
        <v>16</v>
      </c>
      <c r="CZ57" s="93">
        <f>COUNTIF(G57:CU57,"ОТ")/2</f>
        <v>0</v>
      </c>
      <c r="DA57" s="94">
        <v>15</v>
      </c>
      <c r="DB57" s="94">
        <v>0</v>
      </c>
      <c r="DC57" s="94">
        <v>0</v>
      </c>
      <c r="DD57" s="94">
        <f>COUNTIFS($G$4:$CU$4,"СБ",G57:CU57,"В")+COUNTIFS($G$4:$CU$4,"ВС",G57:CU57,"В")</f>
        <v>8</v>
      </c>
      <c r="DE57" s="95">
        <f>$CX$3-CW57</f>
        <v>5</v>
      </c>
      <c r="DF57" s="96">
        <f>$CY$3-CV57</f>
        <v>2</v>
      </c>
    </row>
    <row r="58" s="7" customFormat="1" ht="23.1" customHeight="1">
      <c r="A58" s="75">
        <v>53</v>
      </c>
      <c r="B58" s="76">
        <v>8434</v>
      </c>
      <c r="C58" t="s" s="119">
        <v>176</v>
      </c>
      <c r="D58" t="s" s="97">
        <v>177</v>
      </c>
      <c r="E58" s="79">
        <v>17</v>
      </c>
      <c r="F58" t="s" s="118">
        <v>178</v>
      </c>
      <c r="G58" t="s" s="98">
        <v>40</v>
      </c>
      <c r="H58" t="s" s="99">
        <v>50</v>
      </c>
      <c r="I58" s="103"/>
      <c r="J58" t="s" s="98">
        <v>46</v>
      </c>
      <c r="K58" t="s" s="99">
        <v>47</v>
      </c>
      <c r="L58" s="103"/>
      <c r="M58" t="s" s="98">
        <v>46</v>
      </c>
      <c r="N58" t="s" s="99">
        <v>47</v>
      </c>
      <c r="O58" s="103"/>
      <c r="P58" t="s" s="101">
        <v>34</v>
      </c>
      <c r="Q58" t="s" s="102">
        <v>34</v>
      </c>
      <c r="R58" s="103"/>
      <c r="S58" t="s" s="101">
        <v>34</v>
      </c>
      <c r="T58" t="s" s="102">
        <v>34</v>
      </c>
      <c r="U58" s="103"/>
      <c r="V58" t="s" s="98">
        <v>40</v>
      </c>
      <c r="W58" t="s" s="99">
        <v>50</v>
      </c>
      <c r="X58" t="s" s="100">
        <v>63</v>
      </c>
      <c r="Y58" t="s" s="98">
        <v>40</v>
      </c>
      <c r="Z58" t="s" s="99">
        <v>50</v>
      </c>
      <c r="AA58" t="s" s="100">
        <v>63</v>
      </c>
      <c r="AB58" t="s" s="98">
        <v>40</v>
      </c>
      <c r="AC58" t="s" s="99">
        <v>50</v>
      </c>
      <c r="AD58" t="s" s="100">
        <v>63</v>
      </c>
      <c r="AE58" t="s" s="101">
        <v>34</v>
      </c>
      <c r="AF58" t="s" s="102">
        <v>34</v>
      </c>
      <c r="AG58" s="103"/>
      <c r="AH58" t="s" s="101">
        <v>34</v>
      </c>
      <c r="AI58" t="s" s="102">
        <v>34</v>
      </c>
      <c r="AJ58" s="103"/>
      <c r="AK58" t="s" s="98">
        <v>40</v>
      </c>
      <c r="AL58" t="s" s="99">
        <v>50</v>
      </c>
      <c r="AM58" s="103"/>
      <c r="AN58" t="s" s="98">
        <v>40</v>
      </c>
      <c r="AO58" t="s" s="99">
        <v>50</v>
      </c>
      <c r="AP58" s="103"/>
      <c r="AQ58" t="s" s="98">
        <v>46</v>
      </c>
      <c r="AR58" t="s" s="99">
        <v>47</v>
      </c>
      <c r="AS58" s="103"/>
      <c r="AT58" t="s" s="98">
        <v>46</v>
      </c>
      <c r="AU58" t="s" s="99">
        <v>47</v>
      </c>
      <c r="AV58" s="103"/>
      <c r="AW58" t="s" s="98">
        <v>46</v>
      </c>
      <c r="AX58" t="s" s="99">
        <v>47</v>
      </c>
      <c r="AY58" s="103"/>
      <c r="AZ58" t="s" s="101">
        <v>34</v>
      </c>
      <c r="BA58" t="s" s="102">
        <v>34</v>
      </c>
      <c r="BB58" s="103"/>
      <c r="BC58" t="s" s="101">
        <v>34</v>
      </c>
      <c r="BD58" t="s" s="102">
        <v>34</v>
      </c>
      <c r="BE58" s="103"/>
      <c r="BF58" t="s" s="98">
        <v>40</v>
      </c>
      <c r="BG58" t="s" s="99">
        <v>50</v>
      </c>
      <c r="BH58" s="103"/>
      <c r="BI58" t="s" s="98">
        <v>46</v>
      </c>
      <c r="BJ58" t="s" s="99">
        <v>47</v>
      </c>
      <c r="BK58" s="103"/>
      <c r="BL58" t="s" s="98">
        <v>32</v>
      </c>
      <c r="BM58" t="s" s="99">
        <v>6</v>
      </c>
      <c r="BN58" s="103"/>
      <c r="BO58" t="s" s="98">
        <v>76</v>
      </c>
      <c r="BP58" t="s" s="99">
        <v>77</v>
      </c>
      <c r="BQ58" s="103"/>
      <c r="BR58" t="s" s="98">
        <v>48</v>
      </c>
      <c r="BS58" t="s" s="99">
        <v>49</v>
      </c>
      <c r="BT58" s="103"/>
      <c r="BU58" t="s" s="101">
        <v>34</v>
      </c>
      <c r="BV58" t="s" s="102">
        <v>34</v>
      </c>
      <c r="BW58" s="103"/>
      <c r="BX58" t="s" s="101">
        <v>34</v>
      </c>
      <c r="BY58" t="s" s="102">
        <v>34</v>
      </c>
      <c r="BZ58" s="103"/>
      <c r="CA58" t="s" s="98">
        <v>59</v>
      </c>
      <c r="CB58" t="s" s="99">
        <v>60</v>
      </c>
      <c r="CC58" s="103"/>
      <c r="CD58" t="s" s="98">
        <v>46</v>
      </c>
      <c r="CE58" t="s" s="99">
        <v>47</v>
      </c>
      <c r="CF58" s="103"/>
      <c r="CG58" t="s" s="98">
        <v>56</v>
      </c>
      <c r="CH58" t="s" s="99">
        <v>57</v>
      </c>
      <c r="CI58" s="103"/>
      <c r="CJ58" t="s" s="98">
        <v>56</v>
      </c>
      <c r="CK58" t="s" s="99">
        <v>57</v>
      </c>
      <c r="CL58" s="103"/>
      <c r="CM58" t="s" s="98">
        <v>56</v>
      </c>
      <c r="CN58" t="s" s="99">
        <v>57</v>
      </c>
      <c r="CO58" s="103"/>
      <c r="CP58" t="s" s="101">
        <v>34</v>
      </c>
      <c r="CQ58" t="s" s="102">
        <v>34</v>
      </c>
      <c r="CR58" s="103"/>
      <c r="CS58" t="s" s="101">
        <v>34</v>
      </c>
      <c r="CT58" t="s" s="102">
        <v>34</v>
      </c>
      <c r="CU58" s="103"/>
      <c r="CV58" s="104">
        <v>168</v>
      </c>
      <c r="CW58" s="90">
        <f>COUNTA($G$3:$CU$3)-CY58</f>
        <v>21</v>
      </c>
      <c r="CX58" s="91">
        <f t="shared" si="3"/>
        <v>11</v>
      </c>
      <c r="CY58" s="92">
        <v>10</v>
      </c>
      <c r="CZ58" s="93">
        <f>COUNTIF(G58:CU58,"ОТ")/2</f>
        <v>0</v>
      </c>
      <c r="DA58" s="94">
        <v>21</v>
      </c>
      <c r="DB58" s="94">
        <v>0</v>
      </c>
      <c r="DC58" s="94">
        <v>0</v>
      </c>
      <c r="DD58" s="94">
        <f>COUNTIFS($G$4:$CU$4,"СБ",G58:CU58,"В")+COUNTIFS($G$4:$CU$4,"ВС",G58:CU58,"В")</f>
        <v>1</v>
      </c>
      <c r="DE58" s="95">
        <f>$CX$3-CW58</f>
        <v>-1</v>
      </c>
      <c r="DF58" s="96">
        <f>$CY$3-CV58</f>
        <v>-8</v>
      </c>
    </row>
    <row r="59" s="7" customFormat="1" ht="23.1" customHeight="1">
      <c r="A59" s="75">
        <v>54</v>
      </c>
      <c r="B59" s="76">
        <v>17494</v>
      </c>
      <c r="C59" t="s" s="121">
        <v>179</v>
      </c>
      <c r="D59" t="s" s="97">
        <v>180</v>
      </c>
      <c r="E59" s="79">
        <v>32</v>
      </c>
      <c r="F59" s="80">
        <v>0</v>
      </c>
      <c r="G59" t="s" s="98">
        <v>59</v>
      </c>
      <c r="H59" t="s" s="99">
        <v>108</v>
      </c>
      <c r="I59" t="s" s="100">
        <v>81</v>
      </c>
      <c r="J59" t="s" s="101">
        <v>34</v>
      </c>
      <c r="K59" t="s" s="102">
        <v>34</v>
      </c>
      <c r="L59" s="103"/>
      <c r="M59" t="s" s="101">
        <v>34</v>
      </c>
      <c r="N59" t="s" s="102">
        <v>34</v>
      </c>
      <c r="O59" s="103"/>
      <c r="P59" t="s" s="98">
        <v>59</v>
      </c>
      <c r="Q59" t="s" s="99">
        <v>108</v>
      </c>
      <c r="R59" t="s" s="100">
        <v>81</v>
      </c>
      <c r="S59" t="s" s="98">
        <v>59</v>
      </c>
      <c r="T59" t="s" s="99">
        <v>108</v>
      </c>
      <c r="U59" t="s" s="100">
        <v>81</v>
      </c>
      <c r="V59" t="s" s="98">
        <v>59</v>
      </c>
      <c r="W59" t="s" s="99">
        <v>108</v>
      </c>
      <c r="X59" t="s" s="100">
        <v>81</v>
      </c>
      <c r="Y59" t="s" s="98">
        <v>59</v>
      </c>
      <c r="Z59" t="s" s="99">
        <v>108</v>
      </c>
      <c r="AA59" t="s" s="100">
        <v>81</v>
      </c>
      <c r="AB59" t="s" s="98">
        <v>59</v>
      </c>
      <c r="AC59" t="s" s="99">
        <v>108</v>
      </c>
      <c r="AD59" t="s" s="100">
        <v>81</v>
      </c>
      <c r="AE59" t="s" s="101">
        <v>34</v>
      </c>
      <c r="AF59" t="s" s="102">
        <v>34</v>
      </c>
      <c r="AG59" s="103"/>
      <c r="AH59" t="s" s="101">
        <v>34</v>
      </c>
      <c r="AI59" t="s" s="102">
        <v>34</v>
      </c>
      <c r="AJ59" s="103"/>
      <c r="AK59" t="s" s="98">
        <v>59</v>
      </c>
      <c r="AL59" t="s" s="99">
        <v>108</v>
      </c>
      <c r="AM59" t="s" s="100">
        <v>81</v>
      </c>
      <c r="AN59" t="s" s="98">
        <v>59</v>
      </c>
      <c r="AO59" t="s" s="99">
        <v>108</v>
      </c>
      <c r="AP59" t="s" s="100">
        <v>81</v>
      </c>
      <c r="AQ59" t="s" s="101">
        <v>34</v>
      </c>
      <c r="AR59" t="s" s="102">
        <v>34</v>
      </c>
      <c r="AS59" s="103"/>
      <c r="AT59" t="s" s="101">
        <v>78</v>
      </c>
      <c r="AU59" t="s" s="102">
        <v>78</v>
      </c>
      <c r="AV59" s="103"/>
      <c r="AW59" t="s" s="101">
        <v>78</v>
      </c>
      <c r="AX59" t="s" s="102">
        <v>78</v>
      </c>
      <c r="AY59" s="103"/>
      <c r="AZ59" t="s" s="101">
        <v>78</v>
      </c>
      <c r="BA59" t="s" s="102">
        <v>78</v>
      </c>
      <c r="BB59" s="103"/>
      <c r="BC59" t="s" s="101">
        <v>78</v>
      </c>
      <c r="BD59" t="s" s="102">
        <v>78</v>
      </c>
      <c r="BE59" s="103"/>
      <c r="BF59" t="s" s="101">
        <v>78</v>
      </c>
      <c r="BG59" t="s" s="102">
        <v>78</v>
      </c>
      <c r="BH59" s="103"/>
      <c r="BI59" t="s" s="101">
        <v>34</v>
      </c>
      <c r="BJ59" t="s" s="102">
        <v>34</v>
      </c>
      <c r="BK59" s="103"/>
      <c r="BL59" t="s" s="101">
        <v>34</v>
      </c>
      <c r="BM59" t="s" s="102">
        <v>34</v>
      </c>
      <c r="BN59" s="103"/>
      <c r="BO59" t="s" s="101">
        <v>78</v>
      </c>
      <c r="BP59" t="s" s="102">
        <v>78</v>
      </c>
      <c r="BQ59" s="103"/>
      <c r="BR59" t="s" s="101">
        <v>78</v>
      </c>
      <c r="BS59" t="s" s="102">
        <v>78</v>
      </c>
      <c r="BT59" s="103"/>
      <c r="BU59" t="s" s="101">
        <v>78</v>
      </c>
      <c r="BV59" t="s" s="102">
        <v>78</v>
      </c>
      <c r="BW59" s="103"/>
      <c r="BX59" t="s" s="101">
        <v>78</v>
      </c>
      <c r="BY59" t="s" s="102">
        <v>78</v>
      </c>
      <c r="BZ59" s="103"/>
      <c r="CA59" t="s" s="101">
        <v>78</v>
      </c>
      <c r="CB59" t="s" s="102">
        <v>78</v>
      </c>
      <c r="CC59" s="103"/>
      <c r="CD59" t="s" s="101">
        <v>34</v>
      </c>
      <c r="CE59" t="s" s="102">
        <v>34</v>
      </c>
      <c r="CF59" s="103"/>
      <c r="CG59" t="s" s="101">
        <v>34</v>
      </c>
      <c r="CH59" t="s" s="102">
        <v>34</v>
      </c>
      <c r="CI59" s="103"/>
      <c r="CJ59" t="s" s="98">
        <v>59</v>
      </c>
      <c r="CK59" t="s" s="99">
        <v>108</v>
      </c>
      <c r="CL59" t="s" s="100">
        <v>81</v>
      </c>
      <c r="CM59" t="s" s="98">
        <v>59</v>
      </c>
      <c r="CN59" t="s" s="99">
        <v>108</v>
      </c>
      <c r="CO59" t="s" s="100">
        <v>81</v>
      </c>
      <c r="CP59" t="s" s="101">
        <v>34</v>
      </c>
      <c r="CQ59" t="s" s="102">
        <v>34</v>
      </c>
      <c r="CR59" s="103"/>
      <c r="CS59" t="s" s="101">
        <v>34</v>
      </c>
      <c r="CT59" t="s" s="102">
        <v>34</v>
      </c>
      <c r="CU59" s="103"/>
      <c r="CV59" s="104">
        <v>140</v>
      </c>
      <c r="CW59" s="90">
        <f>COUNTA($G$3:$CU$3)-CY59</f>
        <v>20</v>
      </c>
      <c r="CX59" s="91">
        <f t="shared" si="3"/>
        <v>11</v>
      </c>
      <c r="CY59" s="92">
        <v>11</v>
      </c>
      <c r="CZ59" s="93">
        <f>COUNTIF(G59:CU59,"ОТ")/2</f>
        <v>10</v>
      </c>
      <c r="DA59" s="94">
        <v>10</v>
      </c>
      <c r="DB59" s="94">
        <v>0</v>
      </c>
      <c r="DC59" s="94">
        <v>0</v>
      </c>
      <c r="DD59" s="94">
        <f>COUNTIFS($G$4:$CU$4,"СБ",G59:CU59,"В")+COUNTIFS($G$4:$CU$4,"ВС",G59:CU59,"В")</f>
        <v>5</v>
      </c>
      <c r="DE59" s="95">
        <f>$CX$3-CW59</f>
        <v>0</v>
      </c>
      <c r="DF59" s="96">
        <f>$CY$3-CV59</f>
        <v>20</v>
      </c>
    </row>
    <row r="60" s="7" customFormat="1" ht="23.1" customHeight="1">
      <c r="A60" s="75">
        <v>55</v>
      </c>
      <c r="B60" s="76">
        <v>1466</v>
      </c>
      <c r="C60" t="s" s="119">
        <v>181</v>
      </c>
      <c r="D60" s="78">
        <v>0</v>
      </c>
      <c r="E60" s="79">
        <v>32</v>
      </c>
      <c r="F60" t="s" s="123">
        <v>182</v>
      </c>
      <c r="G60" t="s" s="101">
        <v>34</v>
      </c>
      <c r="H60" t="s" s="102">
        <v>34</v>
      </c>
      <c r="I60" s="103"/>
      <c r="J60" t="s" s="98">
        <v>44</v>
      </c>
      <c r="K60" t="s" s="99">
        <v>45</v>
      </c>
      <c r="L60" s="103"/>
      <c r="M60" t="s" s="98">
        <v>44</v>
      </c>
      <c r="N60" t="s" s="99">
        <v>45</v>
      </c>
      <c r="O60" s="103"/>
      <c r="P60" t="s" s="101">
        <v>34</v>
      </c>
      <c r="Q60" t="s" s="102">
        <v>34</v>
      </c>
      <c r="R60" s="103"/>
      <c r="S60" t="s" s="101">
        <v>34</v>
      </c>
      <c r="T60" t="s" s="102">
        <v>34</v>
      </c>
      <c r="U60" s="103"/>
      <c r="V60" t="s" s="98">
        <v>76</v>
      </c>
      <c r="W60" t="s" s="99">
        <v>77</v>
      </c>
      <c r="X60" s="103"/>
      <c r="Y60" t="s" s="98">
        <v>76</v>
      </c>
      <c r="Z60" t="s" s="99">
        <v>77</v>
      </c>
      <c r="AA60" s="103"/>
      <c r="AB60" t="s" s="98">
        <v>76</v>
      </c>
      <c r="AC60" t="s" s="99">
        <v>6</v>
      </c>
      <c r="AD60" s="103"/>
      <c r="AE60" t="s" s="98">
        <v>44</v>
      </c>
      <c r="AF60" t="s" s="99">
        <v>45</v>
      </c>
      <c r="AG60" s="103"/>
      <c r="AH60" t="s" s="98">
        <v>44</v>
      </c>
      <c r="AI60" t="s" s="99">
        <v>45</v>
      </c>
      <c r="AJ60" s="103"/>
      <c r="AK60" t="s" s="101">
        <v>34</v>
      </c>
      <c r="AL60" t="s" s="102">
        <v>34</v>
      </c>
      <c r="AM60" s="103"/>
      <c r="AN60" t="s" s="101">
        <v>34</v>
      </c>
      <c r="AO60" t="s" s="102">
        <v>34</v>
      </c>
      <c r="AP60" s="103"/>
      <c r="AQ60" t="s" s="98">
        <v>76</v>
      </c>
      <c r="AR60" t="s" s="99">
        <v>77</v>
      </c>
      <c r="AS60" s="103"/>
      <c r="AT60" t="s" s="98">
        <v>76</v>
      </c>
      <c r="AU60" t="s" s="99">
        <v>77</v>
      </c>
      <c r="AV60" s="103"/>
      <c r="AW60" t="s" s="98">
        <v>76</v>
      </c>
      <c r="AX60" t="s" s="99">
        <v>77</v>
      </c>
      <c r="AY60" s="103"/>
      <c r="AZ60" t="s" s="98">
        <v>44</v>
      </c>
      <c r="BA60" t="s" s="99">
        <v>45</v>
      </c>
      <c r="BB60" s="103"/>
      <c r="BC60" t="s" s="98">
        <v>44</v>
      </c>
      <c r="BD60" t="s" s="99">
        <v>45</v>
      </c>
      <c r="BE60" s="103"/>
      <c r="BF60" t="s" s="101">
        <v>34</v>
      </c>
      <c r="BG60" t="s" s="102">
        <v>34</v>
      </c>
      <c r="BH60" s="103"/>
      <c r="BI60" t="s" s="101">
        <v>34</v>
      </c>
      <c r="BJ60" t="s" s="102">
        <v>34</v>
      </c>
      <c r="BK60" s="103"/>
      <c r="BL60" t="s" s="98">
        <v>76</v>
      </c>
      <c r="BM60" t="s" s="99">
        <v>77</v>
      </c>
      <c r="BN60" s="103"/>
      <c r="BO60" t="s" s="98">
        <v>76</v>
      </c>
      <c r="BP60" t="s" s="99">
        <v>77</v>
      </c>
      <c r="BQ60" s="103"/>
      <c r="BR60" t="s" s="98">
        <v>76</v>
      </c>
      <c r="BS60" t="s" s="99">
        <v>77</v>
      </c>
      <c r="BT60" s="103"/>
      <c r="BU60" t="s" s="98">
        <v>48</v>
      </c>
      <c r="BV60" t="s" s="99">
        <v>49</v>
      </c>
      <c r="BW60" t="s" s="100">
        <v>33</v>
      </c>
      <c r="BX60" t="s" s="98">
        <v>44</v>
      </c>
      <c r="BY60" t="s" s="99">
        <v>45</v>
      </c>
      <c r="BZ60" s="103"/>
      <c r="CA60" t="s" s="101">
        <v>34</v>
      </c>
      <c r="CB60" t="s" s="102">
        <v>34</v>
      </c>
      <c r="CC60" s="103"/>
      <c r="CD60" t="s" s="101">
        <v>34</v>
      </c>
      <c r="CE60" t="s" s="102">
        <v>34</v>
      </c>
      <c r="CF60" s="103"/>
      <c r="CG60" t="s" s="98">
        <v>76</v>
      </c>
      <c r="CH60" t="s" s="99">
        <v>77</v>
      </c>
      <c r="CI60" s="103"/>
      <c r="CJ60" t="s" s="98">
        <v>76</v>
      </c>
      <c r="CK60" t="s" s="99">
        <v>77</v>
      </c>
      <c r="CL60" s="103"/>
      <c r="CM60" t="s" s="98">
        <v>76</v>
      </c>
      <c r="CN60" t="s" s="99">
        <v>77</v>
      </c>
      <c r="CO60" s="103"/>
      <c r="CP60" t="s" s="98">
        <v>44</v>
      </c>
      <c r="CQ60" t="s" s="99">
        <v>45</v>
      </c>
      <c r="CR60" s="103"/>
      <c r="CS60" t="s" s="98">
        <v>44</v>
      </c>
      <c r="CT60" t="s" s="99">
        <v>45</v>
      </c>
      <c r="CU60" s="103"/>
      <c r="CV60" s="104">
        <v>175</v>
      </c>
      <c r="CW60" s="90">
        <f>COUNTA($G$3:$CU$3)-CY60</f>
        <v>22</v>
      </c>
      <c r="CX60" s="91">
        <f t="shared" si="3"/>
        <v>11</v>
      </c>
      <c r="CY60" s="92">
        <v>9</v>
      </c>
      <c r="CZ60" s="93">
        <f>COUNTIF(G60:CU60,"ОТ")/2</f>
        <v>0</v>
      </c>
      <c r="DA60" s="94">
        <v>22</v>
      </c>
      <c r="DB60" s="94">
        <v>0</v>
      </c>
      <c r="DC60" s="94">
        <v>0</v>
      </c>
      <c r="DD60" s="94">
        <f>COUNTIFS($G$4:$CU$4,"СБ",G60:CU60,"В")+COUNTIFS($G$4:$CU$4,"ВС",G60:CU60,"В")</f>
        <v>4</v>
      </c>
      <c r="DE60" s="95">
        <f>$CX$3-CW60</f>
        <v>-2</v>
      </c>
      <c r="DF60" s="96">
        <f>$CY$3-CV60</f>
        <v>-15</v>
      </c>
    </row>
    <row r="61" s="7" customFormat="1" ht="23.1" customHeight="1">
      <c r="A61" s="75">
        <v>56</v>
      </c>
      <c r="B61" s="76">
        <v>48894</v>
      </c>
      <c r="C61" t="s" s="119">
        <v>183</v>
      </c>
      <c r="D61" s="78">
        <v>0</v>
      </c>
      <c r="E61" s="79">
        <v>10</v>
      </c>
      <c r="F61" s="80">
        <v>0</v>
      </c>
      <c r="G61" t="s" s="98">
        <v>51</v>
      </c>
      <c r="H61" t="s" s="99">
        <v>52</v>
      </c>
      <c r="I61" s="103"/>
      <c r="J61" t="s" s="98">
        <v>36</v>
      </c>
      <c r="K61" t="s" s="99">
        <v>37</v>
      </c>
      <c r="L61" s="103"/>
      <c r="M61" t="s" s="98">
        <v>36</v>
      </c>
      <c r="N61" t="s" s="99">
        <v>37</v>
      </c>
      <c r="O61" s="103"/>
      <c r="P61" t="s" s="101">
        <v>34</v>
      </c>
      <c r="Q61" t="s" s="102">
        <v>34</v>
      </c>
      <c r="R61" s="103"/>
      <c r="S61" t="s" s="101">
        <v>34</v>
      </c>
      <c r="T61" t="s" s="102">
        <v>34</v>
      </c>
      <c r="U61" s="103"/>
      <c r="V61" t="s" s="98">
        <v>40</v>
      </c>
      <c r="W61" t="s" s="99">
        <v>50</v>
      </c>
      <c r="X61" s="103"/>
      <c r="Y61" t="s" s="98">
        <v>40</v>
      </c>
      <c r="Z61" t="s" s="99">
        <v>50</v>
      </c>
      <c r="AA61" s="103"/>
      <c r="AB61" t="s" s="98">
        <v>46</v>
      </c>
      <c r="AC61" t="s" s="99">
        <v>47</v>
      </c>
      <c r="AD61" s="103"/>
      <c r="AE61" t="s" s="101">
        <v>34</v>
      </c>
      <c r="AF61" t="s" s="102">
        <v>34</v>
      </c>
      <c r="AG61" s="103"/>
      <c r="AH61" t="s" s="101">
        <v>34</v>
      </c>
      <c r="AI61" t="s" s="102">
        <v>34</v>
      </c>
      <c r="AJ61" s="103"/>
      <c r="AK61" t="s" s="98">
        <v>64</v>
      </c>
      <c r="AL61" t="s" s="99">
        <v>65</v>
      </c>
      <c r="AM61" t="s" s="100">
        <v>33</v>
      </c>
      <c r="AN61" t="s" s="98">
        <v>51</v>
      </c>
      <c r="AO61" t="s" s="99">
        <v>52</v>
      </c>
      <c r="AP61" t="s" s="100">
        <v>33</v>
      </c>
      <c r="AQ61" t="s" s="98">
        <v>4</v>
      </c>
      <c r="AR61" t="s" s="99">
        <v>3</v>
      </c>
      <c r="AS61" t="s" s="100">
        <v>33</v>
      </c>
      <c r="AT61" t="s" s="101">
        <v>34</v>
      </c>
      <c r="AU61" t="s" s="102">
        <v>34</v>
      </c>
      <c r="AV61" s="103"/>
      <c r="AW61" t="s" s="98">
        <v>38</v>
      </c>
      <c r="AX61" t="s" s="99">
        <v>39</v>
      </c>
      <c r="AY61" s="103"/>
      <c r="AZ61" t="s" s="98">
        <v>38</v>
      </c>
      <c r="BA61" t="s" s="99">
        <v>39</v>
      </c>
      <c r="BB61" s="103"/>
      <c r="BC61" t="s" s="98">
        <v>4</v>
      </c>
      <c r="BD61" t="s" s="99">
        <v>3</v>
      </c>
      <c r="BE61" s="103"/>
      <c r="BF61" t="s" s="101">
        <v>34</v>
      </c>
      <c r="BG61" t="s" s="102">
        <v>34</v>
      </c>
      <c r="BH61" s="103"/>
      <c r="BI61" t="s" s="101">
        <v>34</v>
      </c>
      <c r="BJ61" t="s" s="102">
        <v>34</v>
      </c>
      <c r="BK61" s="103"/>
      <c r="BL61" t="s" s="98">
        <v>40</v>
      </c>
      <c r="BM61" t="s" s="99">
        <v>50</v>
      </c>
      <c r="BN61" s="103"/>
      <c r="BO61" t="s" s="98">
        <v>40</v>
      </c>
      <c r="BP61" t="s" s="99">
        <v>50</v>
      </c>
      <c r="BQ61" s="103"/>
      <c r="BR61" t="s" s="98">
        <v>40</v>
      </c>
      <c r="BS61" t="s" s="99">
        <v>50</v>
      </c>
      <c r="BT61" s="103"/>
      <c r="BU61" t="s" s="98">
        <v>59</v>
      </c>
      <c r="BV61" t="s" s="99">
        <v>60</v>
      </c>
      <c r="BW61" s="103"/>
      <c r="BX61" t="s" s="101">
        <v>34</v>
      </c>
      <c r="BY61" t="s" s="102">
        <v>34</v>
      </c>
      <c r="BZ61" s="103"/>
      <c r="CA61" t="s" s="101">
        <v>34</v>
      </c>
      <c r="CB61" t="s" s="102">
        <v>34</v>
      </c>
      <c r="CC61" s="103"/>
      <c r="CD61" t="s" s="98">
        <v>40</v>
      </c>
      <c r="CE61" t="s" s="99">
        <v>50</v>
      </c>
      <c r="CF61" s="103"/>
      <c r="CG61" t="s" s="98">
        <v>40</v>
      </c>
      <c r="CH61" t="s" s="99">
        <v>50</v>
      </c>
      <c r="CI61" s="103"/>
      <c r="CJ61" t="s" s="98">
        <v>64</v>
      </c>
      <c r="CK61" t="s" s="99">
        <v>65</v>
      </c>
      <c r="CL61" s="103"/>
      <c r="CM61" t="s" s="98">
        <v>51</v>
      </c>
      <c r="CN61" t="s" s="99">
        <v>52</v>
      </c>
      <c r="CO61" s="103"/>
      <c r="CP61" t="s" s="98">
        <v>36</v>
      </c>
      <c r="CQ61" t="s" s="99">
        <v>37</v>
      </c>
      <c r="CR61" s="103"/>
      <c r="CS61" t="s" s="101">
        <v>34</v>
      </c>
      <c r="CT61" t="s" s="102">
        <v>34</v>
      </c>
      <c r="CU61" s="103"/>
      <c r="CV61" s="104">
        <v>168</v>
      </c>
      <c r="CW61" s="90">
        <f>COUNTA($G$3:$CU$3)-CY61</f>
        <v>21</v>
      </c>
      <c r="CX61" s="91">
        <f t="shared" si="3"/>
        <v>11</v>
      </c>
      <c r="CY61" s="92">
        <v>10</v>
      </c>
      <c r="CZ61" s="93">
        <f>COUNTIF(G61:CU61,"ОТ")/2</f>
        <v>0</v>
      </c>
      <c r="DA61" s="94">
        <v>21</v>
      </c>
      <c r="DB61" s="94">
        <v>0</v>
      </c>
      <c r="DC61" s="94">
        <v>0</v>
      </c>
      <c r="DD61" s="94">
        <f>COUNTIFS($G$4:$CU$4,"СБ",G61:CU61,"В")+COUNTIFS($G$4:$CU$4,"ВС",G61:CU61,"В")</f>
        <v>2</v>
      </c>
      <c r="DE61" s="95">
        <f>$CX$3-CW61</f>
        <v>-1</v>
      </c>
      <c r="DF61" s="96">
        <f>$CY$3-CV61</f>
        <v>-8</v>
      </c>
    </row>
    <row r="62" s="7" customFormat="1" ht="23.1" customHeight="1">
      <c r="A62" s="75">
        <v>57</v>
      </c>
      <c r="B62" s="76">
        <v>1471</v>
      </c>
      <c r="C62" t="s" s="119">
        <v>184</v>
      </c>
      <c r="D62" t="s" s="97">
        <v>185</v>
      </c>
      <c r="E62" s="79">
        <v>32</v>
      </c>
      <c r="F62" t="s" s="118">
        <v>186</v>
      </c>
      <c r="G62" t="s" s="101">
        <v>34</v>
      </c>
      <c r="H62" t="s" s="102">
        <v>34</v>
      </c>
      <c r="I62" s="103"/>
      <c r="J62" t="s" s="98">
        <v>76</v>
      </c>
      <c r="K62" t="s" s="99">
        <v>4</v>
      </c>
      <c r="L62" s="103"/>
      <c r="M62" t="s" s="98">
        <v>76</v>
      </c>
      <c r="N62" t="s" s="99">
        <v>108</v>
      </c>
      <c r="O62" s="103"/>
      <c r="P62" t="s" s="101">
        <v>34</v>
      </c>
      <c r="Q62" t="s" s="102">
        <v>34</v>
      </c>
      <c r="R62" s="103"/>
      <c r="S62" t="s" s="98">
        <v>32</v>
      </c>
      <c r="T62" t="s" s="99">
        <v>43</v>
      </c>
      <c r="U62" s="103"/>
      <c r="V62" t="s" s="98">
        <v>32</v>
      </c>
      <c r="W62" t="s" s="99">
        <v>43</v>
      </c>
      <c r="X62" s="103"/>
      <c r="Y62" t="s" s="98">
        <v>76</v>
      </c>
      <c r="Z62" t="s" s="99">
        <v>4</v>
      </c>
      <c r="AA62" s="103"/>
      <c r="AB62" t="s" s="98">
        <v>76</v>
      </c>
      <c r="AC62" t="s" s="99">
        <v>4</v>
      </c>
      <c r="AD62" s="103"/>
      <c r="AE62" t="s" s="98">
        <v>40</v>
      </c>
      <c r="AF62" t="s" s="99">
        <v>50</v>
      </c>
      <c r="AG62" t="s" s="100">
        <v>63</v>
      </c>
      <c r="AH62" t="s" s="101">
        <v>34</v>
      </c>
      <c r="AI62" t="s" s="102">
        <v>34</v>
      </c>
      <c r="AJ62" s="103"/>
      <c r="AK62" t="s" s="101">
        <v>34</v>
      </c>
      <c r="AL62" t="s" s="102">
        <v>34</v>
      </c>
      <c r="AM62" s="103"/>
      <c r="AN62" t="s" s="98">
        <v>40</v>
      </c>
      <c r="AO62" t="s" s="99">
        <v>150</v>
      </c>
      <c r="AP62" t="s" s="100">
        <v>55</v>
      </c>
      <c r="AQ62" t="s" s="98">
        <v>40</v>
      </c>
      <c r="AR62" t="s" s="99">
        <v>150</v>
      </c>
      <c r="AS62" t="s" s="100">
        <v>63</v>
      </c>
      <c r="AT62" t="s" s="98">
        <v>76</v>
      </c>
      <c r="AU62" t="s" s="99">
        <v>4</v>
      </c>
      <c r="AV62" s="103"/>
      <c r="AW62" t="s" s="98">
        <v>76</v>
      </c>
      <c r="AX62" t="s" s="99">
        <v>4</v>
      </c>
      <c r="AY62" t="s" s="100">
        <v>63</v>
      </c>
      <c r="AZ62" t="s" s="98">
        <v>76</v>
      </c>
      <c r="BA62" t="s" s="99">
        <v>4</v>
      </c>
      <c r="BB62" s="103"/>
      <c r="BC62" t="s" s="101">
        <v>34</v>
      </c>
      <c r="BD62" t="s" s="102">
        <v>34</v>
      </c>
      <c r="BE62" s="103"/>
      <c r="BF62" t="s" s="101">
        <v>34</v>
      </c>
      <c r="BG62" t="s" s="102">
        <v>34</v>
      </c>
      <c r="BH62" s="103"/>
      <c r="BI62" t="s" s="98">
        <v>40</v>
      </c>
      <c r="BJ62" t="s" s="99">
        <v>150</v>
      </c>
      <c r="BK62" t="s" s="100">
        <v>63</v>
      </c>
      <c r="BL62" t="s" s="98">
        <v>59</v>
      </c>
      <c r="BM62" t="s" s="99">
        <v>65</v>
      </c>
      <c r="BN62" s="103"/>
      <c r="BO62" t="s" s="98">
        <v>76</v>
      </c>
      <c r="BP62" t="s" s="99">
        <v>4</v>
      </c>
      <c r="BQ62" s="103"/>
      <c r="BR62" t="s" s="98">
        <v>76</v>
      </c>
      <c r="BS62" t="s" s="99">
        <v>4</v>
      </c>
      <c r="BT62" s="103"/>
      <c r="BU62" t="s" s="98">
        <v>76</v>
      </c>
      <c r="BV62" t="s" s="99">
        <v>4</v>
      </c>
      <c r="BW62" s="103"/>
      <c r="BX62" t="s" s="101">
        <v>34</v>
      </c>
      <c r="BY62" t="s" s="102">
        <v>34</v>
      </c>
      <c r="BZ62" s="103"/>
      <c r="CA62" t="s" s="101">
        <v>34</v>
      </c>
      <c r="CB62" t="s" s="102">
        <v>34</v>
      </c>
      <c r="CC62" s="103"/>
      <c r="CD62" t="s" s="98">
        <v>59</v>
      </c>
      <c r="CE62" t="s" s="99">
        <v>65</v>
      </c>
      <c r="CF62" s="103"/>
      <c r="CG62" t="s" s="98">
        <v>32</v>
      </c>
      <c r="CH62" t="s" s="99">
        <v>43</v>
      </c>
      <c r="CI62" s="103"/>
      <c r="CJ62" t="s" s="98">
        <v>76</v>
      </c>
      <c r="CK62" t="s" s="99">
        <v>4</v>
      </c>
      <c r="CL62" s="103"/>
      <c r="CM62" t="s" s="98">
        <v>76</v>
      </c>
      <c r="CN62" t="s" s="99">
        <v>4</v>
      </c>
      <c r="CO62" s="103"/>
      <c r="CP62" t="s" s="98">
        <v>76</v>
      </c>
      <c r="CQ62" t="s" s="99">
        <v>4</v>
      </c>
      <c r="CR62" s="103"/>
      <c r="CS62" t="s" s="101">
        <v>34</v>
      </c>
      <c r="CT62" t="s" s="102">
        <v>34</v>
      </c>
      <c r="CU62" s="103"/>
      <c r="CV62" s="104">
        <v>160</v>
      </c>
      <c r="CW62" s="90">
        <f>COUNTA($G$3:$CU$3)-CY62</f>
        <v>22</v>
      </c>
      <c r="CX62" s="91">
        <f t="shared" si="3"/>
        <v>11</v>
      </c>
      <c r="CY62" s="92">
        <v>9</v>
      </c>
      <c r="CZ62" s="93">
        <f>COUNTIF(G62:CU62,"ОТ")/2</f>
        <v>0</v>
      </c>
      <c r="DA62" s="94">
        <v>22</v>
      </c>
      <c r="DB62" s="94">
        <v>0</v>
      </c>
      <c r="DC62" s="94">
        <v>0</v>
      </c>
      <c r="DD62" s="94">
        <f>COUNTIFS($G$4:$CU$4,"СБ",G62:CU62,"В")+COUNTIFS($G$4:$CU$4,"ВС",G62:CU62,"В")</f>
        <v>0</v>
      </c>
      <c r="DE62" s="95">
        <f>$CX$3-CW62</f>
        <v>-2</v>
      </c>
      <c r="DF62" s="96">
        <f>$CY$3-CV62</f>
        <v>0</v>
      </c>
    </row>
    <row r="63" s="7" customFormat="1" ht="23.1" customHeight="1">
      <c r="A63" s="75">
        <v>58</v>
      </c>
      <c r="B63" s="76">
        <v>40062</v>
      </c>
      <c r="C63" t="s" s="119">
        <v>187</v>
      </c>
      <c r="D63" t="s" s="97">
        <v>188</v>
      </c>
      <c r="E63" s="79">
        <v>32</v>
      </c>
      <c r="F63" t="s" s="118">
        <v>189</v>
      </c>
      <c r="G63" t="s" s="101">
        <v>34</v>
      </c>
      <c r="H63" t="s" s="102">
        <v>34</v>
      </c>
      <c r="I63" s="103"/>
      <c r="J63" t="s" s="101">
        <v>34</v>
      </c>
      <c r="K63" t="s" s="102">
        <v>34</v>
      </c>
      <c r="L63" s="103"/>
      <c r="M63" t="s" s="98">
        <v>77</v>
      </c>
      <c r="N63" t="s" s="99">
        <v>3</v>
      </c>
      <c r="O63" s="103"/>
      <c r="P63" t="s" s="98">
        <v>77</v>
      </c>
      <c r="Q63" t="s" s="99">
        <v>3</v>
      </c>
      <c r="R63" t="s" s="100">
        <v>55</v>
      </c>
      <c r="S63" t="s" s="101">
        <v>34</v>
      </c>
      <c r="T63" t="s" s="102">
        <v>34</v>
      </c>
      <c r="U63" s="103"/>
      <c r="V63" t="s" s="101">
        <v>34</v>
      </c>
      <c r="W63" t="s" s="102">
        <v>34</v>
      </c>
      <c r="X63" s="103"/>
      <c r="Y63" t="s" s="98">
        <v>77</v>
      </c>
      <c r="Z63" t="s" s="99">
        <v>3</v>
      </c>
      <c r="AA63" s="103"/>
      <c r="AB63" t="s" s="98">
        <v>77</v>
      </c>
      <c r="AC63" t="s" s="99">
        <v>3</v>
      </c>
      <c r="AD63" t="s" s="100">
        <v>68</v>
      </c>
      <c r="AE63" t="s" s="101">
        <v>34</v>
      </c>
      <c r="AF63" t="s" s="102">
        <v>34</v>
      </c>
      <c r="AG63" t="s" s="100">
        <v>33</v>
      </c>
      <c r="AH63" t="s" s="98">
        <v>77</v>
      </c>
      <c r="AI63" t="s" s="99">
        <v>3</v>
      </c>
      <c r="AJ63" t="s" s="100">
        <v>68</v>
      </c>
      <c r="AK63" t="s" s="98">
        <v>77</v>
      </c>
      <c r="AL63" t="s" s="99">
        <v>3</v>
      </c>
      <c r="AM63" s="103"/>
      <c r="AN63" t="s" s="101">
        <v>34</v>
      </c>
      <c r="AO63" t="s" s="102">
        <v>34</v>
      </c>
      <c r="AP63" s="103"/>
      <c r="AQ63" t="s" s="101">
        <v>34</v>
      </c>
      <c r="AR63" t="s" s="102">
        <v>34</v>
      </c>
      <c r="AS63" s="103"/>
      <c r="AT63" t="s" s="98">
        <v>77</v>
      </c>
      <c r="AU63" t="s" s="99">
        <v>3</v>
      </c>
      <c r="AV63" s="103"/>
      <c r="AW63" t="s" s="98">
        <v>77</v>
      </c>
      <c r="AX63" t="s" s="99">
        <v>3</v>
      </c>
      <c r="AY63" s="103"/>
      <c r="AZ63" t="s" s="98">
        <v>77</v>
      </c>
      <c r="BA63" t="s" s="99">
        <v>3</v>
      </c>
      <c r="BB63" s="103"/>
      <c r="BC63" t="s" s="98">
        <v>77</v>
      </c>
      <c r="BD63" t="s" s="99">
        <v>3</v>
      </c>
      <c r="BE63" t="s" s="100">
        <v>55</v>
      </c>
      <c r="BF63" t="s" s="98">
        <v>77</v>
      </c>
      <c r="BG63" t="s" s="99">
        <v>3</v>
      </c>
      <c r="BH63" s="103"/>
      <c r="BI63" t="s" s="101">
        <v>34</v>
      </c>
      <c r="BJ63" t="s" s="102">
        <v>34</v>
      </c>
      <c r="BK63" s="103"/>
      <c r="BL63" t="s" s="101">
        <v>34</v>
      </c>
      <c r="BM63" t="s" s="102">
        <v>34</v>
      </c>
      <c r="BN63" s="103"/>
      <c r="BO63" t="s" s="98">
        <v>77</v>
      </c>
      <c r="BP63" t="s" s="99">
        <v>3</v>
      </c>
      <c r="BQ63" s="103"/>
      <c r="BR63" t="s" s="98">
        <v>77</v>
      </c>
      <c r="BS63" t="s" s="99">
        <v>3</v>
      </c>
      <c r="BT63" s="103"/>
      <c r="BU63" t="s" s="98">
        <v>77</v>
      </c>
      <c r="BV63" t="s" s="99">
        <v>3</v>
      </c>
      <c r="BW63" s="103"/>
      <c r="BX63" t="s" s="98">
        <v>77</v>
      </c>
      <c r="BY63" t="s" s="99">
        <v>3</v>
      </c>
      <c r="BZ63" t="s" s="100">
        <v>63</v>
      </c>
      <c r="CA63" t="s" s="98">
        <v>77</v>
      </c>
      <c r="CB63" t="s" s="99">
        <v>3</v>
      </c>
      <c r="CC63" t="s" s="100">
        <v>68</v>
      </c>
      <c r="CD63" t="s" s="101">
        <v>34</v>
      </c>
      <c r="CE63" t="s" s="102">
        <v>34</v>
      </c>
      <c r="CF63" s="103"/>
      <c r="CG63" t="s" s="101">
        <v>34</v>
      </c>
      <c r="CH63" t="s" s="102">
        <v>34</v>
      </c>
      <c r="CI63" s="103"/>
      <c r="CJ63" t="s" s="98">
        <v>77</v>
      </c>
      <c r="CK63" t="s" s="99">
        <v>3</v>
      </c>
      <c r="CL63" s="103"/>
      <c r="CM63" t="s" s="98">
        <v>77</v>
      </c>
      <c r="CN63" t="s" s="99">
        <v>3</v>
      </c>
      <c r="CO63" t="s" s="100">
        <v>68</v>
      </c>
      <c r="CP63" t="s" s="98">
        <v>77</v>
      </c>
      <c r="CQ63" t="s" s="99">
        <v>3</v>
      </c>
      <c r="CR63" s="103"/>
      <c r="CS63" t="s" s="98">
        <v>77</v>
      </c>
      <c r="CT63" t="s" s="99">
        <v>3</v>
      </c>
      <c r="CU63" t="s" s="100">
        <v>55</v>
      </c>
      <c r="CV63" s="104">
        <v>100</v>
      </c>
      <c r="CW63" s="90">
        <f>COUNTA($G$3:$CU$3)-CY63</f>
        <v>20</v>
      </c>
      <c r="CX63" s="91">
        <f t="shared" si="3"/>
        <v>11</v>
      </c>
      <c r="CY63" s="92">
        <v>11</v>
      </c>
      <c r="CZ63" s="93">
        <f>COUNTIF(G63:CU63,"ОТ")/2</f>
        <v>0</v>
      </c>
      <c r="DA63" s="94">
        <v>20</v>
      </c>
      <c r="DB63" s="94">
        <v>0</v>
      </c>
      <c r="DC63" s="94">
        <v>0</v>
      </c>
      <c r="DD63" s="94">
        <f>COUNTIFS($G$4:$CU$4,"СБ",G63:CU63,"В")+COUNTIFS($G$4:$CU$4,"ВС",G63:CU63,"В")</f>
        <v>8</v>
      </c>
      <c r="DE63" s="95">
        <f>$CX$3-CW63</f>
        <v>0</v>
      </c>
      <c r="DF63" s="96">
        <f>$CY$3-CV63</f>
        <v>60</v>
      </c>
    </row>
    <row r="64" s="7" customFormat="1" ht="23.1" customHeight="1">
      <c r="A64" s="75">
        <v>59</v>
      </c>
      <c r="B64" s="76">
        <v>2291</v>
      </c>
      <c r="C64" t="s" s="119">
        <v>190</v>
      </c>
      <c r="D64" s="78">
        <v>0</v>
      </c>
      <c r="E64" s="79">
        <v>25</v>
      </c>
      <c r="F64" t="s" s="118">
        <v>191</v>
      </c>
      <c r="G64" t="s" s="101">
        <v>34</v>
      </c>
      <c r="H64" t="s" s="102">
        <v>34</v>
      </c>
      <c r="I64" s="103"/>
      <c r="J64" t="s" s="98">
        <v>46</v>
      </c>
      <c r="K64" t="s" s="99">
        <v>47</v>
      </c>
      <c r="L64" s="103"/>
      <c r="M64" t="s" s="98">
        <v>51</v>
      </c>
      <c r="N64" t="s" s="99">
        <v>52</v>
      </c>
      <c r="O64" s="103"/>
      <c r="P64" t="s" s="98">
        <v>4</v>
      </c>
      <c r="Q64" t="s" s="99">
        <v>3</v>
      </c>
      <c r="R64" s="103"/>
      <c r="S64" t="s" s="98">
        <v>4</v>
      </c>
      <c r="T64" t="s" s="99">
        <v>3</v>
      </c>
      <c r="U64" s="103"/>
      <c r="V64" t="s" s="101">
        <v>34</v>
      </c>
      <c r="W64" t="s" s="102">
        <v>34</v>
      </c>
      <c r="X64" s="103"/>
      <c r="Y64" t="s" s="101">
        <v>34</v>
      </c>
      <c r="Z64" t="s" s="102">
        <v>34</v>
      </c>
      <c r="AA64" s="103"/>
      <c r="AB64" t="s" s="101">
        <v>34</v>
      </c>
      <c r="AC64" t="s" s="102">
        <v>34</v>
      </c>
      <c r="AD64" s="103"/>
      <c r="AE64" t="s" s="101">
        <v>34</v>
      </c>
      <c r="AF64" t="s" s="102">
        <v>34</v>
      </c>
      <c r="AG64" t="s" s="100">
        <v>119</v>
      </c>
      <c r="AH64" t="s" s="98">
        <v>42</v>
      </c>
      <c r="AI64" t="s" s="99">
        <v>43</v>
      </c>
      <c r="AJ64" s="103"/>
      <c r="AK64" t="s" s="98">
        <v>4</v>
      </c>
      <c r="AL64" t="s" s="99">
        <v>3</v>
      </c>
      <c r="AM64" s="103"/>
      <c r="AN64" t="s" s="98">
        <v>4</v>
      </c>
      <c r="AO64" t="s" s="99">
        <v>3</v>
      </c>
      <c r="AP64" s="103"/>
      <c r="AQ64" t="s" s="101">
        <v>34</v>
      </c>
      <c r="AR64" t="s" s="102">
        <v>34</v>
      </c>
      <c r="AS64" s="103"/>
      <c r="AT64" t="s" s="101">
        <v>34</v>
      </c>
      <c r="AU64" t="s" s="102">
        <v>34</v>
      </c>
      <c r="AV64" s="103"/>
      <c r="AW64" t="s" s="101">
        <v>34</v>
      </c>
      <c r="AX64" t="s" s="102">
        <v>34</v>
      </c>
      <c r="AY64" s="103"/>
      <c r="AZ64" t="s" s="98">
        <v>82</v>
      </c>
      <c r="BA64" t="s" s="99">
        <v>83</v>
      </c>
      <c r="BB64" s="103"/>
      <c r="BC64" t="s" s="98">
        <v>51</v>
      </c>
      <c r="BD64" t="s" s="99">
        <v>45</v>
      </c>
      <c r="BE64" s="103"/>
      <c r="BF64" t="s" s="98">
        <v>6</v>
      </c>
      <c r="BG64" t="s" s="99">
        <v>3</v>
      </c>
      <c r="BH64" s="103"/>
      <c r="BI64" t="s" s="98">
        <v>4</v>
      </c>
      <c r="BJ64" t="s" s="99">
        <v>3</v>
      </c>
      <c r="BK64" s="103"/>
      <c r="BL64" t="s" s="101">
        <v>34</v>
      </c>
      <c r="BM64" t="s" s="102">
        <v>34</v>
      </c>
      <c r="BN64" s="103"/>
      <c r="BO64" t="s" s="101">
        <v>34</v>
      </c>
      <c r="BP64" t="s" s="102">
        <v>34</v>
      </c>
      <c r="BQ64" s="103"/>
      <c r="BR64" t="s" s="101">
        <v>34</v>
      </c>
      <c r="BS64" t="s" s="102">
        <v>34</v>
      </c>
      <c r="BT64" s="103"/>
      <c r="BU64" t="s" s="98">
        <v>44</v>
      </c>
      <c r="BV64" t="s" s="99">
        <v>45</v>
      </c>
      <c r="BW64" t="s" s="100">
        <v>33</v>
      </c>
      <c r="BX64" t="s" s="98">
        <v>4</v>
      </c>
      <c r="BY64" t="s" s="99">
        <v>3</v>
      </c>
      <c r="BZ64" s="103"/>
      <c r="CA64" t="s" s="98">
        <v>4</v>
      </c>
      <c r="CB64" t="s" s="99">
        <v>3</v>
      </c>
      <c r="CC64" s="103"/>
      <c r="CD64" t="s" s="98">
        <v>4</v>
      </c>
      <c r="CE64" t="s" s="99">
        <v>3</v>
      </c>
      <c r="CF64" s="103"/>
      <c r="CG64" t="s" s="101">
        <v>34</v>
      </c>
      <c r="CH64" t="s" s="102">
        <v>34</v>
      </c>
      <c r="CI64" s="103"/>
      <c r="CJ64" t="s" s="101">
        <v>34</v>
      </c>
      <c r="CK64" t="s" s="102">
        <v>34</v>
      </c>
      <c r="CL64" s="103"/>
      <c r="CM64" t="s" s="101">
        <v>34</v>
      </c>
      <c r="CN64" t="s" s="102">
        <v>34</v>
      </c>
      <c r="CO64" s="103"/>
      <c r="CP64" t="s" s="98">
        <v>82</v>
      </c>
      <c r="CQ64" t="s" s="99">
        <v>83</v>
      </c>
      <c r="CR64" s="103"/>
      <c r="CS64" t="s" s="98">
        <v>42</v>
      </c>
      <c r="CT64" t="s" s="99">
        <v>43</v>
      </c>
      <c r="CU64" s="103"/>
      <c r="CV64" s="104">
        <v>135</v>
      </c>
      <c r="CW64" s="90">
        <f>COUNTA($G$3:$CU$3)-CY64</f>
        <v>17</v>
      </c>
      <c r="CX64" s="91">
        <f t="shared" si="3"/>
        <v>11</v>
      </c>
      <c r="CY64" s="92">
        <v>14</v>
      </c>
      <c r="CZ64" s="93">
        <f>COUNTIF(G64:CU64,"ОТ")/2</f>
        <v>0</v>
      </c>
      <c r="DA64" s="94">
        <v>17</v>
      </c>
      <c r="DB64" s="94">
        <v>0</v>
      </c>
      <c r="DC64" s="94">
        <v>0</v>
      </c>
      <c r="DD64" s="94">
        <f>COUNTIFS($G$4:$CU$4,"СБ",G64:CU64,"В")+COUNTIFS($G$4:$CU$4,"ВС",G64:CU64,"В")</f>
        <v>4</v>
      </c>
      <c r="DE64" s="95">
        <f>$CX$3-CW64</f>
        <v>3</v>
      </c>
      <c r="DF64" s="96">
        <f>$CY$3-CV64</f>
        <v>25</v>
      </c>
    </row>
    <row r="65" s="7" customFormat="1" ht="23.1" customHeight="1">
      <c r="A65" s="75">
        <v>60</v>
      </c>
      <c r="B65" s="76">
        <v>41020</v>
      </c>
      <c r="C65" t="s" s="119">
        <v>192</v>
      </c>
      <c r="D65" s="78">
        <v>0</v>
      </c>
      <c r="E65" s="79">
        <v>32</v>
      </c>
      <c r="F65" t="s" s="118">
        <v>193</v>
      </c>
      <c r="G65" t="s" s="101">
        <v>34</v>
      </c>
      <c r="H65" t="s" s="102">
        <v>34</v>
      </c>
      <c r="I65" s="103"/>
      <c r="J65" t="s" s="101">
        <v>34</v>
      </c>
      <c r="K65" t="s" s="102">
        <v>34</v>
      </c>
      <c r="L65" s="103"/>
      <c r="M65" t="s" s="101">
        <v>34</v>
      </c>
      <c r="N65" t="s" s="102">
        <v>34</v>
      </c>
      <c r="O65" s="103"/>
      <c r="P65" t="s" s="101">
        <v>34</v>
      </c>
      <c r="Q65" t="s" s="102">
        <v>34</v>
      </c>
      <c r="R65" s="103"/>
      <c r="S65" t="s" s="101">
        <v>34</v>
      </c>
      <c r="T65" t="s" s="102">
        <v>34</v>
      </c>
      <c r="U65" s="103"/>
      <c r="V65" t="s" s="101">
        <v>34</v>
      </c>
      <c r="W65" t="s" s="102">
        <v>34</v>
      </c>
      <c r="X65" s="103"/>
      <c r="Y65" t="s" s="101">
        <v>34</v>
      </c>
      <c r="Z65" t="s" s="102">
        <v>34</v>
      </c>
      <c r="AA65" s="103"/>
      <c r="AB65" t="s" s="101">
        <v>34</v>
      </c>
      <c r="AC65" t="s" s="102">
        <v>34</v>
      </c>
      <c r="AD65" s="103"/>
      <c r="AE65" t="s" s="101">
        <v>34</v>
      </c>
      <c r="AF65" t="s" s="102">
        <v>34</v>
      </c>
      <c r="AG65" s="103"/>
      <c r="AH65" t="s" s="101">
        <v>34</v>
      </c>
      <c r="AI65" t="s" s="102">
        <v>34</v>
      </c>
      <c r="AJ65" s="103"/>
      <c r="AK65" t="s" s="101">
        <v>34</v>
      </c>
      <c r="AL65" t="s" s="102">
        <v>34</v>
      </c>
      <c r="AM65" s="103"/>
      <c r="AN65" t="s" s="101">
        <v>34</v>
      </c>
      <c r="AO65" t="s" s="102">
        <v>34</v>
      </c>
      <c r="AP65" s="103"/>
      <c r="AQ65" t="s" s="101">
        <v>34</v>
      </c>
      <c r="AR65" t="s" s="102">
        <v>34</v>
      </c>
      <c r="AS65" s="103"/>
      <c r="AT65" t="s" s="101">
        <v>34</v>
      </c>
      <c r="AU65" t="s" s="102">
        <v>34</v>
      </c>
      <c r="AV65" s="103"/>
      <c r="AW65" t="s" s="101">
        <v>34</v>
      </c>
      <c r="AX65" t="s" s="102">
        <v>34</v>
      </c>
      <c r="AY65" s="103"/>
      <c r="AZ65" t="s" s="101">
        <v>34</v>
      </c>
      <c r="BA65" t="s" s="102">
        <v>34</v>
      </c>
      <c r="BB65" s="103"/>
      <c r="BC65" t="s" s="101">
        <v>34</v>
      </c>
      <c r="BD65" t="s" s="102">
        <v>34</v>
      </c>
      <c r="BE65" s="103"/>
      <c r="BF65" t="s" s="101">
        <v>34</v>
      </c>
      <c r="BG65" t="s" s="102">
        <v>34</v>
      </c>
      <c r="BH65" s="103"/>
      <c r="BI65" t="s" s="101">
        <v>34</v>
      </c>
      <c r="BJ65" t="s" s="102">
        <v>34</v>
      </c>
      <c r="BK65" s="103"/>
      <c r="BL65" t="s" s="101">
        <v>34</v>
      </c>
      <c r="BM65" t="s" s="102">
        <v>34</v>
      </c>
      <c r="BN65" s="103"/>
      <c r="BO65" t="s" s="101">
        <v>34</v>
      </c>
      <c r="BP65" t="s" s="102">
        <v>34</v>
      </c>
      <c r="BQ65" s="103"/>
      <c r="BR65" t="s" s="101">
        <v>34</v>
      </c>
      <c r="BS65" t="s" s="102">
        <v>34</v>
      </c>
      <c r="BT65" s="103"/>
      <c r="BU65" t="s" s="101">
        <v>34</v>
      </c>
      <c r="BV65" t="s" s="102">
        <v>34</v>
      </c>
      <c r="BW65" s="103"/>
      <c r="BX65" t="s" s="101">
        <v>34</v>
      </c>
      <c r="BY65" t="s" s="102">
        <v>34</v>
      </c>
      <c r="BZ65" s="103"/>
      <c r="CA65" t="s" s="101">
        <v>34</v>
      </c>
      <c r="CB65" t="s" s="102">
        <v>34</v>
      </c>
      <c r="CC65" s="103"/>
      <c r="CD65" t="s" s="101">
        <v>34</v>
      </c>
      <c r="CE65" t="s" s="102">
        <v>34</v>
      </c>
      <c r="CF65" s="103"/>
      <c r="CG65" t="s" s="101">
        <v>34</v>
      </c>
      <c r="CH65" t="s" s="102">
        <v>34</v>
      </c>
      <c r="CI65" s="103"/>
      <c r="CJ65" t="s" s="101">
        <v>34</v>
      </c>
      <c r="CK65" t="s" s="102">
        <v>34</v>
      </c>
      <c r="CL65" s="103"/>
      <c r="CM65" t="s" s="101">
        <v>34</v>
      </c>
      <c r="CN65" t="s" s="102">
        <v>34</v>
      </c>
      <c r="CO65" s="103"/>
      <c r="CP65" t="s" s="101">
        <v>34</v>
      </c>
      <c r="CQ65" t="s" s="102">
        <v>34</v>
      </c>
      <c r="CR65" s="103"/>
      <c r="CS65" t="s" s="101">
        <v>34</v>
      </c>
      <c r="CT65" t="s" s="102">
        <v>34</v>
      </c>
      <c r="CU65" s="103"/>
      <c r="CV65" s="104">
        <v>0</v>
      </c>
      <c r="CW65" s="90">
        <f>COUNTA($G$3:$CU$3)-CY65</f>
        <v>0</v>
      </c>
      <c r="CX65" s="91">
        <f t="shared" si="3"/>
        <v>11</v>
      </c>
      <c r="CY65" s="92">
        <v>31</v>
      </c>
      <c r="CZ65" s="93">
        <f>COUNTIF(G65:CU65,"ОТ")/2</f>
        <v>0</v>
      </c>
      <c r="DA65" s="94">
        <v>0</v>
      </c>
      <c r="DB65" s="94">
        <v>0</v>
      </c>
      <c r="DC65" s="94">
        <v>0</v>
      </c>
      <c r="DD65" s="94">
        <f>COUNTIFS($G$4:$CU$4,"СБ",G65:CU65,"В")+COUNTIFS($G$4:$CU$4,"ВС",G65:CU65,"В")</f>
        <v>8</v>
      </c>
      <c r="DE65" s="95">
        <f>$CX$3-CW65</f>
        <v>20</v>
      </c>
      <c r="DF65" s="96">
        <f>$CY$3-CV65</f>
        <v>160</v>
      </c>
    </row>
    <row r="66" s="7" customFormat="1" ht="23.1" customHeight="1">
      <c r="A66" s="75">
        <v>61</v>
      </c>
      <c r="B66" s="76">
        <v>45606</v>
      </c>
      <c r="C66" t="s" s="119">
        <v>194</v>
      </c>
      <c r="D66" t="s" s="97">
        <v>122</v>
      </c>
      <c r="E66" s="79">
        <v>6</v>
      </c>
      <c r="F66" s="80">
        <v>0</v>
      </c>
      <c r="G66" t="s" s="98">
        <v>36</v>
      </c>
      <c r="H66" t="s" s="99">
        <v>37</v>
      </c>
      <c r="I66" t="s" s="100">
        <v>63</v>
      </c>
      <c r="J66" t="s" s="98">
        <v>42</v>
      </c>
      <c r="K66" t="s" s="99">
        <v>43</v>
      </c>
      <c r="L66" t="s" s="100">
        <v>33</v>
      </c>
      <c r="M66" t="s" s="101">
        <v>34</v>
      </c>
      <c r="N66" t="s" s="102">
        <v>34</v>
      </c>
      <c r="O66" s="103"/>
      <c r="P66" t="s" s="101">
        <v>34</v>
      </c>
      <c r="Q66" t="s" s="102">
        <v>34</v>
      </c>
      <c r="R66" s="103"/>
      <c r="S66" t="s" s="98">
        <v>56</v>
      </c>
      <c r="T66" t="s" s="99">
        <v>57</v>
      </c>
      <c r="U66" t="s" s="100">
        <v>68</v>
      </c>
      <c r="V66" t="s" s="98">
        <v>82</v>
      </c>
      <c r="W66" t="s" s="99">
        <v>83</v>
      </c>
      <c r="X66" s="103"/>
      <c r="Y66" t="s" s="98">
        <v>82</v>
      </c>
      <c r="Z66" t="s" s="99">
        <v>83</v>
      </c>
      <c r="AA66" t="s" s="100">
        <v>63</v>
      </c>
      <c r="AB66" t="s" s="98">
        <v>60</v>
      </c>
      <c r="AC66" t="s" s="99">
        <v>3</v>
      </c>
      <c r="AD66" t="s" s="100">
        <v>63</v>
      </c>
      <c r="AE66" t="s" s="101">
        <v>34</v>
      </c>
      <c r="AF66" t="s" s="102">
        <v>34</v>
      </c>
      <c r="AG66" s="103"/>
      <c r="AH66" t="s" s="101">
        <v>34</v>
      </c>
      <c r="AI66" t="s" s="102">
        <v>34</v>
      </c>
      <c r="AJ66" s="103"/>
      <c r="AK66" t="s" s="101">
        <v>34</v>
      </c>
      <c r="AL66" t="s" s="102">
        <v>34</v>
      </c>
      <c r="AM66" t="s" s="100">
        <v>33</v>
      </c>
      <c r="AN66" t="s" s="98">
        <v>59</v>
      </c>
      <c r="AO66" t="s" s="99">
        <v>60</v>
      </c>
      <c r="AP66" s="103"/>
      <c r="AQ66" t="s" s="98">
        <v>38</v>
      </c>
      <c r="AR66" t="s" s="99">
        <v>39</v>
      </c>
      <c r="AS66" s="103"/>
      <c r="AT66" t="s" s="98">
        <v>36</v>
      </c>
      <c r="AU66" t="s" s="99">
        <v>37</v>
      </c>
      <c r="AV66" t="s" s="100">
        <v>33</v>
      </c>
      <c r="AW66" t="s" s="101">
        <v>34</v>
      </c>
      <c r="AX66" t="s" s="102">
        <v>34</v>
      </c>
      <c r="AY66" s="103"/>
      <c r="AZ66" t="s" s="98">
        <v>42</v>
      </c>
      <c r="BA66" t="s" s="99">
        <v>43</v>
      </c>
      <c r="BB66" s="103"/>
      <c r="BC66" t="s" s="98">
        <v>4</v>
      </c>
      <c r="BD66" t="s" s="99">
        <v>3</v>
      </c>
      <c r="BE66" s="103"/>
      <c r="BF66" t="s" s="98">
        <v>4</v>
      </c>
      <c r="BG66" t="s" s="99">
        <v>3</v>
      </c>
      <c r="BH66" t="s" s="100">
        <v>63</v>
      </c>
      <c r="BI66" t="s" s="98">
        <v>4</v>
      </c>
      <c r="BJ66" t="s" s="99">
        <v>3</v>
      </c>
      <c r="BK66" t="s" s="100">
        <v>63</v>
      </c>
      <c r="BL66" t="s" s="98">
        <v>36</v>
      </c>
      <c r="BM66" t="s" s="99">
        <v>37</v>
      </c>
      <c r="BN66" t="s" s="100">
        <v>63</v>
      </c>
      <c r="BO66" t="s" s="101">
        <v>34</v>
      </c>
      <c r="BP66" t="s" s="102">
        <v>34</v>
      </c>
      <c r="BQ66" s="103"/>
      <c r="BR66" t="s" s="101">
        <v>34</v>
      </c>
      <c r="BS66" t="s" s="102">
        <v>34</v>
      </c>
      <c r="BT66" s="103"/>
      <c r="BU66" t="s" s="98">
        <v>46</v>
      </c>
      <c r="BV66" t="s" s="99">
        <v>47</v>
      </c>
      <c r="BW66" s="103"/>
      <c r="BX66" t="s" s="98">
        <v>46</v>
      </c>
      <c r="BY66" t="s" s="99">
        <v>47</v>
      </c>
      <c r="BZ66" s="103"/>
      <c r="CA66" t="s" s="98">
        <v>51</v>
      </c>
      <c r="CB66" t="s" s="99">
        <v>52</v>
      </c>
      <c r="CC66" s="103"/>
      <c r="CD66" t="s" s="98">
        <v>4</v>
      </c>
      <c r="CE66" t="s" s="99">
        <v>3</v>
      </c>
      <c r="CF66" t="s" s="100">
        <v>68</v>
      </c>
      <c r="CG66" t="s" s="101">
        <v>34</v>
      </c>
      <c r="CH66" t="s" s="102">
        <v>34</v>
      </c>
      <c r="CI66" s="103"/>
      <c r="CJ66" t="s" s="101">
        <v>34</v>
      </c>
      <c r="CK66" t="s" s="102">
        <v>34</v>
      </c>
      <c r="CL66" s="103"/>
      <c r="CM66" t="s" s="98">
        <v>40</v>
      </c>
      <c r="CN66" t="s" s="99">
        <v>50</v>
      </c>
      <c r="CO66" t="s" s="100">
        <v>63</v>
      </c>
      <c r="CP66" t="s" s="98">
        <v>76</v>
      </c>
      <c r="CQ66" t="s" s="99">
        <v>77</v>
      </c>
      <c r="CR66" s="103"/>
      <c r="CS66" t="s" s="98">
        <v>4</v>
      </c>
      <c r="CT66" t="s" s="99">
        <v>3</v>
      </c>
      <c r="CU66" t="s" s="100">
        <v>63</v>
      </c>
      <c r="CV66" s="104">
        <v>167</v>
      </c>
      <c r="CW66" s="90">
        <f>COUNTA($G$3:$CU$3)-CY66</f>
        <v>21</v>
      </c>
      <c r="CX66" s="91">
        <f t="shared" si="3"/>
        <v>11</v>
      </c>
      <c r="CY66" s="92">
        <v>10</v>
      </c>
      <c r="CZ66" s="93">
        <f>COUNTIF(G66:CU66,"ОТ")/2</f>
        <v>0</v>
      </c>
      <c r="DA66" s="94">
        <v>21</v>
      </c>
      <c r="DB66" s="94">
        <v>0</v>
      </c>
      <c r="DC66" s="94">
        <v>0</v>
      </c>
      <c r="DD66" s="94">
        <f>COUNTIFS($G$4:$CU$4,"СБ",G66:CU66,"В")+COUNTIFS($G$4:$CU$4,"ВС",G66:CU66,"В")</f>
        <v>1</v>
      </c>
      <c r="DE66" s="95">
        <f>$CX$3-CW66</f>
        <v>-1</v>
      </c>
      <c r="DF66" s="96">
        <f>$CY$3-CV66</f>
        <v>-7</v>
      </c>
    </row>
    <row r="67" s="7" customFormat="1" ht="23.1" customHeight="1">
      <c r="A67" s="75">
        <v>62</v>
      </c>
      <c r="B67" s="76">
        <v>45746</v>
      </c>
      <c r="C67" t="s" s="119">
        <v>195</v>
      </c>
      <c r="D67" t="s" s="97">
        <v>196</v>
      </c>
      <c r="E67" s="79">
        <v>32</v>
      </c>
      <c r="F67" t="s" s="118">
        <v>197</v>
      </c>
      <c r="G67" t="s" s="98">
        <v>44</v>
      </c>
      <c r="H67" t="s" s="99">
        <v>45</v>
      </c>
      <c r="I67" s="103"/>
      <c r="J67" t="s" s="101">
        <v>34</v>
      </c>
      <c r="K67" t="s" s="102">
        <v>34</v>
      </c>
      <c r="L67" s="103"/>
      <c r="M67" t="s" s="98">
        <v>60</v>
      </c>
      <c r="N67" t="s" s="99">
        <v>45</v>
      </c>
      <c r="O67" s="103"/>
      <c r="P67" t="s" s="98">
        <v>60</v>
      </c>
      <c r="Q67" t="s" s="99">
        <v>45</v>
      </c>
      <c r="R67" s="103"/>
      <c r="S67" t="s" s="101">
        <v>34</v>
      </c>
      <c r="T67" t="s" s="102">
        <v>34</v>
      </c>
      <c r="U67" s="103"/>
      <c r="V67" t="s" s="98">
        <v>60</v>
      </c>
      <c r="W67" t="s" s="99">
        <v>45</v>
      </c>
      <c r="X67" s="103"/>
      <c r="Y67" t="s" s="98">
        <v>60</v>
      </c>
      <c r="Z67" t="s" s="99">
        <v>45</v>
      </c>
      <c r="AA67" s="103"/>
      <c r="AB67" t="s" s="98">
        <v>60</v>
      </c>
      <c r="AC67" t="s" s="99">
        <v>45</v>
      </c>
      <c r="AD67" s="103"/>
      <c r="AE67" t="s" s="101">
        <v>34</v>
      </c>
      <c r="AF67" t="s" s="102">
        <v>34</v>
      </c>
      <c r="AG67" s="103"/>
      <c r="AH67" t="s" s="98">
        <v>60</v>
      </c>
      <c r="AI67" t="s" s="99">
        <v>45</v>
      </c>
      <c r="AJ67" s="103"/>
      <c r="AK67" t="s" s="98">
        <v>60</v>
      </c>
      <c r="AL67" t="s" s="99">
        <v>45</v>
      </c>
      <c r="AM67" s="103"/>
      <c r="AN67" t="s" s="101">
        <v>34</v>
      </c>
      <c r="AO67" t="s" s="102">
        <v>34</v>
      </c>
      <c r="AP67" s="103"/>
      <c r="AQ67" t="s" s="98">
        <v>60</v>
      </c>
      <c r="AR67" t="s" s="99">
        <v>45</v>
      </c>
      <c r="AS67" s="103"/>
      <c r="AT67" t="s" s="98">
        <v>60</v>
      </c>
      <c r="AU67" t="s" s="99">
        <v>45</v>
      </c>
      <c r="AV67" s="103"/>
      <c r="AW67" t="s" s="98">
        <v>60</v>
      </c>
      <c r="AX67" t="s" s="99">
        <v>45</v>
      </c>
      <c r="AY67" s="103"/>
      <c r="AZ67" t="s" s="101">
        <v>34</v>
      </c>
      <c r="BA67" t="s" s="102">
        <v>34</v>
      </c>
      <c r="BB67" s="103"/>
      <c r="BC67" t="s" s="98">
        <v>60</v>
      </c>
      <c r="BD67" t="s" s="99">
        <v>45</v>
      </c>
      <c r="BE67" s="103"/>
      <c r="BF67" t="s" s="98">
        <v>60</v>
      </c>
      <c r="BG67" t="s" s="99">
        <v>45</v>
      </c>
      <c r="BH67" s="103"/>
      <c r="BI67" t="s" s="101">
        <v>34</v>
      </c>
      <c r="BJ67" t="s" s="102">
        <v>34</v>
      </c>
      <c r="BK67" s="103"/>
      <c r="BL67" t="s" s="98">
        <v>60</v>
      </c>
      <c r="BM67" t="s" s="99">
        <v>45</v>
      </c>
      <c r="BN67" s="103"/>
      <c r="BO67" t="s" s="98">
        <v>60</v>
      </c>
      <c r="BP67" t="s" s="99">
        <v>45</v>
      </c>
      <c r="BQ67" s="103"/>
      <c r="BR67" t="s" s="98">
        <v>60</v>
      </c>
      <c r="BS67" t="s" s="99">
        <v>45</v>
      </c>
      <c r="BT67" s="103"/>
      <c r="BU67" t="s" s="101">
        <v>34</v>
      </c>
      <c r="BV67" t="s" s="102">
        <v>34</v>
      </c>
      <c r="BW67" s="103"/>
      <c r="BX67" t="s" s="98">
        <v>60</v>
      </c>
      <c r="BY67" t="s" s="99">
        <v>45</v>
      </c>
      <c r="BZ67" s="103"/>
      <c r="CA67" t="s" s="98">
        <v>60</v>
      </c>
      <c r="CB67" t="s" s="99">
        <v>45</v>
      </c>
      <c r="CC67" s="103"/>
      <c r="CD67" t="s" s="101">
        <v>34</v>
      </c>
      <c r="CE67" t="s" s="102">
        <v>34</v>
      </c>
      <c r="CF67" s="103"/>
      <c r="CG67" t="s" s="98">
        <v>60</v>
      </c>
      <c r="CH67" t="s" s="99">
        <v>45</v>
      </c>
      <c r="CI67" s="103"/>
      <c r="CJ67" t="s" s="98">
        <v>60</v>
      </c>
      <c r="CK67" t="s" s="99">
        <v>45</v>
      </c>
      <c r="CL67" s="103"/>
      <c r="CM67" t="s" s="98">
        <v>60</v>
      </c>
      <c r="CN67" t="s" s="99">
        <v>45</v>
      </c>
      <c r="CO67" s="103"/>
      <c r="CP67" t="s" s="101">
        <v>34</v>
      </c>
      <c r="CQ67" t="s" s="102">
        <v>34</v>
      </c>
      <c r="CR67" s="103"/>
      <c r="CS67" t="s" s="98">
        <v>60</v>
      </c>
      <c r="CT67" t="s" s="99">
        <v>45</v>
      </c>
      <c r="CU67" s="103"/>
      <c r="CV67" s="104">
        <v>113</v>
      </c>
      <c r="CW67" s="90">
        <f>COUNTA($G$3:$CU$3)-CY67</f>
        <v>22</v>
      </c>
      <c r="CX67" s="91">
        <f t="shared" si="3"/>
        <v>11</v>
      </c>
      <c r="CY67" s="92">
        <v>9</v>
      </c>
      <c r="CZ67" s="93">
        <f>COUNTIF(G67:CU67,"ОТ")/2</f>
        <v>0</v>
      </c>
      <c r="DA67" s="94">
        <v>22</v>
      </c>
      <c r="DB67" s="94">
        <v>0</v>
      </c>
      <c r="DC67" s="94">
        <v>0</v>
      </c>
      <c r="DD67" s="94">
        <f>COUNTIFS($G$4:$CU$4,"СБ",G67:CU67,"В")+COUNTIFS($G$4:$CU$4,"ВС",G67:CU67,"В")</f>
        <v>4</v>
      </c>
      <c r="DE67" s="95">
        <f>$CX$3-CW67</f>
        <v>-2</v>
      </c>
      <c r="DF67" s="96">
        <f>$CY$3-CV67</f>
        <v>47</v>
      </c>
    </row>
    <row r="68" s="7" customFormat="1" ht="23.1" customHeight="1">
      <c r="A68" s="75">
        <v>63</v>
      </c>
      <c r="B68" s="76">
        <v>39319</v>
      </c>
      <c r="C68" t="s" s="119">
        <v>198</v>
      </c>
      <c r="D68" s="78">
        <v>0</v>
      </c>
      <c r="E68" s="79">
        <v>11</v>
      </c>
      <c r="F68" s="80">
        <v>0</v>
      </c>
      <c r="G68" t="s" s="98">
        <v>48</v>
      </c>
      <c r="H68" t="s" s="99">
        <v>49</v>
      </c>
      <c r="I68" t="s" s="100">
        <v>91</v>
      </c>
      <c r="J68" t="s" s="98">
        <v>48</v>
      </c>
      <c r="K68" t="s" s="99">
        <v>49</v>
      </c>
      <c r="L68" s="103"/>
      <c r="M68" t="s" s="98">
        <v>51</v>
      </c>
      <c r="N68" t="s" s="99">
        <v>52</v>
      </c>
      <c r="O68" s="103"/>
      <c r="P68" t="s" s="101">
        <v>34</v>
      </c>
      <c r="Q68" t="s" s="102">
        <v>34</v>
      </c>
      <c r="R68" t="s" s="100">
        <v>91</v>
      </c>
      <c r="S68" t="s" s="98">
        <v>36</v>
      </c>
      <c r="T68" t="s" s="99">
        <v>37</v>
      </c>
      <c r="U68" t="s" s="100">
        <v>33</v>
      </c>
      <c r="V68" t="s" s="98">
        <v>36</v>
      </c>
      <c r="W68" t="s" s="99">
        <v>37</v>
      </c>
      <c r="X68" s="103"/>
      <c r="Y68" t="s" s="98">
        <v>36</v>
      </c>
      <c r="Z68" t="s" s="99">
        <v>37</v>
      </c>
      <c r="AA68" s="103"/>
      <c r="AB68" t="s" s="101">
        <v>34</v>
      </c>
      <c r="AC68" t="s" s="102">
        <v>34</v>
      </c>
      <c r="AD68" s="103"/>
      <c r="AE68" t="s" s="101">
        <v>34</v>
      </c>
      <c r="AF68" t="s" s="102">
        <v>34</v>
      </c>
      <c r="AG68" s="103"/>
      <c r="AH68" t="s" s="101">
        <v>34</v>
      </c>
      <c r="AI68" t="s" s="102">
        <v>34</v>
      </c>
      <c r="AJ68" s="103"/>
      <c r="AK68" t="s" s="98">
        <v>46</v>
      </c>
      <c r="AL68" t="s" s="99">
        <v>47</v>
      </c>
      <c r="AM68" s="103"/>
      <c r="AN68" t="s" s="98">
        <v>46</v>
      </c>
      <c r="AO68" t="s" s="99">
        <v>47</v>
      </c>
      <c r="AP68" s="103"/>
      <c r="AQ68" t="s" s="98">
        <v>51</v>
      </c>
      <c r="AR68" t="s" s="99">
        <v>52</v>
      </c>
      <c r="AS68" s="103"/>
      <c r="AT68" t="s" s="98">
        <v>36</v>
      </c>
      <c r="AU68" t="s" s="99">
        <v>37</v>
      </c>
      <c r="AV68" s="103"/>
      <c r="AW68" t="s" s="98">
        <v>36</v>
      </c>
      <c r="AX68" t="s" s="99">
        <v>37</v>
      </c>
      <c r="AY68" s="103"/>
      <c r="AZ68" t="s" s="101">
        <v>34</v>
      </c>
      <c r="BA68" t="s" s="102">
        <v>34</v>
      </c>
      <c r="BB68" s="103"/>
      <c r="BC68" t="s" s="101">
        <v>34</v>
      </c>
      <c r="BD68" t="s" s="102">
        <v>34</v>
      </c>
      <c r="BE68" s="103"/>
      <c r="BF68" t="s" s="98">
        <v>46</v>
      </c>
      <c r="BG68" t="s" s="99">
        <v>47</v>
      </c>
      <c r="BH68" s="103"/>
      <c r="BI68" t="s" s="98">
        <v>46</v>
      </c>
      <c r="BJ68" t="s" s="99">
        <v>47</v>
      </c>
      <c r="BK68" s="103"/>
      <c r="BL68" t="s" s="98">
        <v>48</v>
      </c>
      <c r="BM68" t="s" s="99">
        <v>49</v>
      </c>
      <c r="BN68" s="103"/>
      <c r="BO68" t="s" s="98">
        <v>48</v>
      </c>
      <c r="BP68" t="s" s="99">
        <v>49</v>
      </c>
      <c r="BQ68" s="103"/>
      <c r="BR68" t="s" s="98">
        <v>51</v>
      </c>
      <c r="BS68" t="s" s="99">
        <v>52</v>
      </c>
      <c r="BT68" s="103"/>
      <c r="BU68" t="s" s="101">
        <v>34</v>
      </c>
      <c r="BV68" t="s" s="102">
        <v>34</v>
      </c>
      <c r="BW68" s="103"/>
      <c r="BX68" t="s" s="101">
        <v>34</v>
      </c>
      <c r="BY68" t="s" s="102">
        <v>34</v>
      </c>
      <c r="BZ68" s="103"/>
      <c r="CA68" t="s" s="98">
        <v>40</v>
      </c>
      <c r="CB68" t="s" s="99">
        <v>50</v>
      </c>
      <c r="CC68" s="103"/>
      <c r="CD68" t="s" s="98">
        <v>40</v>
      </c>
      <c r="CE68" t="s" s="99">
        <v>50</v>
      </c>
      <c r="CF68" s="103"/>
      <c r="CG68" t="s" s="98">
        <v>48</v>
      </c>
      <c r="CH68" t="s" s="99">
        <v>49</v>
      </c>
      <c r="CI68" s="103"/>
      <c r="CJ68" t="s" s="98">
        <v>36</v>
      </c>
      <c r="CK68" t="s" s="99">
        <v>37</v>
      </c>
      <c r="CL68" t="s" s="100">
        <v>33</v>
      </c>
      <c r="CM68" t="s" s="98">
        <v>36</v>
      </c>
      <c r="CN68" t="s" s="99">
        <v>37</v>
      </c>
      <c r="CO68" s="103"/>
      <c r="CP68" t="s" s="101">
        <v>34</v>
      </c>
      <c r="CQ68" t="s" s="102">
        <v>34</v>
      </c>
      <c r="CR68" s="103"/>
      <c r="CS68" t="s" s="101">
        <v>34</v>
      </c>
      <c r="CT68" t="s" s="102">
        <v>34</v>
      </c>
      <c r="CU68" s="103"/>
      <c r="CV68" s="104">
        <v>168</v>
      </c>
      <c r="CW68" s="90">
        <f>COUNTA($G$3:$CU$3)-CY68</f>
        <v>21</v>
      </c>
      <c r="CX68" s="91">
        <f t="shared" si="3"/>
        <v>11</v>
      </c>
      <c r="CY68" s="92">
        <v>10</v>
      </c>
      <c r="CZ68" s="93">
        <f>COUNTIF(G68:CU68,"ОТ")/2</f>
        <v>0</v>
      </c>
      <c r="DA68" s="94">
        <v>21</v>
      </c>
      <c r="DB68" s="94">
        <v>0</v>
      </c>
      <c r="DC68" s="94">
        <v>0</v>
      </c>
      <c r="DD68" s="94">
        <f>COUNTIFS($G$4:$CU$4,"СБ",G68:CU68,"В")+COUNTIFS($G$4:$CU$4,"ВС",G68:CU68,"В")</f>
        <v>0</v>
      </c>
      <c r="DE68" s="95">
        <f>$CX$3-CW68</f>
        <v>-1</v>
      </c>
      <c r="DF68" s="96">
        <f>$CY$3-CV68</f>
        <v>-8</v>
      </c>
    </row>
    <row r="69" s="7" customFormat="1" ht="23.1" customHeight="1">
      <c r="A69" s="75">
        <v>64</v>
      </c>
      <c r="B69" s="76">
        <v>43751</v>
      </c>
      <c r="C69" t="s" s="119">
        <v>199</v>
      </c>
      <c r="D69" t="s" s="97">
        <v>177</v>
      </c>
      <c r="E69" s="79">
        <v>11</v>
      </c>
      <c r="F69" s="80">
        <v>0</v>
      </c>
      <c r="G69" t="s" s="101">
        <v>34</v>
      </c>
      <c r="H69" t="s" s="102">
        <v>34</v>
      </c>
      <c r="I69" t="s" s="100">
        <v>91</v>
      </c>
      <c r="J69" t="s" s="98">
        <v>40</v>
      </c>
      <c r="K69" t="s" s="99">
        <v>50</v>
      </c>
      <c r="L69" s="103"/>
      <c r="M69" t="s" s="98">
        <v>40</v>
      </c>
      <c r="N69" t="s" s="99">
        <v>50</v>
      </c>
      <c r="O69" t="s" s="100">
        <v>63</v>
      </c>
      <c r="P69" t="s" s="98">
        <v>46</v>
      </c>
      <c r="Q69" t="s" s="99">
        <v>47</v>
      </c>
      <c r="R69" s="103"/>
      <c r="S69" t="s" s="101">
        <v>34</v>
      </c>
      <c r="T69" t="s" s="102">
        <v>34</v>
      </c>
      <c r="U69" s="103"/>
      <c r="V69" t="s" s="98">
        <v>42</v>
      </c>
      <c r="W69" t="s" s="99">
        <v>43</v>
      </c>
      <c r="X69" s="103"/>
      <c r="Y69" t="s" s="98">
        <v>42</v>
      </c>
      <c r="Z69" t="s" s="99">
        <v>43</v>
      </c>
      <c r="AA69" s="103"/>
      <c r="AB69" t="s" s="98">
        <v>51</v>
      </c>
      <c r="AC69" t="s" s="99">
        <v>52</v>
      </c>
      <c r="AD69" s="103"/>
      <c r="AE69" t="s" s="98">
        <v>36</v>
      </c>
      <c r="AF69" t="s" s="99">
        <v>37</v>
      </c>
      <c r="AG69" t="s" s="100">
        <v>63</v>
      </c>
      <c r="AH69" t="s" s="101">
        <v>34</v>
      </c>
      <c r="AI69" t="s" s="102">
        <v>34</v>
      </c>
      <c r="AJ69" s="103"/>
      <c r="AK69" t="s" s="101">
        <v>34</v>
      </c>
      <c r="AL69" t="s" s="102">
        <v>34</v>
      </c>
      <c r="AM69" s="103"/>
      <c r="AN69" t="s" s="98">
        <v>46</v>
      </c>
      <c r="AO69" t="s" s="99">
        <v>47</v>
      </c>
      <c r="AP69" s="103"/>
      <c r="AQ69" t="s" s="98">
        <v>46</v>
      </c>
      <c r="AR69" t="s" s="99">
        <v>47</v>
      </c>
      <c r="AS69" s="103"/>
      <c r="AT69" t="s" s="98">
        <v>51</v>
      </c>
      <c r="AU69" t="s" s="99">
        <v>52</v>
      </c>
      <c r="AV69" s="103"/>
      <c r="AW69" t="s" s="98">
        <v>51</v>
      </c>
      <c r="AX69" t="s" s="99">
        <v>52</v>
      </c>
      <c r="AY69" s="103"/>
      <c r="AZ69" t="s" s="98">
        <v>36</v>
      </c>
      <c r="BA69" t="s" s="99">
        <v>37</v>
      </c>
      <c r="BB69" t="s" s="100">
        <v>63</v>
      </c>
      <c r="BC69" t="s" s="101">
        <v>34</v>
      </c>
      <c r="BD69" t="s" s="102">
        <v>34</v>
      </c>
      <c r="BE69" s="103"/>
      <c r="BF69" t="s" s="101">
        <v>34</v>
      </c>
      <c r="BG69" t="s" s="102">
        <v>34</v>
      </c>
      <c r="BH69" s="103"/>
      <c r="BI69" t="s" s="98">
        <v>40</v>
      </c>
      <c r="BJ69" t="s" s="99">
        <v>50</v>
      </c>
      <c r="BK69" s="103"/>
      <c r="BL69" t="s" s="98">
        <v>40</v>
      </c>
      <c r="BM69" t="s" s="99">
        <v>50</v>
      </c>
      <c r="BN69" t="s" s="100">
        <v>63</v>
      </c>
      <c r="BO69" t="s" s="98">
        <v>40</v>
      </c>
      <c r="BP69" t="s" s="99">
        <v>150</v>
      </c>
      <c r="BQ69" t="s" s="100">
        <v>63</v>
      </c>
      <c r="BR69" t="s" s="101">
        <v>34</v>
      </c>
      <c r="BS69" t="s" s="102">
        <v>34</v>
      </c>
      <c r="BT69" s="103"/>
      <c r="BU69" t="s" s="101">
        <v>34</v>
      </c>
      <c r="BV69" t="s" s="102">
        <v>34</v>
      </c>
      <c r="BW69" s="103"/>
      <c r="BX69" t="s" s="98">
        <v>42</v>
      </c>
      <c r="BY69" t="s" s="99">
        <v>43</v>
      </c>
      <c r="BZ69" s="103"/>
      <c r="CA69" t="s" s="98">
        <v>42</v>
      </c>
      <c r="CB69" t="s" s="99">
        <v>43</v>
      </c>
      <c r="CC69" s="103"/>
      <c r="CD69" t="s" s="98">
        <v>4</v>
      </c>
      <c r="CE69" t="s" s="99">
        <v>3</v>
      </c>
      <c r="CF69" s="103"/>
      <c r="CG69" t="s" s="98">
        <v>4</v>
      </c>
      <c r="CH69" t="s" s="99">
        <v>3</v>
      </c>
      <c r="CI69" s="103"/>
      <c r="CJ69" t="s" s="98">
        <v>36</v>
      </c>
      <c r="CK69" t="s" s="99">
        <v>37</v>
      </c>
      <c r="CL69" s="103"/>
      <c r="CM69" t="s" s="101">
        <v>34</v>
      </c>
      <c r="CN69" t="s" s="102">
        <v>34</v>
      </c>
      <c r="CO69" s="103"/>
      <c r="CP69" t="s" s="101">
        <v>34</v>
      </c>
      <c r="CQ69" t="s" s="102">
        <v>34</v>
      </c>
      <c r="CR69" s="103"/>
      <c r="CS69" t="s" s="98">
        <v>40</v>
      </c>
      <c r="CT69" t="s" s="99">
        <v>50</v>
      </c>
      <c r="CU69" s="103"/>
      <c r="CV69" s="104">
        <v>171</v>
      </c>
      <c r="CW69" s="90">
        <f>COUNTA($G$3:$CU$3)-CY69</f>
        <v>21</v>
      </c>
      <c r="CX69" s="91">
        <f t="shared" si="3"/>
        <v>11</v>
      </c>
      <c r="CY69" s="92">
        <v>10</v>
      </c>
      <c r="CZ69" s="93">
        <f>COUNTIF(G69:CU69,"ОТ")/2</f>
        <v>0</v>
      </c>
      <c r="DA69" s="94">
        <v>21</v>
      </c>
      <c r="DB69" s="94">
        <v>0</v>
      </c>
      <c r="DC69" s="94">
        <v>0</v>
      </c>
      <c r="DD69" s="94">
        <f>COUNTIFS($G$4:$CU$4,"СБ",G69:CU69,"В")+COUNTIFS($G$4:$CU$4,"ВС",G69:CU69,"В")</f>
        <v>1</v>
      </c>
      <c r="DE69" s="95">
        <f>$CX$3-CW69</f>
        <v>-1</v>
      </c>
      <c r="DF69" s="96">
        <f>$CY$3-CV69</f>
        <v>-11</v>
      </c>
    </row>
    <row r="70" s="7" customFormat="1" ht="23.1" customHeight="1">
      <c r="A70" s="75">
        <v>65</v>
      </c>
      <c r="B70" s="76">
        <v>25554</v>
      </c>
      <c r="C70" t="s" s="120">
        <v>200</v>
      </c>
      <c r="D70" s="78">
        <v>0</v>
      </c>
      <c r="E70" s="79">
        <v>27</v>
      </c>
      <c r="F70" t="s" s="118">
        <v>201</v>
      </c>
      <c r="G70" t="s" s="98">
        <v>56</v>
      </c>
      <c r="H70" t="s" s="99">
        <v>57</v>
      </c>
      <c r="I70" s="103"/>
      <c r="J70" t="s" s="101">
        <v>153</v>
      </c>
      <c r="K70" t="s" s="102">
        <v>153</v>
      </c>
      <c r="L70" t="s" s="100">
        <v>81</v>
      </c>
      <c r="M70" t="s" s="98">
        <v>44</v>
      </c>
      <c r="N70" t="s" s="99">
        <v>45</v>
      </c>
      <c r="O70" s="103"/>
      <c r="P70" t="s" s="101">
        <v>34</v>
      </c>
      <c r="Q70" t="s" s="102">
        <v>34</v>
      </c>
      <c r="R70" s="103"/>
      <c r="S70" t="s" s="101">
        <v>34</v>
      </c>
      <c r="T70" t="s" s="102">
        <v>34</v>
      </c>
      <c r="U70" s="103"/>
      <c r="V70" t="s" s="98">
        <v>46</v>
      </c>
      <c r="W70" t="s" s="99">
        <v>47</v>
      </c>
      <c r="X70" s="103"/>
      <c r="Y70" t="s" s="98">
        <v>46</v>
      </c>
      <c r="Z70" t="s" s="99">
        <v>47</v>
      </c>
      <c r="AA70" s="103"/>
      <c r="AB70" t="s" s="101">
        <v>34</v>
      </c>
      <c r="AC70" t="s" s="102">
        <v>34</v>
      </c>
      <c r="AD70" s="103"/>
      <c r="AE70" t="s" s="101">
        <v>153</v>
      </c>
      <c r="AF70" t="s" s="102">
        <v>153</v>
      </c>
      <c r="AG70" t="s" s="100">
        <v>81</v>
      </c>
      <c r="AH70" t="s" s="98">
        <v>44</v>
      </c>
      <c r="AI70" t="s" s="99">
        <v>45</v>
      </c>
      <c r="AJ70" s="103"/>
      <c r="AK70" t="s" s="101">
        <v>34</v>
      </c>
      <c r="AL70" t="s" s="102">
        <v>34</v>
      </c>
      <c r="AM70" s="103"/>
      <c r="AN70" t="s" s="101">
        <v>34</v>
      </c>
      <c r="AO70" t="s" s="102">
        <v>34</v>
      </c>
      <c r="AP70" s="103"/>
      <c r="AQ70" t="s" s="98">
        <v>32</v>
      </c>
      <c r="AR70" t="s" s="99">
        <v>6</v>
      </c>
      <c r="AS70" s="103"/>
      <c r="AT70" t="s" s="98">
        <v>76</v>
      </c>
      <c r="AU70" t="s" s="99">
        <v>77</v>
      </c>
      <c r="AV70" s="103"/>
      <c r="AW70" t="s" s="101">
        <v>153</v>
      </c>
      <c r="AX70" t="s" s="102">
        <v>153</v>
      </c>
      <c r="AY70" t="s" s="100">
        <v>81</v>
      </c>
      <c r="AZ70" t="s" s="98">
        <v>76</v>
      </c>
      <c r="BA70" t="s" s="99">
        <v>77</v>
      </c>
      <c r="BB70" s="103"/>
      <c r="BC70" t="s" s="98">
        <v>51</v>
      </c>
      <c r="BD70" t="s" s="99">
        <v>52</v>
      </c>
      <c r="BE70" s="103"/>
      <c r="BF70" t="s" s="101">
        <v>34</v>
      </c>
      <c r="BG70" t="s" s="102">
        <v>34</v>
      </c>
      <c r="BH70" s="103"/>
      <c r="BI70" t="s" s="101">
        <v>34</v>
      </c>
      <c r="BJ70" t="s" s="102">
        <v>34</v>
      </c>
      <c r="BK70" s="103"/>
      <c r="BL70" t="s" s="98">
        <v>46</v>
      </c>
      <c r="BM70" t="s" s="99">
        <v>47</v>
      </c>
      <c r="BN70" s="103"/>
      <c r="BO70" t="s" s="98">
        <v>46</v>
      </c>
      <c r="BP70" t="s" s="99">
        <v>47</v>
      </c>
      <c r="BQ70" s="103"/>
      <c r="BR70" t="s" s="101">
        <v>153</v>
      </c>
      <c r="BS70" t="s" s="102">
        <v>153</v>
      </c>
      <c r="BT70" t="s" s="100">
        <v>81</v>
      </c>
      <c r="BU70" t="s" s="98">
        <v>76</v>
      </c>
      <c r="BV70" t="s" s="99">
        <v>77</v>
      </c>
      <c r="BW70" s="103"/>
      <c r="BX70" t="s" s="98">
        <v>51</v>
      </c>
      <c r="BY70" t="s" s="99">
        <v>52</v>
      </c>
      <c r="BZ70" s="103"/>
      <c r="CA70" t="s" s="101">
        <v>34</v>
      </c>
      <c r="CB70" t="s" s="102">
        <v>34</v>
      </c>
      <c r="CC70" s="103"/>
      <c r="CD70" t="s" s="101">
        <v>34</v>
      </c>
      <c r="CE70" t="s" s="102">
        <v>34</v>
      </c>
      <c r="CF70" s="103"/>
      <c r="CG70" t="s" s="98">
        <v>56</v>
      </c>
      <c r="CH70" t="s" s="99">
        <v>57</v>
      </c>
      <c r="CI70" s="103"/>
      <c r="CJ70" t="s" s="98">
        <v>76</v>
      </c>
      <c r="CK70" t="s" s="99">
        <v>77</v>
      </c>
      <c r="CL70" s="103"/>
      <c r="CM70" t="s" s="98">
        <v>76</v>
      </c>
      <c r="CN70" t="s" s="99">
        <v>77</v>
      </c>
      <c r="CO70" s="103"/>
      <c r="CP70" t="s" s="98">
        <v>76</v>
      </c>
      <c r="CQ70" t="s" s="99">
        <v>77</v>
      </c>
      <c r="CR70" s="103"/>
      <c r="CS70" t="s" s="98">
        <v>51</v>
      </c>
      <c r="CT70" t="s" s="99">
        <v>52</v>
      </c>
      <c r="CU70" s="103"/>
      <c r="CV70" s="104">
        <v>176</v>
      </c>
      <c r="CW70" s="90">
        <f>COUNTA($G$3:$CU$3)-CY70</f>
        <v>22</v>
      </c>
      <c r="CX70" s="91">
        <f t="shared" si="3"/>
        <v>11</v>
      </c>
      <c r="CY70" s="92">
        <v>9</v>
      </c>
      <c r="CZ70" s="93">
        <f>COUNTIF(G70:CU70,"ОТ")/2</f>
        <v>0</v>
      </c>
      <c r="DA70" s="94">
        <v>18</v>
      </c>
      <c r="DB70" s="94">
        <v>0</v>
      </c>
      <c r="DC70" s="94">
        <v>0</v>
      </c>
      <c r="DD70" s="94">
        <f>COUNTIFS($G$4:$CU$4,"СБ",G70:CU70,"В")+COUNTIFS($G$4:$CU$4,"ВС",G70:CU70,"В")</f>
        <v>4</v>
      </c>
      <c r="DE70" s="95">
        <f>$CX$3-CW70</f>
        <v>-2</v>
      </c>
      <c r="DF70" s="96">
        <f>$CY$3-CV70</f>
        <v>-16</v>
      </c>
    </row>
    <row r="71" s="7" customFormat="1" ht="23.1" customHeight="1">
      <c r="A71" s="75">
        <v>66</v>
      </c>
      <c r="B71" s="76">
        <v>9954</v>
      </c>
      <c r="C71" t="s" s="119">
        <v>202</v>
      </c>
      <c r="D71" s="78">
        <v>0</v>
      </c>
      <c r="E71" s="79">
        <v>29</v>
      </c>
      <c r="F71" t="s" s="118">
        <v>203</v>
      </c>
      <c r="G71" t="s" s="101">
        <v>34</v>
      </c>
      <c r="H71" t="s" s="102">
        <v>34</v>
      </c>
      <c r="I71" s="103"/>
      <c r="J71" t="s" s="101">
        <v>34</v>
      </c>
      <c r="K71" t="s" s="102">
        <v>34</v>
      </c>
      <c r="L71" s="103"/>
      <c r="M71" t="s" s="98">
        <v>40</v>
      </c>
      <c r="N71" t="s" s="99">
        <v>50</v>
      </c>
      <c r="O71" s="103"/>
      <c r="P71" t="s" s="98">
        <v>40</v>
      </c>
      <c r="Q71" t="s" s="99">
        <v>50</v>
      </c>
      <c r="R71" s="103"/>
      <c r="S71" t="s" s="98">
        <v>46</v>
      </c>
      <c r="T71" t="s" s="99">
        <v>47</v>
      </c>
      <c r="U71" t="s" s="100">
        <v>33</v>
      </c>
      <c r="V71" t="s" s="98">
        <v>42</v>
      </c>
      <c r="W71" t="s" s="99">
        <v>43</v>
      </c>
      <c r="X71" s="103"/>
      <c r="Y71" t="s" s="101">
        <v>34</v>
      </c>
      <c r="Z71" t="s" s="102">
        <v>34</v>
      </c>
      <c r="AA71" s="103"/>
      <c r="AB71" t="s" s="101">
        <v>34</v>
      </c>
      <c r="AC71" t="s" s="102">
        <v>34</v>
      </c>
      <c r="AD71" s="103"/>
      <c r="AE71" t="s" s="98">
        <v>40</v>
      </c>
      <c r="AF71" t="s" s="99">
        <v>50</v>
      </c>
      <c r="AG71" s="103"/>
      <c r="AH71" t="s" s="98">
        <v>59</v>
      </c>
      <c r="AI71" t="s" s="99">
        <v>60</v>
      </c>
      <c r="AJ71" s="103"/>
      <c r="AK71" t="s" s="98">
        <v>46</v>
      </c>
      <c r="AL71" t="s" s="99">
        <v>47</v>
      </c>
      <c r="AM71" s="103"/>
      <c r="AN71" t="s" s="98">
        <v>46</v>
      </c>
      <c r="AO71" t="s" s="99">
        <v>47</v>
      </c>
      <c r="AP71" s="103"/>
      <c r="AQ71" t="s" s="101">
        <v>34</v>
      </c>
      <c r="AR71" t="s" s="102">
        <v>34</v>
      </c>
      <c r="AS71" s="103"/>
      <c r="AT71" t="s" s="101">
        <v>34</v>
      </c>
      <c r="AU71" t="s" s="102">
        <v>34</v>
      </c>
      <c r="AV71" s="103"/>
      <c r="AW71" t="s" s="101">
        <v>34</v>
      </c>
      <c r="AX71" t="s" s="102">
        <v>34</v>
      </c>
      <c r="AY71" s="103"/>
      <c r="AZ71" t="s" s="101">
        <v>34</v>
      </c>
      <c r="BA71" t="s" s="102">
        <v>34</v>
      </c>
      <c r="BB71" s="103"/>
      <c r="BC71" t="s" s="98">
        <v>40</v>
      </c>
      <c r="BD71" t="s" s="99">
        <v>50</v>
      </c>
      <c r="BE71" s="103"/>
      <c r="BF71" t="s" s="98">
        <v>46</v>
      </c>
      <c r="BG71" t="s" s="99">
        <v>47</v>
      </c>
      <c r="BH71" s="103"/>
      <c r="BI71" t="s" s="98">
        <v>56</v>
      </c>
      <c r="BJ71" t="s" s="99">
        <v>57</v>
      </c>
      <c r="BK71" s="103"/>
      <c r="BL71" t="s" s="98">
        <v>38</v>
      </c>
      <c r="BM71" t="s" s="99">
        <v>39</v>
      </c>
      <c r="BN71" s="103"/>
      <c r="BO71" t="s" s="101">
        <v>34</v>
      </c>
      <c r="BP71" t="s" s="102">
        <v>34</v>
      </c>
      <c r="BQ71" s="103"/>
      <c r="BR71" t="s" s="101">
        <v>34</v>
      </c>
      <c r="BS71" t="s" s="102">
        <v>34</v>
      </c>
      <c r="BT71" s="103"/>
      <c r="BU71" t="s" s="101">
        <v>34</v>
      </c>
      <c r="BV71" t="s" s="102">
        <v>34</v>
      </c>
      <c r="BW71" s="103"/>
      <c r="BX71" t="s" s="98">
        <v>40</v>
      </c>
      <c r="BY71" t="s" s="99">
        <v>50</v>
      </c>
      <c r="BZ71" s="103"/>
      <c r="CA71" t="s" s="98">
        <v>48</v>
      </c>
      <c r="CB71" t="s" s="99">
        <v>49</v>
      </c>
      <c r="CC71" s="103"/>
      <c r="CD71" t="s" s="98">
        <v>48</v>
      </c>
      <c r="CE71" t="s" s="99">
        <v>49</v>
      </c>
      <c r="CF71" s="103"/>
      <c r="CG71" t="s" s="98">
        <v>40</v>
      </c>
      <c r="CH71" t="s" s="99">
        <v>50</v>
      </c>
      <c r="CI71" t="s" s="100">
        <v>33</v>
      </c>
      <c r="CJ71" t="s" s="101">
        <v>34</v>
      </c>
      <c r="CK71" t="s" s="102">
        <v>34</v>
      </c>
      <c r="CL71" s="103"/>
      <c r="CM71" t="s" s="101">
        <v>34</v>
      </c>
      <c r="CN71" t="s" s="102">
        <v>34</v>
      </c>
      <c r="CO71" s="103"/>
      <c r="CP71" t="s" s="101">
        <v>34</v>
      </c>
      <c r="CQ71" t="s" s="102">
        <v>34</v>
      </c>
      <c r="CR71" s="103"/>
      <c r="CS71" t="s" s="98">
        <v>40</v>
      </c>
      <c r="CT71" t="s" s="99">
        <v>50</v>
      </c>
      <c r="CU71" s="103"/>
      <c r="CV71" s="104">
        <v>136</v>
      </c>
      <c r="CW71" s="90">
        <f>COUNTA($G$3:$CU$3)-CY71</f>
        <v>17</v>
      </c>
      <c r="CX71" s="91">
        <f t="shared" si="3"/>
        <v>11</v>
      </c>
      <c r="CY71" s="92">
        <v>14</v>
      </c>
      <c r="CZ71" s="93">
        <f>COUNTIF(G71:CU71,"ОТ")/2</f>
        <v>0</v>
      </c>
      <c r="DA71" s="94">
        <v>17</v>
      </c>
      <c r="DB71" s="94">
        <v>0</v>
      </c>
      <c r="DC71" s="94">
        <v>0</v>
      </c>
      <c r="DD71" s="94">
        <f>COUNTIFS($G$4:$CU$4,"СБ",G71:CU71,"В")+COUNTIFS($G$4:$CU$4,"ВС",G71:CU71,"В")</f>
        <v>1</v>
      </c>
      <c r="DE71" s="95">
        <f>$CX$3-CW71</f>
        <v>3</v>
      </c>
      <c r="DF71" s="96">
        <f>$CY$3-CV71</f>
        <v>24</v>
      </c>
    </row>
    <row r="72" s="7" customFormat="1" ht="23.1" customHeight="1">
      <c r="A72" s="75">
        <v>67</v>
      </c>
      <c r="B72" s="76">
        <v>52453</v>
      </c>
      <c r="C72" t="s" s="121">
        <v>204</v>
      </c>
      <c r="D72" s="78">
        <v>0</v>
      </c>
      <c r="E72" s="79">
        <v>9</v>
      </c>
      <c r="F72" s="80">
        <v>0</v>
      </c>
      <c r="G72" t="s" s="101">
        <v>34</v>
      </c>
      <c r="H72" t="s" s="102">
        <v>34</v>
      </c>
      <c r="I72" s="103"/>
      <c r="J72" t="s" s="101">
        <v>34</v>
      </c>
      <c r="K72" t="s" s="102">
        <v>34</v>
      </c>
      <c r="L72" s="103"/>
      <c r="M72" t="s" s="98">
        <v>46</v>
      </c>
      <c r="N72" t="s" s="99">
        <v>47</v>
      </c>
      <c r="O72" t="s" s="100">
        <v>81</v>
      </c>
      <c r="P72" t="s" s="98">
        <v>46</v>
      </c>
      <c r="Q72" t="s" s="99">
        <v>47</v>
      </c>
      <c r="R72" t="s" s="100">
        <v>81</v>
      </c>
      <c r="S72" t="s" s="98">
        <v>32</v>
      </c>
      <c r="T72" t="s" s="99">
        <v>6</v>
      </c>
      <c r="U72" t="s" s="100">
        <v>81</v>
      </c>
      <c r="V72" t="s" s="98">
        <v>32</v>
      </c>
      <c r="W72" t="s" s="99">
        <v>6</v>
      </c>
      <c r="X72" t="s" s="100">
        <v>81</v>
      </c>
      <c r="Y72" t="s" s="101">
        <v>34</v>
      </c>
      <c r="Z72" t="s" s="102">
        <v>34</v>
      </c>
      <c r="AA72" s="103"/>
      <c r="AB72" t="s" s="98">
        <v>38</v>
      </c>
      <c r="AC72" t="s" s="99">
        <v>39</v>
      </c>
      <c r="AD72" t="s" s="100">
        <v>81</v>
      </c>
      <c r="AE72" t="s" s="98">
        <v>36</v>
      </c>
      <c r="AF72" t="s" s="99">
        <v>37</v>
      </c>
      <c r="AG72" t="s" s="100">
        <v>81</v>
      </c>
      <c r="AH72" t="s" s="98">
        <v>36</v>
      </c>
      <c r="AI72" t="s" s="99">
        <v>37</v>
      </c>
      <c r="AJ72" t="s" s="100">
        <v>81</v>
      </c>
      <c r="AK72" t="s" s="98">
        <v>36</v>
      </c>
      <c r="AL72" t="s" s="99">
        <v>37</v>
      </c>
      <c r="AM72" t="s" s="100">
        <v>81</v>
      </c>
      <c r="AN72" t="s" s="101">
        <v>34</v>
      </c>
      <c r="AO72" t="s" s="102">
        <v>34</v>
      </c>
      <c r="AP72" s="103"/>
      <c r="AQ72" t="s" s="101">
        <v>34</v>
      </c>
      <c r="AR72" t="s" s="102">
        <v>34</v>
      </c>
      <c r="AS72" s="103"/>
      <c r="AT72" t="s" s="98">
        <v>48</v>
      </c>
      <c r="AU72" t="s" s="99">
        <v>49</v>
      </c>
      <c r="AV72" t="s" s="100">
        <v>81</v>
      </c>
      <c r="AW72" t="s" s="98">
        <v>48</v>
      </c>
      <c r="AX72" t="s" s="99">
        <v>49</v>
      </c>
      <c r="AY72" t="s" s="100">
        <v>81</v>
      </c>
      <c r="AZ72" t="s" s="98">
        <v>4</v>
      </c>
      <c r="BA72" t="s" s="99">
        <v>3</v>
      </c>
      <c r="BB72" t="s" s="100">
        <v>81</v>
      </c>
      <c r="BC72" t="s" s="98">
        <v>4</v>
      </c>
      <c r="BD72" t="s" s="99">
        <v>3</v>
      </c>
      <c r="BE72" t="s" s="100">
        <v>81</v>
      </c>
      <c r="BF72" t="s" s="98">
        <v>4</v>
      </c>
      <c r="BG72" t="s" s="99">
        <v>3</v>
      </c>
      <c r="BH72" t="s" s="100">
        <v>81</v>
      </c>
      <c r="BI72" t="s" s="101">
        <v>34</v>
      </c>
      <c r="BJ72" t="s" s="102">
        <v>34</v>
      </c>
      <c r="BK72" s="103"/>
      <c r="BL72" t="s" s="101">
        <v>34</v>
      </c>
      <c r="BM72" t="s" s="102">
        <v>34</v>
      </c>
      <c r="BN72" s="103"/>
      <c r="BO72" t="s" s="98">
        <v>40</v>
      </c>
      <c r="BP72" t="s" s="99">
        <v>50</v>
      </c>
      <c r="BQ72" t="s" s="100">
        <v>81</v>
      </c>
      <c r="BR72" t="s" s="98">
        <v>42</v>
      </c>
      <c r="BS72" t="s" s="99">
        <v>52</v>
      </c>
      <c r="BT72" t="s" s="100">
        <v>81</v>
      </c>
      <c r="BU72" t="s" s="98">
        <v>51</v>
      </c>
      <c r="BV72" t="s" s="99">
        <v>52</v>
      </c>
      <c r="BW72" t="s" s="100">
        <v>81</v>
      </c>
      <c r="BX72" t="s" s="101">
        <v>34</v>
      </c>
      <c r="BY72" t="s" s="102">
        <v>34</v>
      </c>
      <c r="BZ72" s="103"/>
      <c r="CA72" t="s" s="101">
        <v>34</v>
      </c>
      <c r="CB72" t="s" s="102">
        <v>34</v>
      </c>
      <c r="CC72" s="103"/>
      <c r="CD72" t="s" s="98">
        <v>46</v>
      </c>
      <c r="CE72" t="s" s="99">
        <v>47</v>
      </c>
      <c r="CF72" t="s" s="100">
        <v>81</v>
      </c>
      <c r="CG72" t="s" s="98">
        <v>46</v>
      </c>
      <c r="CH72" t="s" s="99">
        <v>47</v>
      </c>
      <c r="CI72" t="s" s="100">
        <v>81</v>
      </c>
      <c r="CJ72" t="s" s="98">
        <v>51</v>
      </c>
      <c r="CK72" t="s" s="99">
        <v>52</v>
      </c>
      <c r="CL72" t="s" s="100">
        <v>81</v>
      </c>
      <c r="CM72" t="s" s="98">
        <v>36</v>
      </c>
      <c r="CN72" t="s" s="99">
        <v>37</v>
      </c>
      <c r="CO72" t="s" s="100">
        <v>81</v>
      </c>
      <c r="CP72" t="s" s="101">
        <v>34</v>
      </c>
      <c r="CQ72" t="s" s="102">
        <v>34</v>
      </c>
      <c r="CR72" s="103"/>
      <c r="CS72" t="s" s="101">
        <v>34</v>
      </c>
      <c r="CT72" t="s" s="102">
        <v>34</v>
      </c>
      <c r="CU72" s="103"/>
      <c r="CV72" s="104">
        <v>161</v>
      </c>
      <c r="CW72" s="90">
        <f>COUNTA($G$3:$CU$3)-CY72</f>
        <v>20</v>
      </c>
      <c r="CX72" s="91">
        <f t="shared" si="3"/>
        <v>11</v>
      </c>
      <c r="CY72" s="92">
        <v>11</v>
      </c>
      <c r="CZ72" s="93">
        <f>COUNTIF(G72:CU72,"ОТ")/2</f>
        <v>0</v>
      </c>
      <c r="DA72" s="94">
        <v>20</v>
      </c>
      <c r="DB72" s="94">
        <v>0</v>
      </c>
      <c r="DC72" s="94">
        <v>0</v>
      </c>
      <c r="DD72" s="94">
        <f>COUNTIFS($G$4:$CU$4,"СБ",G72:CU72,"В")+COUNTIFS($G$4:$CU$4,"ВС",G72:CU72,"В")</f>
        <v>4</v>
      </c>
      <c r="DE72" s="95">
        <f>$CX$3-CW72</f>
        <v>0</v>
      </c>
      <c r="DF72" s="96">
        <f>$CY$3-CV72</f>
        <v>-1</v>
      </c>
    </row>
    <row r="73" s="7" customFormat="1" ht="23.1" customHeight="1">
      <c r="A73" s="75">
        <v>68</v>
      </c>
      <c r="B73" s="76">
        <v>31785</v>
      </c>
      <c r="C73" t="s" s="120">
        <v>205</v>
      </c>
      <c r="D73" s="124"/>
      <c r="E73" s="79">
        <v>5</v>
      </c>
      <c r="F73" s="80">
        <v>0</v>
      </c>
      <c r="G73" t="s" s="98">
        <v>82</v>
      </c>
      <c r="H73" t="s" s="99">
        <v>83</v>
      </c>
      <c r="I73" t="s" s="100">
        <v>91</v>
      </c>
      <c r="J73" t="s" s="98">
        <v>42</v>
      </c>
      <c r="K73" t="s" s="99">
        <v>43</v>
      </c>
      <c r="L73" s="103"/>
      <c r="M73" t="s" s="98">
        <v>36</v>
      </c>
      <c r="N73" t="s" s="99">
        <v>37</v>
      </c>
      <c r="O73" s="103"/>
      <c r="P73" t="s" s="101">
        <v>34</v>
      </c>
      <c r="Q73" t="s" s="102">
        <v>34</v>
      </c>
      <c r="R73" s="103"/>
      <c r="S73" t="s" s="101">
        <v>34</v>
      </c>
      <c r="T73" t="s" s="102">
        <v>34</v>
      </c>
      <c r="U73" s="103"/>
      <c r="V73" t="s" s="98">
        <v>48</v>
      </c>
      <c r="W73" t="s" s="99">
        <v>49</v>
      </c>
      <c r="X73" t="s" s="100">
        <v>33</v>
      </c>
      <c r="Y73" t="s" s="98">
        <v>59</v>
      </c>
      <c r="Z73" t="s" s="99">
        <v>60</v>
      </c>
      <c r="AA73" s="103"/>
      <c r="AB73" t="s" s="98">
        <v>82</v>
      </c>
      <c r="AC73" t="s" s="99">
        <v>83</v>
      </c>
      <c r="AD73" s="103"/>
      <c r="AE73" t="s" s="101">
        <v>34</v>
      </c>
      <c r="AF73" t="s" s="102">
        <v>34</v>
      </c>
      <c r="AG73" s="103"/>
      <c r="AH73" t="s" s="98">
        <v>4</v>
      </c>
      <c r="AI73" t="s" s="99">
        <v>3</v>
      </c>
      <c r="AJ73" s="103"/>
      <c r="AK73" t="s" s="98">
        <v>36</v>
      </c>
      <c r="AL73" t="s" s="99">
        <v>37</v>
      </c>
      <c r="AM73" s="103"/>
      <c r="AN73" t="s" s="98">
        <v>36</v>
      </c>
      <c r="AO73" t="s" s="99">
        <v>37</v>
      </c>
      <c r="AP73" s="103"/>
      <c r="AQ73" t="s" s="101">
        <v>34</v>
      </c>
      <c r="AR73" t="s" s="102">
        <v>34</v>
      </c>
      <c r="AS73" s="103"/>
      <c r="AT73" t="s" s="101">
        <v>34</v>
      </c>
      <c r="AU73" t="s" s="102">
        <v>34</v>
      </c>
      <c r="AV73" s="103"/>
      <c r="AW73" t="s" s="101">
        <v>78</v>
      </c>
      <c r="AX73" t="s" s="102">
        <v>78</v>
      </c>
      <c r="AY73" s="103"/>
      <c r="AZ73" t="s" s="101">
        <v>78</v>
      </c>
      <c r="BA73" t="s" s="102">
        <v>78</v>
      </c>
      <c r="BB73" s="103"/>
      <c r="BC73" t="s" s="101">
        <v>78</v>
      </c>
      <c r="BD73" t="s" s="102">
        <v>78</v>
      </c>
      <c r="BE73" s="103"/>
      <c r="BF73" t="s" s="101">
        <v>78</v>
      </c>
      <c r="BG73" t="s" s="102">
        <v>78</v>
      </c>
      <c r="BH73" s="103"/>
      <c r="BI73" t="s" s="101">
        <v>78</v>
      </c>
      <c r="BJ73" t="s" s="102">
        <v>78</v>
      </c>
      <c r="BK73" s="103"/>
      <c r="BL73" t="s" s="101">
        <v>34</v>
      </c>
      <c r="BM73" t="s" s="102">
        <v>34</v>
      </c>
      <c r="BN73" s="103"/>
      <c r="BO73" t="s" s="101">
        <v>34</v>
      </c>
      <c r="BP73" t="s" s="102">
        <v>34</v>
      </c>
      <c r="BQ73" s="103"/>
      <c r="BR73" t="s" s="101">
        <v>78</v>
      </c>
      <c r="BS73" t="s" s="102">
        <v>78</v>
      </c>
      <c r="BT73" s="103"/>
      <c r="BU73" t="s" s="101">
        <v>78</v>
      </c>
      <c r="BV73" t="s" s="102">
        <v>78</v>
      </c>
      <c r="BW73" s="103"/>
      <c r="BX73" t="s" s="101">
        <v>78</v>
      </c>
      <c r="BY73" t="s" s="102">
        <v>78</v>
      </c>
      <c r="BZ73" s="103"/>
      <c r="CA73" t="s" s="101">
        <v>78</v>
      </c>
      <c r="CB73" t="s" s="102">
        <v>78</v>
      </c>
      <c r="CC73" s="103"/>
      <c r="CD73" t="s" s="101">
        <v>78</v>
      </c>
      <c r="CE73" t="s" s="102">
        <v>78</v>
      </c>
      <c r="CF73" s="103"/>
      <c r="CG73" t="s" s="101">
        <v>34</v>
      </c>
      <c r="CH73" t="s" s="102">
        <v>34</v>
      </c>
      <c r="CI73" s="103"/>
      <c r="CJ73" t="s" s="101">
        <v>34</v>
      </c>
      <c r="CK73" t="s" s="102">
        <v>34</v>
      </c>
      <c r="CL73" s="103"/>
      <c r="CM73" t="s" s="101">
        <v>34</v>
      </c>
      <c r="CN73" t="s" s="102">
        <v>34</v>
      </c>
      <c r="CO73" s="103"/>
      <c r="CP73" t="s" s="98">
        <v>46</v>
      </c>
      <c r="CQ73" t="s" s="99">
        <v>47</v>
      </c>
      <c r="CR73" s="103"/>
      <c r="CS73" t="s" s="98">
        <v>46</v>
      </c>
      <c r="CT73" t="s" s="99">
        <v>47</v>
      </c>
      <c r="CU73" s="103"/>
      <c r="CV73" s="104">
        <v>168</v>
      </c>
      <c r="CW73" s="90">
        <f>COUNTA($G$3:$CU$3)-CY73</f>
        <v>21</v>
      </c>
      <c r="CX73" s="91">
        <f t="shared" si="3"/>
        <v>11</v>
      </c>
      <c r="CY73" s="92">
        <v>10</v>
      </c>
      <c r="CZ73" s="93">
        <f>COUNTIF(G73:CU73,"ОТ")/2</f>
        <v>10</v>
      </c>
      <c r="DA73" s="94">
        <v>11</v>
      </c>
      <c r="DB73" s="94">
        <v>0</v>
      </c>
      <c r="DC73" s="94">
        <v>0</v>
      </c>
      <c r="DD73" s="94">
        <f>COUNTIFS($G$4:$CU$4,"СБ",G73:CU73,"В")+COUNTIFS($G$4:$CU$4,"ВС",G73:CU73,"В")</f>
        <v>4</v>
      </c>
      <c r="DE73" s="95">
        <f>$CX$3-CW73</f>
        <v>-1</v>
      </c>
      <c r="DF73" s="96">
        <f>$CY$3-CV73</f>
        <v>-8</v>
      </c>
    </row>
    <row r="74" s="7" customFormat="1" ht="23.1" customHeight="1">
      <c r="A74" s="75">
        <v>69</v>
      </c>
      <c r="B74" s="76">
        <v>30651</v>
      </c>
      <c r="C74" t="s" s="119">
        <v>206</v>
      </c>
      <c r="D74" t="s" s="97">
        <v>207</v>
      </c>
      <c r="E74" s="79">
        <v>32</v>
      </c>
      <c r="F74" t="s" s="118">
        <v>208</v>
      </c>
      <c r="G74" t="s" s="101">
        <v>34</v>
      </c>
      <c r="H74" t="s" s="102">
        <v>34</v>
      </c>
      <c r="I74" s="103"/>
      <c r="J74" t="s" s="98">
        <v>64</v>
      </c>
      <c r="K74" t="s" s="99">
        <v>65</v>
      </c>
      <c r="L74" s="103"/>
      <c r="M74" t="s" s="98">
        <v>64</v>
      </c>
      <c r="N74" t="s" s="99">
        <v>65</v>
      </c>
      <c r="O74" s="103"/>
      <c r="P74" t="s" s="98">
        <v>82</v>
      </c>
      <c r="Q74" t="s" s="99">
        <v>36</v>
      </c>
      <c r="R74" s="103"/>
      <c r="S74" t="s" s="101">
        <v>34</v>
      </c>
      <c r="T74" t="s" s="102">
        <v>34</v>
      </c>
      <c r="U74" s="103"/>
      <c r="V74" t="s" s="101">
        <v>34</v>
      </c>
      <c r="W74" t="s" s="102">
        <v>34</v>
      </c>
      <c r="X74" s="103"/>
      <c r="Y74" t="s" s="98">
        <v>72</v>
      </c>
      <c r="Z74" t="s" s="99">
        <v>77</v>
      </c>
      <c r="AA74" t="s" s="100">
        <v>71</v>
      </c>
      <c r="AB74" t="s" s="98">
        <v>72</v>
      </c>
      <c r="AC74" t="s" s="99">
        <v>4</v>
      </c>
      <c r="AD74" t="s" s="100">
        <v>71</v>
      </c>
      <c r="AE74" t="s" s="101">
        <v>34</v>
      </c>
      <c r="AF74" t="s" s="102">
        <v>34</v>
      </c>
      <c r="AG74" s="103"/>
      <c r="AH74" t="s" s="98">
        <v>48</v>
      </c>
      <c r="AI74" t="s" s="99">
        <v>49</v>
      </c>
      <c r="AJ74" s="103"/>
      <c r="AK74" t="s" s="98">
        <v>64</v>
      </c>
      <c r="AL74" t="s" s="99">
        <v>65</v>
      </c>
      <c r="AM74" t="s" s="100">
        <v>63</v>
      </c>
      <c r="AN74" t="s" s="98">
        <v>64</v>
      </c>
      <c r="AO74" t="s" s="99">
        <v>4</v>
      </c>
      <c r="AP74" s="103"/>
      <c r="AQ74" t="s" s="101">
        <v>34</v>
      </c>
      <c r="AR74" t="s" s="102">
        <v>34</v>
      </c>
      <c r="AS74" s="103"/>
      <c r="AT74" t="s" s="101">
        <v>34</v>
      </c>
      <c r="AU74" t="s" s="102">
        <v>34</v>
      </c>
      <c r="AV74" s="103"/>
      <c r="AW74" t="s" s="98">
        <v>72</v>
      </c>
      <c r="AX74" t="s" s="99">
        <v>77</v>
      </c>
      <c r="AY74" t="s" s="100">
        <v>71</v>
      </c>
      <c r="AZ74" t="s" s="98">
        <v>64</v>
      </c>
      <c r="BA74" t="s" s="99">
        <v>4</v>
      </c>
      <c r="BB74" s="103"/>
      <c r="BC74" t="s" s="101">
        <v>34</v>
      </c>
      <c r="BD74" t="s" s="102">
        <v>34</v>
      </c>
      <c r="BE74" s="103"/>
      <c r="BF74" t="s" s="98">
        <v>64</v>
      </c>
      <c r="BG74" t="s" s="99">
        <v>65</v>
      </c>
      <c r="BH74" t="s" s="100">
        <v>63</v>
      </c>
      <c r="BI74" t="s" s="98">
        <v>64</v>
      </c>
      <c r="BJ74" t="s" s="99">
        <v>65</v>
      </c>
      <c r="BK74" t="s" s="100">
        <v>63</v>
      </c>
      <c r="BL74" t="s" s="98">
        <v>64</v>
      </c>
      <c r="BM74" t="s" s="99">
        <v>4</v>
      </c>
      <c r="BN74" s="103"/>
      <c r="BO74" t="s" s="101">
        <v>34</v>
      </c>
      <c r="BP74" t="s" s="102">
        <v>34</v>
      </c>
      <c r="BQ74" s="103"/>
      <c r="BR74" t="s" s="98">
        <v>64</v>
      </c>
      <c r="BS74" t="s" s="99">
        <v>65</v>
      </c>
      <c r="BT74" t="s" s="100">
        <v>63</v>
      </c>
      <c r="BU74" t="s" s="98">
        <v>64</v>
      </c>
      <c r="BV74" t="s" s="99">
        <v>65</v>
      </c>
      <c r="BW74" t="s" s="100">
        <v>63</v>
      </c>
      <c r="BX74" t="s" s="101">
        <v>34</v>
      </c>
      <c r="BY74" t="s" s="102">
        <v>34</v>
      </c>
      <c r="BZ74" s="103"/>
      <c r="CA74" t="s" s="101">
        <v>34</v>
      </c>
      <c r="CB74" t="s" s="102">
        <v>34</v>
      </c>
      <c r="CC74" s="103"/>
      <c r="CD74" t="s" s="98">
        <v>59</v>
      </c>
      <c r="CE74" t="s" s="99">
        <v>65</v>
      </c>
      <c r="CF74" s="103"/>
      <c r="CG74" t="s" s="98">
        <v>59</v>
      </c>
      <c r="CH74" t="s" s="99">
        <v>65</v>
      </c>
      <c r="CI74" s="103"/>
      <c r="CJ74" t="s" s="98">
        <v>64</v>
      </c>
      <c r="CK74" t="s" s="99">
        <v>4</v>
      </c>
      <c r="CL74" s="103"/>
      <c r="CM74" t="s" s="101">
        <v>34</v>
      </c>
      <c r="CN74" t="s" s="102">
        <v>34</v>
      </c>
      <c r="CO74" s="103"/>
      <c r="CP74" t="s" s="98">
        <v>64</v>
      </c>
      <c r="CQ74" t="s" s="99">
        <v>65</v>
      </c>
      <c r="CR74" s="103"/>
      <c r="CS74" t="s" s="98">
        <v>64</v>
      </c>
      <c r="CT74" t="s" s="99">
        <v>65</v>
      </c>
      <c r="CU74" s="103"/>
      <c r="CV74" s="104">
        <v>152</v>
      </c>
      <c r="CW74" s="90">
        <f>COUNTA($G$3:$CU$3)-CY74</f>
        <v>20</v>
      </c>
      <c r="CX74" s="91">
        <f t="shared" si="3"/>
        <v>11</v>
      </c>
      <c r="CY74" s="92">
        <v>11</v>
      </c>
      <c r="CZ74" s="93">
        <f>COUNTIF(G74:CU74,"ОТ")/2</f>
        <v>0</v>
      </c>
      <c r="DA74" s="94">
        <v>20</v>
      </c>
      <c r="DB74" s="94">
        <v>0</v>
      </c>
      <c r="DC74" s="94">
        <v>0</v>
      </c>
      <c r="DD74" s="94">
        <f>COUNTIFS($G$4:$CU$4,"СБ",G74:CU74,"В")+COUNTIFS($G$4:$CU$4,"ВС",G74:CU74,"В")</f>
        <v>3</v>
      </c>
      <c r="DE74" s="95">
        <f>$CX$3-CW74</f>
        <v>0</v>
      </c>
      <c r="DF74" s="96">
        <f>$CY$3-CV74</f>
        <v>8</v>
      </c>
    </row>
    <row r="75" s="7" customFormat="1" ht="23.1" customHeight="1">
      <c r="A75" s="75">
        <v>70</v>
      </c>
      <c r="B75" s="76">
        <v>40286</v>
      </c>
      <c r="C75" t="s" s="119">
        <v>209</v>
      </c>
      <c r="D75" t="s" s="97">
        <v>210</v>
      </c>
      <c r="E75" s="79">
        <v>9</v>
      </c>
      <c r="F75" s="80">
        <v>0</v>
      </c>
      <c r="G75" t="s" s="101">
        <v>34</v>
      </c>
      <c r="H75" t="s" s="102">
        <v>34</v>
      </c>
      <c r="I75" t="s" s="100">
        <v>91</v>
      </c>
      <c r="J75" t="s" s="98">
        <v>40</v>
      </c>
      <c r="K75" t="s" s="99">
        <v>50</v>
      </c>
      <c r="L75" t="s" s="100">
        <v>63</v>
      </c>
      <c r="M75" t="s" s="98">
        <v>40</v>
      </c>
      <c r="N75" t="s" s="99">
        <v>50</v>
      </c>
      <c r="O75" t="s" s="100">
        <v>55</v>
      </c>
      <c r="P75" t="s" s="98">
        <v>82</v>
      </c>
      <c r="Q75" t="s" s="99">
        <v>83</v>
      </c>
      <c r="R75" t="s" s="100">
        <v>63</v>
      </c>
      <c r="S75" t="s" s="98">
        <v>82</v>
      </c>
      <c r="T75" t="s" s="99">
        <v>83</v>
      </c>
      <c r="U75" s="103"/>
      <c r="V75" t="s" s="101">
        <v>34</v>
      </c>
      <c r="W75" t="s" s="102">
        <v>34</v>
      </c>
      <c r="X75" s="103"/>
      <c r="Y75" t="s" s="98">
        <v>4</v>
      </c>
      <c r="Z75" t="s" s="99">
        <v>3</v>
      </c>
      <c r="AA75" t="s" s="100">
        <v>63</v>
      </c>
      <c r="AB75" t="s" s="98">
        <v>36</v>
      </c>
      <c r="AC75" t="s" s="99">
        <v>37</v>
      </c>
      <c r="AD75" t="s" s="100">
        <v>55</v>
      </c>
      <c r="AE75" t="s" s="98">
        <v>36</v>
      </c>
      <c r="AF75" t="s" s="99">
        <v>37</v>
      </c>
      <c r="AG75" t="s" s="100">
        <v>55</v>
      </c>
      <c r="AH75" t="s" s="98">
        <v>36</v>
      </c>
      <c r="AI75" t="s" s="99">
        <v>37</v>
      </c>
      <c r="AJ75" t="s" s="100">
        <v>55</v>
      </c>
      <c r="AK75" t="s" s="101">
        <v>34</v>
      </c>
      <c r="AL75" t="s" s="102">
        <v>34</v>
      </c>
      <c r="AM75" s="103"/>
      <c r="AN75" t="s" s="101">
        <v>34</v>
      </c>
      <c r="AO75" t="s" s="102">
        <v>34</v>
      </c>
      <c r="AP75" s="103"/>
      <c r="AQ75" t="s" s="98">
        <v>40</v>
      </c>
      <c r="AR75" t="s" s="99">
        <v>50</v>
      </c>
      <c r="AS75" t="s" s="100">
        <v>55</v>
      </c>
      <c r="AT75" t="s" s="98">
        <v>48</v>
      </c>
      <c r="AU75" t="s" s="99">
        <v>49</v>
      </c>
      <c r="AV75" s="103"/>
      <c r="AW75" t="s" s="98">
        <v>51</v>
      </c>
      <c r="AX75" t="s" s="99">
        <v>52</v>
      </c>
      <c r="AY75" t="s" s="100">
        <v>55</v>
      </c>
      <c r="AZ75" t="s" s="98">
        <v>36</v>
      </c>
      <c r="BA75" t="s" s="99">
        <v>37</v>
      </c>
      <c r="BB75" t="s" s="100">
        <v>55</v>
      </c>
      <c r="BC75" t="s" s="98">
        <v>36</v>
      </c>
      <c r="BD75" t="s" s="99">
        <v>37</v>
      </c>
      <c r="BE75" s="103"/>
      <c r="BF75" t="s" s="101">
        <v>34</v>
      </c>
      <c r="BG75" t="s" s="102">
        <v>34</v>
      </c>
      <c r="BH75" s="103"/>
      <c r="BI75" t="s" s="101">
        <v>34</v>
      </c>
      <c r="BJ75" t="s" s="102">
        <v>34</v>
      </c>
      <c r="BK75" s="103"/>
      <c r="BL75" t="s" s="98">
        <v>42</v>
      </c>
      <c r="BM75" t="s" s="99">
        <v>43</v>
      </c>
      <c r="BN75" s="103"/>
      <c r="BO75" t="s" s="98">
        <v>36</v>
      </c>
      <c r="BP75" t="s" s="99">
        <v>37</v>
      </c>
      <c r="BQ75" t="s" s="100">
        <v>55</v>
      </c>
      <c r="BR75" t="s" s="98">
        <v>36</v>
      </c>
      <c r="BS75" t="s" s="99">
        <v>37</v>
      </c>
      <c r="BT75" t="s" s="100">
        <v>55</v>
      </c>
      <c r="BU75" t="s" s="98">
        <v>36</v>
      </c>
      <c r="BV75" t="s" s="99">
        <v>37</v>
      </c>
      <c r="BW75" s="103"/>
      <c r="BX75" t="s" s="101">
        <v>34</v>
      </c>
      <c r="BY75" t="s" s="102">
        <v>34</v>
      </c>
      <c r="BZ75" s="103"/>
      <c r="CA75" t="s" s="101">
        <v>34</v>
      </c>
      <c r="CB75" t="s" s="102">
        <v>34</v>
      </c>
      <c r="CC75" s="103"/>
      <c r="CD75" t="s" s="98">
        <v>40</v>
      </c>
      <c r="CE75" t="s" s="99">
        <v>50</v>
      </c>
      <c r="CF75" t="s" s="100">
        <v>55</v>
      </c>
      <c r="CG75" t="s" s="98">
        <v>51</v>
      </c>
      <c r="CH75" t="s" s="99">
        <v>52</v>
      </c>
      <c r="CI75" s="103"/>
      <c r="CJ75" t="s" s="98">
        <v>36</v>
      </c>
      <c r="CK75" t="s" s="99">
        <v>37</v>
      </c>
      <c r="CL75" t="s" s="100">
        <v>55</v>
      </c>
      <c r="CM75" t="s" s="98">
        <v>36</v>
      </c>
      <c r="CN75" t="s" s="99">
        <v>37</v>
      </c>
      <c r="CO75" t="s" s="100">
        <v>55</v>
      </c>
      <c r="CP75" t="s" s="101">
        <v>34</v>
      </c>
      <c r="CQ75" t="s" s="102">
        <v>34</v>
      </c>
      <c r="CR75" s="103"/>
      <c r="CS75" t="s" s="101">
        <v>34</v>
      </c>
      <c r="CT75" t="s" s="102">
        <v>34</v>
      </c>
      <c r="CU75" s="103"/>
      <c r="CV75" s="104">
        <v>168</v>
      </c>
      <c r="CW75" s="90">
        <f>COUNTA($G$3:$CU$3)-CY75</f>
        <v>21</v>
      </c>
      <c r="CX75" s="91">
        <f t="shared" si="3"/>
        <v>11</v>
      </c>
      <c r="CY75" s="92">
        <v>10</v>
      </c>
      <c r="CZ75" s="93">
        <f>COUNTIF(G75:CU75,"ОТ")/2</f>
        <v>0</v>
      </c>
      <c r="DA75" s="94">
        <v>21</v>
      </c>
      <c r="DB75" s="94">
        <v>0</v>
      </c>
      <c r="DC75" s="94">
        <v>0</v>
      </c>
      <c r="DD75" s="94">
        <f>COUNTIFS($G$4:$CU$4,"СБ",G75:CU75,"В")+COUNTIFS($G$4:$CU$4,"ВС",G75:CU75,"В")</f>
        <v>3</v>
      </c>
      <c r="DE75" s="95">
        <f>$CX$3-CW75</f>
        <v>-1</v>
      </c>
      <c r="DF75" s="96">
        <f>$CY$3-CV75</f>
        <v>-8</v>
      </c>
    </row>
    <row r="76" s="7" customFormat="1" ht="23.1" customHeight="1">
      <c r="A76" s="75">
        <v>71</v>
      </c>
      <c r="B76" s="76">
        <v>41950</v>
      </c>
      <c r="C76" t="s" s="119">
        <v>211</v>
      </c>
      <c r="D76" t="s" s="97">
        <v>212</v>
      </c>
      <c r="E76" s="79">
        <v>32</v>
      </c>
      <c r="F76" t="s" s="118">
        <v>213</v>
      </c>
      <c r="G76" t="s" s="98">
        <v>6</v>
      </c>
      <c r="H76" t="s" s="99">
        <v>3</v>
      </c>
      <c r="I76" s="103"/>
      <c r="J76" t="s" s="98">
        <v>6</v>
      </c>
      <c r="K76" t="s" s="99">
        <v>3</v>
      </c>
      <c r="L76" s="103"/>
      <c r="M76" t="s" s="101">
        <v>34</v>
      </c>
      <c r="N76" t="s" s="102">
        <v>34</v>
      </c>
      <c r="O76" s="103"/>
      <c r="P76" t="s" s="101">
        <v>34</v>
      </c>
      <c r="Q76" t="s" s="102">
        <v>34</v>
      </c>
      <c r="R76" s="103"/>
      <c r="S76" t="s" s="98">
        <v>76</v>
      </c>
      <c r="T76" t="s" s="99">
        <v>52</v>
      </c>
      <c r="U76" s="103"/>
      <c r="V76" t="s" s="98">
        <v>76</v>
      </c>
      <c r="W76" t="s" s="99">
        <v>52</v>
      </c>
      <c r="X76" s="103"/>
      <c r="Y76" t="s" s="98">
        <v>6</v>
      </c>
      <c r="Z76" t="s" s="99">
        <v>3</v>
      </c>
      <c r="AA76" s="103"/>
      <c r="AB76" t="s" s="98">
        <v>6</v>
      </c>
      <c r="AC76" t="s" s="99">
        <v>3</v>
      </c>
      <c r="AD76" s="103"/>
      <c r="AE76" t="s" s="101">
        <v>34</v>
      </c>
      <c r="AF76" t="s" s="102">
        <v>34</v>
      </c>
      <c r="AG76" s="103"/>
      <c r="AH76" t="s" s="101">
        <v>34</v>
      </c>
      <c r="AI76" t="s" s="102">
        <v>34</v>
      </c>
      <c r="AJ76" s="103"/>
      <c r="AK76" t="s" s="101">
        <v>34</v>
      </c>
      <c r="AL76" t="s" s="102">
        <v>34</v>
      </c>
      <c r="AM76" s="103"/>
      <c r="AN76" t="s" s="98">
        <v>76</v>
      </c>
      <c r="AO76" t="s" s="99">
        <v>52</v>
      </c>
      <c r="AP76" s="103"/>
      <c r="AQ76" t="s" s="98">
        <v>76</v>
      </c>
      <c r="AR76" t="s" s="99">
        <v>52</v>
      </c>
      <c r="AS76" s="103"/>
      <c r="AT76" t="s" s="98">
        <v>6</v>
      </c>
      <c r="AU76" t="s" s="99">
        <v>3</v>
      </c>
      <c r="AV76" s="103"/>
      <c r="AW76" t="s" s="98">
        <v>6</v>
      </c>
      <c r="AX76" t="s" s="99">
        <v>3</v>
      </c>
      <c r="AY76" s="103"/>
      <c r="AZ76" t="s" s="98">
        <v>6</v>
      </c>
      <c r="BA76" t="s" s="99">
        <v>3</v>
      </c>
      <c r="BB76" s="103"/>
      <c r="BC76" t="s" s="101">
        <v>34</v>
      </c>
      <c r="BD76" t="s" s="102">
        <v>34</v>
      </c>
      <c r="BE76" s="103"/>
      <c r="BF76" t="s" s="101">
        <v>34</v>
      </c>
      <c r="BG76" t="s" s="102">
        <v>34</v>
      </c>
      <c r="BH76" s="103"/>
      <c r="BI76" t="s" s="98">
        <v>40</v>
      </c>
      <c r="BJ76" t="s" s="99">
        <v>150</v>
      </c>
      <c r="BK76" s="103"/>
      <c r="BL76" t="s" s="98">
        <v>51</v>
      </c>
      <c r="BM76" t="s" s="99">
        <v>3</v>
      </c>
      <c r="BN76" s="103"/>
      <c r="BO76" t="s" s="98">
        <v>6</v>
      </c>
      <c r="BP76" t="s" s="99">
        <v>3</v>
      </c>
      <c r="BQ76" s="103"/>
      <c r="BR76" t="s" s="98">
        <v>6</v>
      </c>
      <c r="BS76" t="s" s="99">
        <v>3</v>
      </c>
      <c r="BT76" s="103"/>
      <c r="BU76" t="s" s="98">
        <v>6</v>
      </c>
      <c r="BV76" t="s" s="99">
        <v>3</v>
      </c>
      <c r="BW76" s="103"/>
      <c r="BX76" t="s" s="101">
        <v>34</v>
      </c>
      <c r="BY76" t="s" s="102">
        <v>34</v>
      </c>
      <c r="BZ76" s="103"/>
      <c r="CA76" t="s" s="101">
        <v>34</v>
      </c>
      <c r="CB76" t="s" s="102">
        <v>34</v>
      </c>
      <c r="CC76" s="103"/>
      <c r="CD76" t="s" s="98">
        <v>76</v>
      </c>
      <c r="CE76" t="s" s="99">
        <v>52</v>
      </c>
      <c r="CF76" s="103"/>
      <c r="CG76" t="s" s="98">
        <v>51</v>
      </c>
      <c r="CH76" t="s" s="99">
        <v>3</v>
      </c>
      <c r="CI76" s="103"/>
      <c r="CJ76" t="s" s="98">
        <v>6</v>
      </c>
      <c r="CK76" t="s" s="99">
        <v>3</v>
      </c>
      <c r="CL76" s="103"/>
      <c r="CM76" t="s" s="98">
        <v>6</v>
      </c>
      <c r="CN76" t="s" s="99">
        <v>3</v>
      </c>
      <c r="CO76" s="103"/>
      <c r="CP76" t="s" s="98">
        <v>6</v>
      </c>
      <c r="CQ76" t="s" s="99">
        <v>3</v>
      </c>
      <c r="CR76" s="103"/>
      <c r="CS76" t="s" s="101">
        <v>34</v>
      </c>
      <c r="CT76" t="s" s="102">
        <v>34</v>
      </c>
      <c r="CU76" s="103"/>
      <c r="CV76" s="104">
        <v>166</v>
      </c>
      <c r="CW76" s="90">
        <f>COUNTA($G$3:$CU$3)-CY76</f>
        <v>21</v>
      </c>
      <c r="CX76" s="91">
        <f t="shared" si="3"/>
        <v>11</v>
      </c>
      <c r="CY76" s="92">
        <v>10</v>
      </c>
      <c r="CZ76" s="93">
        <f>COUNTIF(G76:CU76,"ОТ")/2</f>
        <v>0</v>
      </c>
      <c r="DA76" s="94">
        <v>21</v>
      </c>
      <c r="DB76" s="94">
        <v>0</v>
      </c>
      <c r="DC76" s="94">
        <v>0</v>
      </c>
      <c r="DD76" s="94">
        <f>COUNTIFS($G$4:$CU$4,"СБ",G76:CU76,"В")+COUNTIFS($G$4:$CU$4,"ВС",G76:CU76,"В")</f>
        <v>0</v>
      </c>
      <c r="DE76" s="95">
        <f>$CX$3-CW76</f>
        <v>-1</v>
      </c>
      <c r="DF76" s="96">
        <f>$CY$3-CV76</f>
        <v>-6</v>
      </c>
    </row>
    <row r="77" s="7" customFormat="1" ht="23.1" customHeight="1">
      <c r="A77" s="75">
        <v>72</v>
      </c>
      <c r="B77" s="76">
        <v>27410</v>
      </c>
      <c r="C77" t="s" s="119">
        <v>214</v>
      </c>
      <c r="D77" s="78">
        <v>0</v>
      </c>
      <c r="E77" s="79">
        <v>7</v>
      </c>
      <c r="F77" s="80">
        <v>0</v>
      </c>
      <c r="G77" t="s" s="98">
        <v>38</v>
      </c>
      <c r="H77" t="s" s="99">
        <v>39</v>
      </c>
      <c r="I77" s="103"/>
      <c r="J77" t="s" s="98">
        <v>51</v>
      </c>
      <c r="K77" t="s" s="99">
        <v>52</v>
      </c>
      <c r="L77" s="103"/>
      <c r="M77" t="s" s="101">
        <v>34</v>
      </c>
      <c r="N77" t="s" s="102">
        <v>34</v>
      </c>
      <c r="O77" t="s" s="100">
        <v>91</v>
      </c>
      <c r="P77" t="s" s="101">
        <v>34</v>
      </c>
      <c r="Q77" t="s" s="102">
        <v>34</v>
      </c>
      <c r="R77" s="103"/>
      <c r="S77" t="s" s="98">
        <v>51</v>
      </c>
      <c r="T77" t="s" s="99">
        <v>52</v>
      </c>
      <c r="U77" t="s" s="100">
        <v>33</v>
      </c>
      <c r="V77" t="s" s="98">
        <v>38</v>
      </c>
      <c r="W77" t="s" s="99">
        <v>39</v>
      </c>
      <c r="X77" t="s" s="100">
        <v>33</v>
      </c>
      <c r="Y77" t="s" s="98">
        <v>64</v>
      </c>
      <c r="Z77" t="s" s="99">
        <v>65</v>
      </c>
      <c r="AA77" s="103"/>
      <c r="AB77" t="s" s="101">
        <v>34</v>
      </c>
      <c r="AC77" t="s" s="102">
        <v>34</v>
      </c>
      <c r="AD77" s="103"/>
      <c r="AE77" t="s" s="101">
        <v>34</v>
      </c>
      <c r="AF77" t="s" s="102">
        <v>34</v>
      </c>
      <c r="AG77" s="103"/>
      <c r="AH77" t="s" s="98">
        <v>38</v>
      </c>
      <c r="AI77" t="s" s="99">
        <v>39</v>
      </c>
      <c r="AJ77" s="103"/>
      <c r="AK77" t="s" s="98">
        <v>4</v>
      </c>
      <c r="AL77" t="s" s="99">
        <v>3</v>
      </c>
      <c r="AM77" s="103"/>
      <c r="AN77" t="s" s="98">
        <v>4</v>
      </c>
      <c r="AO77" t="s" s="99">
        <v>3</v>
      </c>
      <c r="AP77" s="103"/>
      <c r="AQ77" t="s" s="98">
        <v>4</v>
      </c>
      <c r="AR77" t="s" s="99">
        <v>3</v>
      </c>
      <c r="AS77" s="103"/>
      <c r="AT77" t="s" s="101">
        <v>34</v>
      </c>
      <c r="AU77" t="s" s="102">
        <v>34</v>
      </c>
      <c r="AV77" s="103"/>
      <c r="AW77" t="s" s="101">
        <v>34</v>
      </c>
      <c r="AX77" t="s" s="102">
        <v>34</v>
      </c>
      <c r="AY77" s="103"/>
      <c r="AZ77" t="s" s="98">
        <v>48</v>
      </c>
      <c r="BA77" t="s" s="99">
        <v>49</v>
      </c>
      <c r="BB77" t="s" s="100">
        <v>33</v>
      </c>
      <c r="BC77" t="s" s="98">
        <v>48</v>
      </c>
      <c r="BD77" t="s" s="99">
        <v>49</v>
      </c>
      <c r="BE77" t="s" s="100">
        <v>33</v>
      </c>
      <c r="BF77" t="s" s="98">
        <v>48</v>
      </c>
      <c r="BG77" t="s" s="99">
        <v>49</v>
      </c>
      <c r="BH77" t="s" s="100">
        <v>33</v>
      </c>
      <c r="BI77" t="s" s="98">
        <v>51</v>
      </c>
      <c r="BJ77" t="s" s="99">
        <v>52</v>
      </c>
      <c r="BK77" t="s" s="100">
        <v>33</v>
      </c>
      <c r="BL77" t="s" s="101">
        <v>34</v>
      </c>
      <c r="BM77" t="s" s="102">
        <v>34</v>
      </c>
      <c r="BN77" s="103"/>
      <c r="BO77" t="s" s="98">
        <v>42</v>
      </c>
      <c r="BP77" t="s" s="99">
        <v>43</v>
      </c>
      <c r="BQ77" s="103"/>
      <c r="BR77" t="s" s="98">
        <v>51</v>
      </c>
      <c r="BS77" t="s" s="99">
        <v>52</v>
      </c>
      <c r="BT77" s="103"/>
      <c r="BU77" t="s" s="98">
        <v>36</v>
      </c>
      <c r="BV77" t="s" s="99">
        <v>37</v>
      </c>
      <c r="BW77" s="103"/>
      <c r="BX77" t="s" s="98">
        <v>36</v>
      </c>
      <c r="BY77" t="s" s="99">
        <v>37</v>
      </c>
      <c r="BZ77" s="103"/>
      <c r="CA77" t="s" s="101">
        <v>34</v>
      </c>
      <c r="CB77" t="s" s="102">
        <v>34</v>
      </c>
      <c r="CC77" s="103"/>
      <c r="CD77" t="s" s="101">
        <v>34</v>
      </c>
      <c r="CE77" t="s" s="102">
        <v>34</v>
      </c>
      <c r="CF77" s="103"/>
      <c r="CG77" t="s" s="98">
        <v>82</v>
      </c>
      <c r="CH77" t="s" s="99">
        <v>83</v>
      </c>
      <c r="CI77" t="s" s="100">
        <v>33</v>
      </c>
      <c r="CJ77" t="s" s="98">
        <v>51</v>
      </c>
      <c r="CK77" t="s" s="99">
        <v>52</v>
      </c>
      <c r="CL77" t="s" s="100">
        <v>33</v>
      </c>
      <c r="CM77" t="s" s="98">
        <v>4</v>
      </c>
      <c r="CN77" t="s" s="99">
        <v>3</v>
      </c>
      <c r="CO77" t="s" s="100">
        <v>33</v>
      </c>
      <c r="CP77" t="s" s="98">
        <v>4</v>
      </c>
      <c r="CQ77" t="s" s="99">
        <v>3</v>
      </c>
      <c r="CR77" s="103"/>
      <c r="CS77" t="s" s="98">
        <v>4</v>
      </c>
      <c r="CT77" t="s" s="99">
        <v>3</v>
      </c>
      <c r="CU77" s="103"/>
      <c r="CV77" s="104">
        <v>176</v>
      </c>
      <c r="CW77" s="90">
        <f>COUNTA($G$3:$CU$3)-CY77</f>
        <v>22</v>
      </c>
      <c r="CX77" s="91">
        <f t="shared" si="3"/>
        <v>11</v>
      </c>
      <c r="CY77" s="92">
        <v>9</v>
      </c>
      <c r="CZ77" s="93">
        <f>COUNTIF(G77:CU77,"ОТ")/2</f>
        <v>0</v>
      </c>
      <c r="DA77" s="94">
        <v>22</v>
      </c>
      <c r="DB77" s="94">
        <v>0</v>
      </c>
      <c r="DC77" s="94">
        <v>0</v>
      </c>
      <c r="DD77" s="94">
        <f>COUNTIFS($G$4:$CU$4,"СБ",G77:CU77,"В")+COUNTIFS($G$4:$CU$4,"ВС",G77:CU77,"В")</f>
        <v>2</v>
      </c>
      <c r="DE77" s="95">
        <f>$CX$3-CW77</f>
        <v>-2</v>
      </c>
      <c r="DF77" s="96">
        <f>$CY$3-CV77</f>
        <v>-16</v>
      </c>
    </row>
    <row r="78" s="7" customFormat="1" ht="23.1" customHeight="1">
      <c r="A78" s="75">
        <v>73</v>
      </c>
      <c r="B78" s="76">
        <v>47085</v>
      </c>
      <c r="C78" t="s" s="119">
        <v>215</v>
      </c>
      <c r="D78" t="s" s="97">
        <v>216</v>
      </c>
      <c r="E78" s="79">
        <v>32</v>
      </c>
      <c r="F78" t="s" s="118">
        <v>217</v>
      </c>
      <c r="G78" t="s" s="98">
        <v>77</v>
      </c>
      <c r="H78" t="s" s="99">
        <v>3</v>
      </c>
      <c r="I78" s="103"/>
      <c r="J78" t="s" s="98">
        <v>77</v>
      </c>
      <c r="K78" t="s" s="99">
        <v>3</v>
      </c>
      <c r="L78" s="103"/>
      <c r="M78" t="s" s="101">
        <v>34</v>
      </c>
      <c r="N78" t="s" s="102">
        <v>34</v>
      </c>
      <c r="O78" s="103"/>
      <c r="P78" t="s" s="101">
        <v>34</v>
      </c>
      <c r="Q78" t="s" s="102">
        <v>34</v>
      </c>
      <c r="R78" s="103"/>
      <c r="S78" t="s" s="98">
        <v>76</v>
      </c>
      <c r="T78" t="s" s="99">
        <v>52</v>
      </c>
      <c r="U78" s="103"/>
      <c r="V78" t="s" s="98">
        <v>76</v>
      </c>
      <c r="W78" t="s" s="99">
        <v>52</v>
      </c>
      <c r="X78" s="103"/>
      <c r="Y78" t="s" s="101">
        <v>34</v>
      </c>
      <c r="Z78" t="s" s="102">
        <v>34</v>
      </c>
      <c r="AA78" s="103"/>
      <c r="AB78" t="s" s="98">
        <v>77</v>
      </c>
      <c r="AC78" t="s" s="99">
        <v>3</v>
      </c>
      <c r="AD78" s="103"/>
      <c r="AE78" t="s" s="101">
        <v>34</v>
      </c>
      <c r="AF78" t="s" s="102">
        <v>34</v>
      </c>
      <c r="AG78" s="103"/>
      <c r="AH78" t="s" s="98">
        <v>77</v>
      </c>
      <c r="AI78" t="s" s="99">
        <v>3</v>
      </c>
      <c r="AJ78" s="103"/>
      <c r="AK78" t="s" s="101">
        <v>34</v>
      </c>
      <c r="AL78" t="s" s="102">
        <v>34</v>
      </c>
      <c r="AM78" s="103"/>
      <c r="AN78" t="s" s="101">
        <v>34</v>
      </c>
      <c r="AO78" t="s" s="102">
        <v>34</v>
      </c>
      <c r="AP78" s="103"/>
      <c r="AQ78" t="s" s="98">
        <v>64</v>
      </c>
      <c r="AR78" t="s" s="99">
        <v>45</v>
      </c>
      <c r="AS78" s="103"/>
      <c r="AT78" t="s" s="98">
        <v>77</v>
      </c>
      <c r="AU78" t="s" s="99">
        <v>3</v>
      </c>
      <c r="AV78" s="103"/>
      <c r="AW78" t="s" s="98">
        <v>77</v>
      </c>
      <c r="AX78" t="s" s="99">
        <v>3</v>
      </c>
      <c r="AY78" s="103"/>
      <c r="AZ78" t="s" s="98">
        <v>77</v>
      </c>
      <c r="BA78" t="s" s="99">
        <v>3</v>
      </c>
      <c r="BB78" s="103"/>
      <c r="BC78" t="s" s="101">
        <v>34</v>
      </c>
      <c r="BD78" t="s" s="102">
        <v>34</v>
      </c>
      <c r="BE78" s="103"/>
      <c r="BF78" t="s" s="101">
        <v>34</v>
      </c>
      <c r="BG78" t="s" s="102">
        <v>34</v>
      </c>
      <c r="BH78" s="103"/>
      <c r="BI78" t="s" s="98">
        <v>76</v>
      </c>
      <c r="BJ78" t="s" s="99">
        <v>52</v>
      </c>
      <c r="BK78" s="103"/>
      <c r="BL78" t="s" s="98">
        <v>51</v>
      </c>
      <c r="BM78" t="s" s="99">
        <v>3</v>
      </c>
      <c r="BN78" s="103"/>
      <c r="BO78" t="s" s="98">
        <v>77</v>
      </c>
      <c r="BP78" t="s" s="99">
        <v>3</v>
      </c>
      <c r="BQ78" s="103"/>
      <c r="BR78" t="s" s="98">
        <v>77</v>
      </c>
      <c r="BS78" t="s" s="99">
        <v>3</v>
      </c>
      <c r="BT78" s="103"/>
      <c r="BU78" t="s" s="98">
        <v>77</v>
      </c>
      <c r="BV78" t="s" s="99">
        <v>3</v>
      </c>
      <c r="BW78" s="103"/>
      <c r="BX78" t="s" s="101">
        <v>34</v>
      </c>
      <c r="BY78" t="s" s="102">
        <v>34</v>
      </c>
      <c r="BZ78" s="103"/>
      <c r="CA78" t="s" s="101">
        <v>34</v>
      </c>
      <c r="CB78" t="s" s="102">
        <v>34</v>
      </c>
      <c r="CC78" s="103"/>
      <c r="CD78" t="s" s="98">
        <v>66</v>
      </c>
      <c r="CE78" t="s" s="99">
        <v>37</v>
      </c>
      <c r="CF78" t="s" s="100">
        <v>55</v>
      </c>
      <c r="CG78" t="s" s="98">
        <v>66</v>
      </c>
      <c r="CH78" t="s" s="99">
        <v>37</v>
      </c>
      <c r="CI78" s="103"/>
      <c r="CJ78" t="s" s="98">
        <v>77</v>
      </c>
      <c r="CK78" t="s" s="99">
        <v>3</v>
      </c>
      <c r="CL78" s="103"/>
      <c r="CM78" t="s" s="98">
        <v>77</v>
      </c>
      <c r="CN78" t="s" s="99">
        <v>3</v>
      </c>
      <c r="CO78" s="103"/>
      <c r="CP78" t="s" s="98">
        <v>77</v>
      </c>
      <c r="CQ78" t="s" s="99">
        <v>3</v>
      </c>
      <c r="CR78" t="s" s="100">
        <v>55</v>
      </c>
      <c r="CS78" t="s" s="101">
        <v>34</v>
      </c>
      <c r="CT78" t="s" s="102">
        <v>34</v>
      </c>
      <c r="CU78" s="103"/>
      <c r="CV78" s="104">
        <v>142</v>
      </c>
      <c r="CW78" s="90">
        <f>COUNTA($G$3:$CU$3)-CY78</f>
        <v>20</v>
      </c>
      <c r="CX78" s="91">
        <f t="shared" si="3"/>
        <v>11</v>
      </c>
      <c r="CY78" s="92">
        <v>11</v>
      </c>
      <c r="CZ78" s="93">
        <f>COUNTIF(G78:CU78,"ОТ")/2</f>
        <v>0</v>
      </c>
      <c r="DA78" s="94">
        <v>20</v>
      </c>
      <c r="DB78" s="94">
        <v>0</v>
      </c>
      <c r="DC78" s="94">
        <v>0</v>
      </c>
      <c r="DD78" s="94">
        <f>COUNTIFS($G$4:$CU$4,"СБ",G78:CU78,"В")+COUNTIFS($G$4:$CU$4,"ВС",G78:CU78,"В")</f>
        <v>1</v>
      </c>
      <c r="DE78" s="95">
        <f>$CX$3-CW78</f>
        <v>0</v>
      </c>
      <c r="DF78" s="96">
        <f>$CY$3-CV78</f>
        <v>18</v>
      </c>
    </row>
    <row r="79" s="7" customFormat="1" ht="23.1" customHeight="1">
      <c r="A79" s="75">
        <v>74</v>
      </c>
      <c r="B79" s="76">
        <v>3089</v>
      </c>
      <c r="C79" t="s" s="119">
        <v>218</v>
      </c>
      <c r="D79" s="78">
        <v>0</v>
      </c>
      <c r="E79" s="79">
        <v>28</v>
      </c>
      <c r="F79" t="s" s="118">
        <v>219</v>
      </c>
      <c r="G79" t="s" s="101">
        <v>34</v>
      </c>
      <c r="H79" t="s" s="102">
        <v>34</v>
      </c>
      <c r="I79" s="103"/>
      <c r="J79" t="s" s="98">
        <v>40</v>
      </c>
      <c r="K79" t="s" s="99">
        <v>50</v>
      </c>
      <c r="L79" s="103"/>
      <c r="M79" t="s" s="98">
        <v>40</v>
      </c>
      <c r="N79" t="s" s="99">
        <v>50</v>
      </c>
      <c r="O79" s="103"/>
      <c r="P79" t="s" s="98">
        <v>48</v>
      </c>
      <c r="Q79" t="s" s="99">
        <v>49</v>
      </c>
      <c r="R79" s="103"/>
      <c r="S79" t="s" s="98">
        <v>46</v>
      </c>
      <c r="T79" t="s" s="99">
        <v>47</v>
      </c>
      <c r="U79" t="s" s="100">
        <v>33</v>
      </c>
      <c r="V79" t="s" s="101">
        <v>34</v>
      </c>
      <c r="W79" t="s" s="102">
        <v>34</v>
      </c>
      <c r="X79" s="103"/>
      <c r="Y79" t="s" s="101">
        <v>34</v>
      </c>
      <c r="Z79" t="s" s="102">
        <v>34</v>
      </c>
      <c r="AA79" s="103"/>
      <c r="AB79" t="s" s="101">
        <v>34</v>
      </c>
      <c r="AC79" t="s" s="102">
        <v>34</v>
      </c>
      <c r="AD79" s="103"/>
      <c r="AE79" t="s" s="98">
        <v>40</v>
      </c>
      <c r="AF79" t="s" s="99">
        <v>50</v>
      </c>
      <c r="AG79" s="103"/>
      <c r="AH79" t="s" s="98">
        <v>48</v>
      </c>
      <c r="AI79" t="s" s="99">
        <v>49</v>
      </c>
      <c r="AJ79" s="103"/>
      <c r="AK79" t="s" s="98">
        <v>40</v>
      </c>
      <c r="AL79" t="s" s="99">
        <v>50</v>
      </c>
      <c r="AM79" t="s" s="100">
        <v>33</v>
      </c>
      <c r="AN79" t="s" s="98">
        <v>51</v>
      </c>
      <c r="AO79" t="s" s="99">
        <v>52</v>
      </c>
      <c r="AP79" s="103"/>
      <c r="AQ79" t="s" s="101">
        <v>34</v>
      </c>
      <c r="AR79" t="s" s="102">
        <v>34</v>
      </c>
      <c r="AS79" s="103"/>
      <c r="AT79" t="s" s="101">
        <v>34</v>
      </c>
      <c r="AU79" t="s" s="102">
        <v>34</v>
      </c>
      <c r="AV79" s="103"/>
      <c r="AW79" t="s" s="101">
        <v>34</v>
      </c>
      <c r="AX79" t="s" s="102">
        <v>34</v>
      </c>
      <c r="AY79" s="103"/>
      <c r="AZ79" t="s" s="98">
        <v>40</v>
      </c>
      <c r="BA79" t="s" s="99">
        <v>50</v>
      </c>
      <c r="BB79" t="s" s="100">
        <v>33</v>
      </c>
      <c r="BC79" t="s" s="98">
        <v>40</v>
      </c>
      <c r="BD79" t="s" s="99">
        <v>50</v>
      </c>
      <c r="BE79" t="s" s="100">
        <v>33</v>
      </c>
      <c r="BF79" t="s" s="98">
        <v>56</v>
      </c>
      <c r="BG79" t="s" s="99">
        <v>57</v>
      </c>
      <c r="BH79" t="s" s="100">
        <v>33</v>
      </c>
      <c r="BI79" t="s" s="98">
        <v>48</v>
      </c>
      <c r="BJ79" t="s" s="99">
        <v>49</v>
      </c>
      <c r="BK79" t="s" s="100">
        <v>33</v>
      </c>
      <c r="BL79" t="s" s="101">
        <v>34</v>
      </c>
      <c r="BM79" t="s" s="102">
        <v>34</v>
      </c>
      <c r="BN79" s="103"/>
      <c r="BO79" t="s" s="101">
        <v>34</v>
      </c>
      <c r="BP79" t="s" s="102">
        <v>34</v>
      </c>
      <c r="BQ79" s="103"/>
      <c r="BR79" t="s" s="101">
        <v>34</v>
      </c>
      <c r="BS79" t="s" s="102">
        <v>34</v>
      </c>
      <c r="BT79" s="103"/>
      <c r="BU79" t="s" s="98">
        <v>40</v>
      </c>
      <c r="BV79" t="s" s="99">
        <v>50</v>
      </c>
      <c r="BW79" s="103"/>
      <c r="BX79" t="s" s="98">
        <v>40</v>
      </c>
      <c r="BY79" t="s" s="99">
        <v>50</v>
      </c>
      <c r="BZ79" s="103"/>
      <c r="CA79" t="s" s="98">
        <v>46</v>
      </c>
      <c r="CB79" t="s" s="99">
        <v>47</v>
      </c>
      <c r="CC79" t="s" s="100">
        <v>33</v>
      </c>
      <c r="CD79" t="s" s="98">
        <v>46</v>
      </c>
      <c r="CE79" t="s" s="99">
        <v>47</v>
      </c>
      <c r="CF79" t="s" s="100">
        <v>33</v>
      </c>
      <c r="CG79" t="s" s="101">
        <v>34</v>
      </c>
      <c r="CH79" t="s" s="102">
        <v>34</v>
      </c>
      <c r="CI79" s="103"/>
      <c r="CJ79" t="s" s="101">
        <v>34</v>
      </c>
      <c r="CK79" t="s" s="102">
        <v>34</v>
      </c>
      <c r="CL79" s="103"/>
      <c r="CM79" t="s" s="101">
        <v>34</v>
      </c>
      <c r="CN79" t="s" s="102">
        <v>34</v>
      </c>
      <c r="CO79" s="103"/>
      <c r="CP79" t="s" s="98">
        <v>40</v>
      </c>
      <c r="CQ79" t="s" s="99">
        <v>50</v>
      </c>
      <c r="CR79" s="103"/>
      <c r="CS79" t="s" s="98">
        <v>59</v>
      </c>
      <c r="CT79" t="s" s="99">
        <v>60</v>
      </c>
      <c r="CU79" s="103"/>
      <c r="CV79" s="104">
        <v>144</v>
      </c>
      <c r="CW79" s="90">
        <f>COUNTA($G$3:$CU$3)-CY79</f>
        <v>18</v>
      </c>
      <c r="CX79" s="91">
        <f t="shared" si="3"/>
        <v>11</v>
      </c>
      <c r="CY79" s="92">
        <v>13</v>
      </c>
      <c r="CZ79" s="93">
        <f>COUNTIF(G79:CU79,"ОТ")/2</f>
        <v>0</v>
      </c>
      <c r="DA79" s="94">
        <v>18</v>
      </c>
      <c r="DB79" s="94">
        <v>0</v>
      </c>
      <c r="DC79" s="94">
        <v>0</v>
      </c>
      <c r="DD79" s="94">
        <f>COUNTIFS($G$4:$CU$4,"СБ",G79:CU79,"В")+COUNTIFS($G$4:$CU$4,"ВС",G79:CU79,"В")</f>
        <v>4</v>
      </c>
      <c r="DE79" s="95">
        <f>$CX$3-CW79</f>
        <v>2</v>
      </c>
      <c r="DF79" s="96">
        <f>$CY$3-CV79</f>
        <v>16</v>
      </c>
    </row>
    <row r="80" s="7" customFormat="1" ht="23.1" customHeight="1">
      <c r="A80" s="75">
        <v>75</v>
      </c>
      <c r="B80" s="76">
        <v>43762</v>
      </c>
      <c r="C80" t="s" s="119">
        <v>220</v>
      </c>
      <c r="D80" t="s" s="97">
        <v>221</v>
      </c>
      <c r="E80" s="79">
        <v>17</v>
      </c>
      <c r="F80" t="s" s="118">
        <v>222</v>
      </c>
      <c r="G80" t="s" s="98">
        <v>60</v>
      </c>
      <c r="H80" t="s" s="99">
        <v>3</v>
      </c>
      <c r="I80" t="s" s="100">
        <v>68</v>
      </c>
      <c r="J80" t="s" s="98">
        <v>60</v>
      </c>
      <c r="K80" t="s" s="99">
        <v>3</v>
      </c>
      <c r="L80" t="s" s="100">
        <v>86</v>
      </c>
      <c r="M80" t="s" s="98">
        <v>60</v>
      </c>
      <c r="N80" t="s" s="99">
        <v>3</v>
      </c>
      <c r="O80" t="s" s="100">
        <v>86</v>
      </c>
      <c r="P80" t="s" s="98">
        <v>60</v>
      </c>
      <c r="Q80" t="s" s="99">
        <v>3</v>
      </c>
      <c r="R80" t="s" s="100">
        <v>86</v>
      </c>
      <c r="S80" t="s" s="101">
        <v>34</v>
      </c>
      <c r="T80" t="s" s="102">
        <v>34</v>
      </c>
      <c r="U80" s="103"/>
      <c r="V80" t="s" s="98">
        <v>32</v>
      </c>
      <c r="W80" t="s" s="99">
        <v>6</v>
      </c>
      <c r="X80" t="s" s="100">
        <v>133</v>
      </c>
      <c r="Y80" t="s" s="98">
        <v>56</v>
      </c>
      <c r="Z80" t="s" s="99">
        <v>57</v>
      </c>
      <c r="AA80" t="s" s="100">
        <v>86</v>
      </c>
      <c r="AB80" t="s" s="101">
        <v>34</v>
      </c>
      <c r="AC80" t="s" s="102">
        <v>34</v>
      </c>
      <c r="AD80" t="s" s="100">
        <v>33</v>
      </c>
      <c r="AE80" t="s" s="101">
        <v>34</v>
      </c>
      <c r="AF80" t="s" s="102">
        <v>34</v>
      </c>
      <c r="AG80" s="103"/>
      <c r="AH80" t="s" s="101">
        <v>34</v>
      </c>
      <c r="AI80" t="s" s="102">
        <v>34</v>
      </c>
      <c r="AJ80" s="103"/>
      <c r="AK80" t="s" s="101">
        <v>34</v>
      </c>
      <c r="AL80" t="s" s="102">
        <v>34</v>
      </c>
      <c r="AM80" s="103"/>
      <c r="AN80" t="s" s="98">
        <v>32</v>
      </c>
      <c r="AO80" t="s" s="99">
        <v>6</v>
      </c>
      <c r="AP80" t="s" s="100">
        <v>86</v>
      </c>
      <c r="AQ80" t="s" s="98">
        <v>76</v>
      </c>
      <c r="AR80" t="s" s="99">
        <v>77</v>
      </c>
      <c r="AS80" t="s" s="100">
        <v>86</v>
      </c>
      <c r="AT80" t="s" s="98">
        <v>76</v>
      </c>
      <c r="AU80" t="s" s="99">
        <v>77</v>
      </c>
      <c r="AV80" t="s" s="100">
        <v>86</v>
      </c>
      <c r="AW80" t="s" s="101">
        <v>34</v>
      </c>
      <c r="AX80" t="s" s="102">
        <v>34</v>
      </c>
      <c r="AY80" s="103"/>
      <c r="AZ80" t="s" s="98">
        <v>60</v>
      </c>
      <c r="BA80" t="s" s="99">
        <v>3</v>
      </c>
      <c r="BB80" t="s" s="100">
        <v>86</v>
      </c>
      <c r="BC80" t="s" s="98">
        <v>60</v>
      </c>
      <c r="BD80" t="s" s="99">
        <v>3</v>
      </c>
      <c r="BE80" t="s" s="100">
        <v>86</v>
      </c>
      <c r="BF80" t="s" s="98">
        <v>60</v>
      </c>
      <c r="BG80" t="s" s="99">
        <v>3</v>
      </c>
      <c r="BH80" t="s" s="100">
        <v>86</v>
      </c>
      <c r="BI80" t="s" s="101">
        <v>34</v>
      </c>
      <c r="BJ80" t="s" s="102">
        <v>34</v>
      </c>
      <c r="BK80" s="103"/>
      <c r="BL80" t="s" s="101">
        <v>34</v>
      </c>
      <c r="BM80" t="s" s="102">
        <v>34</v>
      </c>
      <c r="BN80" s="103"/>
      <c r="BO80" t="s" s="98">
        <v>32</v>
      </c>
      <c r="BP80" t="s" s="99">
        <v>6</v>
      </c>
      <c r="BQ80" t="s" s="100">
        <v>86</v>
      </c>
      <c r="BR80" t="s" s="98">
        <v>32</v>
      </c>
      <c r="BS80" t="s" s="99">
        <v>6</v>
      </c>
      <c r="BT80" s="103"/>
      <c r="BU80" t="s" s="98">
        <v>60</v>
      </c>
      <c r="BV80" t="s" s="99">
        <v>3</v>
      </c>
      <c r="BW80" t="s" s="100">
        <v>86</v>
      </c>
      <c r="BX80" t="s" s="101">
        <v>34</v>
      </c>
      <c r="BY80" t="s" s="102">
        <v>34</v>
      </c>
      <c r="BZ80" s="103"/>
      <c r="CA80" t="s" s="101">
        <v>34</v>
      </c>
      <c r="CB80" t="s" s="102">
        <v>34</v>
      </c>
      <c r="CC80" s="103"/>
      <c r="CD80" t="s" s="98">
        <v>76</v>
      </c>
      <c r="CE80" t="s" s="99">
        <v>77</v>
      </c>
      <c r="CF80" t="s" s="100">
        <v>133</v>
      </c>
      <c r="CG80" t="s" s="98">
        <v>76</v>
      </c>
      <c r="CH80" t="s" s="99">
        <v>77</v>
      </c>
      <c r="CI80" t="s" s="100">
        <v>86</v>
      </c>
      <c r="CJ80" t="s" s="98">
        <v>76</v>
      </c>
      <c r="CK80" t="s" s="99">
        <v>77</v>
      </c>
      <c r="CL80" t="s" s="100">
        <v>86</v>
      </c>
      <c r="CM80" t="s" s="98">
        <v>76</v>
      </c>
      <c r="CN80" t="s" s="99">
        <v>77</v>
      </c>
      <c r="CO80" t="s" s="100">
        <v>86</v>
      </c>
      <c r="CP80" t="s" s="98">
        <v>60</v>
      </c>
      <c r="CQ80" t="s" s="99">
        <v>3</v>
      </c>
      <c r="CR80" t="s" s="100">
        <v>86</v>
      </c>
      <c r="CS80" t="s" s="101">
        <v>34</v>
      </c>
      <c r="CT80" t="s" s="102">
        <v>34</v>
      </c>
      <c r="CU80" s="103"/>
      <c r="CV80" s="104">
        <v>151</v>
      </c>
      <c r="CW80" s="90">
        <f>COUNTA($G$3:$CU$3)-CY80</f>
        <v>20</v>
      </c>
      <c r="CX80" s="91">
        <f t="shared" si="3"/>
        <v>11</v>
      </c>
      <c r="CY80" s="92">
        <v>11</v>
      </c>
      <c r="CZ80" s="93">
        <f>COUNTIF(G80:CU80,"ОТ")/2</f>
        <v>0</v>
      </c>
      <c r="DA80" s="94">
        <v>20</v>
      </c>
      <c r="DB80" s="94">
        <v>0</v>
      </c>
      <c r="DC80" s="94">
        <v>0</v>
      </c>
      <c r="DD80" s="94">
        <f>COUNTIFS($G$4:$CU$4,"СБ",G80:CU80,"В")+COUNTIFS($G$4:$CU$4,"ВС",G80:CU80,"В")</f>
        <v>3</v>
      </c>
      <c r="DE80" s="95">
        <f>$CX$3-CW80</f>
        <v>0</v>
      </c>
      <c r="DF80" s="96">
        <f>$CY$3-CV80</f>
        <v>9</v>
      </c>
    </row>
    <row r="81" s="7" customFormat="1" ht="23.1" customHeight="1">
      <c r="A81" s="75">
        <v>76</v>
      </c>
      <c r="B81" s="76">
        <v>5743</v>
      </c>
      <c r="C81" t="s" s="119">
        <v>223</v>
      </c>
      <c r="D81" t="s" s="97">
        <v>122</v>
      </c>
      <c r="E81" s="79">
        <v>7</v>
      </c>
      <c r="F81" s="80">
        <v>0</v>
      </c>
      <c r="G81" t="s" s="98">
        <v>40</v>
      </c>
      <c r="H81" t="s" s="99">
        <v>50</v>
      </c>
      <c r="I81" t="s" s="100">
        <v>63</v>
      </c>
      <c r="J81" t="s" s="101">
        <v>34</v>
      </c>
      <c r="K81" t="s" s="102">
        <v>34</v>
      </c>
      <c r="L81" s="103"/>
      <c r="M81" t="s" s="98">
        <v>64</v>
      </c>
      <c r="N81" t="s" s="99">
        <v>65</v>
      </c>
      <c r="O81" s="103"/>
      <c r="P81" t="s" s="98">
        <v>64</v>
      </c>
      <c r="Q81" t="s" s="99">
        <v>65</v>
      </c>
      <c r="R81" t="s" s="100">
        <v>68</v>
      </c>
      <c r="S81" t="s" s="98">
        <v>64</v>
      </c>
      <c r="T81" t="s" s="99">
        <v>65</v>
      </c>
      <c r="U81" t="s" s="100">
        <v>63</v>
      </c>
      <c r="V81" t="s" s="98">
        <v>64</v>
      </c>
      <c r="W81" t="s" s="99">
        <v>65</v>
      </c>
      <c r="X81" t="s" s="100">
        <v>63</v>
      </c>
      <c r="Y81" t="s" s="101">
        <v>34</v>
      </c>
      <c r="Z81" t="s" s="102">
        <v>34</v>
      </c>
      <c r="AA81" s="103"/>
      <c r="AB81" t="s" s="101">
        <v>34</v>
      </c>
      <c r="AC81" t="s" s="102">
        <v>34</v>
      </c>
      <c r="AD81" s="103"/>
      <c r="AE81" t="s" s="101">
        <v>34</v>
      </c>
      <c r="AF81" t="s" s="102">
        <v>34</v>
      </c>
      <c r="AG81" s="103"/>
      <c r="AH81" t="s" s="98">
        <v>40</v>
      </c>
      <c r="AI81" t="s" s="99">
        <v>50</v>
      </c>
      <c r="AJ81" t="s" s="100">
        <v>63</v>
      </c>
      <c r="AK81" t="s" s="98">
        <v>56</v>
      </c>
      <c r="AL81" t="s" s="99">
        <v>57</v>
      </c>
      <c r="AM81" t="s" s="100">
        <v>33</v>
      </c>
      <c r="AN81" t="s" s="98">
        <v>56</v>
      </c>
      <c r="AO81" t="s" s="99">
        <v>57</v>
      </c>
      <c r="AP81" t="s" s="100">
        <v>33</v>
      </c>
      <c r="AQ81" t="s" s="98">
        <v>56</v>
      </c>
      <c r="AR81" t="s" s="99">
        <v>57</v>
      </c>
      <c r="AS81" t="s" s="100">
        <v>33</v>
      </c>
      <c r="AT81" t="s" s="98">
        <v>36</v>
      </c>
      <c r="AU81" t="s" s="99">
        <v>37</v>
      </c>
      <c r="AV81" t="s" s="100">
        <v>63</v>
      </c>
      <c r="AW81" t="s" s="101">
        <v>34</v>
      </c>
      <c r="AX81" t="s" s="102">
        <v>34</v>
      </c>
      <c r="AY81" s="103"/>
      <c r="AZ81" t="s" s="101">
        <v>34</v>
      </c>
      <c r="BA81" t="s" s="102">
        <v>34</v>
      </c>
      <c r="BB81" s="103"/>
      <c r="BC81" t="s" s="98">
        <v>40</v>
      </c>
      <c r="BD81" t="s" s="99">
        <v>50</v>
      </c>
      <c r="BE81" t="s" s="100">
        <v>63</v>
      </c>
      <c r="BF81" t="s" s="98">
        <v>40</v>
      </c>
      <c r="BG81" t="s" s="99">
        <v>50</v>
      </c>
      <c r="BH81" t="s" s="100">
        <v>63</v>
      </c>
      <c r="BI81" t="s" s="98">
        <v>32</v>
      </c>
      <c r="BJ81" t="s" s="99">
        <v>6</v>
      </c>
      <c r="BK81" s="103"/>
      <c r="BL81" t="s" s="98">
        <v>32</v>
      </c>
      <c r="BM81" t="s" s="99">
        <v>6</v>
      </c>
      <c r="BN81" t="s" s="100">
        <v>68</v>
      </c>
      <c r="BO81" t="s" s="101">
        <v>34</v>
      </c>
      <c r="BP81" t="s" s="102">
        <v>34</v>
      </c>
      <c r="BQ81" s="103"/>
      <c r="BR81" t="s" s="98">
        <v>42</v>
      </c>
      <c r="BS81" t="s" s="99">
        <v>43</v>
      </c>
      <c r="BT81" s="103"/>
      <c r="BU81" t="s" s="98">
        <v>51</v>
      </c>
      <c r="BV81" t="s" s="99">
        <v>52</v>
      </c>
      <c r="BW81" s="103"/>
      <c r="BX81" t="s" s="98">
        <v>36</v>
      </c>
      <c r="BY81" t="s" s="99">
        <v>37</v>
      </c>
      <c r="BZ81" t="s" s="100">
        <v>63</v>
      </c>
      <c r="CA81" t="s" s="98">
        <v>36</v>
      </c>
      <c r="CB81" t="s" s="99">
        <v>37</v>
      </c>
      <c r="CC81" t="s" s="100">
        <v>63</v>
      </c>
      <c r="CD81" t="s" s="101">
        <v>34</v>
      </c>
      <c r="CE81" t="s" s="102">
        <v>34</v>
      </c>
      <c r="CF81" s="103"/>
      <c r="CG81" t="s" s="101">
        <v>34</v>
      </c>
      <c r="CH81" t="s" s="102">
        <v>34</v>
      </c>
      <c r="CI81" s="103"/>
      <c r="CJ81" t="s" s="98">
        <v>32</v>
      </c>
      <c r="CK81" t="s" s="99">
        <v>6</v>
      </c>
      <c r="CL81" s="103"/>
      <c r="CM81" t="s" s="98">
        <v>56</v>
      </c>
      <c r="CN81" t="s" s="99">
        <v>57</v>
      </c>
      <c r="CO81" s="103"/>
      <c r="CP81" t="s" s="98">
        <v>4</v>
      </c>
      <c r="CQ81" t="s" s="99">
        <v>3</v>
      </c>
      <c r="CR81" t="s" s="100">
        <v>68</v>
      </c>
      <c r="CS81" t="s" s="98">
        <v>4</v>
      </c>
      <c r="CT81" t="s" s="99">
        <v>3</v>
      </c>
      <c r="CU81" t="s" s="100">
        <v>68</v>
      </c>
      <c r="CV81" s="104">
        <v>176</v>
      </c>
      <c r="CW81" s="90">
        <f>COUNTA($G$3:$CU$3)-CY81</f>
        <v>22</v>
      </c>
      <c r="CX81" s="91">
        <f>COUNTIF($G$4:$CU$4,"сб")+COUNTIF($G$4:$CU$4,"вс")+COUNTIF($G$4:$CU$4,"празд")</f>
        <v>11</v>
      </c>
      <c r="CY81" s="92">
        <v>9</v>
      </c>
      <c r="CZ81" s="93">
        <f>COUNTIF(G81:CU81,"ОТ")/2</f>
        <v>0</v>
      </c>
      <c r="DA81" s="94">
        <v>22</v>
      </c>
      <c r="DB81" s="94">
        <v>0</v>
      </c>
      <c r="DC81" s="94">
        <v>0</v>
      </c>
      <c r="DD81" s="94">
        <f>COUNTIFS($G$4:$CU$4,"СБ",G81:CU81,"В")+COUNTIFS($G$4:$CU$4,"ВС",G81:CU81,"В")</f>
        <v>2</v>
      </c>
      <c r="DE81" s="95">
        <f>$CX$3-CW81</f>
        <v>-2</v>
      </c>
      <c r="DF81" s="96">
        <f>$CY$3-CV81</f>
        <v>-16</v>
      </c>
    </row>
    <row r="82" s="7" customFormat="1" ht="23.1" customHeight="1">
      <c r="A82" s="75">
        <v>77</v>
      </c>
      <c r="B82" s="76">
        <v>5064</v>
      </c>
      <c r="C82" t="s" s="119">
        <v>224</v>
      </c>
      <c r="D82" t="s" s="97">
        <v>225</v>
      </c>
      <c r="E82" s="79">
        <v>32</v>
      </c>
      <c r="F82" t="s" s="118">
        <v>226</v>
      </c>
      <c r="G82" t="s" s="101">
        <v>34</v>
      </c>
      <c r="H82" t="s" s="102">
        <v>34</v>
      </c>
      <c r="I82" s="103"/>
      <c r="J82" t="s" s="101">
        <v>34</v>
      </c>
      <c r="K82" t="s" s="102">
        <v>34</v>
      </c>
      <c r="L82" s="103"/>
      <c r="M82" t="s" s="98">
        <v>72</v>
      </c>
      <c r="N82" t="s" s="99">
        <v>51</v>
      </c>
      <c r="O82" s="103"/>
      <c r="P82" t="s" s="98">
        <v>72</v>
      </c>
      <c r="Q82" t="s" s="99">
        <v>51</v>
      </c>
      <c r="R82" s="103"/>
      <c r="S82" t="s" s="98">
        <v>72</v>
      </c>
      <c r="T82" t="s" s="99">
        <v>51</v>
      </c>
      <c r="U82" s="103"/>
      <c r="V82" t="s" s="98">
        <v>72</v>
      </c>
      <c r="W82" t="s" s="99">
        <v>51</v>
      </c>
      <c r="X82" s="103"/>
      <c r="Y82" t="s" s="101">
        <v>34</v>
      </c>
      <c r="Z82" t="s" s="102">
        <v>34</v>
      </c>
      <c r="AA82" s="103"/>
      <c r="AB82" t="s" s="101">
        <v>34</v>
      </c>
      <c r="AC82" t="s" s="102">
        <v>34</v>
      </c>
      <c r="AD82" s="103"/>
      <c r="AE82" t="s" s="98">
        <v>72</v>
      </c>
      <c r="AF82" t="s" s="99">
        <v>51</v>
      </c>
      <c r="AG82" s="103"/>
      <c r="AH82" t="s" s="98">
        <v>72</v>
      </c>
      <c r="AI82" t="s" s="99">
        <v>51</v>
      </c>
      <c r="AJ82" s="103"/>
      <c r="AK82" t="s" s="98">
        <v>72</v>
      </c>
      <c r="AL82" t="s" s="99">
        <v>51</v>
      </c>
      <c r="AM82" s="103"/>
      <c r="AN82" t="s" s="101">
        <v>34</v>
      </c>
      <c r="AO82" t="s" s="102">
        <v>34</v>
      </c>
      <c r="AP82" s="103"/>
      <c r="AQ82" t="s" s="98">
        <v>72</v>
      </c>
      <c r="AR82" t="s" s="99">
        <v>51</v>
      </c>
      <c r="AS82" s="103"/>
      <c r="AT82" t="s" s="98">
        <v>72</v>
      </c>
      <c r="AU82" t="s" s="99">
        <v>51</v>
      </c>
      <c r="AV82" s="103"/>
      <c r="AW82" t="s" s="98">
        <v>72</v>
      </c>
      <c r="AX82" t="s" s="99">
        <v>51</v>
      </c>
      <c r="AY82" s="103"/>
      <c r="AZ82" t="s" s="101">
        <v>34</v>
      </c>
      <c r="BA82" t="s" s="102">
        <v>34</v>
      </c>
      <c r="BB82" s="103"/>
      <c r="BC82" t="s" s="101">
        <v>34</v>
      </c>
      <c r="BD82" t="s" s="102">
        <v>34</v>
      </c>
      <c r="BE82" s="103"/>
      <c r="BF82" t="s" s="98">
        <v>72</v>
      </c>
      <c r="BG82" t="s" s="99">
        <v>51</v>
      </c>
      <c r="BH82" s="103"/>
      <c r="BI82" t="s" s="98">
        <v>72</v>
      </c>
      <c r="BJ82" t="s" s="99">
        <v>51</v>
      </c>
      <c r="BK82" s="103"/>
      <c r="BL82" t="s" s="98">
        <v>72</v>
      </c>
      <c r="BM82" t="s" s="99">
        <v>51</v>
      </c>
      <c r="BN82" s="103"/>
      <c r="BO82" t="s" s="98">
        <v>72</v>
      </c>
      <c r="BP82" t="s" s="99">
        <v>51</v>
      </c>
      <c r="BQ82" s="103"/>
      <c r="BR82" t="s" s="98">
        <v>72</v>
      </c>
      <c r="BS82" t="s" s="99">
        <v>51</v>
      </c>
      <c r="BT82" s="103"/>
      <c r="BU82" t="s" s="101">
        <v>34</v>
      </c>
      <c r="BV82" t="s" s="102">
        <v>34</v>
      </c>
      <c r="BW82" s="103"/>
      <c r="BX82" t="s" s="101">
        <v>34</v>
      </c>
      <c r="BY82" t="s" s="102">
        <v>34</v>
      </c>
      <c r="BZ82" s="103"/>
      <c r="CA82" t="s" s="98">
        <v>72</v>
      </c>
      <c r="CB82" t="s" s="99">
        <v>51</v>
      </c>
      <c r="CC82" s="103"/>
      <c r="CD82" t="s" s="98">
        <v>72</v>
      </c>
      <c r="CE82" t="s" s="99">
        <v>51</v>
      </c>
      <c r="CF82" s="103"/>
      <c r="CG82" t="s" s="98">
        <v>72</v>
      </c>
      <c r="CH82" t="s" s="99">
        <v>51</v>
      </c>
      <c r="CI82" s="103"/>
      <c r="CJ82" t="s" s="98">
        <v>72</v>
      </c>
      <c r="CK82" t="s" s="99">
        <v>51</v>
      </c>
      <c r="CL82" s="103"/>
      <c r="CM82" t="s" s="101">
        <v>34</v>
      </c>
      <c r="CN82" t="s" s="102">
        <v>34</v>
      </c>
      <c r="CO82" s="103"/>
      <c r="CP82" t="s" s="101">
        <v>34</v>
      </c>
      <c r="CQ82" t="s" s="102">
        <v>34</v>
      </c>
      <c r="CR82" s="103"/>
      <c r="CS82" t="s" s="98">
        <v>72</v>
      </c>
      <c r="CT82" t="s" s="99">
        <v>51</v>
      </c>
      <c r="CU82" s="103"/>
      <c r="CV82" s="104">
        <v>100</v>
      </c>
      <c r="CW82" s="90">
        <f>COUNTA($G$3:$CU$3)-CY82</f>
        <v>20</v>
      </c>
      <c r="CX82" s="91">
        <f t="shared" si="3"/>
        <v>11</v>
      </c>
      <c r="CY82" s="92">
        <v>11</v>
      </c>
      <c r="CZ82" s="93">
        <f>COUNTIF(G82:CU82,"ОТ")/2</f>
        <v>0</v>
      </c>
      <c r="DA82" s="94">
        <v>20</v>
      </c>
      <c r="DB82" s="94">
        <v>0</v>
      </c>
      <c r="DC82" s="94">
        <v>0</v>
      </c>
      <c r="DD82" s="94">
        <f>COUNTIFS($G$4:$CU$4,"СБ",G82:CU82,"В")+COUNTIFS($G$4:$CU$4,"ВС",G82:CU82,"В")</f>
        <v>1</v>
      </c>
      <c r="DE82" s="95">
        <f>$CX$3-CW82</f>
        <v>0</v>
      </c>
      <c r="DF82" s="96">
        <f>$CY$3-CV82</f>
        <v>60</v>
      </c>
    </row>
    <row r="83" s="7" customFormat="1" ht="23.1" customHeight="1">
      <c r="A83" s="75">
        <v>78</v>
      </c>
      <c r="B83" s="76">
        <v>5791</v>
      </c>
      <c r="C83" t="s" s="119">
        <v>227</v>
      </c>
      <c r="D83" t="s" s="97">
        <v>132</v>
      </c>
      <c r="E83" s="79">
        <v>16</v>
      </c>
      <c r="F83" t="s" s="118">
        <v>228</v>
      </c>
      <c r="G83" t="s" s="98">
        <v>76</v>
      </c>
      <c r="H83" t="s" s="99">
        <v>77</v>
      </c>
      <c r="I83" t="s" s="100">
        <v>133</v>
      </c>
      <c r="J83" t="s" s="98">
        <v>76</v>
      </c>
      <c r="K83" t="s" s="99">
        <v>77</v>
      </c>
      <c r="L83" t="s" s="100">
        <v>86</v>
      </c>
      <c r="M83" t="s" s="101">
        <v>34</v>
      </c>
      <c r="N83" t="s" s="102">
        <v>34</v>
      </c>
      <c r="O83" s="103"/>
      <c r="P83" t="s" s="101">
        <v>34</v>
      </c>
      <c r="Q83" t="s" s="102">
        <v>34</v>
      </c>
      <c r="R83" s="103"/>
      <c r="S83" t="s" s="101">
        <v>34</v>
      </c>
      <c r="T83" t="s" s="102">
        <v>34</v>
      </c>
      <c r="U83" s="103"/>
      <c r="V83" t="s" s="101">
        <v>34</v>
      </c>
      <c r="W83" t="s" s="102">
        <v>34</v>
      </c>
      <c r="X83" t="s" s="100">
        <v>33</v>
      </c>
      <c r="Y83" t="s" s="98">
        <v>32</v>
      </c>
      <c r="Z83" t="s" s="99">
        <v>6</v>
      </c>
      <c r="AA83" t="s" s="100">
        <v>133</v>
      </c>
      <c r="AB83" t="s" s="98">
        <v>76</v>
      </c>
      <c r="AC83" t="s" s="99">
        <v>77</v>
      </c>
      <c r="AD83" t="s" s="100">
        <v>86</v>
      </c>
      <c r="AE83" t="s" s="101">
        <v>34</v>
      </c>
      <c r="AF83" t="s" s="102">
        <v>34</v>
      </c>
      <c r="AG83" s="103"/>
      <c r="AH83" t="s" s="98">
        <v>32</v>
      </c>
      <c r="AI83" t="s" s="99">
        <v>6</v>
      </c>
      <c r="AJ83" t="s" s="100">
        <v>86</v>
      </c>
      <c r="AK83" t="s" s="101">
        <v>34</v>
      </c>
      <c r="AL83" t="s" s="102">
        <v>34</v>
      </c>
      <c r="AM83" s="103"/>
      <c r="AN83" t="s" s="101">
        <v>34</v>
      </c>
      <c r="AO83" t="s" s="102">
        <v>34</v>
      </c>
      <c r="AP83" s="103"/>
      <c r="AQ83" t="s" s="98">
        <v>32</v>
      </c>
      <c r="AR83" t="s" s="99">
        <v>6</v>
      </c>
      <c r="AS83" t="s" s="100">
        <v>133</v>
      </c>
      <c r="AT83" t="s" s="98">
        <v>56</v>
      </c>
      <c r="AU83" t="s" s="99">
        <v>57</v>
      </c>
      <c r="AV83" t="s" s="100">
        <v>133</v>
      </c>
      <c r="AW83" t="s" s="98">
        <v>56</v>
      </c>
      <c r="AX83" t="s" s="99">
        <v>57</v>
      </c>
      <c r="AY83" t="s" s="100">
        <v>86</v>
      </c>
      <c r="AZ83" t="s" s="98">
        <v>76</v>
      </c>
      <c r="BA83" t="s" s="99">
        <v>77</v>
      </c>
      <c r="BB83" t="s" s="100">
        <v>86</v>
      </c>
      <c r="BC83" t="s" s="98">
        <v>76</v>
      </c>
      <c r="BD83" t="s" s="99">
        <v>77</v>
      </c>
      <c r="BE83" t="s" s="100">
        <v>86</v>
      </c>
      <c r="BF83" t="s" s="101">
        <v>34</v>
      </c>
      <c r="BG83" t="s" s="102">
        <v>34</v>
      </c>
      <c r="BH83" s="103"/>
      <c r="BI83" t="s" s="101">
        <v>34</v>
      </c>
      <c r="BJ83" t="s" s="102">
        <v>34</v>
      </c>
      <c r="BK83" s="103"/>
      <c r="BL83" t="s" s="98">
        <v>32</v>
      </c>
      <c r="BM83" t="s" s="99">
        <v>6</v>
      </c>
      <c r="BN83" t="s" s="100">
        <v>133</v>
      </c>
      <c r="BO83" t="s" s="98">
        <v>56</v>
      </c>
      <c r="BP83" t="s" s="99">
        <v>57</v>
      </c>
      <c r="BQ83" t="s" s="100">
        <v>133</v>
      </c>
      <c r="BR83" t="s" s="98">
        <v>76</v>
      </c>
      <c r="BS83" t="s" s="99">
        <v>77</v>
      </c>
      <c r="BT83" t="s" s="100">
        <v>86</v>
      </c>
      <c r="BU83" t="s" s="98">
        <v>76</v>
      </c>
      <c r="BV83" t="s" s="99">
        <v>77</v>
      </c>
      <c r="BW83" t="s" s="100">
        <v>86</v>
      </c>
      <c r="BX83" t="s" s="98">
        <v>76</v>
      </c>
      <c r="BY83" t="s" s="99">
        <v>77</v>
      </c>
      <c r="BZ83" t="s" s="100">
        <v>86</v>
      </c>
      <c r="CA83" t="s" s="101">
        <v>34</v>
      </c>
      <c r="CB83" t="s" s="102">
        <v>34</v>
      </c>
      <c r="CC83" s="103"/>
      <c r="CD83" t="s" s="101">
        <v>34</v>
      </c>
      <c r="CE83" t="s" s="102">
        <v>34</v>
      </c>
      <c r="CF83" s="103"/>
      <c r="CG83" t="s" s="98">
        <v>32</v>
      </c>
      <c r="CH83" t="s" s="99">
        <v>6</v>
      </c>
      <c r="CI83" t="s" s="100">
        <v>133</v>
      </c>
      <c r="CJ83" t="s" s="98">
        <v>32</v>
      </c>
      <c r="CK83" t="s" s="99">
        <v>6</v>
      </c>
      <c r="CL83" t="s" s="100">
        <v>133</v>
      </c>
      <c r="CM83" t="s" s="98">
        <v>56</v>
      </c>
      <c r="CN83" t="s" s="99">
        <v>57</v>
      </c>
      <c r="CO83" t="s" s="100">
        <v>133</v>
      </c>
      <c r="CP83" t="s" s="98">
        <v>56</v>
      </c>
      <c r="CQ83" t="s" s="99">
        <v>57</v>
      </c>
      <c r="CR83" t="s" s="100">
        <v>133</v>
      </c>
      <c r="CS83" t="s" s="98">
        <v>76</v>
      </c>
      <c r="CT83" t="s" s="99">
        <v>77</v>
      </c>
      <c r="CU83" t="s" s="100">
        <v>133</v>
      </c>
      <c r="CV83" s="104">
        <v>160</v>
      </c>
      <c r="CW83" s="90">
        <f>COUNTA($G$3:$CU$3)-CY83</f>
        <v>20</v>
      </c>
      <c r="CX83" s="91">
        <f t="shared" si="3"/>
        <v>11</v>
      </c>
      <c r="CY83" s="92">
        <v>11</v>
      </c>
      <c r="CZ83" s="93">
        <f>COUNTIF(G83:CU83,"ОТ")/2</f>
        <v>0</v>
      </c>
      <c r="DA83" s="94">
        <v>20</v>
      </c>
      <c r="DB83" s="94">
        <v>0</v>
      </c>
      <c r="DC83" s="94">
        <v>0</v>
      </c>
      <c r="DD83" s="94">
        <f>COUNTIFS($G$4:$CU$4,"СБ",G83:CU83,"В")+COUNTIFS($G$4:$CU$4,"ВС",G83:CU83,"В")</f>
        <v>5</v>
      </c>
      <c r="DE83" s="95">
        <f>$CX$3-CW83</f>
        <v>0</v>
      </c>
      <c r="DF83" s="96">
        <f>$CY$3-CV83</f>
        <v>0</v>
      </c>
    </row>
    <row r="84" s="7" customFormat="1" ht="23.1" customHeight="1">
      <c r="A84" s="75">
        <v>79</v>
      </c>
      <c r="B84" s="76">
        <v>45095</v>
      </c>
      <c r="C84" t="s" s="119">
        <v>229</v>
      </c>
      <c r="D84" s="78">
        <v>0</v>
      </c>
      <c r="E84" s="79">
        <v>3</v>
      </c>
      <c r="F84" s="80">
        <v>0</v>
      </c>
      <c r="G84" t="s" s="101">
        <v>34</v>
      </c>
      <c r="H84" t="s" s="102">
        <v>34</v>
      </c>
      <c r="I84" t="s" s="100">
        <v>91</v>
      </c>
      <c r="J84" t="s" s="98">
        <v>56</v>
      </c>
      <c r="K84" t="s" s="99">
        <v>57</v>
      </c>
      <c r="L84" s="103"/>
      <c r="M84" t="s" s="98">
        <v>56</v>
      </c>
      <c r="N84" t="s" s="99">
        <v>57</v>
      </c>
      <c r="O84" s="103"/>
      <c r="P84" t="s" s="98">
        <v>76</v>
      </c>
      <c r="Q84" t="s" s="99">
        <v>77</v>
      </c>
      <c r="R84" s="103"/>
      <c r="S84" t="s" s="98">
        <v>48</v>
      </c>
      <c r="T84" t="s" s="99">
        <v>49</v>
      </c>
      <c r="U84" s="103"/>
      <c r="V84" t="s" s="101">
        <v>34</v>
      </c>
      <c r="W84" t="s" s="102">
        <v>34</v>
      </c>
      <c r="X84" s="103"/>
      <c r="Y84" t="s" s="101">
        <v>34</v>
      </c>
      <c r="Z84" t="s" s="102">
        <v>34</v>
      </c>
      <c r="AA84" s="103"/>
      <c r="AB84" t="s" s="98">
        <v>40</v>
      </c>
      <c r="AC84" t="s" s="99">
        <v>50</v>
      </c>
      <c r="AD84" s="103"/>
      <c r="AE84" t="s" s="98">
        <v>42</v>
      </c>
      <c r="AF84" t="s" s="99">
        <v>43</v>
      </c>
      <c r="AG84" s="103"/>
      <c r="AH84" t="s" s="98">
        <v>36</v>
      </c>
      <c r="AI84" t="s" s="99">
        <v>37</v>
      </c>
      <c r="AJ84" s="103"/>
      <c r="AK84" t="s" s="98">
        <v>36</v>
      </c>
      <c r="AL84" t="s" s="99">
        <v>37</v>
      </c>
      <c r="AM84" s="103"/>
      <c r="AN84" t="s" s="101">
        <v>34</v>
      </c>
      <c r="AO84" t="s" s="102">
        <v>34</v>
      </c>
      <c r="AP84" s="103"/>
      <c r="AQ84" t="s" s="101">
        <v>34</v>
      </c>
      <c r="AR84" t="s" s="102">
        <v>34</v>
      </c>
      <c r="AS84" s="103"/>
      <c r="AT84" t="s" s="98">
        <v>40</v>
      </c>
      <c r="AU84" t="s" s="99">
        <v>50</v>
      </c>
      <c r="AV84" s="103"/>
      <c r="AW84" t="s" s="98">
        <v>46</v>
      </c>
      <c r="AX84" t="s" s="99">
        <v>47</v>
      </c>
      <c r="AY84" s="103"/>
      <c r="AZ84" t="s" s="98">
        <v>56</v>
      </c>
      <c r="BA84" t="s" s="99">
        <v>57</v>
      </c>
      <c r="BB84" s="103"/>
      <c r="BC84" t="s" s="98">
        <v>76</v>
      </c>
      <c r="BD84" t="s" s="99">
        <v>77</v>
      </c>
      <c r="BE84" s="103"/>
      <c r="BF84" t="s" s="101">
        <v>34</v>
      </c>
      <c r="BG84" t="s" s="102">
        <v>34</v>
      </c>
      <c r="BH84" s="103"/>
      <c r="BI84" t="s" s="98">
        <v>51</v>
      </c>
      <c r="BJ84" t="s" s="99">
        <v>52</v>
      </c>
      <c r="BK84" s="103"/>
      <c r="BL84" t="s" s="98">
        <v>36</v>
      </c>
      <c r="BM84" t="s" s="99">
        <v>37</v>
      </c>
      <c r="BN84" s="103"/>
      <c r="BO84" t="s" s="98">
        <v>36</v>
      </c>
      <c r="BP84" t="s" s="99">
        <v>37</v>
      </c>
      <c r="BQ84" s="103"/>
      <c r="BR84" t="s" s="98">
        <v>36</v>
      </c>
      <c r="BS84" t="s" s="99">
        <v>37</v>
      </c>
      <c r="BT84" s="103"/>
      <c r="BU84" t="s" s="101">
        <v>34</v>
      </c>
      <c r="BV84" t="s" s="102">
        <v>34</v>
      </c>
      <c r="BW84" s="103"/>
      <c r="BX84" t="s" s="101">
        <v>34</v>
      </c>
      <c r="BY84" t="s" s="102">
        <v>34</v>
      </c>
      <c r="BZ84" s="103"/>
      <c r="CA84" t="s" s="98">
        <v>40</v>
      </c>
      <c r="CB84" t="s" s="99">
        <v>50</v>
      </c>
      <c r="CC84" s="103"/>
      <c r="CD84" t="s" s="98">
        <v>48</v>
      </c>
      <c r="CE84" t="s" s="99">
        <v>49</v>
      </c>
      <c r="CF84" s="103"/>
      <c r="CG84" t="s" s="98">
        <v>42</v>
      </c>
      <c r="CH84" t="s" s="99">
        <v>43</v>
      </c>
      <c r="CI84" s="103"/>
      <c r="CJ84" t="s" s="98">
        <v>51</v>
      </c>
      <c r="CK84" t="s" s="99">
        <v>52</v>
      </c>
      <c r="CL84" s="103"/>
      <c r="CM84" t="s" s="98">
        <v>36</v>
      </c>
      <c r="CN84" t="s" s="99">
        <v>37</v>
      </c>
      <c r="CO84" s="103"/>
      <c r="CP84" t="s" s="101">
        <v>34</v>
      </c>
      <c r="CQ84" t="s" s="102">
        <v>34</v>
      </c>
      <c r="CR84" s="103"/>
      <c r="CS84" t="s" s="101">
        <v>34</v>
      </c>
      <c r="CT84" t="s" s="102">
        <v>34</v>
      </c>
      <c r="CU84" s="103"/>
      <c r="CV84" s="104">
        <v>168</v>
      </c>
      <c r="CW84" s="90">
        <f>COUNTA($G$3:$CU$3)-CY84</f>
        <v>21</v>
      </c>
      <c r="CX84" s="91">
        <f t="shared" si="3"/>
        <v>11</v>
      </c>
      <c r="CY84" s="92">
        <v>10</v>
      </c>
      <c r="CZ84" s="93">
        <f>COUNTIF(G84:CU84,"ОТ")/2</f>
        <v>0</v>
      </c>
      <c r="DA84" s="94">
        <v>21</v>
      </c>
      <c r="DB84" s="94">
        <v>0</v>
      </c>
      <c r="DC84" s="94">
        <v>0</v>
      </c>
      <c r="DD84" s="94">
        <f>COUNTIFS($G$4:$CU$4,"СБ",G84:CU84,"В")+COUNTIFS($G$4:$CU$4,"ВС",G84:CU84,"В")</f>
        <v>3</v>
      </c>
      <c r="DE84" s="95">
        <f>$CX$3-CW84</f>
        <v>-1</v>
      </c>
      <c r="DF84" s="96">
        <f>$CY$3-CV84</f>
        <v>-8</v>
      </c>
    </row>
    <row r="85" s="7" customFormat="1" ht="23.1" customHeight="1">
      <c r="A85" s="75">
        <v>80</v>
      </c>
      <c r="B85" s="76">
        <v>41185</v>
      </c>
      <c r="C85" t="s" s="119">
        <v>230</v>
      </c>
      <c r="D85" s="78">
        <v>0</v>
      </c>
      <c r="E85" s="79">
        <v>32</v>
      </c>
      <c r="F85" t="s" s="118">
        <v>231</v>
      </c>
      <c r="G85" t="s" s="101">
        <v>34</v>
      </c>
      <c r="H85" t="s" s="102">
        <v>34</v>
      </c>
      <c r="I85" s="103"/>
      <c r="J85" t="s" s="101">
        <v>34</v>
      </c>
      <c r="K85" t="s" s="102">
        <v>34</v>
      </c>
      <c r="L85" s="103"/>
      <c r="M85" t="s" s="101">
        <v>34</v>
      </c>
      <c r="N85" t="s" s="102">
        <v>34</v>
      </c>
      <c r="O85" s="103"/>
      <c r="P85" t="s" s="98">
        <v>64</v>
      </c>
      <c r="Q85" t="s" s="99">
        <v>45</v>
      </c>
      <c r="R85" s="103"/>
      <c r="S85" t="s" s="101">
        <v>34</v>
      </c>
      <c r="T85" t="s" s="102">
        <v>34</v>
      </c>
      <c r="U85" s="103"/>
      <c r="V85" t="s" s="101">
        <v>34</v>
      </c>
      <c r="W85" t="s" s="102">
        <v>34</v>
      </c>
      <c r="X85" s="103"/>
      <c r="Y85" t="s" s="101">
        <v>34</v>
      </c>
      <c r="Z85" t="s" s="102">
        <v>34</v>
      </c>
      <c r="AA85" s="103"/>
      <c r="AB85" t="s" s="98">
        <v>42</v>
      </c>
      <c r="AC85" t="s" s="99">
        <v>45</v>
      </c>
      <c r="AD85" s="103"/>
      <c r="AE85" t="s" s="101">
        <v>34</v>
      </c>
      <c r="AF85" t="s" s="102">
        <v>34</v>
      </c>
      <c r="AG85" s="103"/>
      <c r="AH85" t="s" s="101">
        <v>34</v>
      </c>
      <c r="AI85" t="s" s="102">
        <v>34</v>
      </c>
      <c r="AJ85" s="103"/>
      <c r="AK85" t="s" s="101">
        <v>34</v>
      </c>
      <c r="AL85" t="s" s="102">
        <v>34</v>
      </c>
      <c r="AM85" s="103"/>
      <c r="AN85" t="s" s="98">
        <v>64</v>
      </c>
      <c r="AO85" t="s" s="99">
        <v>45</v>
      </c>
      <c r="AP85" s="103"/>
      <c r="AQ85" t="s" s="101">
        <v>34</v>
      </c>
      <c r="AR85" t="s" s="102">
        <v>34</v>
      </c>
      <c r="AS85" s="103"/>
      <c r="AT85" t="s" s="101">
        <v>34</v>
      </c>
      <c r="AU85" t="s" s="102">
        <v>34</v>
      </c>
      <c r="AV85" s="103"/>
      <c r="AW85" t="s" s="101">
        <v>78</v>
      </c>
      <c r="AX85" t="s" s="102">
        <v>78</v>
      </c>
      <c r="AY85" s="103"/>
      <c r="AZ85" t="s" s="101">
        <v>78</v>
      </c>
      <c r="BA85" t="s" s="102">
        <v>78</v>
      </c>
      <c r="BB85" s="103"/>
      <c r="BC85" t="s" s="101">
        <v>78</v>
      </c>
      <c r="BD85" t="s" s="102">
        <v>78</v>
      </c>
      <c r="BE85" s="103"/>
      <c r="BF85" t="s" s="101">
        <v>78</v>
      </c>
      <c r="BG85" t="s" s="102">
        <v>78</v>
      </c>
      <c r="BH85" s="103"/>
      <c r="BI85" t="s" s="101">
        <v>78</v>
      </c>
      <c r="BJ85" t="s" s="102">
        <v>78</v>
      </c>
      <c r="BK85" s="103"/>
      <c r="BL85" t="s" s="101">
        <v>34</v>
      </c>
      <c r="BM85" t="s" s="102">
        <v>34</v>
      </c>
      <c r="BN85" s="103"/>
      <c r="BO85" t="s" s="101">
        <v>34</v>
      </c>
      <c r="BP85" t="s" s="102">
        <v>34</v>
      </c>
      <c r="BQ85" s="103"/>
      <c r="BR85" t="s" s="101">
        <v>34</v>
      </c>
      <c r="BS85" t="s" s="102">
        <v>34</v>
      </c>
      <c r="BT85" s="103"/>
      <c r="BU85" t="s" s="101">
        <v>34</v>
      </c>
      <c r="BV85" t="s" s="102">
        <v>34</v>
      </c>
      <c r="BW85" s="103"/>
      <c r="BX85" t="s" s="98">
        <v>76</v>
      </c>
      <c r="BY85" t="s" s="99">
        <v>52</v>
      </c>
      <c r="BZ85" s="103"/>
      <c r="CA85" t="s" s="101">
        <v>34</v>
      </c>
      <c r="CB85" t="s" s="102">
        <v>34</v>
      </c>
      <c r="CC85" s="103"/>
      <c r="CD85" t="s" s="101">
        <v>34</v>
      </c>
      <c r="CE85" t="s" s="102">
        <v>34</v>
      </c>
      <c r="CF85" s="103"/>
      <c r="CG85" t="s" s="101">
        <v>34</v>
      </c>
      <c r="CH85" t="s" s="102">
        <v>34</v>
      </c>
      <c r="CI85" s="103"/>
      <c r="CJ85" t="s" s="98">
        <v>40</v>
      </c>
      <c r="CK85" t="s" s="99">
        <v>150</v>
      </c>
      <c r="CL85" s="103"/>
      <c r="CM85" t="s" s="101">
        <v>34</v>
      </c>
      <c r="CN85" t="s" s="102">
        <v>34</v>
      </c>
      <c r="CO85" s="103"/>
      <c r="CP85" t="s" s="101">
        <v>34</v>
      </c>
      <c r="CQ85" t="s" s="102">
        <v>34</v>
      </c>
      <c r="CR85" s="103"/>
      <c r="CS85" t="s" s="101">
        <v>34</v>
      </c>
      <c r="CT85" t="s" s="102">
        <v>34</v>
      </c>
      <c r="CU85" s="103"/>
      <c r="CV85" s="104">
        <v>94</v>
      </c>
      <c r="CW85" s="90">
        <f>COUNTA($G$3:$CU$3)-CY85</f>
        <v>10</v>
      </c>
      <c r="CX85" s="91">
        <f t="shared" si="3"/>
        <v>11</v>
      </c>
      <c r="CY85" s="92">
        <v>21</v>
      </c>
      <c r="CZ85" s="93">
        <f>COUNTIF(G85:CU85,"ОТ")/2</f>
        <v>5</v>
      </c>
      <c r="DA85" s="94">
        <v>5</v>
      </c>
      <c r="DB85" s="94">
        <v>0</v>
      </c>
      <c r="DC85" s="94">
        <v>0</v>
      </c>
      <c r="DD85" s="94">
        <f>COUNTIFS($G$4:$CU$4,"СБ",G85:CU85,"В")+COUNTIFS($G$4:$CU$4,"ВС",G85:CU85,"В")</f>
        <v>6</v>
      </c>
      <c r="DE85" s="95">
        <f>$CX$3-CW85</f>
        <v>10</v>
      </c>
      <c r="DF85" s="96">
        <f>$CY$3-CV85</f>
        <v>66</v>
      </c>
    </row>
    <row r="86" s="7" customFormat="1" ht="23.1" customHeight="1">
      <c r="A86" s="75">
        <v>81</v>
      </c>
      <c r="B86" s="125">
        <v>41185</v>
      </c>
      <c r="C86" t="s" s="119">
        <v>230</v>
      </c>
      <c r="D86" s="78">
        <v>0</v>
      </c>
      <c r="E86" s="79">
        <v>32</v>
      </c>
      <c r="F86" t="s" s="118">
        <v>231</v>
      </c>
      <c r="G86" t="s" s="101">
        <v>34</v>
      </c>
      <c r="H86" t="s" s="102">
        <v>34</v>
      </c>
      <c r="I86" s="103"/>
      <c r="J86" t="s" s="101">
        <v>34</v>
      </c>
      <c r="K86" t="s" s="102">
        <v>34</v>
      </c>
      <c r="L86" s="103"/>
      <c r="M86" t="s" s="101">
        <v>34</v>
      </c>
      <c r="N86" t="s" s="102">
        <v>34</v>
      </c>
      <c r="O86" s="103"/>
      <c r="P86" t="s" s="98">
        <v>64</v>
      </c>
      <c r="Q86" t="s" s="99">
        <v>45</v>
      </c>
      <c r="R86" s="103"/>
      <c r="S86" t="s" s="101">
        <v>34</v>
      </c>
      <c r="T86" t="s" s="102">
        <v>34</v>
      </c>
      <c r="U86" s="103"/>
      <c r="V86" t="s" s="101">
        <v>34</v>
      </c>
      <c r="W86" t="s" s="102">
        <v>34</v>
      </c>
      <c r="X86" s="103"/>
      <c r="Y86" t="s" s="101">
        <v>34</v>
      </c>
      <c r="Z86" t="s" s="102">
        <v>34</v>
      </c>
      <c r="AA86" s="103"/>
      <c r="AB86" t="s" s="98">
        <v>42</v>
      </c>
      <c r="AC86" t="s" s="99">
        <v>45</v>
      </c>
      <c r="AD86" s="103"/>
      <c r="AE86" t="s" s="101">
        <v>34</v>
      </c>
      <c r="AF86" t="s" s="102">
        <v>34</v>
      </c>
      <c r="AG86" s="103"/>
      <c r="AH86" t="s" s="101">
        <v>34</v>
      </c>
      <c r="AI86" t="s" s="102">
        <v>34</v>
      </c>
      <c r="AJ86" s="103"/>
      <c r="AK86" t="s" s="101">
        <v>34</v>
      </c>
      <c r="AL86" t="s" s="102">
        <v>34</v>
      </c>
      <c r="AM86" s="103"/>
      <c r="AN86" t="s" s="98">
        <v>64</v>
      </c>
      <c r="AO86" t="s" s="99">
        <v>45</v>
      </c>
      <c r="AP86" s="103"/>
      <c r="AQ86" t="s" s="101">
        <v>34</v>
      </c>
      <c r="AR86" t="s" s="102">
        <v>34</v>
      </c>
      <c r="AS86" s="103"/>
      <c r="AT86" t="s" s="101">
        <v>34</v>
      </c>
      <c r="AU86" t="s" s="102">
        <v>34</v>
      </c>
      <c r="AV86" s="103"/>
      <c r="AW86" t="s" s="101">
        <v>78</v>
      </c>
      <c r="AX86" t="s" s="102">
        <v>78</v>
      </c>
      <c r="AY86" s="103"/>
      <c r="AZ86" t="s" s="101">
        <v>78</v>
      </c>
      <c r="BA86" t="s" s="102">
        <v>78</v>
      </c>
      <c r="BB86" s="103"/>
      <c r="BC86" t="s" s="101">
        <v>78</v>
      </c>
      <c r="BD86" t="s" s="102">
        <v>78</v>
      </c>
      <c r="BE86" s="103"/>
      <c r="BF86" t="s" s="101">
        <v>78</v>
      </c>
      <c r="BG86" t="s" s="102">
        <v>78</v>
      </c>
      <c r="BH86" s="103"/>
      <c r="BI86" t="s" s="101">
        <v>78</v>
      </c>
      <c r="BJ86" t="s" s="102">
        <v>78</v>
      </c>
      <c r="BK86" s="103"/>
      <c r="BL86" t="s" s="101">
        <v>34</v>
      </c>
      <c r="BM86" t="s" s="102">
        <v>34</v>
      </c>
      <c r="BN86" s="103"/>
      <c r="BO86" t="s" s="101">
        <v>34</v>
      </c>
      <c r="BP86" t="s" s="102">
        <v>34</v>
      </c>
      <c r="BQ86" s="103"/>
      <c r="BR86" t="s" s="101">
        <v>34</v>
      </c>
      <c r="BS86" t="s" s="102">
        <v>34</v>
      </c>
      <c r="BT86" s="103"/>
      <c r="BU86" t="s" s="101">
        <v>34</v>
      </c>
      <c r="BV86" t="s" s="102">
        <v>34</v>
      </c>
      <c r="BW86" s="103"/>
      <c r="BX86" t="s" s="98">
        <v>76</v>
      </c>
      <c r="BY86" t="s" s="99">
        <v>52</v>
      </c>
      <c r="BZ86" s="103"/>
      <c r="CA86" t="s" s="101">
        <v>34</v>
      </c>
      <c r="CB86" t="s" s="102">
        <v>34</v>
      </c>
      <c r="CC86" s="103"/>
      <c r="CD86" t="s" s="101">
        <v>34</v>
      </c>
      <c r="CE86" t="s" s="102">
        <v>34</v>
      </c>
      <c r="CF86" s="103"/>
      <c r="CG86" t="s" s="101">
        <v>34</v>
      </c>
      <c r="CH86" t="s" s="102">
        <v>34</v>
      </c>
      <c r="CI86" s="103"/>
      <c r="CJ86" t="s" s="98">
        <v>40</v>
      </c>
      <c r="CK86" t="s" s="99">
        <v>150</v>
      </c>
      <c r="CL86" s="103"/>
      <c r="CM86" t="s" s="101">
        <v>34</v>
      </c>
      <c r="CN86" t="s" s="102">
        <v>34</v>
      </c>
      <c r="CO86" s="103"/>
      <c r="CP86" t="s" s="101">
        <v>34</v>
      </c>
      <c r="CQ86" t="s" s="102">
        <v>34</v>
      </c>
      <c r="CR86" s="103"/>
      <c r="CS86" t="s" s="101">
        <v>34</v>
      </c>
      <c r="CT86" t="s" s="102">
        <v>34</v>
      </c>
      <c r="CU86" s="103"/>
      <c r="CV86" s="104">
        <v>94</v>
      </c>
      <c r="CW86" s="90">
        <f>COUNTA($G$3:$CU$3)-CY86</f>
        <v>10</v>
      </c>
      <c r="CX86" s="91">
        <f t="shared" si="3"/>
        <v>11</v>
      </c>
      <c r="CY86" s="92">
        <v>21</v>
      </c>
      <c r="CZ86" s="93">
        <f>COUNTIF(G86:CU86,"ОТ")/2</f>
        <v>5</v>
      </c>
      <c r="DA86" s="94">
        <v>5</v>
      </c>
      <c r="DB86" s="94">
        <v>0</v>
      </c>
      <c r="DC86" s="94">
        <v>0</v>
      </c>
      <c r="DD86" s="94">
        <f>COUNTIFS($G$4:$CU$4,"СБ",G86:CU86,"В")+COUNTIFS($G$4:$CU$4,"ВС",G86:CU86,"В")</f>
        <v>6</v>
      </c>
      <c r="DE86" s="95">
        <f>$CX$3-CW86</f>
        <v>10</v>
      </c>
      <c r="DF86" s="96">
        <f>$CY$3-CV86</f>
        <v>66</v>
      </c>
    </row>
    <row r="87" s="7" customFormat="1" ht="23.1" customHeight="1">
      <c r="A87" s="75">
        <v>82</v>
      </c>
      <c r="D87" s="124"/>
      <c r="E87" s="126"/>
      <c r="F87" s="122"/>
      <c r="G87" s="98"/>
      <c r="H87" s="99"/>
      <c r="I87" s="103"/>
      <c r="J87" s="98"/>
      <c r="K87" s="99"/>
      <c r="L87" s="103"/>
      <c r="M87" s="98"/>
      <c r="N87" s="99"/>
      <c r="O87" s="103"/>
      <c r="P87" s="98"/>
      <c r="Q87" s="99"/>
      <c r="R87" s="103"/>
      <c r="S87" s="98"/>
      <c r="T87" s="99"/>
      <c r="U87" s="103"/>
      <c r="V87" s="98"/>
      <c r="W87" s="99"/>
      <c r="X87" s="103"/>
      <c r="Y87" s="98"/>
      <c r="Z87" s="99"/>
      <c r="AA87" s="103"/>
      <c r="AB87" s="98"/>
      <c r="AC87" s="99"/>
      <c r="AD87" s="103"/>
      <c r="AE87" s="98"/>
      <c r="AF87" s="99"/>
      <c r="AG87" s="103"/>
      <c r="AH87" s="98"/>
      <c r="AI87" s="99"/>
      <c r="AJ87" s="103"/>
      <c r="AK87" s="98"/>
      <c r="AL87" s="99"/>
      <c r="AM87" s="103"/>
      <c r="AN87" s="98"/>
      <c r="AO87" s="99"/>
      <c r="AP87" s="103"/>
      <c r="AQ87" s="98"/>
      <c r="AR87" s="99"/>
      <c r="AS87" s="103"/>
      <c r="AT87" s="98"/>
      <c r="AU87" s="99"/>
      <c r="AV87" s="103"/>
      <c r="AW87" s="98"/>
      <c r="AX87" s="99"/>
      <c r="AY87" s="103"/>
      <c r="AZ87" s="98"/>
      <c r="BA87" s="99"/>
      <c r="BB87" s="103"/>
      <c r="BC87" s="98"/>
      <c r="BD87" s="99"/>
      <c r="BE87" s="103"/>
      <c r="BF87" s="98"/>
      <c r="BG87" s="99"/>
      <c r="BH87" s="103"/>
      <c r="BI87" s="98"/>
      <c r="BJ87" s="99"/>
      <c r="BK87" s="103"/>
      <c r="BL87" s="98"/>
      <c r="BM87" s="99"/>
      <c r="BN87" s="103"/>
      <c r="BO87" s="98"/>
      <c r="BP87" s="99"/>
      <c r="BQ87" s="103"/>
      <c r="BR87" s="98"/>
      <c r="BS87" s="99"/>
      <c r="BT87" s="103"/>
      <c r="BU87" s="98"/>
      <c r="BV87" s="99"/>
      <c r="BW87" s="103"/>
      <c r="BX87" s="98"/>
      <c r="BY87" s="99"/>
      <c r="BZ87" s="103"/>
      <c r="CA87" s="98"/>
      <c r="CB87" s="99"/>
      <c r="CC87" s="103"/>
      <c r="CD87" s="98"/>
      <c r="CE87" s="99"/>
      <c r="CF87" s="103"/>
      <c r="CG87" s="98"/>
      <c r="CH87" s="99"/>
      <c r="CI87" s="103"/>
      <c r="CJ87" s="98"/>
      <c r="CK87" s="99"/>
      <c r="CL87" s="103"/>
      <c r="CM87" s="98"/>
      <c r="CN87" s="99"/>
      <c r="CO87" s="103"/>
      <c r="CP87" s="98"/>
      <c r="CQ87" s="99"/>
      <c r="CR87" s="103"/>
      <c r="CS87" s="98"/>
      <c r="CT87" s="99"/>
      <c r="CU87" s="103"/>
      <c r="CV87" s="104">
        <v>0</v>
      </c>
      <c r="CW87" s="90">
        <f>COUNTA($G$3:$CU$3)-CY87</f>
        <v>31</v>
      </c>
      <c r="CX87" s="91">
        <f t="shared" si="3"/>
        <v>11</v>
      </c>
      <c r="CY87" s="92">
        <v>0</v>
      </c>
      <c r="CZ87" s="93">
        <f>COUNTIF(G87:CU87,"ОТ")/2</f>
        <v>0</v>
      </c>
      <c r="DA87" s="94">
        <v>0</v>
      </c>
      <c r="DB87" s="94">
        <v>0</v>
      </c>
      <c r="DC87" s="94">
        <v>0</v>
      </c>
      <c r="DD87" s="94">
        <f>COUNTIFS($G$4:$CU$4,"СБ",G87:CU87,"В")+COUNTIFS($G$4:$CU$4,"ВС",G87:CU87,"В")</f>
        <v>0</v>
      </c>
      <c r="DE87" s="95">
        <f>$CX$3-CW87</f>
        <v>-11</v>
      </c>
      <c r="DF87" s="96">
        <f>$CY$3-CV87</f>
        <v>160</v>
      </c>
    </row>
    <row r="88" s="7" customFormat="1" ht="23.1" customHeight="1">
      <c r="A88" s="75">
        <v>83</v>
      </c>
      <c r="C88" s="126"/>
      <c r="D88" s="124"/>
      <c r="E88" s="126"/>
      <c r="F88" s="122"/>
      <c r="G88" s="98"/>
      <c r="H88" s="99"/>
      <c r="I88" s="103"/>
      <c r="J88" s="98"/>
      <c r="K88" s="99"/>
      <c r="L88" s="103"/>
      <c r="M88" s="98"/>
      <c r="N88" s="99"/>
      <c r="O88" s="103"/>
      <c r="P88" s="98"/>
      <c r="Q88" s="99"/>
      <c r="R88" s="103"/>
      <c r="S88" s="98"/>
      <c r="T88" s="99"/>
      <c r="U88" s="103"/>
      <c r="V88" s="98"/>
      <c r="W88" s="99"/>
      <c r="X88" s="103"/>
      <c r="Y88" s="98"/>
      <c r="Z88" s="99"/>
      <c r="AA88" s="103"/>
      <c r="AB88" s="98"/>
      <c r="AC88" s="99"/>
      <c r="AD88" s="103"/>
      <c r="AE88" s="98"/>
      <c r="AF88" s="99"/>
      <c r="AG88" s="103"/>
      <c r="AH88" s="98"/>
      <c r="AI88" s="99"/>
      <c r="AJ88" s="103"/>
      <c r="AK88" s="98"/>
      <c r="AL88" s="99"/>
      <c r="AM88" s="103"/>
      <c r="AN88" s="98"/>
      <c r="AO88" s="99"/>
      <c r="AP88" s="103"/>
      <c r="AQ88" s="98"/>
      <c r="AR88" s="99"/>
      <c r="AS88" s="103"/>
      <c r="AT88" s="98"/>
      <c r="AU88" s="99"/>
      <c r="AV88" s="103"/>
      <c r="AW88" s="98"/>
      <c r="AX88" s="99"/>
      <c r="AY88" s="103"/>
      <c r="AZ88" s="98"/>
      <c r="BA88" s="99"/>
      <c r="BB88" s="103"/>
      <c r="BC88" s="98"/>
      <c r="BD88" s="99"/>
      <c r="BE88" s="103"/>
      <c r="BF88" s="98"/>
      <c r="BG88" s="99"/>
      <c r="BH88" s="103"/>
      <c r="BI88" s="98"/>
      <c r="BJ88" s="99"/>
      <c r="BK88" s="103"/>
      <c r="BL88" s="98"/>
      <c r="BM88" s="99"/>
      <c r="BN88" s="103"/>
      <c r="BO88" s="98"/>
      <c r="BP88" s="99"/>
      <c r="BQ88" s="103"/>
      <c r="BR88" s="98"/>
      <c r="BS88" s="99"/>
      <c r="BT88" s="103"/>
      <c r="BU88" s="98"/>
      <c r="BV88" s="99"/>
      <c r="BW88" s="103"/>
      <c r="BX88" s="98"/>
      <c r="BY88" s="99"/>
      <c r="BZ88" s="103"/>
      <c r="CA88" s="98"/>
      <c r="CB88" s="99"/>
      <c r="CC88" s="103"/>
      <c r="CD88" s="98"/>
      <c r="CE88" s="99"/>
      <c r="CF88" s="103"/>
      <c r="CG88" s="98"/>
      <c r="CH88" s="99"/>
      <c r="CI88" s="103"/>
      <c r="CJ88" s="98"/>
      <c r="CK88" s="99"/>
      <c r="CL88" s="103"/>
      <c r="CM88" s="98"/>
      <c r="CN88" s="99"/>
      <c r="CO88" s="103"/>
      <c r="CP88" s="98"/>
      <c r="CQ88" s="99"/>
      <c r="CR88" s="103"/>
      <c r="CS88" s="98"/>
      <c r="CT88" s="99"/>
      <c r="CU88" s="103"/>
      <c r="CV88" s="104">
        <v>0</v>
      </c>
      <c r="CW88" s="90">
        <f>COUNTA($G$3:$CU$3)-CY88</f>
        <v>31</v>
      </c>
      <c r="CX88" s="91">
        <f t="shared" si="3"/>
        <v>11</v>
      </c>
      <c r="CY88" s="92">
        <v>0</v>
      </c>
      <c r="CZ88" s="93">
        <f>COUNTIF(G88:CU88,"ОТ")/2</f>
        <v>0</v>
      </c>
      <c r="DA88" s="94">
        <v>0</v>
      </c>
      <c r="DB88" s="94">
        <v>0</v>
      </c>
      <c r="DC88" s="94">
        <v>0</v>
      </c>
      <c r="DD88" s="94">
        <f>COUNTIFS($G$4:$CU$4,"СБ",G88:CU88,"В")+COUNTIFS($G$4:$CU$4,"ВС",G88:CU88,"В")</f>
        <v>0</v>
      </c>
      <c r="DE88" s="95">
        <f>$CX$3-CW88</f>
        <v>-11</v>
      </c>
      <c r="DF88" s="96">
        <f>$CY$3-CV88</f>
        <v>160</v>
      </c>
    </row>
    <row r="89" s="7" customFormat="1" ht="23.1" customHeight="1">
      <c r="A89" s="75">
        <v>84</v>
      </c>
      <c r="C89" s="126"/>
      <c r="D89" s="124"/>
      <c r="E89" s="126"/>
      <c r="F89" s="122"/>
      <c r="G89" s="98"/>
      <c r="H89" s="99"/>
      <c r="I89" s="103"/>
      <c r="J89" s="98"/>
      <c r="K89" s="99"/>
      <c r="L89" s="103"/>
      <c r="M89" s="98"/>
      <c r="N89" s="99"/>
      <c r="O89" s="103"/>
      <c r="P89" s="98"/>
      <c r="Q89" s="99"/>
      <c r="R89" s="103"/>
      <c r="S89" s="98"/>
      <c r="T89" s="99"/>
      <c r="U89" s="103"/>
      <c r="V89" s="98"/>
      <c r="W89" s="99"/>
      <c r="X89" s="103"/>
      <c r="Y89" s="98"/>
      <c r="Z89" s="99"/>
      <c r="AA89" s="103"/>
      <c r="AB89" s="98"/>
      <c r="AC89" s="99"/>
      <c r="AD89" s="103"/>
      <c r="AE89" s="98"/>
      <c r="AF89" s="99"/>
      <c r="AG89" s="103"/>
      <c r="AH89" s="98"/>
      <c r="AI89" s="99"/>
      <c r="AJ89" s="103"/>
      <c r="AK89" s="98"/>
      <c r="AL89" s="99"/>
      <c r="AM89" s="103"/>
      <c r="AN89" s="98"/>
      <c r="AO89" s="99"/>
      <c r="AP89" s="103"/>
      <c r="AQ89" s="98"/>
      <c r="AR89" s="99"/>
      <c r="AS89" s="103"/>
      <c r="AT89" s="98"/>
      <c r="AU89" s="99"/>
      <c r="AV89" s="103"/>
      <c r="AW89" s="98"/>
      <c r="AX89" s="99"/>
      <c r="AY89" s="103"/>
      <c r="AZ89" s="98"/>
      <c r="BA89" s="99"/>
      <c r="BB89" s="103"/>
      <c r="BC89" s="98"/>
      <c r="BD89" s="99"/>
      <c r="BE89" s="103"/>
      <c r="BF89" s="98"/>
      <c r="BG89" s="99"/>
      <c r="BH89" s="103"/>
      <c r="BI89" s="98"/>
      <c r="BJ89" s="99"/>
      <c r="BK89" s="103"/>
      <c r="BL89" s="98"/>
      <c r="BM89" s="99"/>
      <c r="BN89" s="103"/>
      <c r="BO89" s="98"/>
      <c r="BP89" s="99"/>
      <c r="BQ89" s="103"/>
      <c r="BR89" s="98"/>
      <c r="BS89" s="99"/>
      <c r="BT89" s="103"/>
      <c r="BU89" s="98"/>
      <c r="BV89" s="99"/>
      <c r="BW89" s="103"/>
      <c r="BX89" s="98"/>
      <c r="BY89" s="99"/>
      <c r="BZ89" s="103"/>
      <c r="CA89" s="98"/>
      <c r="CB89" s="99"/>
      <c r="CC89" s="103"/>
      <c r="CD89" s="98"/>
      <c r="CE89" s="99"/>
      <c r="CF89" s="103"/>
      <c r="CG89" s="98"/>
      <c r="CH89" s="99"/>
      <c r="CI89" s="103"/>
      <c r="CJ89" s="98"/>
      <c r="CK89" s="99"/>
      <c r="CL89" s="103"/>
      <c r="CM89" s="98"/>
      <c r="CN89" s="99"/>
      <c r="CO89" s="103"/>
      <c r="CP89" s="98"/>
      <c r="CQ89" s="99"/>
      <c r="CR89" s="103"/>
      <c r="CS89" s="98"/>
      <c r="CT89" s="99"/>
      <c r="CU89" s="103"/>
      <c r="CV89" s="104"/>
      <c r="CW89" s="90"/>
      <c r="CX89" s="91"/>
      <c r="CY89" s="127"/>
      <c r="CZ89" s="93"/>
      <c r="DA89" s="128"/>
      <c r="DB89" s="128"/>
      <c r="DC89" s="128"/>
      <c r="DD89" s="128"/>
      <c r="DE89" s="95"/>
      <c r="DF89" s="96"/>
    </row>
    <row r="90" s="7" customFormat="1" ht="23.1" customHeight="1">
      <c r="A90" s="75">
        <v>85</v>
      </c>
      <c r="C90" s="126"/>
      <c r="D90" s="124"/>
      <c r="E90" s="126"/>
      <c r="F90" s="122"/>
      <c r="G90" s="98"/>
      <c r="H90" s="99"/>
      <c r="I90" s="103"/>
      <c r="J90" s="98"/>
      <c r="K90" s="99"/>
      <c r="L90" s="103"/>
      <c r="M90" s="98"/>
      <c r="N90" s="99"/>
      <c r="O90" s="103"/>
      <c r="P90" s="98"/>
      <c r="Q90" s="99"/>
      <c r="R90" s="103"/>
      <c r="S90" s="98"/>
      <c r="T90" s="99"/>
      <c r="U90" s="103"/>
      <c r="V90" s="98"/>
      <c r="W90" s="99"/>
      <c r="X90" s="103"/>
      <c r="Y90" s="98"/>
      <c r="Z90" s="99"/>
      <c r="AA90" s="103"/>
      <c r="AB90" s="98"/>
      <c r="AC90" s="99"/>
      <c r="AD90" s="103"/>
      <c r="AE90" s="98"/>
      <c r="AF90" s="99"/>
      <c r="AG90" s="103"/>
      <c r="AH90" s="98"/>
      <c r="AI90" s="99"/>
      <c r="AJ90" s="103"/>
      <c r="AK90" s="98"/>
      <c r="AL90" s="99"/>
      <c r="AM90" s="103"/>
      <c r="AN90" s="98"/>
      <c r="AO90" s="99"/>
      <c r="AP90" s="103"/>
      <c r="AQ90" s="98"/>
      <c r="AR90" s="99"/>
      <c r="AS90" s="103"/>
      <c r="AT90" s="98"/>
      <c r="AU90" s="99"/>
      <c r="AV90" s="103"/>
      <c r="AW90" s="98"/>
      <c r="AX90" s="99"/>
      <c r="AY90" s="103"/>
      <c r="AZ90" s="98"/>
      <c r="BA90" s="99"/>
      <c r="BB90" s="103"/>
      <c r="BC90" s="98"/>
      <c r="BD90" s="99"/>
      <c r="BE90" s="103"/>
      <c r="BF90" s="98"/>
      <c r="BG90" s="99"/>
      <c r="BH90" s="103"/>
      <c r="BI90" s="98"/>
      <c r="BJ90" s="99"/>
      <c r="BK90" s="103"/>
      <c r="BL90" s="98"/>
      <c r="BM90" s="99"/>
      <c r="BN90" s="103"/>
      <c r="BO90" s="98"/>
      <c r="BP90" s="99"/>
      <c r="BQ90" s="103"/>
      <c r="BR90" s="98"/>
      <c r="BS90" s="99"/>
      <c r="BT90" s="103"/>
      <c r="BU90" s="98"/>
      <c r="BV90" s="99"/>
      <c r="BW90" s="103"/>
      <c r="BX90" s="98"/>
      <c r="BY90" s="99"/>
      <c r="BZ90" s="103"/>
      <c r="CA90" s="98"/>
      <c r="CB90" s="99"/>
      <c r="CC90" s="103"/>
      <c r="CD90" s="98"/>
      <c r="CE90" s="99"/>
      <c r="CF90" s="103"/>
      <c r="CG90" s="98"/>
      <c r="CH90" s="99"/>
      <c r="CI90" s="103"/>
      <c r="CJ90" s="98"/>
      <c r="CK90" s="99"/>
      <c r="CL90" s="103"/>
      <c r="CM90" s="98"/>
      <c r="CN90" s="99"/>
      <c r="CO90" s="103"/>
      <c r="CP90" s="98"/>
      <c r="CQ90" s="99"/>
      <c r="CR90" s="103"/>
      <c r="CS90" s="98"/>
      <c r="CT90" s="99"/>
      <c r="CU90" s="103"/>
      <c r="CV90" s="104"/>
      <c r="CW90" s="90"/>
      <c r="CX90" s="91"/>
      <c r="CY90" s="127"/>
      <c r="CZ90" s="93"/>
      <c r="DA90" s="128"/>
      <c r="DB90" s="128"/>
      <c r="DC90" s="128"/>
      <c r="DD90" s="128"/>
      <c r="DE90" s="95"/>
      <c r="DF90" s="96"/>
    </row>
    <row r="91" s="7" customFormat="1" ht="23.1" customHeight="1">
      <c r="A91" s="75">
        <v>86</v>
      </c>
      <c r="C91" s="126"/>
      <c r="D91" s="124"/>
      <c r="E91" s="126"/>
      <c r="F91" s="122"/>
      <c r="G91" s="98"/>
      <c r="H91" s="99"/>
      <c r="I91" s="103"/>
      <c r="J91" s="98"/>
      <c r="K91" s="99"/>
      <c r="L91" s="103"/>
      <c r="M91" s="98"/>
      <c r="N91" s="99"/>
      <c r="O91" s="103"/>
      <c r="P91" s="98"/>
      <c r="Q91" s="99"/>
      <c r="R91" s="103"/>
      <c r="S91" s="98"/>
      <c r="T91" s="99"/>
      <c r="U91" s="103"/>
      <c r="V91" s="98"/>
      <c r="W91" s="99"/>
      <c r="X91" s="103"/>
      <c r="Y91" s="98"/>
      <c r="Z91" s="99"/>
      <c r="AA91" s="103"/>
      <c r="AB91" s="98"/>
      <c r="AC91" s="99"/>
      <c r="AD91" s="103"/>
      <c r="AE91" s="98"/>
      <c r="AF91" s="99"/>
      <c r="AG91" s="103"/>
      <c r="AH91" s="98"/>
      <c r="AI91" s="99"/>
      <c r="AJ91" s="103"/>
      <c r="AK91" s="98"/>
      <c r="AL91" s="99"/>
      <c r="AM91" s="103"/>
      <c r="AN91" s="98"/>
      <c r="AO91" s="99"/>
      <c r="AP91" s="103"/>
      <c r="AQ91" s="98"/>
      <c r="AR91" s="99"/>
      <c r="AS91" s="103"/>
      <c r="AT91" s="98"/>
      <c r="AU91" s="99"/>
      <c r="AV91" s="103"/>
      <c r="AW91" s="98"/>
      <c r="AX91" s="99"/>
      <c r="AY91" s="103"/>
      <c r="AZ91" s="98"/>
      <c r="BA91" s="99"/>
      <c r="BB91" s="103"/>
      <c r="BC91" s="98"/>
      <c r="BD91" s="99"/>
      <c r="BE91" s="103"/>
      <c r="BF91" s="98"/>
      <c r="BG91" s="99"/>
      <c r="BH91" s="103"/>
      <c r="BI91" s="98"/>
      <c r="BJ91" s="99"/>
      <c r="BK91" s="103"/>
      <c r="BL91" s="98"/>
      <c r="BM91" s="99"/>
      <c r="BN91" s="103"/>
      <c r="BO91" s="98"/>
      <c r="BP91" s="99"/>
      <c r="BQ91" s="103"/>
      <c r="BR91" s="98"/>
      <c r="BS91" s="99"/>
      <c r="BT91" s="103"/>
      <c r="BU91" s="98"/>
      <c r="BV91" s="99"/>
      <c r="BW91" s="103"/>
      <c r="BX91" s="98"/>
      <c r="BY91" s="99"/>
      <c r="BZ91" s="103"/>
      <c r="CA91" s="98"/>
      <c r="CB91" s="99"/>
      <c r="CC91" s="103"/>
      <c r="CD91" s="98"/>
      <c r="CE91" s="99"/>
      <c r="CF91" s="103"/>
      <c r="CG91" s="98"/>
      <c r="CH91" s="99"/>
      <c r="CI91" s="103"/>
      <c r="CJ91" s="98"/>
      <c r="CK91" s="99"/>
      <c r="CL91" s="103"/>
      <c r="CM91" s="98"/>
      <c r="CN91" s="99"/>
      <c r="CO91" s="103"/>
      <c r="CP91" s="98"/>
      <c r="CQ91" s="99"/>
      <c r="CR91" s="103"/>
      <c r="CS91" s="98"/>
      <c r="CT91" s="99"/>
      <c r="CU91" s="103"/>
      <c r="CV91" s="129"/>
      <c r="CW91" s="90"/>
      <c r="CX91" s="91"/>
      <c r="CY91" s="127"/>
      <c r="CZ91" s="93"/>
      <c r="DA91" s="128"/>
      <c r="DB91" s="128"/>
      <c r="DC91" s="128"/>
      <c r="DD91" s="128"/>
      <c r="DE91" s="95"/>
      <c r="DF91" s="96"/>
    </row>
    <row r="92" s="7" customFormat="1" ht="23.1" customHeight="1">
      <c r="A92" s="75">
        <v>87</v>
      </c>
      <c r="C92" s="126"/>
      <c r="D92" s="124"/>
      <c r="E92" s="126"/>
      <c r="F92" s="122"/>
      <c r="G92" s="98"/>
      <c r="H92" s="99"/>
      <c r="I92" s="103"/>
      <c r="J92" s="98"/>
      <c r="K92" s="99"/>
      <c r="L92" s="103"/>
      <c r="M92" s="98"/>
      <c r="N92" s="99"/>
      <c r="O92" s="103"/>
      <c r="P92" s="98"/>
      <c r="Q92" s="99"/>
      <c r="R92" s="103"/>
      <c r="S92" s="98"/>
      <c r="T92" s="99"/>
      <c r="U92" s="103"/>
      <c r="V92" s="98"/>
      <c r="W92" s="99"/>
      <c r="X92" s="103"/>
      <c r="Y92" s="98"/>
      <c r="Z92" s="99"/>
      <c r="AA92" s="103"/>
      <c r="AB92" s="98"/>
      <c r="AC92" s="99"/>
      <c r="AD92" s="103"/>
      <c r="AE92" s="98"/>
      <c r="AF92" s="99"/>
      <c r="AG92" s="103"/>
      <c r="AH92" s="98"/>
      <c r="AI92" s="99"/>
      <c r="AJ92" s="103"/>
      <c r="AK92" s="98"/>
      <c r="AL92" s="99"/>
      <c r="AM92" s="103"/>
      <c r="AN92" s="98"/>
      <c r="AO92" s="99"/>
      <c r="AP92" s="103"/>
      <c r="AQ92" s="98"/>
      <c r="AR92" s="99"/>
      <c r="AS92" s="103"/>
      <c r="AT92" s="98"/>
      <c r="AU92" s="99"/>
      <c r="AV92" s="103"/>
      <c r="AW92" s="98"/>
      <c r="AX92" s="99"/>
      <c r="AY92" s="103"/>
      <c r="AZ92" s="98"/>
      <c r="BA92" s="99"/>
      <c r="BB92" s="103"/>
      <c r="BC92" s="98"/>
      <c r="BD92" s="99"/>
      <c r="BE92" s="103"/>
      <c r="BF92" s="98"/>
      <c r="BG92" s="99"/>
      <c r="BH92" s="103"/>
      <c r="BI92" s="98"/>
      <c r="BJ92" s="99"/>
      <c r="BK92" s="103"/>
      <c r="BL92" s="98"/>
      <c r="BM92" s="99"/>
      <c r="BN92" s="103"/>
      <c r="BO92" s="98"/>
      <c r="BP92" s="99"/>
      <c r="BQ92" s="103"/>
      <c r="BR92" s="98"/>
      <c r="BS92" s="99"/>
      <c r="BT92" s="103"/>
      <c r="BU92" s="98"/>
      <c r="BV92" s="99"/>
      <c r="BW92" s="103"/>
      <c r="BX92" s="98"/>
      <c r="BY92" s="99"/>
      <c r="BZ92" s="103"/>
      <c r="CA92" s="98"/>
      <c r="CB92" s="99"/>
      <c r="CC92" s="103"/>
      <c r="CD92" s="98"/>
      <c r="CE92" s="99"/>
      <c r="CF92" s="103"/>
      <c r="CG92" s="98"/>
      <c r="CH92" s="99"/>
      <c r="CI92" s="103"/>
      <c r="CJ92" s="98"/>
      <c r="CK92" s="99"/>
      <c r="CL92" s="103"/>
      <c r="CM92" s="98"/>
      <c r="CN92" s="99"/>
      <c r="CO92" s="103"/>
      <c r="CP92" s="98"/>
      <c r="CQ92" s="99"/>
      <c r="CR92" s="103"/>
      <c r="CS92" s="98"/>
      <c r="CT92" s="99"/>
      <c r="CU92" s="103"/>
      <c r="CV92" s="130"/>
      <c r="CW92" s="131"/>
      <c r="CX92" s="131"/>
      <c r="CY92" s="131"/>
      <c r="CZ92" s="131"/>
      <c r="DA92" s="131"/>
      <c r="DB92" s="131"/>
      <c r="DC92" s="131"/>
      <c r="DD92" s="131"/>
      <c r="DE92" s="132"/>
      <c r="DF92" s="133"/>
    </row>
    <row r="93" s="7" customFormat="1" ht="23.1" customHeight="1">
      <c r="A93" s="75">
        <v>88</v>
      </c>
      <c r="C93" s="126"/>
      <c r="D93" s="124"/>
      <c r="E93" s="126"/>
      <c r="F93" s="122"/>
      <c r="G93" s="98"/>
      <c r="H93" s="99"/>
      <c r="I93" s="103"/>
      <c r="J93" s="98"/>
      <c r="K93" s="99"/>
      <c r="L93" s="103"/>
      <c r="M93" s="98"/>
      <c r="N93" s="99"/>
      <c r="O93" s="103"/>
      <c r="P93" s="98"/>
      <c r="Q93" s="99"/>
      <c r="R93" s="103"/>
      <c r="S93" s="98"/>
      <c r="T93" s="99"/>
      <c r="U93" s="103"/>
      <c r="V93" s="98"/>
      <c r="W93" s="99"/>
      <c r="X93" s="103"/>
      <c r="Y93" s="98"/>
      <c r="Z93" s="99"/>
      <c r="AA93" s="103"/>
      <c r="AB93" s="98"/>
      <c r="AC93" s="99"/>
      <c r="AD93" s="103"/>
      <c r="AE93" s="98"/>
      <c r="AF93" s="99"/>
      <c r="AG93" s="103"/>
      <c r="AH93" s="98"/>
      <c r="AI93" s="99"/>
      <c r="AJ93" s="103"/>
      <c r="AK93" s="98"/>
      <c r="AL93" s="99"/>
      <c r="AM93" s="103"/>
      <c r="AN93" s="98"/>
      <c r="AO93" s="99"/>
      <c r="AP93" s="103"/>
      <c r="AQ93" s="98"/>
      <c r="AR93" s="99"/>
      <c r="AS93" s="103"/>
      <c r="AT93" s="98"/>
      <c r="AU93" s="99"/>
      <c r="AV93" s="103"/>
      <c r="AW93" s="98"/>
      <c r="AX93" s="99"/>
      <c r="AY93" s="103"/>
      <c r="AZ93" s="98"/>
      <c r="BA93" s="99"/>
      <c r="BB93" s="103"/>
      <c r="BC93" s="98"/>
      <c r="BD93" s="99"/>
      <c r="BE93" s="103"/>
      <c r="BF93" s="98"/>
      <c r="BG93" s="99"/>
      <c r="BH93" s="103"/>
      <c r="BI93" s="98"/>
      <c r="BJ93" s="99"/>
      <c r="BK93" s="103"/>
      <c r="BL93" s="98"/>
      <c r="BM93" s="99"/>
      <c r="BN93" s="103"/>
      <c r="BO93" s="98"/>
      <c r="BP93" s="99"/>
      <c r="BQ93" s="103"/>
      <c r="BR93" s="98"/>
      <c r="BS93" s="99"/>
      <c r="BT93" s="103"/>
      <c r="BU93" s="98"/>
      <c r="BV93" s="99"/>
      <c r="BW93" s="103"/>
      <c r="BX93" s="98"/>
      <c r="BY93" s="99"/>
      <c r="BZ93" s="103"/>
      <c r="CA93" s="98"/>
      <c r="CB93" s="99"/>
      <c r="CC93" s="103"/>
      <c r="CD93" s="98"/>
      <c r="CE93" s="99"/>
      <c r="CF93" s="103"/>
      <c r="CG93" s="98"/>
      <c r="CH93" s="99"/>
      <c r="CI93" s="103"/>
      <c r="CJ93" s="98"/>
      <c r="CK93" s="99"/>
      <c r="CL93" s="103"/>
      <c r="CM93" s="98"/>
      <c r="CN93" s="99"/>
      <c r="CO93" s="103"/>
      <c r="CP93" s="98"/>
      <c r="CQ93" s="99"/>
      <c r="CR93" s="103"/>
      <c r="CS93" s="98"/>
      <c r="CT93" s="99"/>
      <c r="CU93" s="103"/>
      <c r="CV93" s="134"/>
      <c r="CW93" s="132"/>
      <c r="CX93" s="132"/>
      <c r="CY93" s="132"/>
      <c r="CZ93" s="132"/>
      <c r="DA93" s="132"/>
      <c r="DB93" s="132"/>
      <c r="DC93" s="132"/>
      <c r="DD93" s="132"/>
      <c r="DE93" s="132"/>
      <c r="DF93" s="133"/>
    </row>
    <row r="94" s="7" customFormat="1" ht="23.1" customHeight="1">
      <c r="A94" s="75">
        <v>89</v>
      </c>
      <c r="C94" s="126"/>
      <c r="D94" s="124"/>
      <c r="E94" s="126"/>
      <c r="F94" s="122"/>
      <c r="G94" s="98"/>
      <c r="H94" s="99"/>
      <c r="I94" s="103"/>
      <c r="J94" s="98"/>
      <c r="K94" s="99"/>
      <c r="L94" s="103"/>
      <c r="M94" s="98"/>
      <c r="N94" s="99"/>
      <c r="O94" s="103"/>
      <c r="P94" s="98"/>
      <c r="Q94" s="99"/>
      <c r="R94" s="103"/>
      <c r="S94" s="98"/>
      <c r="T94" s="99"/>
      <c r="U94" s="103"/>
      <c r="V94" s="98"/>
      <c r="W94" s="99"/>
      <c r="X94" s="103"/>
      <c r="Y94" s="98"/>
      <c r="Z94" s="99"/>
      <c r="AA94" s="103"/>
      <c r="AB94" s="98"/>
      <c r="AC94" s="99"/>
      <c r="AD94" s="103"/>
      <c r="AE94" s="98"/>
      <c r="AF94" s="99"/>
      <c r="AG94" s="103"/>
      <c r="AH94" s="98"/>
      <c r="AI94" s="99"/>
      <c r="AJ94" s="103"/>
      <c r="AK94" s="98"/>
      <c r="AL94" s="99"/>
      <c r="AM94" s="103"/>
      <c r="AN94" s="98"/>
      <c r="AO94" s="99"/>
      <c r="AP94" s="103"/>
      <c r="AQ94" s="98"/>
      <c r="AR94" s="99"/>
      <c r="AS94" s="103"/>
      <c r="AT94" s="98"/>
      <c r="AU94" s="99"/>
      <c r="AV94" s="103"/>
      <c r="AW94" s="98"/>
      <c r="AX94" s="99"/>
      <c r="AY94" s="103"/>
      <c r="AZ94" s="98"/>
      <c r="BA94" s="99"/>
      <c r="BB94" s="103"/>
      <c r="BC94" s="98"/>
      <c r="BD94" s="99"/>
      <c r="BE94" s="103"/>
      <c r="BF94" s="98"/>
      <c r="BG94" s="99"/>
      <c r="BH94" s="103"/>
      <c r="BI94" s="98"/>
      <c r="BJ94" s="99"/>
      <c r="BK94" s="103"/>
      <c r="BL94" s="98"/>
      <c r="BM94" s="99"/>
      <c r="BN94" s="103"/>
      <c r="BO94" s="98"/>
      <c r="BP94" s="99"/>
      <c r="BQ94" s="103"/>
      <c r="BR94" s="98"/>
      <c r="BS94" s="99"/>
      <c r="BT94" s="103"/>
      <c r="BU94" s="98"/>
      <c r="BV94" s="99"/>
      <c r="BW94" s="103"/>
      <c r="BX94" s="98"/>
      <c r="BY94" s="99"/>
      <c r="BZ94" s="103"/>
      <c r="CA94" s="98"/>
      <c r="CB94" s="99"/>
      <c r="CC94" s="103"/>
      <c r="CD94" s="98"/>
      <c r="CE94" s="99"/>
      <c r="CF94" s="103"/>
      <c r="CG94" s="98"/>
      <c r="CH94" s="99"/>
      <c r="CI94" s="103"/>
      <c r="CJ94" s="98"/>
      <c r="CK94" s="99"/>
      <c r="CL94" s="103"/>
      <c r="CM94" s="98"/>
      <c r="CN94" s="99"/>
      <c r="CO94" s="103"/>
      <c r="CP94" s="98"/>
      <c r="CQ94" s="99"/>
      <c r="CR94" s="103"/>
      <c r="CS94" s="98"/>
      <c r="CT94" s="99"/>
      <c r="CU94" s="103"/>
      <c r="CV94" s="134"/>
      <c r="CW94" s="132"/>
      <c r="CX94" s="132"/>
      <c r="CY94" s="132"/>
      <c r="CZ94" s="132"/>
      <c r="DA94" s="132"/>
      <c r="DB94" s="132"/>
      <c r="DC94" s="132"/>
      <c r="DD94" s="132"/>
      <c r="DE94" s="132"/>
      <c r="DF94" s="133"/>
    </row>
    <row r="95" s="7" customFormat="1" ht="23.1" customHeight="1">
      <c r="A95" s="75">
        <v>90</v>
      </c>
      <c r="C95" s="126"/>
      <c r="D95" s="124"/>
      <c r="E95" s="126"/>
      <c r="F95" s="122"/>
      <c r="G95" s="98"/>
      <c r="H95" s="99"/>
      <c r="I95" s="103"/>
      <c r="J95" s="98"/>
      <c r="K95" s="99"/>
      <c r="L95" s="103"/>
      <c r="M95" s="98"/>
      <c r="N95" s="99"/>
      <c r="O95" s="103"/>
      <c r="P95" s="98"/>
      <c r="Q95" s="99"/>
      <c r="R95" s="103"/>
      <c r="S95" s="98"/>
      <c r="T95" s="99"/>
      <c r="U95" s="103"/>
      <c r="V95" s="98"/>
      <c r="W95" s="99"/>
      <c r="X95" s="103"/>
      <c r="Y95" s="98"/>
      <c r="Z95" s="99"/>
      <c r="AA95" s="103"/>
      <c r="AB95" s="98"/>
      <c r="AC95" s="99"/>
      <c r="AD95" s="103"/>
      <c r="AE95" s="98"/>
      <c r="AF95" s="99"/>
      <c r="AG95" s="103"/>
      <c r="AH95" s="98"/>
      <c r="AI95" s="99"/>
      <c r="AJ95" s="103"/>
      <c r="AK95" s="98"/>
      <c r="AL95" s="99"/>
      <c r="AM95" s="103"/>
      <c r="AN95" s="98"/>
      <c r="AO95" s="99"/>
      <c r="AP95" s="103"/>
      <c r="AQ95" s="98"/>
      <c r="AR95" s="99"/>
      <c r="AS95" s="103"/>
      <c r="AT95" s="98"/>
      <c r="AU95" s="99"/>
      <c r="AV95" s="103"/>
      <c r="AW95" s="98"/>
      <c r="AX95" s="99"/>
      <c r="AY95" s="103"/>
      <c r="AZ95" s="98"/>
      <c r="BA95" s="99"/>
      <c r="BB95" s="103"/>
      <c r="BC95" s="98"/>
      <c r="BD95" s="99"/>
      <c r="BE95" s="103"/>
      <c r="BF95" s="98"/>
      <c r="BG95" s="99"/>
      <c r="BH95" s="103"/>
      <c r="BI95" s="98"/>
      <c r="BJ95" s="99"/>
      <c r="BK95" s="103"/>
      <c r="BL95" s="98"/>
      <c r="BM95" s="99"/>
      <c r="BN95" s="103"/>
      <c r="BO95" s="98"/>
      <c r="BP95" s="99"/>
      <c r="BQ95" s="103"/>
      <c r="BR95" s="98"/>
      <c r="BS95" s="99"/>
      <c r="BT95" s="103"/>
      <c r="BU95" s="98"/>
      <c r="BV95" s="99"/>
      <c r="BW95" s="103"/>
      <c r="BX95" s="98"/>
      <c r="BY95" s="99"/>
      <c r="BZ95" s="103"/>
      <c r="CA95" s="98"/>
      <c r="CB95" s="99"/>
      <c r="CC95" s="103"/>
      <c r="CD95" s="98"/>
      <c r="CE95" s="99"/>
      <c r="CF95" s="103"/>
      <c r="CG95" s="98"/>
      <c r="CH95" s="99"/>
      <c r="CI95" s="103"/>
      <c r="CJ95" s="98"/>
      <c r="CK95" s="99"/>
      <c r="CL95" s="103"/>
      <c r="CM95" s="98"/>
      <c r="CN95" s="99"/>
      <c r="CO95" s="103"/>
      <c r="CP95" s="98"/>
      <c r="CQ95" s="99"/>
      <c r="CR95" s="103"/>
      <c r="CS95" s="98"/>
      <c r="CT95" s="99"/>
      <c r="CU95" s="103"/>
      <c r="CV95" s="134"/>
      <c r="CW95" s="132"/>
      <c r="CX95" s="132"/>
      <c r="CY95" s="132"/>
      <c r="CZ95" s="132"/>
      <c r="DA95" s="132"/>
      <c r="DB95" s="132"/>
      <c r="DC95" s="132"/>
      <c r="DD95" s="132"/>
      <c r="DE95" s="132"/>
      <c r="DF95" s="133"/>
    </row>
    <row r="96" s="7" customFormat="1" ht="23.1" customHeight="1">
      <c r="A96" s="75">
        <v>91</v>
      </c>
      <c r="B96" t="s" s="135">
        <v>232</v>
      </c>
      <c r="C96" t="s" s="136">
        <v>233</v>
      </c>
      <c r="D96" s="137"/>
      <c r="E96" s="138"/>
      <c r="F96" s="139"/>
      <c r="G96" s="140">
        <f>COUNTIF(G6:G95,"ОТ")</f>
        <v>0</v>
      </c>
      <c r="H96" s="141"/>
      <c r="I96" s="142"/>
      <c r="J96" s="140">
        <f>COUNTIF(J6:J95,"ОТ")</f>
        <v>0</v>
      </c>
      <c r="K96" s="141"/>
      <c r="L96" s="142"/>
      <c r="M96" s="140">
        <f>COUNTIF(M6:M95,"ОТ")</f>
        <v>4</v>
      </c>
      <c r="N96" s="141"/>
      <c r="O96" s="142"/>
      <c r="P96" s="140">
        <f>COUNTIF(P6:P95,"ОТ")</f>
        <v>4</v>
      </c>
      <c r="Q96" s="141"/>
      <c r="R96" s="142"/>
      <c r="S96" s="140">
        <f>COUNTIF(S6:S95,"ОТ")</f>
        <v>0</v>
      </c>
      <c r="T96" s="141"/>
      <c r="U96" s="142"/>
      <c r="V96" s="140">
        <f>COUNTIF(V6:V95,"ОТ")</f>
        <v>0</v>
      </c>
      <c r="W96" s="141"/>
      <c r="X96" s="142"/>
      <c r="Y96" s="140">
        <f>COUNTIF(Y6:Y95,"ОТ")</f>
        <v>4</v>
      </c>
      <c r="Z96" s="141"/>
      <c r="AA96" s="142"/>
      <c r="AB96" s="140">
        <f>COUNTIF(AB6:AB95,"ОТ")</f>
        <v>4</v>
      </c>
      <c r="AC96" s="141"/>
      <c r="AD96" s="142"/>
      <c r="AE96" s="140">
        <f>COUNTIF(AE6:AE95,"ОТ")</f>
        <v>0</v>
      </c>
      <c r="AF96" s="141"/>
      <c r="AG96" s="142"/>
      <c r="AH96" s="140">
        <f>COUNTIF(AH6:AH95,"ОТ")</f>
        <v>4</v>
      </c>
      <c r="AI96" s="141"/>
      <c r="AJ96" s="142"/>
      <c r="AK96" s="140">
        <f>COUNTIF(AK6:AK95,"ОТ")</f>
        <v>4</v>
      </c>
      <c r="AL96" s="141"/>
      <c r="AM96" s="142"/>
      <c r="AN96" s="140">
        <f>COUNTIF(AN6:AN95,"ОТ")</f>
        <v>0</v>
      </c>
      <c r="AO96" s="141"/>
      <c r="AP96" s="142"/>
      <c r="AQ96" s="140">
        <f>COUNTIF(AQ6:AQ95,"ОТ")</f>
        <v>0</v>
      </c>
      <c r="AR96" s="141"/>
      <c r="AS96" s="142"/>
      <c r="AT96" s="140">
        <f>COUNTIF(AT6:AT95,"ОТ")</f>
        <v>8</v>
      </c>
      <c r="AU96" s="141"/>
      <c r="AV96" s="142"/>
      <c r="AW96" s="140">
        <f>COUNTIF(AW6:AW95,"ОТ")</f>
        <v>11</v>
      </c>
      <c r="AX96" s="141"/>
      <c r="AY96" s="142"/>
      <c r="AZ96" s="140">
        <f>COUNTIF(AZ6:AZ95,"ОТ")</f>
        <v>8</v>
      </c>
      <c r="BA96" s="141"/>
      <c r="BB96" s="142"/>
      <c r="BC96" s="140">
        <f>COUNTIF(BC6:BC95,"ОТ")</f>
        <v>8</v>
      </c>
      <c r="BD96" s="141"/>
      <c r="BE96" s="142"/>
      <c r="BF96" s="140">
        <f>COUNTIF(BF6:BF95,"ОТ")</f>
        <v>8</v>
      </c>
      <c r="BG96" s="141"/>
      <c r="BH96" s="142"/>
      <c r="BI96" s="140">
        <f>COUNTIF(BI6:BI95,"ОТ")</f>
        <v>3</v>
      </c>
      <c r="BJ96" s="141"/>
      <c r="BK96" s="142"/>
      <c r="BL96" s="140">
        <f>COUNTIF(BL6:BL95,"ОТ")</f>
        <v>0</v>
      </c>
      <c r="BM96" s="141"/>
      <c r="BN96" s="142"/>
      <c r="BO96" s="140">
        <f>COUNTIF(BO6:BO95,"ОТ")</f>
        <v>5</v>
      </c>
      <c r="BP96" s="141"/>
      <c r="BQ96" s="142"/>
      <c r="BR96" s="140">
        <f>COUNTIF(BR6:BR95,"ОТ")</f>
        <v>7</v>
      </c>
      <c r="BS96" s="141"/>
      <c r="BT96" s="142"/>
      <c r="BU96" s="140">
        <f>COUNTIF(BU6:BU95,"ОТ")</f>
        <v>7</v>
      </c>
      <c r="BV96" s="141"/>
      <c r="BW96" s="142"/>
      <c r="BX96" s="140">
        <f>COUNTIF(BX6:BX95,"ОТ")</f>
        <v>7</v>
      </c>
      <c r="BY96" s="141"/>
      <c r="BZ96" s="142"/>
      <c r="CA96" s="140">
        <f>COUNTIF(CA6:CA95,"ОТ")</f>
        <v>7</v>
      </c>
      <c r="CB96" s="141"/>
      <c r="CC96" s="142"/>
      <c r="CD96" s="140">
        <f>COUNTIF(CD6:CD95,"ОТ")</f>
        <v>3</v>
      </c>
      <c r="CE96" s="141"/>
      <c r="CF96" s="142"/>
      <c r="CG96" s="140">
        <f>COUNTIF(CG6:CG95,"ОТ")</f>
        <v>0</v>
      </c>
      <c r="CH96" s="141"/>
      <c r="CI96" s="142"/>
      <c r="CJ96" s="140">
        <f>COUNTIF(CJ6:CJ95,"ОТ")</f>
        <v>5</v>
      </c>
      <c r="CK96" s="141"/>
      <c r="CL96" s="142"/>
      <c r="CM96" s="140">
        <f>COUNTIF(CM6:CM95,"ОТ")</f>
        <v>7</v>
      </c>
      <c r="CN96" s="141"/>
      <c r="CO96" s="142"/>
      <c r="CP96" s="140">
        <f>COUNTIF(CP6:CP95,"ОТ")</f>
        <v>7</v>
      </c>
      <c r="CQ96" s="141"/>
      <c r="CR96" s="142"/>
      <c r="CS96" s="140">
        <f>COUNTIF(CS6:CS95,"ОТ")</f>
        <v>7</v>
      </c>
      <c r="CT96" s="141"/>
      <c r="CU96" s="142"/>
      <c r="CV96" s="134"/>
      <c r="CW96" s="132"/>
      <c r="CX96" s="132"/>
      <c r="CY96" s="132"/>
      <c r="CZ96" s="132"/>
      <c r="DA96" s="132"/>
      <c r="DB96" s="132"/>
      <c r="DC96" s="132"/>
      <c r="DD96" s="132"/>
      <c r="DE96" s="132"/>
      <c r="DF96" s="96"/>
    </row>
    <row r="97" s="7" customFormat="1" ht="23.1" customHeight="1">
      <c r="A97" s="75">
        <v>92</v>
      </c>
      <c r="B97" s="143">
        <v>80</v>
      </c>
      <c r="C97" t="s" s="136">
        <v>234</v>
      </c>
      <c r="D97" s="137"/>
      <c r="E97" s="138"/>
      <c r="F97" s="139"/>
      <c r="G97" s="140">
        <f>COUNTIF(G6:G95,"в")</f>
        <v>43</v>
      </c>
      <c r="H97" s="141"/>
      <c r="I97" s="142"/>
      <c r="J97" s="140">
        <f>COUNTIF(J6:J95,"в")</f>
        <v>36</v>
      </c>
      <c r="K97" s="141"/>
      <c r="L97" s="142"/>
      <c r="M97" s="140">
        <f>COUNTIF(M6:M95,"в")</f>
        <v>24</v>
      </c>
      <c r="N97" s="141"/>
      <c r="O97" s="142"/>
      <c r="P97" s="140">
        <f>COUNTIF(P6:P95,"в")</f>
        <v>25</v>
      </c>
      <c r="Q97" s="141"/>
      <c r="R97" s="142"/>
      <c r="S97" s="140">
        <f>COUNTIF(S6:S95,"в")</f>
        <v>32</v>
      </c>
      <c r="T97" s="141"/>
      <c r="U97" s="142"/>
      <c r="V97" s="140">
        <f>COUNTIF(V6:V95,"в")</f>
        <v>33</v>
      </c>
      <c r="W97" s="141"/>
      <c r="X97" s="142"/>
      <c r="Y97" s="140">
        <f>COUNTIF(Y6:Y95,"в")</f>
        <v>30</v>
      </c>
      <c r="Z97" s="141"/>
      <c r="AA97" s="142"/>
      <c r="AB97" s="140">
        <f>COUNTIF(AB6:AB95,"в")</f>
        <v>32</v>
      </c>
      <c r="AC97" s="141"/>
      <c r="AD97" s="142"/>
      <c r="AE97" s="140">
        <f>COUNTIF(AE6:AE95,"в")</f>
        <v>44</v>
      </c>
      <c r="AF97" s="141"/>
      <c r="AG97" s="142"/>
      <c r="AH97" s="140">
        <f>COUNTIF(AH6:AH95,"в")</f>
        <v>23</v>
      </c>
      <c r="AI97" s="141"/>
      <c r="AJ97" s="142"/>
      <c r="AK97" s="140">
        <f>COUNTIF(AK6:AK95,"в")</f>
        <v>28</v>
      </c>
      <c r="AL97" s="141"/>
      <c r="AM97" s="142"/>
      <c r="AN97" s="140">
        <f>COUNTIF(AN6:AN95,"в")</f>
        <v>31</v>
      </c>
      <c r="AO97" s="141"/>
      <c r="AP97" s="142"/>
      <c r="AQ97" s="140">
        <f>COUNTIF(AQ6:AQ95,"в")</f>
        <v>34</v>
      </c>
      <c r="AR97" s="141"/>
      <c r="AS97" s="142"/>
      <c r="AT97" s="140">
        <f>COUNTIF(AT6:AT95,"в")</f>
        <v>28</v>
      </c>
      <c r="AU97" s="141"/>
      <c r="AV97" s="142"/>
      <c r="AW97" s="140">
        <f>COUNTIF(AW6:AW95,"в")</f>
        <v>27</v>
      </c>
      <c r="AX97" s="141"/>
      <c r="AY97" s="142"/>
      <c r="AZ97" s="140">
        <f>COUNTIF(AZ6:AZ95,"в")</f>
        <v>23</v>
      </c>
      <c r="BA97" s="141"/>
      <c r="BB97" s="142"/>
      <c r="BC97" s="140">
        <f>COUNTIF(BC6:BC95,"в")</f>
        <v>20</v>
      </c>
      <c r="BD97" s="141"/>
      <c r="BE97" s="142"/>
      <c r="BF97" s="140">
        <f>COUNTIF(BF6:BF95,"в")</f>
        <v>24</v>
      </c>
      <c r="BG97" s="141"/>
      <c r="BH97" s="142"/>
      <c r="BI97" s="140">
        <f>COUNTIF(BI6:BI95,"в")</f>
        <v>32</v>
      </c>
      <c r="BJ97" s="141"/>
      <c r="BK97" s="142"/>
      <c r="BL97" s="140">
        <f>COUNTIF(BL6:BL95,"в")</f>
        <v>35</v>
      </c>
      <c r="BM97" s="141"/>
      <c r="BN97" s="142"/>
      <c r="BO97" s="140">
        <f>COUNTIF(BO6:BO95,"в")</f>
        <v>28</v>
      </c>
      <c r="BP97" s="141"/>
      <c r="BQ97" s="142"/>
      <c r="BR97" s="140">
        <f>COUNTIF(BR6:BR95,"в")</f>
        <v>24</v>
      </c>
      <c r="BS97" s="141"/>
      <c r="BT97" s="142"/>
      <c r="BU97" s="140">
        <f>COUNTIF(BU6:BU95,"в")</f>
        <v>26</v>
      </c>
      <c r="BV97" s="141"/>
      <c r="BW97" s="142"/>
      <c r="BX97" s="140">
        <f>COUNTIF(BX6:BX95,"в")</f>
        <v>28</v>
      </c>
      <c r="BY97" s="141"/>
      <c r="BZ97" s="142"/>
      <c r="CA97" s="140">
        <f>COUNTIF(CA6:CA95,"в")</f>
        <v>28</v>
      </c>
      <c r="CB97" s="141"/>
      <c r="CC97" s="142"/>
      <c r="CD97" s="140">
        <f>COUNTIF(CD6:CD95,"в")</f>
        <v>29</v>
      </c>
      <c r="CE97" s="141"/>
      <c r="CF97" s="142"/>
      <c r="CG97" s="140">
        <f>COUNTIF(CG6:CG95,"в")</f>
        <v>37</v>
      </c>
      <c r="CH97" s="141"/>
      <c r="CI97" s="142"/>
      <c r="CJ97" s="140">
        <f>COUNTIF(CJ6:CJ95,"в")</f>
        <v>28</v>
      </c>
      <c r="CK97" s="141"/>
      <c r="CL97" s="142"/>
      <c r="CM97" s="140">
        <f>COUNTIF(CM6:CM95,"в")</f>
        <v>25</v>
      </c>
      <c r="CN97" s="141"/>
      <c r="CO97" s="142"/>
      <c r="CP97" s="140">
        <f>COUNTIF(CP6:CP95,"в")</f>
        <v>25</v>
      </c>
      <c r="CQ97" s="141"/>
      <c r="CR97" s="142"/>
      <c r="CS97" s="140">
        <f>COUNTIF(CS6:CS95,"в")</f>
        <v>25</v>
      </c>
      <c r="CT97" s="141"/>
      <c r="CU97" s="142"/>
      <c r="CV97" s="134"/>
      <c r="CW97" s="132"/>
      <c r="CX97" s="132"/>
      <c r="CY97" s="132"/>
      <c r="CZ97" s="132"/>
      <c r="DA97" s="132"/>
      <c r="DB97" s="132"/>
      <c r="DC97" s="132"/>
      <c r="DD97" s="132"/>
      <c r="DE97" s="132"/>
      <c r="DF97" s="96"/>
    </row>
    <row r="98" s="7" customFormat="1" ht="23.1" customHeight="1">
      <c r="A98" s="75">
        <v>93</v>
      </c>
      <c r="C98" t="s" s="144">
        <v>235</v>
      </c>
      <c r="D98" s="137"/>
      <c r="E98" s="138"/>
      <c r="F98" s="139"/>
      <c r="G98" s="140">
        <f>SUM(G96:G97)</f>
        <v>43</v>
      </c>
      <c r="H98" s="141"/>
      <c r="I98" s="142"/>
      <c r="J98" s="140">
        <f>SUM(J96:J97)</f>
        <v>36</v>
      </c>
      <c r="K98" s="141"/>
      <c r="L98" s="142"/>
      <c r="M98" s="140">
        <f>SUM(M96:M97)</f>
        <v>28</v>
      </c>
      <c r="N98" s="141"/>
      <c r="O98" s="142"/>
      <c r="P98" s="140">
        <f>SUM(P96:P97)</f>
        <v>29</v>
      </c>
      <c r="Q98" s="141"/>
      <c r="R98" s="142"/>
      <c r="S98" s="140">
        <f>SUM(S96:S97)</f>
        <v>32</v>
      </c>
      <c r="T98" s="141"/>
      <c r="U98" s="142"/>
      <c r="V98" s="140">
        <f>SUM(V96:V97)</f>
        <v>33</v>
      </c>
      <c r="W98" s="141"/>
      <c r="X98" s="142"/>
      <c r="Y98" s="140">
        <f>SUM(Y96:Y97)</f>
        <v>34</v>
      </c>
      <c r="Z98" s="141"/>
      <c r="AA98" s="142"/>
      <c r="AB98" s="140">
        <f>SUM(AB96:AB97)</f>
        <v>36</v>
      </c>
      <c r="AC98" s="141"/>
      <c r="AD98" s="142"/>
      <c r="AE98" s="140">
        <f>SUM(AE96:AE97)</f>
        <v>44</v>
      </c>
      <c r="AF98" s="141"/>
      <c r="AG98" s="142"/>
      <c r="AH98" s="140">
        <f>SUM(AH96:AH97)</f>
        <v>27</v>
      </c>
      <c r="AI98" s="141"/>
      <c r="AJ98" s="142"/>
      <c r="AK98" s="140">
        <f>SUM(AK96:AK97)</f>
        <v>32</v>
      </c>
      <c r="AL98" s="141"/>
      <c r="AM98" s="142"/>
      <c r="AN98" s="140">
        <f>SUM(AN96:AN97)</f>
        <v>31</v>
      </c>
      <c r="AO98" s="141"/>
      <c r="AP98" s="142"/>
      <c r="AQ98" s="140">
        <f>SUM(AQ96:AQ97)</f>
        <v>34</v>
      </c>
      <c r="AR98" s="141"/>
      <c r="AS98" s="142"/>
      <c r="AT98" s="140">
        <f>SUM(AT96:AT97)</f>
        <v>36</v>
      </c>
      <c r="AU98" s="141"/>
      <c r="AV98" s="142"/>
      <c r="AW98" s="140">
        <f>SUM(AW96:AW97)</f>
        <v>38</v>
      </c>
      <c r="AX98" s="141"/>
      <c r="AY98" s="142"/>
      <c r="AZ98" s="140">
        <f>SUM(AZ96:AZ97)</f>
        <v>31</v>
      </c>
      <c r="BA98" s="141"/>
      <c r="BB98" s="142"/>
      <c r="BC98" s="140">
        <f>SUM(BC96:BC97)</f>
        <v>28</v>
      </c>
      <c r="BD98" s="141"/>
      <c r="BE98" s="142"/>
      <c r="BF98" s="140">
        <f>SUM(BF96:BF97)</f>
        <v>32</v>
      </c>
      <c r="BG98" s="141"/>
      <c r="BH98" s="142"/>
      <c r="BI98" s="140">
        <f>SUM(BI96:BI97)</f>
        <v>35</v>
      </c>
      <c r="BJ98" s="141"/>
      <c r="BK98" s="142"/>
      <c r="BL98" s="140">
        <f>SUM(BL96:BL97)</f>
        <v>35</v>
      </c>
      <c r="BM98" s="141"/>
      <c r="BN98" s="142"/>
      <c r="BO98" s="140">
        <f>SUM(BO96:BO97)</f>
        <v>33</v>
      </c>
      <c r="BP98" s="141"/>
      <c r="BQ98" s="142"/>
      <c r="BR98" s="140">
        <f>SUM(BR96:BR97)</f>
        <v>31</v>
      </c>
      <c r="BS98" s="141"/>
      <c r="BT98" s="142"/>
      <c r="BU98" s="140">
        <f>SUM(BU96:BU97)</f>
        <v>33</v>
      </c>
      <c r="BV98" s="141"/>
      <c r="BW98" s="142"/>
      <c r="BX98" s="140">
        <f>SUM(BX96:BX97)</f>
        <v>35</v>
      </c>
      <c r="BY98" s="141"/>
      <c r="BZ98" s="142"/>
      <c r="CA98" s="140">
        <f>SUM(CA96:CA97)</f>
        <v>35</v>
      </c>
      <c r="CB98" s="141"/>
      <c r="CC98" s="142"/>
      <c r="CD98" s="140">
        <f>SUM(CD96:CD97)</f>
        <v>32</v>
      </c>
      <c r="CE98" s="141"/>
      <c r="CF98" s="142"/>
      <c r="CG98" s="140">
        <f>SUM(CG96:CG97)</f>
        <v>37</v>
      </c>
      <c r="CH98" s="141"/>
      <c r="CI98" s="142"/>
      <c r="CJ98" s="140">
        <f>SUM(CJ96:CJ97)</f>
        <v>33</v>
      </c>
      <c r="CK98" s="141"/>
      <c r="CL98" s="142"/>
      <c r="CM98" s="140">
        <f>SUM(CM96:CM97)</f>
        <v>32</v>
      </c>
      <c r="CN98" s="141"/>
      <c r="CO98" s="142"/>
      <c r="CP98" s="140">
        <f>SUM(CP96:CP97)</f>
        <v>32</v>
      </c>
      <c r="CQ98" s="141"/>
      <c r="CR98" s="142"/>
      <c r="CS98" s="140">
        <f>SUM(CS96:CS97)</f>
        <v>32</v>
      </c>
      <c r="CT98" s="141"/>
      <c r="CU98" s="142"/>
      <c r="CV98" s="134"/>
      <c r="CW98" s="132"/>
      <c r="CX98" s="132"/>
      <c r="CY98" s="132"/>
      <c r="CZ98" s="132"/>
      <c r="DA98" s="132"/>
      <c r="DB98" s="132"/>
      <c r="DC98" s="132"/>
      <c r="DD98" s="132"/>
      <c r="DE98" s="132"/>
      <c r="DF98" s="96"/>
    </row>
    <row r="99" s="7" customFormat="1" ht="17.25" customHeight="1">
      <c r="A99" s="75">
        <v>94</v>
      </c>
      <c r="C99" t="s" s="145">
        <v>71</v>
      </c>
      <c r="D99" t="s" s="146">
        <v>71</v>
      </c>
      <c r="E99" s="147"/>
      <c r="F99" s="148"/>
      <c r="G99" s="149"/>
      <c r="H99" s="150"/>
      <c r="I99" s="151">
        <f>COUNTIF(I6:I95,"ГК")</f>
        <v>2</v>
      </c>
      <c r="J99" s="149"/>
      <c r="K99" s="150"/>
      <c r="L99" s="151">
        <f>COUNTIF(L6:L95,"ГК")</f>
        <v>2</v>
      </c>
      <c r="M99" s="149"/>
      <c r="N99" s="150"/>
      <c r="O99" s="151">
        <f>COUNTIF(O6:O95,"ГК")</f>
        <v>2</v>
      </c>
      <c r="P99" s="149"/>
      <c r="Q99" s="150"/>
      <c r="R99" s="151">
        <f>COUNTIF(R6:R95,"ГК")</f>
        <v>2</v>
      </c>
      <c r="S99" s="149"/>
      <c r="T99" s="150"/>
      <c r="U99" s="151">
        <f>COUNTIF(U6:U95,"ГК")</f>
        <v>2</v>
      </c>
      <c r="V99" s="149"/>
      <c r="W99" s="150"/>
      <c r="X99" s="151">
        <f>COUNTIF(X6:X95,"ГК")</f>
        <v>2</v>
      </c>
      <c r="Y99" s="149"/>
      <c r="Z99" s="150"/>
      <c r="AA99" s="151">
        <f>COUNTIF(AA6:AA95,"ГК")</f>
        <v>2</v>
      </c>
      <c r="AB99" s="149"/>
      <c r="AC99" s="150"/>
      <c r="AD99" s="151">
        <f>COUNTIF(AD6:AD95,"ГК")</f>
        <v>2</v>
      </c>
      <c r="AE99" s="149"/>
      <c r="AF99" s="150"/>
      <c r="AG99" s="151">
        <f>COUNTIF(AG6:AG95,"ГК")</f>
        <v>2</v>
      </c>
      <c r="AH99" s="149"/>
      <c r="AI99" s="150"/>
      <c r="AJ99" s="151">
        <f>COUNTIF(AJ6:AJ95,"ГК")</f>
        <v>1</v>
      </c>
      <c r="AK99" s="149"/>
      <c r="AL99" s="150"/>
      <c r="AM99" s="151">
        <f>COUNTIF(AM6:AM95,"ГК")</f>
        <v>2</v>
      </c>
      <c r="AN99" s="149"/>
      <c r="AO99" s="150"/>
      <c r="AP99" s="151">
        <f>COUNTIF(AP6:AP95,"ГК")</f>
        <v>2</v>
      </c>
      <c r="AQ99" s="149"/>
      <c r="AR99" s="150"/>
      <c r="AS99" s="151">
        <f>COUNTIF(AS6:AS95,"ГК")</f>
        <v>2</v>
      </c>
      <c r="AT99" s="149"/>
      <c r="AU99" s="150"/>
      <c r="AV99" s="151">
        <f>COUNTIF(AV6:AV95,"ГК")</f>
        <v>2</v>
      </c>
      <c r="AW99" s="149"/>
      <c r="AX99" s="150"/>
      <c r="AY99" s="151">
        <f>COUNTIF(AY6:AY95,"ГК")</f>
        <v>2</v>
      </c>
      <c r="AZ99" s="149"/>
      <c r="BA99" s="150"/>
      <c r="BB99" s="151">
        <f>COUNTIF(BB6:BB95,"ГК")</f>
        <v>2</v>
      </c>
      <c r="BC99" s="149"/>
      <c r="BD99" s="150"/>
      <c r="BE99" s="151">
        <f>COUNTIF(BE6:BE95,"ГК")</f>
        <v>2</v>
      </c>
      <c r="BF99" s="149"/>
      <c r="BG99" s="150"/>
      <c r="BH99" s="151">
        <f>COUNTIF(BH6:BH95,"ГК")</f>
        <v>2</v>
      </c>
      <c r="BI99" s="149"/>
      <c r="BJ99" s="150"/>
      <c r="BK99" s="151">
        <f>COUNTIF(BK6:BK95,"ГК")</f>
        <v>2</v>
      </c>
      <c r="BL99" s="149"/>
      <c r="BM99" s="150"/>
      <c r="BN99" s="151">
        <f>COUNTIF(BN6:BN95,"ГК")</f>
        <v>2</v>
      </c>
      <c r="BO99" s="149"/>
      <c r="BP99" s="150"/>
      <c r="BQ99" s="151">
        <f>COUNTIF(BQ6:BQ95,"ГК")</f>
        <v>2</v>
      </c>
      <c r="BR99" s="149"/>
      <c r="BS99" s="150"/>
      <c r="BT99" s="151">
        <f>COUNTIF(BT6:BT95,"ГК")</f>
        <v>2</v>
      </c>
      <c r="BU99" s="149"/>
      <c r="BV99" s="150"/>
      <c r="BW99" s="151">
        <f>COUNTIF(BW6:BW95,"ГК")</f>
        <v>2</v>
      </c>
      <c r="BX99" s="149"/>
      <c r="BY99" s="150"/>
      <c r="BZ99" s="151">
        <f>COUNTIF(BZ6:BZ95,"ГК")</f>
        <v>2</v>
      </c>
      <c r="CA99" s="149"/>
      <c r="CB99" s="150"/>
      <c r="CC99" s="151">
        <f>COUNTIF(CC6:CC95,"ГК")</f>
        <v>2</v>
      </c>
      <c r="CD99" s="149"/>
      <c r="CE99" s="150"/>
      <c r="CF99" s="151">
        <f>COUNTIF(CF6:CF95,"ГК")</f>
        <v>2</v>
      </c>
      <c r="CG99" s="149"/>
      <c r="CH99" s="150"/>
      <c r="CI99" s="151">
        <f>COUNTIF(CI6:CI95,"ГК")</f>
        <v>2</v>
      </c>
      <c r="CJ99" s="149"/>
      <c r="CK99" s="150"/>
      <c r="CL99" s="151">
        <f>COUNTIF(CL6:CL95,"ГК")</f>
        <v>2</v>
      </c>
      <c r="CM99" s="149"/>
      <c r="CN99" s="150"/>
      <c r="CO99" s="151">
        <f>COUNTIF(CO6:CO95,"ГК")</f>
        <v>2</v>
      </c>
      <c r="CP99" s="149"/>
      <c r="CQ99" s="150"/>
      <c r="CR99" s="151">
        <f>COUNTIF(CR6:CR95,"ГК")</f>
        <v>2</v>
      </c>
      <c r="CS99" s="149"/>
      <c r="CT99" s="150"/>
      <c r="CU99" s="151">
        <f>COUNTIF(CU6:CU95,"ГК")</f>
        <v>2</v>
      </c>
      <c r="CV99" s="134"/>
      <c r="CW99" s="132"/>
      <c r="CX99" s="132"/>
      <c r="CY99" s="132"/>
      <c r="CZ99" s="132"/>
      <c r="DA99" s="132"/>
      <c r="DB99" s="132"/>
      <c r="DC99" s="132"/>
      <c r="DD99" s="132"/>
      <c r="DE99" s="132"/>
      <c r="DF99" s="96"/>
    </row>
    <row r="100" s="7" customFormat="1" ht="14.25" customHeight="1">
      <c r="A100" s="75">
        <v>95</v>
      </c>
      <c r="C100" t="s" s="145">
        <v>236</v>
      </c>
      <c r="D100" t="s" s="146">
        <v>63</v>
      </c>
      <c r="E100" s="147"/>
      <c r="F100" s="148"/>
      <c r="G100" s="149"/>
      <c r="H100" s="150"/>
      <c r="I100" s="151">
        <f>COUNTIF(I6:I95,"ВОЗВ")</f>
        <v>4</v>
      </c>
      <c r="J100" s="149"/>
      <c r="K100" s="150"/>
      <c r="L100" s="151">
        <f>COUNTIF(L6:L95,"ВОЗВ")</f>
        <v>3</v>
      </c>
      <c r="M100" s="149"/>
      <c r="N100" s="150"/>
      <c r="O100" s="151">
        <f>COUNTIF(O6:O95,"ВОЗВ")</f>
        <v>4</v>
      </c>
      <c r="P100" s="149"/>
      <c r="Q100" s="150"/>
      <c r="R100" s="151">
        <f>COUNTIF(R6:R95,"ВОЗВ")</f>
        <v>4</v>
      </c>
      <c r="S100" s="149"/>
      <c r="T100" s="150"/>
      <c r="U100" s="151">
        <f>COUNTIF(U6:U95,"ВОЗВ")</f>
        <v>4</v>
      </c>
      <c r="V100" s="149"/>
      <c r="W100" s="150"/>
      <c r="X100" s="151">
        <f>COUNTIF(X6:X95,"ВОЗВ")</f>
        <v>4</v>
      </c>
      <c r="Y100" s="149"/>
      <c r="Z100" s="150"/>
      <c r="AA100" s="151">
        <f>COUNTIF(AA6:AA95,"ВОЗВ")</f>
        <v>4</v>
      </c>
      <c r="AB100" s="149"/>
      <c r="AC100" s="150"/>
      <c r="AD100" s="151">
        <f>COUNTIF(AD6:AD95,"ВОЗВ")</f>
        <v>3</v>
      </c>
      <c r="AE100" s="149"/>
      <c r="AF100" s="150"/>
      <c r="AG100" s="151">
        <f>COUNTIF(AG6:AG95,"ВОЗВ")</f>
        <v>4</v>
      </c>
      <c r="AH100" s="149"/>
      <c r="AI100" s="150"/>
      <c r="AJ100" s="151">
        <f>COUNTIF(AJ6:AJ95,"ВОЗВ")</f>
        <v>4</v>
      </c>
      <c r="AK100" s="149"/>
      <c r="AL100" s="150"/>
      <c r="AM100" s="151">
        <f>COUNTIF(AM6:AM95,"ВОЗВ")</f>
        <v>4</v>
      </c>
      <c r="AN100" s="149"/>
      <c r="AO100" s="150"/>
      <c r="AP100" s="151">
        <f>COUNTIF(AP6:AP95,"ВОЗВ")</f>
        <v>4</v>
      </c>
      <c r="AQ100" s="149"/>
      <c r="AR100" s="150"/>
      <c r="AS100" s="151">
        <f>COUNTIF(AS6:AS95,"ВОЗВ")</f>
        <v>4</v>
      </c>
      <c r="AT100" s="149"/>
      <c r="AU100" s="150"/>
      <c r="AV100" s="151">
        <f>COUNTIF(AV6:AV95,"ВОЗВ")</f>
        <v>4</v>
      </c>
      <c r="AW100" s="149"/>
      <c r="AX100" s="150"/>
      <c r="AY100" s="151">
        <f>COUNTIF(AY6:AY95,"ВОЗВ")</f>
        <v>4</v>
      </c>
      <c r="AZ100" s="149"/>
      <c r="BA100" s="150"/>
      <c r="BB100" s="151">
        <f>COUNTIF(BB6:BB95,"ВОЗВ")</f>
        <v>4</v>
      </c>
      <c r="BC100" s="149"/>
      <c r="BD100" s="150"/>
      <c r="BE100" s="151">
        <f>COUNTIF(BE6:BE95,"ВОЗВ")</f>
        <v>4</v>
      </c>
      <c r="BF100" s="149"/>
      <c r="BG100" s="150"/>
      <c r="BH100" s="151">
        <f>COUNTIF(BH6:BH95,"ВОЗВ")</f>
        <v>4</v>
      </c>
      <c r="BI100" s="149"/>
      <c r="BJ100" s="150"/>
      <c r="BK100" s="151">
        <f>COUNTIF(BK6:BK95,"ВОЗВ")</f>
        <v>4</v>
      </c>
      <c r="BL100" s="149"/>
      <c r="BM100" s="150"/>
      <c r="BN100" s="151">
        <f>COUNTIF(BN6:BN95,"ВОЗВ")</f>
        <v>4</v>
      </c>
      <c r="BO100" s="149"/>
      <c r="BP100" s="150"/>
      <c r="BQ100" s="151">
        <f>COUNTIF(BQ6:BQ95,"ВОЗВ")</f>
        <v>4</v>
      </c>
      <c r="BR100" s="149"/>
      <c r="BS100" s="150"/>
      <c r="BT100" s="151">
        <f>COUNTIF(BT6:BT95,"ВОЗВ")</f>
        <v>4</v>
      </c>
      <c r="BU100" s="149"/>
      <c r="BV100" s="150"/>
      <c r="BW100" s="151">
        <f>COUNTIF(BW6:BW95,"ВОЗВ")</f>
        <v>4</v>
      </c>
      <c r="BX100" s="149"/>
      <c r="BY100" s="150"/>
      <c r="BZ100" s="151">
        <f>COUNTIF(BZ6:BZ95,"ВОЗВ")</f>
        <v>3</v>
      </c>
      <c r="CA100" s="149"/>
      <c r="CB100" s="150"/>
      <c r="CC100" s="151">
        <f>COUNTIF(CC6:CC95,"ВОЗВ")</f>
        <v>4</v>
      </c>
      <c r="CD100" s="149"/>
      <c r="CE100" s="150"/>
      <c r="CF100" s="151">
        <f>COUNTIF(CF6:CF95,"ВОЗВ")</f>
        <v>4</v>
      </c>
      <c r="CG100" s="149"/>
      <c r="CH100" s="150"/>
      <c r="CI100" s="151">
        <f>COUNTIF(CI6:CI95,"ВОЗВ")</f>
        <v>4</v>
      </c>
      <c r="CJ100" s="149"/>
      <c r="CK100" s="150"/>
      <c r="CL100" s="151">
        <f>COUNTIF(CL6:CL95,"ВОЗВ")</f>
        <v>4</v>
      </c>
      <c r="CM100" s="149"/>
      <c r="CN100" s="150"/>
      <c r="CO100" s="151">
        <f>COUNTIF(CO6:CO95,"ВОЗВ")</f>
        <v>4</v>
      </c>
      <c r="CP100" s="149"/>
      <c r="CQ100" s="150"/>
      <c r="CR100" s="151">
        <f>COUNTIF(CR6:CR95,"ВОЗВ")</f>
        <v>3</v>
      </c>
      <c r="CS100" s="149"/>
      <c r="CT100" s="150"/>
      <c r="CU100" s="151">
        <f>COUNTIF(CU6:CU95,"ВОЗВ")</f>
        <v>3</v>
      </c>
      <c r="CV100" s="134"/>
      <c r="CW100" s="132"/>
      <c r="CX100" s="132"/>
      <c r="CY100" s="132"/>
      <c r="CZ100" s="132"/>
      <c r="DA100" s="132"/>
      <c r="DB100" s="132"/>
      <c r="DC100" s="132"/>
      <c r="DD100" s="132"/>
      <c r="DE100" s="132"/>
      <c r="DF100" s="96"/>
    </row>
    <row r="101" s="7" customFormat="1" ht="15.75" customHeight="1">
      <c r="A101" s="75">
        <v>96</v>
      </c>
      <c r="C101" t="s" s="152">
        <v>68</v>
      </c>
      <c r="D101" t="s" s="146">
        <v>68</v>
      </c>
      <c r="E101" s="147"/>
      <c r="F101" s="148"/>
      <c r="G101" s="149"/>
      <c r="H101" s="150"/>
      <c r="I101" s="151">
        <f>COUNTIF(I6:I95,"СЦ")</f>
        <v>2</v>
      </c>
      <c r="J101" s="149"/>
      <c r="K101" s="150"/>
      <c r="L101" s="151">
        <f>COUNTIF(L6:L95,"СЦ")</f>
        <v>2</v>
      </c>
      <c r="M101" s="149"/>
      <c r="N101" s="150"/>
      <c r="O101" s="151">
        <f>COUNTIF(O6:O95,"СЦ")</f>
        <v>2</v>
      </c>
      <c r="P101" s="149"/>
      <c r="Q101" s="150"/>
      <c r="R101" s="151">
        <f>COUNTIF(R6:R95,"СЦ")</f>
        <v>2</v>
      </c>
      <c r="S101" s="149"/>
      <c r="T101" s="150"/>
      <c r="U101" s="151">
        <f>COUNTIF(U6:U95,"СЦ")</f>
        <v>2</v>
      </c>
      <c r="V101" s="149"/>
      <c r="W101" s="150"/>
      <c r="X101" s="151">
        <f>COUNTIF(X6:X95,"СЦ")</f>
        <v>2</v>
      </c>
      <c r="Y101" s="149"/>
      <c r="Z101" s="150"/>
      <c r="AA101" s="151">
        <f>COUNTIF(AA6:AA95,"СЦ")</f>
        <v>2</v>
      </c>
      <c r="AB101" s="149"/>
      <c r="AC101" s="150"/>
      <c r="AD101" s="151">
        <f>COUNTIF(AD6:AD95,"СЦ")</f>
        <v>2</v>
      </c>
      <c r="AE101" s="149"/>
      <c r="AF101" s="150"/>
      <c r="AG101" s="151">
        <f>COUNTIF(AG6:AG95,"СЦ")</f>
        <v>2</v>
      </c>
      <c r="AH101" s="149"/>
      <c r="AI101" s="150"/>
      <c r="AJ101" s="151">
        <f>COUNTIF(AJ6:AJ95,"СЦ")</f>
        <v>2</v>
      </c>
      <c r="AK101" s="149"/>
      <c r="AL101" s="150"/>
      <c r="AM101" s="151">
        <f>COUNTIF(AM6:AM95,"СЦ")</f>
        <v>2</v>
      </c>
      <c r="AN101" s="149"/>
      <c r="AO101" s="150"/>
      <c r="AP101" s="151">
        <f>COUNTIF(AP6:AP95,"СЦ")</f>
        <v>2</v>
      </c>
      <c r="AQ101" s="149"/>
      <c r="AR101" s="150"/>
      <c r="AS101" s="151">
        <f>COUNTIF(AS6:AS95,"СЦ")</f>
        <v>2</v>
      </c>
      <c r="AT101" s="149"/>
      <c r="AU101" s="150"/>
      <c r="AV101" s="151">
        <f>COUNTIF(AV6:AV95,"СЦ")</f>
        <v>2</v>
      </c>
      <c r="AW101" s="149"/>
      <c r="AX101" s="150"/>
      <c r="AY101" s="151">
        <f>COUNTIF(AY6:AY95,"СЦ")</f>
        <v>2</v>
      </c>
      <c r="AZ101" s="149"/>
      <c r="BA101" s="150"/>
      <c r="BB101" s="151">
        <f>COUNTIF(BB6:BB95,"СЦ")</f>
        <v>2</v>
      </c>
      <c r="BC101" s="149"/>
      <c r="BD101" s="150"/>
      <c r="BE101" s="151">
        <f>COUNTIF(BE6:BE95,"СЦ")</f>
        <v>2</v>
      </c>
      <c r="BF101" s="149"/>
      <c r="BG101" s="150"/>
      <c r="BH101" s="151">
        <f>COUNTIF(BH6:BH95,"СЦ")</f>
        <v>2</v>
      </c>
      <c r="BI101" s="149"/>
      <c r="BJ101" s="150"/>
      <c r="BK101" s="151">
        <f>COUNTIF(BK6:BK95,"СЦ")</f>
        <v>2</v>
      </c>
      <c r="BL101" s="149"/>
      <c r="BM101" s="150"/>
      <c r="BN101" s="151">
        <f>COUNTIF(BN6:BN95,"СЦ")</f>
        <v>2</v>
      </c>
      <c r="BO101" s="149"/>
      <c r="BP101" s="150"/>
      <c r="BQ101" s="151">
        <f>COUNTIF(BQ6:BQ95,"СЦ")</f>
        <v>2</v>
      </c>
      <c r="BR101" s="149"/>
      <c r="BS101" s="150"/>
      <c r="BT101" s="151">
        <f>COUNTIF(BT6:BT95,"СЦ")</f>
        <v>2</v>
      </c>
      <c r="BU101" s="149"/>
      <c r="BV101" s="150"/>
      <c r="BW101" s="151">
        <f>COUNTIF(BW6:BW95,"СЦ")</f>
        <v>2</v>
      </c>
      <c r="BX101" s="149"/>
      <c r="BY101" s="150"/>
      <c r="BZ101" s="151">
        <f>COUNTIF(BZ6:BZ95,"СЦ")</f>
        <v>2</v>
      </c>
      <c r="CA101" s="149"/>
      <c r="CB101" s="150"/>
      <c r="CC101" s="151">
        <f>COUNTIF(CC6:CC95,"СЦ")</f>
        <v>2</v>
      </c>
      <c r="CD101" s="149"/>
      <c r="CE101" s="150"/>
      <c r="CF101" s="151">
        <f>COUNTIF(CF6:CF95,"СЦ")</f>
        <v>2</v>
      </c>
      <c r="CG101" s="149"/>
      <c r="CH101" s="150"/>
      <c r="CI101" s="151">
        <f>COUNTIF(CI6:CI95,"СЦ")</f>
        <v>2</v>
      </c>
      <c r="CJ101" s="149"/>
      <c r="CK101" s="150"/>
      <c r="CL101" s="151">
        <f>COUNTIF(CL6:CL95,"СЦ")</f>
        <v>2</v>
      </c>
      <c r="CM101" s="149"/>
      <c r="CN101" s="150"/>
      <c r="CO101" s="151">
        <f>COUNTIF(CO6:CO95,"СЦ")</f>
        <v>2</v>
      </c>
      <c r="CP101" s="149"/>
      <c r="CQ101" s="150"/>
      <c r="CR101" s="151">
        <f>COUNTIF(CR6:CR95,"СЦ")</f>
        <v>2</v>
      </c>
      <c r="CS101" s="149"/>
      <c r="CT101" s="150"/>
      <c r="CU101" s="151">
        <f>COUNTIF(CU6:CU95,"СЦ")</f>
        <v>2</v>
      </c>
      <c r="CV101" s="134"/>
      <c r="CW101" s="132"/>
      <c r="CX101" s="132"/>
      <c r="CY101" s="132"/>
      <c r="CZ101" s="132"/>
      <c r="DA101" s="132"/>
      <c r="DB101" s="132"/>
      <c r="DC101" s="132"/>
      <c r="DD101" s="132"/>
      <c r="DE101" s="153"/>
      <c r="DF101" s="96"/>
    </row>
    <row r="102" s="7" customFormat="1" ht="16.5" customHeight="1">
      <c r="A102" s="75">
        <v>97</v>
      </c>
      <c r="C102" t="s" s="145">
        <v>54</v>
      </c>
      <c r="D102" t="s" s="146">
        <v>55</v>
      </c>
      <c r="E102" s="147"/>
      <c r="F102" s="148"/>
      <c r="G102" s="149"/>
      <c r="H102" s="150"/>
      <c r="I102" s="151">
        <f>COUNTIF(I6:I95,"ИНФО")</f>
        <v>2</v>
      </c>
      <c r="J102" s="149"/>
      <c r="K102" s="150"/>
      <c r="L102" s="151">
        <f>COUNTIF(L6:L95,"ИНФО")</f>
        <v>2</v>
      </c>
      <c r="M102" s="149"/>
      <c r="N102" s="150"/>
      <c r="O102" s="151">
        <f>COUNTIF(O6:O95,"ИНФО")</f>
        <v>2</v>
      </c>
      <c r="P102" s="149"/>
      <c r="Q102" s="150"/>
      <c r="R102" s="151">
        <f>COUNTIF(R6:R95,"ИНФО")</f>
        <v>2</v>
      </c>
      <c r="S102" s="149"/>
      <c r="T102" s="150"/>
      <c r="U102" s="151">
        <f>COUNTIF(U6:U95,"ИНФО")</f>
        <v>2</v>
      </c>
      <c r="V102" s="149"/>
      <c r="W102" s="150"/>
      <c r="X102" s="151">
        <f>COUNTIF(X6:X95,"ИНФО")</f>
        <v>2</v>
      </c>
      <c r="Y102" s="149"/>
      <c r="Z102" s="150"/>
      <c r="AA102" s="151">
        <f>COUNTIF(AA6:AA95,"ИНФО")</f>
        <v>2</v>
      </c>
      <c r="AB102" s="149"/>
      <c r="AC102" s="150"/>
      <c r="AD102" s="151">
        <f>COUNTIF(AD6:AD95,"ИНФО")</f>
        <v>2</v>
      </c>
      <c r="AE102" s="149"/>
      <c r="AF102" s="150"/>
      <c r="AG102" s="151">
        <f>COUNTIF(AG6:AG95,"ИНФО")</f>
        <v>2</v>
      </c>
      <c r="AH102" s="149"/>
      <c r="AI102" s="150"/>
      <c r="AJ102" s="151">
        <f>COUNTIF(AJ6:AJ95,"ИНФО")</f>
        <v>2</v>
      </c>
      <c r="AK102" s="149"/>
      <c r="AL102" s="150"/>
      <c r="AM102" s="151">
        <f>COUNTIF(AM6:AM95,"ИНФО")</f>
        <v>2</v>
      </c>
      <c r="AN102" s="149"/>
      <c r="AO102" s="150"/>
      <c r="AP102" s="151">
        <f>COUNTIF(AP6:AP95,"ИНФО")</f>
        <v>2</v>
      </c>
      <c r="AQ102" s="149"/>
      <c r="AR102" s="150"/>
      <c r="AS102" s="151">
        <f>COUNTIF(AS6:AS95,"ИНФО")</f>
        <v>2</v>
      </c>
      <c r="AT102" s="149"/>
      <c r="AU102" s="150"/>
      <c r="AV102" s="151">
        <f>COUNTIF(AV6:AV95,"ИНФО")</f>
        <v>2</v>
      </c>
      <c r="AW102" s="149"/>
      <c r="AX102" s="150"/>
      <c r="AY102" s="151">
        <f>COUNTIF(AY6:AY95,"ИНФО")</f>
        <v>2</v>
      </c>
      <c r="AZ102" s="149"/>
      <c r="BA102" s="150"/>
      <c r="BB102" s="151">
        <f>COUNTIF(BB6:BB95,"ИНФО")</f>
        <v>2</v>
      </c>
      <c r="BC102" s="149"/>
      <c r="BD102" s="150"/>
      <c r="BE102" s="151">
        <f>COUNTIF(BE6:BE95,"ИНФО")</f>
        <v>2</v>
      </c>
      <c r="BF102" s="149"/>
      <c r="BG102" s="150"/>
      <c r="BH102" s="151">
        <f>COUNTIF(BH6:BH95,"ИНФО")</f>
        <v>2</v>
      </c>
      <c r="BI102" s="149"/>
      <c r="BJ102" s="150"/>
      <c r="BK102" s="151">
        <f>COUNTIF(BK6:BK95,"ИНФО")</f>
        <v>2</v>
      </c>
      <c r="BL102" s="149"/>
      <c r="BM102" s="150"/>
      <c r="BN102" s="151">
        <f>COUNTIF(BN6:BN95,"ИНФО")</f>
        <v>2</v>
      </c>
      <c r="BO102" s="149"/>
      <c r="BP102" s="150"/>
      <c r="BQ102" s="151">
        <f>COUNTIF(BQ6:BQ95,"ИНФО")</f>
        <v>2</v>
      </c>
      <c r="BR102" s="149"/>
      <c r="BS102" s="150"/>
      <c r="BT102" s="151">
        <f>COUNTIF(BT6:BT95,"ИНФО")</f>
        <v>2</v>
      </c>
      <c r="BU102" s="149"/>
      <c r="BV102" s="150"/>
      <c r="BW102" s="151">
        <f>COUNTIF(BW6:BW95,"ИНФО")</f>
        <v>2</v>
      </c>
      <c r="BX102" s="149"/>
      <c r="BY102" s="150"/>
      <c r="BZ102" s="151">
        <f>COUNTIF(BZ6:BZ95,"ИНФО")</f>
        <v>2</v>
      </c>
      <c r="CA102" s="149"/>
      <c r="CB102" s="150"/>
      <c r="CC102" s="151">
        <f>COUNTIF(CC6:CC95,"ИНФО")</f>
        <v>2</v>
      </c>
      <c r="CD102" s="149"/>
      <c r="CE102" s="150"/>
      <c r="CF102" s="151">
        <f>COUNTIF(CF6:CF95,"ИНФО")</f>
        <v>2</v>
      </c>
      <c r="CG102" s="149"/>
      <c r="CH102" s="150"/>
      <c r="CI102" s="151">
        <f>COUNTIF(CI6:CI95,"ИНФО")</f>
        <v>2</v>
      </c>
      <c r="CJ102" s="149"/>
      <c r="CK102" s="150"/>
      <c r="CL102" s="151">
        <f>COUNTIF(CL6:CL95,"ИНФО")</f>
        <v>2</v>
      </c>
      <c r="CM102" s="149"/>
      <c r="CN102" s="150"/>
      <c r="CO102" s="151">
        <f>COUNTIF(CO6:CO95,"ИНФО")</f>
        <v>2</v>
      </c>
      <c r="CP102" s="149"/>
      <c r="CQ102" s="150"/>
      <c r="CR102" s="151">
        <f>COUNTIF(CR6:CR95,"ИНФО")</f>
        <v>2</v>
      </c>
      <c r="CS102" s="149"/>
      <c r="CT102" s="150"/>
      <c r="CU102" s="151">
        <f>COUNTIF(CU6:CU95,"ИНФО")</f>
        <v>2</v>
      </c>
      <c r="CV102" s="134"/>
      <c r="CW102" s="132"/>
      <c r="CX102" s="132"/>
      <c r="CY102" s="132"/>
      <c r="CZ102" s="132"/>
      <c r="DA102" s="132"/>
      <c r="DB102" s="132"/>
      <c r="DC102" s="132"/>
      <c r="DD102" s="132"/>
      <c r="DE102" s="153"/>
      <c r="DF102" s="96"/>
    </row>
    <row r="103" s="7" customFormat="1" ht="15.75" customHeight="1">
      <c r="A103" s="75">
        <v>98</v>
      </c>
      <c r="C103" t="s" s="145">
        <v>237</v>
      </c>
      <c r="D103" t="s" s="146">
        <v>237</v>
      </c>
      <c r="E103" s="147"/>
      <c r="F103" s="148"/>
      <c r="G103" s="149"/>
      <c r="H103" s="150"/>
      <c r="I103" s="151">
        <f>COUNTIF(I6:I95,"ОРКК")+COUNTIF(I6:I95,"СВЕРКА")</f>
        <v>2</v>
      </c>
      <c r="J103" s="149"/>
      <c r="K103" s="150"/>
      <c r="L103" s="151">
        <f>COUNTIF(L6:L95,"ОРКК")+COUNTIF(L6:L95,"СВЕРКА")</f>
        <v>3</v>
      </c>
      <c r="M103" s="149"/>
      <c r="N103" s="150"/>
      <c r="O103" s="151">
        <f>COUNTIF(O6:O95,"ОРКК")+COUNTIF(O6:O95,"СВЕРКА")</f>
        <v>3</v>
      </c>
      <c r="P103" s="149"/>
      <c r="Q103" s="150"/>
      <c r="R103" s="151">
        <f>COUNTIF(R6:R95,"ОРКК")+COUNTIF(R6:R95,"СВЕРКА")</f>
        <v>3</v>
      </c>
      <c r="S103" s="149"/>
      <c r="T103" s="150"/>
      <c r="U103" s="151">
        <f>COUNTIF(U6:U95,"ОРКК")+COUNTIF(U6:U95,"СВЕРКА")</f>
        <v>2</v>
      </c>
      <c r="V103" s="149"/>
      <c r="W103" s="150"/>
      <c r="X103" s="151">
        <f>COUNTIF(X6:X95,"ОРКК")+COUNTIF(X6:X95,"СВЕРКА")</f>
        <v>2</v>
      </c>
      <c r="Y103" s="149"/>
      <c r="Z103" s="150"/>
      <c r="AA103" s="151">
        <f>COUNTIF(AA6:AA95,"ОРКК")+COUNTIF(AA6:AA95,"СВЕРКА")</f>
        <v>3</v>
      </c>
      <c r="AB103" s="149"/>
      <c r="AC103" s="150"/>
      <c r="AD103" s="151">
        <f>COUNTIF(AD6:AD95,"ОРКК")+COUNTIF(AD6:AD95,"СВЕРКА")</f>
        <v>3</v>
      </c>
      <c r="AE103" s="149"/>
      <c r="AF103" s="150"/>
      <c r="AG103" s="151">
        <f>COUNTIF(AG6:AG95,"ОРКК")+COUNTIF(AG6:AG95,"СВЕРКА")</f>
        <v>2</v>
      </c>
      <c r="AH103" s="149"/>
      <c r="AI103" s="150"/>
      <c r="AJ103" s="151">
        <f>COUNTIF(AJ6:AJ95,"ОРКК")+COUNTIF(AJ6:AJ95,"СВЕРКА")</f>
        <v>3</v>
      </c>
      <c r="AK103" s="149"/>
      <c r="AL103" s="150"/>
      <c r="AM103" s="151">
        <f>COUNTIF(AM6:AM95,"ОРКК")+COUNTIF(AM6:AM95,"СВЕРКА")</f>
        <v>3</v>
      </c>
      <c r="AN103" s="149"/>
      <c r="AO103" s="150"/>
      <c r="AP103" s="151">
        <f>COUNTIF(AP6:AP95,"ОРКК")+COUNTIF(AP6:AP95,"СВЕРКА")</f>
        <v>2</v>
      </c>
      <c r="AQ103" s="149"/>
      <c r="AR103" s="150"/>
      <c r="AS103" s="151">
        <f>COUNTIF(AS6:AS95,"ОРКК")+COUNTIF(AS6:AS95,"СВЕРКА")</f>
        <v>2</v>
      </c>
      <c r="AT103" s="149"/>
      <c r="AU103" s="150"/>
      <c r="AV103" s="151">
        <f>COUNTIF(AV6:AV95,"ОРКК")+COUNTIF(AV6:AV95,"СВЕРКА")</f>
        <v>3</v>
      </c>
      <c r="AW103" s="149"/>
      <c r="AX103" s="150"/>
      <c r="AY103" s="151">
        <f>COUNTIF(AY6:AY95,"ОРКК")+COUNTIF(AY6:AY95,"СВЕРКА")</f>
        <v>3</v>
      </c>
      <c r="AZ103" s="149"/>
      <c r="BA103" s="150"/>
      <c r="BB103" s="151">
        <f>COUNTIF(BB6:BB95,"ОРКК")+COUNTIF(BB6:BB95,"СВЕРКА")</f>
        <v>3</v>
      </c>
      <c r="BC103" s="149"/>
      <c r="BD103" s="150"/>
      <c r="BE103" s="151">
        <f>COUNTIF(BE6:BE95,"ОРКК")+COUNTIF(BE6:BE95,"СВЕРКА")</f>
        <v>3</v>
      </c>
      <c r="BF103" s="149"/>
      <c r="BG103" s="150"/>
      <c r="BH103" s="151">
        <f>COUNTIF(BH6:BH95,"ОРКК")+COUNTIF(BH6:BH95,"СВЕРКА")</f>
        <v>3</v>
      </c>
      <c r="BI103" s="149"/>
      <c r="BJ103" s="150"/>
      <c r="BK103" s="151">
        <f>COUNTIF(BK6:BK95,"ОРКК")+COUNTIF(BK6:BK95,"СВЕРКА")</f>
        <v>2</v>
      </c>
      <c r="BL103" s="149"/>
      <c r="BM103" s="150"/>
      <c r="BN103" s="151">
        <f>COUNTIF(BN6:BN95,"ОРКК")+COUNTIF(BN6:BN95,"СВЕРКА")</f>
        <v>2</v>
      </c>
      <c r="BO103" s="149"/>
      <c r="BP103" s="150"/>
      <c r="BQ103" s="151">
        <f>COUNTIF(BQ6:BQ95,"ОРКК")+COUNTIF(BQ6:BQ95,"СВЕРКА")</f>
        <v>3</v>
      </c>
      <c r="BR103" s="149"/>
      <c r="BS103" s="150"/>
      <c r="BT103" s="151">
        <f>COUNTIF(BT6:BT95,"ОРКК")+COUNTIF(BT6:BT95,"СВЕРКА")</f>
        <v>3</v>
      </c>
      <c r="BU103" s="149"/>
      <c r="BV103" s="150"/>
      <c r="BW103" s="151">
        <f>COUNTIF(BW6:BW95,"ОРКК")+COUNTIF(BW6:BW95,"СВЕРКА")</f>
        <v>3</v>
      </c>
      <c r="BX103" s="149"/>
      <c r="BY103" s="150"/>
      <c r="BZ103" s="151">
        <f>COUNTIF(BZ6:BZ95,"ОРКК")+COUNTIF(BZ6:BZ95,"СВЕРКА")</f>
        <v>3</v>
      </c>
      <c r="CA103" s="149"/>
      <c r="CB103" s="150"/>
      <c r="CC103" s="151">
        <f>COUNTIF(CC6:CC95,"ОРКК")+COUNTIF(CC6:CC95,"СВЕРКА")</f>
        <v>3</v>
      </c>
      <c r="CD103" s="149"/>
      <c r="CE103" s="150"/>
      <c r="CF103" s="151">
        <f>COUNTIF(CF6:CF95,"ОРКК")+COUNTIF(CF6:CF95,"СВЕРКА")</f>
        <v>2</v>
      </c>
      <c r="CG103" s="149"/>
      <c r="CH103" s="150"/>
      <c r="CI103" s="151">
        <f>COUNTIF(CI6:CI95,"ОРКК")+COUNTIF(CI6:CI95,"СВЕРКА")</f>
        <v>2</v>
      </c>
      <c r="CJ103" s="149"/>
      <c r="CK103" s="150"/>
      <c r="CL103" s="151">
        <f>COUNTIF(CL6:CL95,"ОРКК")+COUNTIF(CL6:CL95,"СВЕРКА")</f>
        <v>3</v>
      </c>
      <c r="CM103" s="149"/>
      <c r="CN103" s="150"/>
      <c r="CO103" s="151">
        <f>COUNTIF(CO6:CO95,"ОРКК")+COUNTIF(CO6:CO95,"СВЕРКА")</f>
        <v>3</v>
      </c>
      <c r="CP103" s="149"/>
      <c r="CQ103" s="150"/>
      <c r="CR103" s="151">
        <f>COUNTIF(CR6:CR95,"ОРКК")+COUNTIF(CR6:CR95,"СВЕРКА")</f>
        <v>3</v>
      </c>
      <c r="CS103" s="149"/>
      <c r="CT103" s="150"/>
      <c r="CU103" s="151">
        <f>COUNTIF(CU6:CU95,"ОРКК")+COUNTIF(CU6:CU95,"СВЕРКА")</f>
        <v>3</v>
      </c>
      <c r="CV103" s="134"/>
      <c r="CW103" s="132"/>
      <c r="CX103" s="132"/>
      <c r="CY103" s="132"/>
      <c r="CZ103" s="132"/>
      <c r="DA103" s="132"/>
      <c r="DB103" s="132"/>
      <c r="DC103" s="132"/>
      <c r="DD103" s="132"/>
      <c r="DE103" s="153"/>
      <c r="DF103" s="96"/>
    </row>
    <row r="104" s="7" customFormat="1" ht="15.75" customHeight="1">
      <c r="A104" s="75">
        <v>99</v>
      </c>
      <c r="C104" t="s" s="144">
        <v>238</v>
      </c>
      <c r="D104" s="137"/>
      <c r="E104" s="138"/>
      <c r="F104" s="139"/>
      <c r="G104" s="140"/>
      <c r="H104" s="154"/>
      <c r="I104" s="141">
        <f>SUM(I99:I103)+2</f>
        <v>14</v>
      </c>
      <c r="J104" s="140"/>
      <c r="K104" s="154"/>
      <c r="L104" s="141">
        <f>SUM(L99:L103)+2</f>
        <v>14</v>
      </c>
      <c r="M104" s="140"/>
      <c r="N104" s="154"/>
      <c r="O104" s="141">
        <f>SUM(O99:O103)+2</f>
        <v>15</v>
      </c>
      <c r="P104" s="140"/>
      <c r="Q104" s="154"/>
      <c r="R104" s="141">
        <f>SUM(R99:R103)+2</f>
        <v>15</v>
      </c>
      <c r="S104" s="140"/>
      <c r="T104" s="154"/>
      <c r="U104" s="141">
        <f>SUM(U99:U103)+2</f>
        <v>14</v>
      </c>
      <c r="V104" s="140"/>
      <c r="W104" s="154"/>
      <c r="X104" s="141">
        <f>SUM(X99:X103)+2</f>
        <v>14</v>
      </c>
      <c r="Y104" s="140"/>
      <c r="Z104" s="154"/>
      <c r="AA104" s="141">
        <f>SUM(AA99:AA103)+2</f>
        <v>15</v>
      </c>
      <c r="AB104" s="140"/>
      <c r="AC104" s="154"/>
      <c r="AD104" s="141">
        <f>SUM(AD99:AD103)+2</f>
        <v>14</v>
      </c>
      <c r="AE104" s="140"/>
      <c r="AF104" s="154"/>
      <c r="AG104" s="141">
        <f>SUM(AG99:AG103)+2</f>
        <v>14</v>
      </c>
      <c r="AH104" s="140"/>
      <c r="AI104" s="154"/>
      <c r="AJ104" s="141">
        <f>SUM(AJ99:AJ103)+2</f>
        <v>14</v>
      </c>
      <c r="AK104" s="140"/>
      <c r="AL104" s="154"/>
      <c r="AM104" s="141">
        <f>SUM(AM99:AM103)+2</f>
        <v>15</v>
      </c>
      <c r="AN104" s="140"/>
      <c r="AO104" s="154"/>
      <c r="AP104" s="141">
        <f>SUM(AP99:AP103)+2</f>
        <v>14</v>
      </c>
      <c r="AQ104" s="140"/>
      <c r="AR104" s="154"/>
      <c r="AS104" s="141">
        <f>SUM(AS99:AS103)+2</f>
        <v>14</v>
      </c>
      <c r="AT104" s="140"/>
      <c r="AU104" s="154"/>
      <c r="AV104" s="141">
        <f>SUM(AV99:AV103)+2</f>
        <v>15</v>
      </c>
      <c r="AW104" s="140"/>
      <c r="AX104" s="154"/>
      <c r="AY104" s="141">
        <f>SUM(AY99:AY103)+2</f>
        <v>15</v>
      </c>
      <c r="AZ104" s="140"/>
      <c r="BA104" s="154"/>
      <c r="BB104" s="141">
        <f>SUM(BB99:BB103)+2</f>
        <v>15</v>
      </c>
      <c r="BC104" s="140"/>
      <c r="BD104" s="154"/>
      <c r="BE104" s="141">
        <f>SUM(BE99:BE103)+2</f>
        <v>15</v>
      </c>
      <c r="BF104" s="140"/>
      <c r="BG104" s="154"/>
      <c r="BH104" s="141">
        <f>SUM(BH99:BH103)+2</f>
        <v>15</v>
      </c>
      <c r="BI104" s="140"/>
      <c r="BJ104" s="154"/>
      <c r="BK104" s="141">
        <f>SUM(BK99:BK103)+2</f>
        <v>14</v>
      </c>
      <c r="BL104" s="140"/>
      <c r="BM104" s="154"/>
      <c r="BN104" s="141">
        <f>SUM(BN99:BN103)+2</f>
        <v>14</v>
      </c>
      <c r="BO104" s="140"/>
      <c r="BP104" s="154"/>
      <c r="BQ104" s="141">
        <f>SUM(BQ99:BQ103)+2</f>
        <v>15</v>
      </c>
      <c r="BR104" s="140"/>
      <c r="BS104" s="154"/>
      <c r="BT104" s="141">
        <f>SUM(BT99:BT103)+2</f>
        <v>15</v>
      </c>
      <c r="BU104" s="140"/>
      <c r="BV104" s="154"/>
      <c r="BW104" s="141">
        <f>SUM(BW99:BW103)+2</f>
        <v>15</v>
      </c>
      <c r="BX104" s="140"/>
      <c r="BY104" s="154"/>
      <c r="BZ104" s="141">
        <f>SUM(BZ99:BZ103)+2</f>
        <v>14</v>
      </c>
      <c r="CA104" s="140"/>
      <c r="CB104" s="154"/>
      <c r="CC104" s="141">
        <f>SUM(CC99:CC103)+2</f>
        <v>15</v>
      </c>
      <c r="CD104" s="140"/>
      <c r="CE104" s="154"/>
      <c r="CF104" s="141">
        <f>SUM(CF99:CF103)+2</f>
        <v>14</v>
      </c>
      <c r="CG104" s="140"/>
      <c r="CH104" s="154"/>
      <c r="CI104" s="141">
        <f>SUM(CI99:CI103)+2</f>
        <v>14</v>
      </c>
      <c r="CJ104" s="140"/>
      <c r="CK104" s="154"/>
      <c r="CL104" s="141">
        <f>SUM(CL99:CL103)+2</f>
        <v>15</v>
      </c>
      <c r="CM104" s="140"/>
      <c r="CN104" s="154"/>
      <c r="CO104" s="141">
        <f>SUM(CO99:CO103)+2</f>
        <v>15</v>
      </c>
      <c r="CP104" s="140"/>
      <c r="CQ104" s="154"/>
      <c r="CR104" s="141">
        <f>SUM(CR99:CR103)+2</f>
        <v>14</v>
      </c>
      <c r="CS104" s="140"/>
      <c r="CT104" s="141"/>
      <c r="CU104" s="142">
        <f>SUM(CU99:CU103)+2</f>
        <v>14</v>
      </c>
      <c r="CV104" s="134"/>
      <c r="CW104" s="132"/>
      <c r="CX104" s="132"/>
      <c r="CY104" s="132"/>
      <c r="CZ104" s="132"/>
      <c r="DA104" s="132"/>
      <c r="DB104" s="132"/>
      <c r="DC104" s="132"/>
      <c r="DD104" s="132"/>
      <c r="DE104" s="153"/>
      <c r="DF104" s="96"/>
    </row>
    <row r="105" s="7" customFormat="1" ht="15.75" customHeight="1">
      <c r="A105" s="75">
        <v>100</v>
      </c>
      <c r="C105" t="s" s="145">
        <v>239</v>
      </c>
      <c r="D105" t="s" s="155">
        <v>240</v>
      </c>
      <c r="E105" s="147"/>
      <c r="F105" s="148"/>
      <c r="G105" s="149"/>
      <c r="H105" s="150"/>
      <c r="I105" s="151">
        <f>COUNTIF(I6:I95,"!")</f>
        <v>1</v>
      </c>
      <c r="J105" s="149"/>
      <c r="K105" s="150"/>
      <c r="L105" s="151">
        <f>COUNTIF(L6:L95,"!")</f>
        <v>1</v>
      </c>
      <c r="M105" s="149"/>
      <c r="N105" s="150"/>
      <c r="O105" s="151">
        <f>COUNTIF(O6:O95,"!")</f>
        <v>3</v>
      </c>
      <c r="P105" s="149"/>
      <c r="Q105" s="150"/>
      <c r="R105" s="151">
        <f>COUNTIF(R6:R95,"!")</f>
        <v>5</v>
      </c>
      <c r="S105" s="149"/>
      <c r="T105" s="150"/>
      <c r="U105" s="151">
        <f>COUNTIF(U6:U95,"!")</f>
        <v>4</v>
      </c>
      <c r="V105" s="149"/>
      <c r="W105" s="150"/>
      <c r="X105" s="151">
        <f>COUNTIF(X6:X95,"!")</f>
        <v>4</v>
      </c>
      <c r="Y105" s="149"/>
      <c r="Z105" s="150"/>
      <c r="AA105" s="151">
        <f>COUNTIF(AA6:AA95,"!")</f>
        <v>1</v>
      </c>
      <c r="AB105" s="149"/>
      <c r="AC105" s="150"/>
      <c r="AD105" s="151">
        <f>COUNTIF(AD6:AD95,"!")</f>
        <v>2</v>
      </c>
      <c r="AE105" s="149"/>
      <c r="AF105" s="150"/>
      <c r="AG105" s="151">
        <f>COUNTIF(AG6:AG95,"!")</f>
        <v>4</v>
      </c>
      <c r="AH105" s="149"/>
      <c r="AI105" s="150"/>
      <c r="AJ105" s="151">
        <f>COUNTIF(AJ6:AJ95,"!")</f>
        <v>3</v>
      </c>
      <c r="AK105" s="149"/>
      <c r="AL105" s="150"/>
      <c r="AM105" s="151">
        <f>COUNTIF(AM6:AM95,"!")</f>
        <v>2</v>
      </c>
      <c r="AN105" s="149"/>
      <c r="AO105" s="150"/>
      <c r="AP105" s="151">
        <f>COUNTIF(AP6:AP95,"!")</f>
        <v>1</v>
      </c>
      <c r="AQ105" s="149"/>
      <c r="AR105" s="150"/>
      <c r="AS105" s="151">
        <f>COUNTIF(AS6:AS95,"!")</f>
        <v>1</v>
      </c>
      <c r="AT105" s="149"/>
      <c r="AU105" s="150"/>
      <c r="AV105" s="151">
        <f>COUNTIF(AV6:AV95,"!")</f>
        <v>2</v>
      </c>
      <c r="AW105" s="149"/>
      <c r="AX105" s="150"/>
      <c r="AY105" s="151">
        <f>COUNTIF(AY6:AY95,"!")</f>
        <v>2</v>
      </c>
      <c r="AZ105" s="149"/>
      <c r="BA105" s="150"/>
      <c r="BB105" s="151">
        <f>COUNTIF(BB6:BB95,"!")</f>
        <v>2</v>
      </c>
      <c r="BC105" s="149"/>
      <c r="BD105" s="150"/>
      <c r="BE105" s="151">
        <f>COUNTIF(BE6:BE95,"!")</f>
        <v>3</v>
      </c>
      <c r="BF105" s="149"/>
      <c r="BG105" s="150"/>
      <c r="BH105" s="151">
        <f>COUNTIF(BH6:BH95,"!")</f>
        <v>2</v>
      </c>
      <c r="BI105" s="149"/>
      <c r="BJ105" s="150"/>
      <c r="BK105" s="151">
        <f>COUNTIF(BK6:BK95,"!")</f>
        <v>1</v>
      </c>
      <c r="BL105" s="149"/>
      <c r="BM105" s="150"/>
      <c r="BN105" s="151">
        <f>COUNTIF(BN6:BN95,"!")</f>
        <v>2</v>
      </c>
      <c r="BO105" s="149"/>
      <c r="BP105" s="150"/>
      <c r="BQ105" s="151">
        <f>COUNTIF(BQ6:BQ95,"!")</f>
        <v>3</v>
      </c>
      <c r="BR105" s="149"/>
      <c r="BS105" s="150"/>
      <c r="BT105" s="151">
        <f>COUNTIF(BT6:BT95,"!")</f>
        <v>3</v>
      </c>
      <c r="BU105" s="149"/>
      <c r="BV105" s="150"/>
      <c r="BW105" s="151">
        <f>COUNTIF(BW6:BW95,"!")</f>
        <v>2</v>
      </c>
      <c r="BX105" s="149"/>
      <c r="BY105" s="150"/>
      <c r="BZ105" s="151">
        <f>COUNTIF(BZ6:BZ95,"!")</f>
        <v>1</v>
      </c>
      <c r="CA105" s="149"/>
      <c r="CB105" s="150"/>
      <c r="CC105" s="151">
        <f>COUNTIF(CC6:CC95,"!")</f>
        <v>2</v>
      </c>
      <c r="CD105" s="149"/>
      <c r="CE105" s="150"/>
      <c r="CF105" s="151">
        <f>COUNTIF(CF6:CF95,"!")</f>
        <v>3</v>
      </c>
      <c r="CG105" s="149"/>
      <c r="CH105" s="150"/>
      <c r="CI105" s="151">
        <f>COUNTIF(CI6:CI95,"!")</f>
        <v>2</v>
      </c>
      <c r="CJ105" s="149"/>
      <c r="CK105" s="150"/>
      <c r="CL105" s="151">
        <f>COUNTIF(CL6:CL95,"!")</f>
        <v>4</v>
      </c>
      <c r="CM105" s="149"/>
      <c r="CN105" s="150"/>
      <c r="CO105" s="151">
        <f>COUNTIF(CO6:CO95,"!")</f>
        <v>3</v>
      </c>
      <c r="CP105" s="149"/>
      <c r="CQ105" s="150"/>
      <c r="CR105" s="151">
        <f>COUNTIF(CR6:CR95,"!")</f>
        <v>1</v>
      </c>
      <c r="CS105" s="149"/>
      <c r="CT105" s="150"/>
      <c r="CU105" s="151">
        <f>COUNTIF(CU6:CU95,"!")</f>
        <v>4</v>
      </c>
      <c r="CV105" s="134"/>
      <c r="CW105" s="132"/>
      <c r="CX105" s="132"/>
      <c r="CY105" s="132"/>
      <c r="CZ105" s="132"/>
      <c r="DA105" s="132"/>
      <c r="DB105" s="132"/>
      <c r="DC105" s="132"/>
      <c r="DD105" s="132"/>
    </row>
    <row r="106" s="7" customFormat="1" ht="15.75" customHeight="1">
      <c r="A106" s="75">
        <v>101</v>
      </c>
      <c r="C106" t="s" s="156">
        <v>241</v>
      </c>
      <c r="D106" s="157"/>
      <c r="E106" s="158"/>
      <c r="F106" s="159"/>
      <c r="G106" s="160"/>
      <c r="H106" s="161"/>
      <c r="I106" s="162">
        <v>4545.640125000001</v>
      </c>
      <c r="J106" s="160"/>
      <c r="K106" s="161"/>
      <c r="L106" s="162">
        <v>6228.205424999999</v>
      </c>
      <c r="M106" s="160"/>
      <c r="N106" s="161"/>
      <c r="O106" s="162">
        <v>7633.0106</v>
      </c>
      <c r="P106" s="160"/>
      <c r="Q106" s="161"/>
      <c r="R106" s="162">
        <v>6944.583</v>
      </c>
      <c r="S106" s="160"/>
      <c r="T106" s="161"/>
      <c r="U106" s="162">
        <v>7431.678</v>
      </c>
      <c r="V106" s="160"/>
      <c r="W106" s="161"/>
      <c r="X106" s="162">
        <v>7357.454</v>
      </c>
      <c r="Y106" s="160"/>
      <c r="Z106" s="161"/>
      <c r="AA106" s="162">
        <v>6782.218</v>
      </c>
      <c r="AB106" s="160"/>
      <c r="AC106" s="161"/>
      <c r="AD106" s="162">
        <v>6293.777690000002</v>
      </c>
      <c r="AE106" s="160"/>
      <c r="AF106" s="161"/>
      <c r="AG106" s="162">
        <v>4139.078165</v>
      </c>
      <c r="AH106" s="160"/>
      <c r="AI106" s="161"/>
      <c r="AJ106" s="162">
        <v>7633.0106</v>
      </c>
      <c r="AK106" s="160"/>
      <c r="AL106" s="161"/>
      <c r="AM106" s="162">
        <v>6944.583</v>
      </c>
      <c r="AN106" s="160"/>
      <c r="AO106" s="161"/>
      <c r="AP106" s="162">
        <v>7431.678</v>
      </c>
      <c r="AQ106" s="160"/>
      <c r="AR106" s="161"/>
      <c r="AS106" s="162">
        <v>7357.454</v>
      </c>
      <c r="AT106" s="160"/>
      <c r="AU106" s="161"/>
      <c r="AV106" s="162">
        <v>6637.481199999999</v>
      </c>
      <c r="AW106" s="160"/>
      <c r="AX106" s="161"/>
      <c r="AY106" s="162">
        <v>6403.6756</v>
      </c>
      <c r="AZ106" s="160"/>
      <c r="BA106" s="161"/>
      <c r="BB106" s="162">
        <v>6967.777999999999</v>
      </c>
      <c r="BC106" s="160"/>
      <c r="BD106" s="161"/>
      <c r="BE106" s="162">
        <v>7633.0106</v>
      </c>
      <c r="BF106" s="160"/>
      <c r="BG106" s="161"/>
      <c r="BH106" s="162">
        <v>6944.583</v>
      </c>
      <c r="BI106" s="160"/>
      <c r="BJ106" s="161"/>
      <c r="BK106" s="162">
        <v>7431.678</v>
      </c>
      <c r="BL106" s="160"/>
      <c r="BM106" s="161"/>
      <c r="BN106" s="162">
        <v>7357.454</v>
      </c>
      <c r="BO106" s="160"/>
      <c r="BP106" s="161"/>
      <c r="BQ106" s="162">
        <v>6782.218</v>
      </c>
      <c r="BR106" s="160"/>
      <c r="BS106" s="161"/>
      <c r="BT106" s="162">
        <v>7066.1248</v>
      </c>
      <c r="BU106" s="160"/>
      <c r="BV106" s="161"/>
      <c r="BW106" s="162">
        <v>6874.0702</v>
      </c>
      <c r="BX106" s="160"/>
      <c r="BY106" s="161"/>
      <c r="BZ106" s="162">
        <v>6860.1532</v>
      </c>
      <c r="CA106" s="160"/>
      <c r="CB106" s="161"/>
      <c r="CC106" s="162">
        <v>6911.182199999999</v>
      </c>
      <c r="CD106" s="160"/>
      <c r="CE106" s="161"/>
      <c r="CF106" s="162">
        <v>8198.9686</v>
      </c>
      <c r="CG106" s="160"/>
      <c r="CH106" s="161"/>
      <c r="CI106" s="162">
        <v>7415.9054</v>
      </c>
      <c r="CJ106" s="160"/>
      <c r="CK106" s="161"/>
      <c r="CL106" s="162">
        <v>6078.0178</v>
      </c>
      <c r="CM106" s="160"/>
      <c r="CN106" s="161"/>
      <c r="CO106" s="162">
        <v>6903.7598</v>
      </c>
      <c r="CP106" s="160"/>
      <c r="CQ106" s="161"/>
      <c r="CR106" s="162">
        <v>6979.8394</v>
      </c>
      <c r="CS106" s="160"/>
      <c r="CT106" s="161"/>
      <c r="CU106" s="162">
        <v>6860.1532</v>
      </c>
      <c r="CV106" s="134"/>
      <c r="CW106" s="132"/>
      <c r="CX106" s="132"/>
      <c r="CY106" s="132"/>
      <c r="CZ106" s="132"/>
      <c r="DA106" s="132"/>
      <c r="DB106" s="132"/>
      <c r="DC106" s="132"/>
      <c r="DD106" s="132"/>
    </row>
    <row r="107" s="7" customFormat="1" ht="15.75" customHeight="1">
      <c r="A107" s="75">
        <v>102</v>
      </c>
      <c r="C107" t="s" s="156">
        <v>242</v>
      </c>
      <c r="D107" s="157"/>
      <c r="E107" s="158"/>
      <c r="F107" s="159"/>
      <c r="G107" s="160"/>
      <c r="H107" s="161"/>
      <c r="I107" s="163">
        <f>$B$97-SUM(G98,I104,I105)</f>
        <v>22</v>
      </c>
      <c r="J107" s="164"/>
      <c r="K107" s="165"/>
      <c r="L107" s="163">
        <f>$B$97-SUM(J98,L104,L105)</f>
        <v>29</v>
      </c>
      <c r="M107" s="164"/>
      <c r="N107" s="165"/>
      <c r="O107" s="163">
        <f>$B$97-SUM(M98,O104,O105)</f>
        <v>34</v>
      </c>
      <c r="P107" s="164"/>
      <c r="Q107" s="165"/>
      <c r="R107" s="163">
        <f>$B$97-SUM(P98,R104,R105)</f>
        <v>31</v>
      </c>
      <c r="S107" s="164"/>
      <c r="T107" s="165"/>
      <c r="U107" s="163">
        <f>$B$97-SUM(S98,U104,U105)</f>
        <v>30</v>
      </c>
      <c r="V107" s="164"/>
      <c r="W107" s="165"/>
      <c r="X107" s="163">
        <f>$B$97-SUM(V98,X104,X105)</f>
        <v>29</v>
      </c>
      <c r="Y107" s="164"/>
      <c r="Z107" s="165"/>
      <c r="AA107" s="163">
        <f>$B$97-SUM(Y98,AA104,AA105)</f>
        <v>30</v>
      </c>
      <c r="AB107" s="164"/>
      <c r="AC107" s="165"/>
      <c r="AD107" s="163">
        <f>$B$97-SUM(AB98,AD104,AD105)</f>
        <v>28</v>
      </c>
      <c r="AE107" s="164"/>
      <c r="AF107" s="165"/>
      <c r="AG107" s="163">
        <f>$B$97-SUM(AE98,AG104,AG105)</f>
        <v>18</v>
      </c>
      <c r="AH107" s="164"/>
      <c r="AI107" s="165"/>
      <c r="AJ107" s="163">
        <f>$B$97-SUM(AH98,AJ104,AJ105)</f>
        <v>36</v>
      </c>
      <c r="AK107" s="164"/>
      <c r="AL107" s="165"/>
      <c r="AM107" s="163">
        <f>$B$97-SUM(AK98,AM104,AM105)</f>
        <v>31</v>
      </c>
      <c r="AN107" s="164"/>
      <c r="AO107" s="165"/>
      <c r="AP107" s="163">
        <f>$B$97-SUM(AN98,AP104,AP105)</f>
        <v>34</v>
      </c>
      <c r="AQ107" s="164"/>
      <c r="AR107" s="165"/>
      <c r="AS107" s="163">
        <f>$B$97-SUM(AQ98,AS104,AS105)</f>
        <v>31</v>
      </c>
      <c r="AT107" s="164"/>
      <c r="AU107" s="165"/>
      <c r="AV107" s="163">
        <f>$B$97-SUM(AT98,AV104,AV105)</f>
        <v>27</v>
      </c>
      <c r="AW107" s="164"/>
      <c r="AX107" s="165"/>
      <c r="AY107" s="163">
        <f>$B$97-SUM(AW98,AY104,AY105)</f>
        <v>25</v>
      </c>
      <c r="AZ107" s="164"/>
      <c r="BA107" s="165"/>
      <c r="BB107" s="163">
        <f>$B$97-SUM(AZ98,BB104,BB105)</f>
        <v>32</v>
      </c>
      <c r="BC107" s="164"/>
      <c r="BD107" s="165"/>
      <c r="BE107" s="163">
        <f>$B$97-SUM(BC98,BE104,BE105)</f>
        <v>34</v>
      </c>
      <c r="BF107" s="164"/>
      <c r="BG107" s="165"/>
      <c r="BH107" s="163">
        <f>$B$97-SUM(BF98,BH104,BH105)</f>
        <v>31</v>
      </c>
      <c r="BI107" s="164"/>
      <c r="BJ107" s="165"/>
      <c r="BK107" s="163">
        <f>$B$97-SUM(BI98,BK104,BK105)</f>
        <v>30</v>
      </c>
      <c r="BL107" s="164"/>
      <c r="BM107" s="165"/>
      <c r="BN107" s="163">
        <f>$B$97-SUM(BL98,BN104,BN105)</f>
        <v>29</v>
      </c>
      <c r="BO107" s="164"/>
      <c r="BP107" s="165"/>
      <c r="BQ107" s="163">
        <f>$B$97-SUM(BO98,BQ104,BQ105)</f>
        <v>29</v>
      </c>
      <c r="BR107" s="164"/>
      <c r="BS107" s="165"/>
      <c r="BT107" s="163">
        <f>$B$97-SUM(BR98,BT104,BT105)</f>
        <v>31</v>
      </c>
      <c r="BU107" s="164"/>
      <c r="BV107" s="165"/>
      <c r="BW107" s="163">
        <f>$B$97-SUM(BU98,BW104,BW105)</f>
        <v>30</v>
      </c>
      <c r="BX107" s="164"/>
      <c r="BY107" s="165"/>
      <c r="BZ107" s="163">
        <f>$B$97-SUM(BX98,BZ104,BZ105)</f>
        <v>30</v>
      </c>
      <c r="CA107" s="164"/>
      <c r="CB107" s="165"/>
      <c r="CC107" s="163">
        <f>$B$97-SUM(CA98,CC104,CC105)</f>
        <v>28</v>
      </c>
      <c r="CD107" s="164"/>
      <c r="CE107" s="165"/>
      <c r="CF107" s="163">
        <f>$B$97-SUM(CD98,CF104,CF105)</f>
        <v>31</v>
      </c>
      <c r="CG107" s="164"/>
      <c r="CH107" s="165"/>
      <c r="CI107" s="163">
        <f>$B$97-SUM(CG98,CI104,CI105)</f>
        <v>27</v>
      </c>
      <c r="CJ107" s="164"/>
      <c r="CK107" s="165"/>
      <c r="CL107" s="163">
        <f>$B$97-SUM(CJ98,CL104,CL105)</f>
        <v>28</v>
      </c>
      <c r="CM107" s="164"/>
      <c r="CN107" s="165"/>
      <c r="CO107" s="163">
        <f>$B$97-SUM(CM98,CO104,CO105)</f>
        <v>30</v>
      </c>
      <c r="CP107" s="164"/>
      <c r="CQ107" s="165"/>
      <c r="CR107" s="163">
        <f>$B$97-SUM(CP98,CR104,CR105)</f>
        <v>33</v>
      </c>
      <c r="CS107" s="164"/>
      <c r="CT107" s="165"/>
      <c r="CU107" s="163">
        <f>$B$97-SUM(CS98,CU104,CU105)</f>
        <v>30</v>
      </c>
      <c r="CV107" s="134"/>
      <c r="CW107" s="132"/>
      <c r="CX107" s="132"/>
      <c r="CY107" s="132"/>
      <c r="CZ107" s="132"/>
      <c r="DA107" s="132"/>
      <c r="DB107" s="132"/>
      <c r="DC107" s="132"/>
      <c r="DD107" s="132"/>
    </row>
    <row r="108" s="7" customFormat="1" ht="15.75" customHeight="1">
      <c r="A108" s="75">
        <v>103</v>
      </c>
      <c r="C108" t="s" s="144">
        <v>243</v>
      </c>
      <c r="D108" s="137"/>
      <c r="E108" s="138"/>
      <c r="F108" s="139"/>
      <c r="G108" s="140"/>
      <c r="H108" s="141"/>
      <c r="I108" s="142">
        <f>SUM(G130:G141,G151,G152)</f>
        <v>0</v>
      </c>
      <c r="J108" s="140"/>
      <c r="K108" s="141"/>
      <c r="L108" s="142">
        <f>SUM(J130:J141,J151,J152)</f>
        <v>0</v>
      </c>
      <c r="M108" s="140"/>
      <c r="N108" s="141"/>
      <c r="O108" s="142">
        <f>SUM(M130:M141,M151,M152)</f>
        <v>0</v>
      </c>
      <c r="P108" s="140"/>
      <c r="Q108" s="141"/>
      <c r="R108" s="142">
        <f>SUM(P130:P141,P151,P152)</f>
        <v>0</v>
      </c>
      <c r="S108" s="140"/>
      <c r="T108" s="141"/>
      <c r="U108" s="142">
        <f>SUM(S130:S141,S151,S152)</f>
        <v>0</v>
      </c>
      <c r="V108" s="140"/>
      <c r="W108" s="141"/>
      <c r="X108" s="142">
        <f>SUM(V130:V141,V151,V152)</f>
        <v>0</v>
      </c>
      <c r="Y108" s="140"/>
      <c r="Z108" s="141"/>
      <c r="AA108" s="142">
        <f>SUM(Y130:Y141,Y151,Y152)</f>
        <v>0</v>
      </c>
      <c r="AB108" s="140"/>
      <c r="AC108" s="141"/>
      <c r="AD108" s="142">
        <f>SUM(AB130:AB141,AB151,AB152)</f>
        <v>0</v>
      </c>
      <c r="AE108" s="140"/>
      <c r="AF108" s="141"/>
      <c r="AG108" s="142">
        <f>SUM(AE130:AE141,AE151,AE152)</f>
        <v>0</v>
      </c>
      <c r="AH108" s="140"/>
      <c r="AI108" s="141"/>
      <c r="AJ108" s="142">
        <f>SUM(AH130:AH141,AH151,AH152)</f>
        <v>0</v>
      </c>
      <c r="AK108" s="140"/>
      <c r="AL108" s="141"/>
      <c r="AM108" s="142">
        <f>SUM(AK130:AK141,AK151,AK152)</f>
        <v>0</v>
      </c>
      <c r="AN108" s="140"/>
      <c r="AO108" s="141"/>
      <c r="AP108" s="142">
        <f>SUM(AN130:AN141,AN151,AN152)</f>
        <v>0</v>
      </c>
      <c r="AQ108" s="140"/>
      <c r="AR108" s="141"/>
      <c r="AS108" s="142">
        <f>SUM(AQ130:AQ141,AQ151,AQ152)</f>
        <v>0</v>
      </c>
      <c r="AT108" s="140"/>
      <c r="AU108" s="141"/>
      <c r="AV108" s="142">
        <f>SUM(AT130:AT141,AT151,AT152)</f>
        <v>0</v>
      </c>
      <c r="AW108" s="140"/>
      <c r="AX108" s="141"/>
      <c r="AY108" s="142">
        <f>SUM(AW130:AW141,AW151,AW152)</f>
        <v>0</v>
      </c>
      <c r="AZ108" s="140"/>
      <c r="BA108" s="141"/>
      <c r="BB108" s="142">
        <f>SUM(AZ130:AZ141,AZ151,AZ152)</f>
        <v>0</v>
      </c>
      <c r="BC108" s="140"/>
      <c r="BD108" s="141"/>
      <c r="BE108" s="142">
        <f>SUM(BC130:BC141,BC151,BC152)</f>
        <v>0</v>
      </c>
      <c r="BF108" s="140"/>
      <c r="BG108" s="141"/>
      <c r="BH108" s="142">
        <f>SUM(BF130:BF141,BF151,BF152)</f>
        <v>0</v>
      </c>
      <c r="BI108" s="140"/>
      <c r="BJ108" s="141"/>
      <c r="BK108" s="142">
        <f>SUM(BI130:BI141,BI151,BI152)</f>
        <v>0</v>
      </c>
      <c r="BL108" s="140"/>
      <c r="BM108" s="141"/>
      <c r="BN108" s="142">
        <f>SUM(BL130:BL141,BL151,BL152)</f>
        <v>0</v>
      </c>
      <c r="BO108" s="140"/>
      <c r="BP108" s="141"/>
      <c r="BQ108" s="142">
        <f>SUM(BO130:BO141,BO151,BO152)</f>
        <v>0</v>
      </c>
      <c r="BR108" s="140"/>
      <c r="BS108" s="141"/>
      <c r="BT108" s="142">
        <f>SUM(BR130:BR141,BR151,BR152)</f>
        <v>0</v>
      </c>
      <c r="BU108" s="140"/>
      <c r="BV108" s="141"/>
      <c r="BW108" s="142">
        <f>SUM(BU130:BU141,BU151,BU152)</f>
        <v>0</v>
      </c>
      <c r="BX108" s="140"/>
      <c r="BY108" s="141"/>
      <c r="BZ108" s="142">
        <f>SUM(BX130:BX141,BX151,BX152)</f>
        <v>0</v>
      </c>
      <c r="CA108" s="140"/>
      <c r="CB108" s="141"/>
      <c r="CC108" s="142">
        <f>SUM(CA130:CA141,CA151,CA152)</f>
        <v>0</v>
      </c>
      <c r="CD108" s="140"/>
      <c r="CE108" s="141"/>
      <c r="CF108" s="142">
        <f>SUM(CD130:CD141,CD151,CD152)</f>
        <v>0</v>
      </c>
      <c r="CG108" s="140"/>
      <c r="CH108" s="141"/>
      <c r="CI108" s="142">
        <f>SUM(CG130:CG141,CG151,CG152)</f>
        <v>0</v>
      </c>
      <c r="CJ108" s="140"/>
      <c r="CK108" s="141"/>
      <c r="CL108" s="142">
        <f>SUM(CJ130:CJ141,CJ151,CJ152)</f>
        <v>0</v>
      </c>
      <c r="CM108" s="140"/>
      <c r="CN108" s="141"/>
      <c r="CO108" s="142">
        <f>SUM(CM130:CM141,CM151,CM152)</f>
        <v>0</v>
      </c>
      <c r="CP108" s="140"/>
      <c r="CQ108" s="141"/>
      <c r="CR108" s="142">
        <f>SUM(CP130:CP141,CP151,CP152)</f>
        <v>0</v>
      </c>
      <c r="CS108" s="140"/>
      <c r="CT108" s="141"/>
      <c r="CU108" s="142">
        <f>SUM(CS130:CS141,CS151,CS152)</f>
        <v>0</v>
      </c>
      <c r="CV108" s="134"/>
      <c r="CW108" s="132"/>
      <c r="CX108" s="132"/>
      <c r="CY108" s="132"/>
      <c r="CZ108" s="132"/>
      <c r="DA108" s="132"/>
      <c r="DB108" s="132"/>
      <c r="DC108" s="132"/>
      <c r="DD108" s="132"/>
    </row>
    <row r="109" s="7" customFormat="1" ht="15.75" customHeight="1">
      <c r="A109" s="75">
        <v>104</v>
      </c>
      <c r="C109" t="s" s="144">
        <v>244</v>
      </c>
      <c r="D109" s="137"/>
      <c r="E109" s="138"/>
      <c r="F109" s="139"/>
      <c r="G109" s="140"/>
      <c r="H109" s="141"/>
      <c r="I109" s="142">
        <f>SUM(G142:G148,G154:G157)</f>
        <v>0</v>
      </c>
      <c r="J109" s="140"/>
      <c r="K109" s="141"/>
      <c r="L109" s="142">
        <f>SUM(J142:J148,J154:J157)</f>
        <v>0</v>
      </c>
      <c r="M109" s="140"/>
      <c r="N109" s="141"/>
      <c r="O109" s="142">
        <f>SUM(M142:M148,M154:M157)</f>
        <v>0</v>
      </c>
      <c r="P109" s="140"/>
      <c r="Q109" s="141"/>
      <c r="R109" s="142">
        <f>SUM(P142:P148,P154:P157)</f>
        <v>0</v>
      </c>
      <c r="S109" s="140"/>
      <c r="T109" s="141"/>
      <c r="U109" s="142">
        <f>SUM(S142:S148,S154:S157)</f>
        <v>0</v>
      </c>
      <c r="V109" s="140"/>
      <c r="W109" s="141"/>
      <c r="X109" s="142">
        <f>SUM(V142:V148,V154:V157)</f>
        <v>0</v>
      </c>
      <c r="Y109" s="140"/>
      <c r="Z109" s="141"/>
      <c r="AA109" s="142">
        <f>SUM(Y142:Y148,Y154:Y157)</f>
        <v>0</v>
      </c>
      <c r="AB109" s="140"/>
      <c r="AC109" s="141"/>
      <c r="AD109" s="142">
        <f>SUM(AB142:AB148,AB154:AB157)</f>
        <v>0</v>
      </c>
      <c r="AE109" s="140"/>
      <c r="AF109" s="141"/>
      <c r="AG109" s="142">
        <f>SUM(AE142:AE148,AE154:AE157)</f>
        <v>0</v>
      </c>
      <c r="AH109" s="140"/>
      <c r="AI109" s="141"/>
      <c r="AJ109" s="142">
        <f>SUM(AH142:AH148,AH154:AH157)</f>
        <v>0</v>
      </c>
      <c r="AK109" s="140"/>
      <c r="AL109" s="141"/>
      <c r="AM109" s="142">
        <f>SUM(AK142:AK148,AK154:AK157)</f>
        <v>0</v>
      </c>
      <c r="AN109" s="140"/>
      <c r="AO109" s="141"/>
      <c r="AP109" s="142">
        <f>SUM(AN142:AN148,AN154:AN157)</f>
        <v>0</v>
      </c>
      <c r="AQ109" s="140"/>
      <c r="AR109" s="141"/>
      <c r="AS109" s="142">
        <f>SUM(AQ142:AQ148,AQ154:AQ157)</f>
        <v>0</v>
      </c>
      <c r="AT109" s="140"/>
      <c r="AU109" s="141"/>
      <c r="AV109" s="142">
        <f>SUM(AT142:AT148,AT154:AT157)</f>
        <v>0</v>
      </c>
      <c r="AW109" s="140"/>
      <c r="AX109" s="141"/>
      <c r="AY109" s="142">
        <f>SUM(AW142:AW148,AW154:AW157)</f>
        <v>0</v>
      </c>
      <c r="AZ109" s="140"/>
      <c r="BA109" s="141"/>
      <c r="BB109" s="142">
        <f>SUM(AZ142:AZ148,AZ154:AZ157)</f>
        <v>0</v>
      </c>
      <c r="BC109" s="140"/>
      <c r="BD109" s="141"/>
      <c r="BE109" s="142">
        <f>SUM(BC142:BC148,BC154:BC157)</f>
        <v>0</v>
      </c>
      <c r="BF109" s="140"/>
      <c r="BG109" s="141"/>
      <c r="BH109" s="142">
        <f>SUM(BF142:BF148,BF154:BF157)</f>
        <v>0</v>
      </c>
      <c r="BI109" s="140"/>
      <c r="BJ109" s="141"/>
      <c r="BK109" s="142">
        <f>SUM(BI142:BI148,BI154:BI157)</f>
        <v>0</v>
      </c>
      <c r="BL109" s="140"/>
      <c r="BM109" s="141"/>
      <c r="BN109" s="142">
        <f>SUM(BL142:BL148,BL154:BL157)</f>
        <v>0</v>
      </c>
      <c r="BO109" s="140"/>
      <c r="BP109" s="141"/>
      <c r="BQ109" s="142">
        <f>SUM(BO142:BO148,BO154:BO157)</f>
        <v>0</v>
      </c>
      <c r="BR109" s="140"/>
      <c r="BS109" s="141"/>
      <c r="BT109" s="142">
        <f>SUM(BR142:BR148,BR154:BR157)</f>
        <v>0</v>
      </c>
      <c r="BU109" s="140"/>
      <c r="BV109" s="141"/>
      <c r="BW109" s="142">
        <f>SUM(BU142:BU148,BU154:BU157)</f>
        <v>0</v>
      </c>
      <c r="BX109" s="140"/>
      <c r="BY109" s="141"/>
      <c r="BZ109" s="142">
        <f>SUM(BX142:BX148,BX154:BX157)</f>
        <v>0</v>
      </c>
      <c r="CA109" s="140"/>
      <c r="CB109" s="141"/>
      <c r="CC109" s="142">
        <f>SUM(CA142:CA148,CA154:CA157)</f>
        <v>0</v>
      </c>
      <c r="CD109" s="140"/>
      <c r="CE109" s="141"/>
      <c r="CF109" s="142">
        <f>SUM(CD142:CD148,CD154:CD157)</f>
        <v>0</v>
      </c>
      <c r="CG109" s="140"/>
      <c r="CH109" s="141"/>
      <c r="CI109" s="142">
        <f>SUM(CG142:CG148,CG154:CG157)</f>
        <v>0</v>
      </c>
      <c r="CJ109" s="140"/>
      <c r="CK109" s="141"/>
      <c r="CL109" s="142">
        <f>SUM(CJ142:CJ148,CJ154:CJ157)</f>
        <v>0</v>
      </c>
      <c r="CM109" s="140"/>
      <c r="CN109" s="141"/>
      <c r="CO109" s="142">
        <f>SUM(CM142:CM148,CM154:CM157)</f>
        <v>0</v>
      </c>
      <c r="CP109" s="140"/>
      <c r="CQ109" s="141"/>
      <c r="CR109" s="142">
        <f>SUM(CP142:CP148,CP154:CP157)</f>
        <v>0</v>
      </c>
      <c r="CS109" s="140"/>
      <c r="CT109" s="141"/>
      <c r="CU109" s="142">
        <f>SUM(CS142:CS148,CS154:CS157)</f>
        <v>0</v>
      </c>
      <c r="CV109" s="134"/>
      <c r="CW109" s="132"/>
      <c r="CX109" s="132"/>
      <c r="CY109" s="132"/>
      <c r="CZ109" s="132"/>
      <c r="DA109" s="132"/>
      <c r="DB109" s="132"/>
      <c r="DC109" s="132"/>
      <c r="DD109" s="132"/>
    </row>
    <row r="110" s="7" customFormat="1" ht="26.25" customHeight="1">
      <c r="A110" s="75">
        <v>105</v>
      </c>
      <c r="C110" t="s" s="166">
        <v>245</v>
      </c>
      <c r="D110" s="167"/>
      <c r="E110" s="168"/>
      <c r="F110" s="169"/>
      <c r="G110" t="s" s="170">
        <v>246</v>
      </c>
      <c r="H110" t="s" s="170">
        <v>247</v>
      </c>
      <c r="I110" t="s" s="171">
        <v>248</v>
      </c>
      <c r="J110" t="s" s="170">
        <v>246</v>
      </c>
      <c r="K110" t="s" s="170">
        <v>247</v>
      </c>
      <c r="L110" t="s" s="171">
        <v>248</v>
      </c>
      <c r="M110" t="s" s="170">
        <v>246</v>
      </c>
      <c r="N110" t="s" s="170">
        <v>247</v>
      </c>
      <c r="O110" t="s" s="171">
        <v>248</v>
      </c>
      <c r="P110" t="s" s="170">
        <v>246</v>
      </c>
      <c r="Q110" t="s" s="170">
        <v>247</v>
      </c>
      <c r="R110" t="s" s="171">
        <v>248</v>
      </c>
      <c r="S110" t="s" s="170">
        <v>246</v>
      </c>
      <c r="T110" t="s" s="170">
        <v>247</v>
      </c>
      <c r="U110" t="s" s="171">
        <v>248</v>
      </c>
      <c r="V110" t="s" s="170">
        <v>246</v>
      </c>
      <c r="W110" t="s" s="170">
        <v>247</v>
      </c>
      <c r="X110" t="s" s="171">
        <v>248</v>
      </c>
      <c r="Y110" t="s" s="170">
        <v>246</v>
      </c>
      <c r="Z110" t="s" s="170">
        <v>247</v>
      </c>
      <c r="AA110" t="s" s="171">
        <v>248</v>
      </c>
      <c r="AB110" t="s" s="170">
        <v>246</v>
      </c>
      <c r="AC110" t="s" s="170">
        <v>247</v>
      </c>
      <c r="AD110" t="s" s="171">
        <v>248</v>
      </c>
      <c r="AE110" t="s" s="170">
        <v>246</v>
      </c>
      <c r="AF110" t="s" s="170">
        <v>247</v>
      </c>
      <c r="AG110" t="s" s="171">
        <v>248</v>
      </c>
      <c r="AH110" t="s" s="170">
        <v>246</v>
      </c>
      <c r="AI110" t="s" s="170">
        <v>247</v>
      </c>
      <c r="AJ110" t="s" s="171">
        <v>248</v>
      </c>
      <c r="AK110" t="s" s="170">
        <v>246</v>
      </c>
      <c r="AL110" t="s" s="170">
        <v>247</v>
      </c>
      <c r="AM110" t="s" s="171">
        <v>248</v>
      </c>
      <c r="AN110" t="s" s="170">
        <v>246</v>
      </c>
      <c r="AO110" t="s" s="170">
        <v>247</v>
      </c>
      <c r="AP110" t="s" s="171">
        <v>248</v>
      </c>
      <c r="AQ110" t="s" s="170">
        <v>246</v>
      </c>
      <c r="AR110" t="s" s="170">
        <v>247</v>
      </c>
      <c r="AS110" t="s" s="171">
        <v>248</v>
      </c>
      <c r="AT110" t="s" s="170">
        <v>246</v>
      </c>
      <c r="AU110" t="s" s="170">
        <v>247</v>
      </c>
      <c r="AV110" t="s" s="171">
        <v>248</v>
      </c>
      <c r="AW110" t="s" s="170">
        <v>246</v>
      </c>
      <c r="AX110" t="s" s="170">
        <v>247</v>
      </c>
      <c r="AY110" t="s" s="171">
        <v>248</v>
      </c>
      <c r="AZ110" t="s" s="170">
        <v>246</v>
      </c>
      <c r="BA110" t="s" s="170">
        <v>247</v>
      </c>
      <c r="BB110" t="s" s="171">
        <v>248</v>
      </c>
      <c r="BC110" t="s" s="170">
        <v>246</v>
      </c>
      <c r="BD110" t="s" s="170">
        <v>247</v>
      </c>
      <c r="BE110" t="s" s="171">
        <v>248</v>
      </c>
      <c r="BF110" t="s" s="170">
        <v>246</v>
      </c>
      <c r="BG110" t="s" s="170">
        <v>247</v>
      </c>
      <c r="BH110" t="s" s="171">
        <v>248</v>
      </c>
      <c r="BI110" t="s" s="170">
        <v>246</v>
      </c>
      <c r="BJ110" t="s" s="170">
        <v>247</v>
      </c>
      <c r="BK110" t="s" s="171">
        <v>248</v>
      </c>
      <c r="BL110" t="s" s="170">
        <v>246</v>
      </c>
      <c r="BM110" t="s" s="170">
        <v>247</v>
      </c>
      <c r="BN110" t="s" s="171">
        <v>248</v>
      </c>
      <c r="BO110" t="s" s="170">
        <v>246</v>
      </c>
      <c r="BP110" t="s" s="170">
        <v>247</v>
      </c>
      <c r="BQ110" t="s" s="171">
        <v>248</v>
      </c>
      <c r="BR110" t="s" s="170">
        <v>246</v>
      </c>
      <c r="BS110" t="s" s="170">
        <v>247</v>
      </c>
      <c r="BT110" t="s" s="171">
        <v>248</v>
      </c>
      <c r="BU110" t="s" s="170">
        <v>246</v>
      </c>
      <c r="BV110" t="s" s="170">
        <v>247</v>
      </c>
      <c r="BW110" t="s" s="171">
        <v>248</v>
      </c>
      <c r="BX110" t="s" s="170">
        <v>246</v>
      </c>
      <c r="BY110" t="s" s="170">
        <v>247</v>
      </c>
      <c r="BZ110" t="s" s="171">
        <v>248</v>
      </c>
      <c r="CA110" t="s" s="170">
        <v>246</v>
      </c>
      <c r="CB110" t="s" s="170">
        <v>247</v>
      </c>
      <c r="CC110" t="s" s="171">
        <v>248</v>
      </c>
      <c r="CD110" t="s" s="170">
        <v>246</v>
      </c>
      <c r="CE110" t="s" s="170">
        <v>247</v>
      </c>
      <c r="CF110" t="s" s="171">
        <v>248</v>
      </c>
      <c r="CG110" t="s" s="170">
        <v>246</v>
      </c>
      <c r="CH110" t="s" s="170">
        <v>247</v>
      </c>
      <c r="CI110" t="s" s="171">
        <v>248</v>
      </c>
      <c r="CJ110" t="s" s="170">
        <v>246</v>
      </c>
      <c r="CK110" t="s" s="170">
        <v>247</v>
      </c>
      <c r="CL110" t="s" s="171">
        <v>248</v>
      </c>
      <c r="CM110" t="s" s="170">
        <v>246</v>
      </c>
      <c r="CN110" t="s" s="170">
        <v>247</v>
      </c>
      <c r="CO110" t="s" s="171">
        <v>248</v>
      </c>
      <c r="CP110" t="s" s="170">
        <v>246</v>
      </c>
      <c r="CQ110" t="s" s="170">
        <v>247</v>
      </c>
      <c r="CR110" t="s" s="171">
        <v>248</v>
      </c>
      <c r="CS110" t="s" s="170">
        <v>246</v>
      </c>
      <c r="CT110" t="s" s="170">
        <v>247</v>
      </c>
      <c r="CU110" t="s" s="171">
        <v>248</v>
      </c>
      <c r="CV110" s="172"/>
      <c r="CW110" s="132"/>
      <c r="CX110" s="132"/>
      <c r="CY110" s="132"/>
      <c r="CZ110" s="132"/>
      <c r="DA110" s="132"/>
      <c r="DB110" s="132"/>
      <c r="DC110" s="132"/>
      <c r="DD110" s="132"/>
    </row>
    <row r="111" s="7" customFormat="1" ht="15.75" customHeight="1">
      <c r="A111" s="75">
        <v>106</v>
      </c>
      <c r="B111" s="173"/>
      <c r="C111" t="s" s="174">
        <v>249</v>
      </c>
      <c r="D111" s="167"/>
      <c r="E111" s="175"/>
      <c r="F111" s="176"/>
      <c r="G111" s="177">
        <f>SUM(G130:G133)</f>
        <v>0</v>
      </c>
      <c r="H111" s="178">
        <v>8.042656451612903</v>
      </c>
      <c r="I111" s="179">
        <f>G111-H111</f>
        <v>-8.042656451612903</v>
      </c>
      <c r="J111" s="177">
        <f>SUM(J130:J133)</f>
        <v>0</v>
      </c>
      <c r="K111" s="178">
        <v>8.655453387096774</v>
      </c>
      <c r="L111" s="179">
        <f>J111-K111</f>
        <v>-8.655453387096774</v>
      </c>
      <c r="M111" s="177">
        <f>SUM(M130:M133)</f>
        <v>0</v>
      </c>
      <c r="N111" s="178">
        <v>13.72169032258065</v>
      </c>
      <c r="O111" s="179">
        <f>M111-N111</f>
        <v>-13.72169032258065</v>
      </c>
      <c r="P111" s="177">
        <f>SUM(P130:P133)</f>
        <v>0</v>
      </c>
      <c r="Q111" s="178">
        <v>14.55970322580645</v>
      </c>
      <c r="R111" s="179">
        <f>P111-Q111</f>
        <v>-14.55970322580645</v>
      </c>
      <c r="S111" s="177">
        <f>SUM(S130:S133)</f>
        <v>0</v>
      </c>
      <c r="T111" s="178">
        <v>13.48225806451613</v>
      </c>
      <c r="U111" s="179">
        <f>S111-T111</f>
        <v>-13.48225806451613</v>
      </c>
      <c r="V111" s="177">
        <f>SUM(V130:V133)</f>
        <v>0</v>
      </c>
      <c r="W111" s="178">
        <v>9.621412903225806</v>
      </c>
      <c r="X111" s="179">
        <f>V111-W111</f>
        <v>-9.621412903225806</v>
      </c>
      <c r="Y111" s="177">
        <f>SUM(Y130:Y133)</f>
        <v>0</v>
      </c>
      <c r="Z111" s="178">
        <v>12.46467096774193</v>
      </c>
      <c r="AA111" s="179">
        <f>Y111-Z111</f>
        <v>-12.46467096774193</v>
      </c>
      <c r="AB111" s="177">
        <f>SUM(AB130:AB133)</f>
        <v>0</v>
      </c>
      <c r="AC111" s="178">
        <v>11.16500274193548</v>
      </c>
      <c r="AD111" s="179">
        <f>AB111-AC111</f>
        <v>-11.16500274193548</v>
      </c>
      <c r="AE111" s="177">
        <f>SUM(AE130:AE133)</f>
        <v>0</v>
      </c>
      <c r="AF111" s="178">
        <v>8.246922096774194</v>
      </c>
      <c r="AG111" s="179">
        <f>AE111-AF111</f>
        <v>-8.246922096774194</v>
      </c>
      <c r="AH111" s="177">
        <f>SUM(AH130:AH133)</f>
        <v>0</v>
      </c>
      <c r="AI111" s="178">
        <v>13.72169032258065</v>
      </c>
      <c r="AJ111" s="179">
        <f>AH111-AI111</f>
        <v>-13.72169032258065</v>
      </c>
      <c r="AK111" s="177">
        <f>SUM(AK130:AK133)</f>
        <v>0</v>
      </c>
      <c r="AL111" s="178">
        <v>14.55970322580645</v>
      </c>
      <c r="AM111" s="179">
        <f>AK111-AL111</f>
        <v>-14.55970322580645</v>
      </c>
      <c r="AN111" s="177">
        <f>SUM(AN130:AN133)</f>
        <v>0</v>
      </c>
      <c r="AO111" s="178">
        <v>13.48225806451613</v>
      </c>
      <c r="AP111" s="179">
        <f>AN111-AO111</f>
        <v>-13.48225806451613</v>
      </c>
      <c r="AQ111" s="177">
        <f>SUM(AQ130:AQ133)</f>
        <v>0</v>
      </c>
      <c r="AR111" s="178">
        <v>9.621412903225806</v>
      </c>
      <c r="AS111" s="179">
        <f>AQ111-AR111</f>
        <v>-9.621412903225806</v>
      </c>
      <c r="AT111" s="177">
        <f>SUM(AT130:AT133)</f>
        <v>0</v>
      </c>
      <c r="AU111" s="178">
        <v>12.22523870967742</v>
      </c>
      <c r="AV111" s="179">
        <f>AT111-AU111</f>
        <v>-12.22523870967742</v>
      </c>
      <c r="AW111" s="177">
        <f>SUM(AW130:AW133)</f>
        <v>0</v>
      </c>
      <c r="AX111" s="178">
        <v>13.33261290322581</v>
      </c>
      <c r="AY111" s="179">
        <f>AW111-AX111</f>
        <v>-13.33261290322581</v>
      </c>
      <c r="AZ111" s="177">
        <f>SUM(AZ130:AZ133)</f>
        <v>0</v>
      </c>
      <c r="BA111" s="178">
        <v>11.89601935483871</v>
      </c>
      <c r="BB111" s="179">
        <f>AZ111-BA111</f>
        <v>-11.89601935483871</v>
      </c>
      <c r="BC111" s="177">
        <f>SUM(BC130:BC133)</f>
        <v>0</v>
      </c>
      <c r="BD111" s="178">
        <v>13.72169032258065</v>
      </c>
      <c r="BE111" s="179">
        <f>BC111-BD111</f>
        <v>-13.72169032258065</v>
      </c>
      <c r="BF111" s="177">
        <f>SUM(BF130:BF133)</f>
        <v>0</v>
      </c>
      <c r="BG111" s="178">
        <v>14.55970322580645</v>
      </c>
      <c r="BH111" s="179">
        <f>BF111-BG111</f>
        <v>-14.55970322580645</v>
      </c>
      <c r="BI111" s="177">
        <f>SUM(BI130:BI133)</f>
        <v>0</v>
      </c>
      <c r="BJ111" s="178">
        <v>13.48225806451613</v>
      </c>
      <c r="BK111" s="179">
        <f>BI111-BJ111</f>
        <v>-13.48225806451613</v>
      </c>
      <c r="BL111" s="177">
        <f>SUM(BL130:BL133)</f>
        <v>0</v>
      </c>
      <c r="BM111" s="178">
        <v>9.621412903225806</v>
      </c>
      <c r="BN111" s="179">
        <f>BL111-BM111</f>
        <v>-9.621412903225806</v>
      </c>
      <c r="BO111" s="177">
        <f>SUM(BO130:BO133)</f>
        <v>0</v>
      </c>
      <c r="BP111" s="178">
        <v>12.46467096774193</v>
      </c>
      <c r="BQ111" s="179">
        <f>BO111-BP111</f>
        <v>-12.46467096774193</v>
      </c>
      <c r="BR111" s="177">
        <f>SUM(BR130:BR133)</f>
        <v>0</v>
      </c>
      <c r="BS111" s="178">
        <v>13.33261290322581</v>
      </c>
      <c r="BT111" s="179">
        <f>BR111-BS111</f>
        <v>-13.33261290322581</v>
      </c>
      <c r="BU111" s="177">
        <f>SUM(BU130:BU133)</f>
        <v>0</v>
      </c>
      <c r="BV111" s="178">
        <v>14.23048387096774</v>
      </c>
      <c r="BW111" s="179">
        <f>BU111-BV111</f>
        <v>-14.23048387096774</v>
      </c>
      <c r="BX111" s="177">
        <f>SUM(BX130:BX133)</f>
        <v>0</v>
      </c>
      <c r="BY111" s="178">
        <v>13.87133548387097</v>
      </c>
      <c r="BZ111" s="179">
        <f>BX111-BY111</f>
        <v>-13.87133548387097</v>
      </c>
      <c r="CA111" s="177">
        <f>SUM(CA130:CA133)</f>
        <v>0</v>
      </c>
      <c r="CB111" s="178">
        <v>14.29034193548387</v>
      </c>
      <c r="CC111" s="179">
        <f>CA111-CB111</f>
        <v>-14.29034193548387</v>
      </c>
      <c r="CD111" s="177">
        <f>SUM(CD130:CD133)</f>
        <v>0</v>
      </c>
      <c r="CE111" s="178">
        <v>14.26041290322581</v>
      </c>
      <c r="CF111" s="179">
        <f>CD111-CE111</f>
        <v>-14.26041290322581</v>
      </c>
      <c r="CG111" s="177">
        <f>SUM(CG130:CG133)</f>
        <v>0</v>
      </c>
      <c r="CH111" s="178">
        <v>10.48935483870968</v>
      </c>
      <c r="CI111" s="179">
        <f>CG111-CH111</f>
        <v>-10.48935483870968</v>
      </c>
      <c r="CJ111" s="177">
        <f>SUM(CJ130:CJ133)</f>
        <v>0</v>
      </c>
      <c r="CK111" s="178">
        <v>12.46467096774193</v>
      </c>
      <c r="CL111" s="179">
        <f>CJ111-CK111</f>
        <v>-12.46467096774193</v>
      </c>
      <c r="CM111" s="177">
        <f>SUM(CM130:CM133)</f>
        <v>0</v>
      </c>
      <c r="CN111" s="178">
        <v>13.0033935483871</v>
      </c>
      <c r="CO111" s="179">
        <f>CM111-CN111</f>
        <v>-13.0033935483871</v>
      </c>
      <c r="CP111" s="177">
        <f>SUM(CP130:CP133)</f>
        <v>0</v>
      </c>
      <c r="CQ111" s="178">
        <v>14.43998709677419</v>
      </c>
      <c r="CR111" s="179">
        <f>CP111-CQ111</f>
        <v>-14.43998709677419</v>
      </c>
      <c r="CS111" s="177">
        <f>SUM(CS130:CS133)</f>
        <v>0</v>
      </c>
      <c r="CT111" s="178">
        <v>13.87133548387097</v>
      </c>
      <c r="CU111" s="179">
        <f>CS111-CT111</f>
        <v>-13.87133548387097</v>
      </c>
      <c r="CV111" s="180"/>
      <c r="CW111" s="132"/>
      <c r="CX111" s="132"/>
      <c r="CY111" s="132"/>
      <c r="CZ111" s="132"/>
      <c r="DA111" s="132"/>
      <c r="DB111" s="132"/>
      <c r="DC111" s="132"/>
      <c r="DD111" s="132"/>
    </row>
    <row r="112" s="7" customFormat="1" ht="15.75" customHeight="1">
      <c r="A112" s="75">
        <v>107</v>
      </c>
      <c r="B112" s="173"/>
      <c r="C112" t="s" s="174">
        <v>250</v>
      </c>
      <c r="D112" s="167"/>
      <c r="E112" s="175"/>
      <c r="F112" s="176"/>
      <c r="G112" s="177">
        <f>G111+SUM(G134:G135)</f>
        <v>0</v>
      </c>
      <c r="H112" s="178">
        <v>12.523025</v>
      </c>
      <c r="I112" s="179">
        <f>G112-H112</f>
        <v>-12.523025</v>
      </c>
      <c r="J112" s="177">
        <f>J111+SUM(J134:J135)</f>
        <v>0</v>
      </c>
      <c r="K112" s="178">
        <v>14.62404306451613</v>
      </c>
      <c r="L112" s="179">
        <f>J112-K112</f>
        <v>-14.62404306451613</v>
      </c>
      <c r="M112" s="177">
        <f>M111+SUM(M134:M135)</f>
        <v>0</v>
      </c>
      <c r="N112" s="178">
        <v>19.07374193548387</v>
      </c>
      <c r="O112" s="179">
        <f>M112-N112</f>
        <v>-19.07374193548387</v>
      </c>
      <c r="P112" s="177">
        <f>P111+SUM(P134:P135)</f>
        <v>0</v>
      </c>
      <c r="Q112" s="178">
        <v>18.7145935483871</v>
      </c>
      <c r="R112" s="179">
        <f>P112-Q112</f>
        <v>-18.7145935483871</v>
      </c>
      <c r="S112" s="177">
        <f>S111+SUM(S134:S135)</f>
        <v>0</v>
      </c>
      <c r="T112" s="178">
        <v>21.13884516129032</v>
      </c>
      <c r="U112" s="179">
        <f>S112-T112</f>
        <v>-21.13884516129032</v>
      </c>
      <c r="V112" s="177">
        <f>V111+SUM(V134:V135)</f>
        <v>0</v>
      </c>
      <c r="W112" s="178">
        <v>16.11076774193548</v>
      </c>
      <c r="X112" s="179">
        <f>V112-W112</f>
        <v>-16.11076774193548</v>
      </c>
      <c r="Y112" s="177">
        <f>Y111+SUM(Y134:Y135)</f>
        <v>0</v>
      </c>
      <c r="Z112" s="178">
        <v>15.33261290322581</v>
      </c>
      <c r="AA112" s="179">
        <f>Y112-Z112</f>
        <v>-15.33261290322581</v>
      </c>
      <c r="AB112" s="177">
        <f>AB111+SUM(AB134:AB135)</f>
        <v>0</v>
      </c>
      <c r="AC112" s="178">
        <v>14.82830870967742</v>
      </c>
      <c r="AD112" s="179">
        <f>AB112-AC112</f>
        <v>-14.82830870967742</v>
      </c>
      <c r="AE112" s="177">
        <f>AE111+SUM(AE134:AE135)</f>
        <v>0</v>
      </c>
      <c r="AF112" s="178">
        <v>12.2895785483871</v>
      </c>
      <c r="AG112" s="179">
        <f>AE112-AF112</f>
        <v>-12.2895785483871</v>
      </c>
      <c r="AH112" s="177">
        <f>AH111+SUM(AH134:AH135)</f>
        <v>0</v>
      </c>
      <c r="AI112" s="178">
        <v>19.07374193548387</v>
      </c>
      <c r="AJ112" s="179">
        <f>AH112-AI112</f>
        <v>-19.07374193548387</v>
      </c>
      <c r="AK112" s="177">
        <f>AK111+SUM(AK134:AK135)</f>
        <v>0</v>
      </c>
      <c r="AL112" s="178">
        <v>18.7145935483871</v>
      </c>
      <c r="AM112" s="179">
        <f>AK112-AL112</f>
        <v>-18.7145935483871</v>
      </c>
      <c r="AN112" s="177">
        <f>AN111+SUM(AN134:AN135)</f>
        <v>0</v>
      </c>
      <c r="AO112" s="178">
        <v>21.13884516129032</v>
      </c>
      <c r="AP112" s="179">
        <f>AN112-AO112</f>
        <v>-21.13884516129032</v>
      </c>
      <c r="AQ112" s="177">
        <f>AQ111+SUM(AQ134:AQ135)</f>
        <v>0</v>
      </c>
      <c r="AR112" s="178">
        <v>16.11076774193548</v>
      </c>
      <c r="AS112" s="179">
        <f>AQ112-AR112</f>
        <v>-16.11076774193548</v>
      </c>
      <c r="AT112" s="177">
        <f>AT111+SUM(AT134:AT135)</f>
        <v>0</v>
      </c>
      <c r="AU112" s="178">
        <v>15.18296774193548</v>
      </c>
      <c r="AV112" s="179">
        <f>AT112-AU112</f>
        <v>-15.18296774193548</v>
      </c>
      <c r="AW112" s="177">
        <f>AW111+SUM(AW134:AW135)</f>
        <v>0</v>
      </c>
      <c r="AX112" s="178">
        <v>16.73927741935484</v>
      </c>
      <c r="AY112" s="179">
        <f>AW112-AX112</f>
        <v>-16.73927741935484</v>
      </c>
      <c r="AZ112" s="177">
        <f>AZ111+SUM(AZ134:AZ135)</f>
        <v>0</v>
      </c>
      <c r="BA112" s="178">
        <v>18.50509032258064</v>
      </c>
      <c r="BB112" s="179">
        <f>AZ112-BA112</f>
        <v>-18.50509032258064</v>
      </c>
      <c r="BC112" s="177">
        <f>BC111+SUM(BC134:BC135)</f>
        <v>0</v>
      </c>
      <c r="BD112" s="178">
        <v>19.07374193548387</v>
      </c>
      <c r="BE112" s="179">
        <f>BC112-BD112</f>
        <v>-19.07374193548387</v>
      </c>
      <c r="BF112" s="177">
        <f>BF111+SUM(BF134:BF135)</f>
        <v>0</v>
      </c>
      <c r="BG112" s="178">
        <v>18.7145935483871</v>
      </c>
      <c r="BH112" s="179">
        <f>BF112-BG112</f>
        <v>-18.7145935483871</v>
      </c>
      <c r="BI112" s="177">
        <f>BI111+SUM(BI134:BI135)</f>
        <v>0</v>
      </c>
      <c r="BJ112" s="178">
        <v>21.13884516129032</v>
      </c>
      <c r="BK112" s="179">
        <f>BI112-BJ112</f>
        <v>-21.13884516129032</v>
      </c>
      <c r="BL112" s="177">
        <f>BL111+SUM(BL134:BL135)</f>
        <v>0</v>
      </c>
      <c r="BM112" s="178">
        <v>16.11076774193548</v>
      </c>
      <c r="BN112" s="179">
        <f>BL112-BM112</f>
        <v>-16.11076774193548</v>
      </c>
      <c r="BO112" s="177">
        <f>BO111+SUM(BO134:BO135)</f>
        <v>0</v>
      </c>
      <c r="BP112" s="178">
        <v>15.33261290322581</v>
      </c>
      <c r="BQ112" s="179">
        <f>BO112-BP112</f>
        <v>-15.33261290322581</v>
      </c>
      <c r="BR112" s="177">
        <f>BR111+SUM(BR134:BR135)</f>
        <v>0</v>
      </c>
      <c r="BS112" s="178">
        <v>17.33785806451613</v>
      </c>
      <c r="BT112" s="179">
        <f>BR112-BS112</f>
        <v>-17.33785806451613</v>
      </c>
      <c r="BU112" s="177">
        <f>BU111+SUM(BU134:BU135)</f>
        <v>0</v>
      </c>
      <c r="BV112" s="178">
        <v>17.75686451612903</v>
      </c>
      <c r="BW112" s="179">
        <f>BU112-BV112</f>
        <v>-17.75686451612903</v>
      </c>
      <c r="BX112" s="177">
        <f>BX111+SUM(BX134:BX135)</f>
        <v>0</v>
      </c>
      <c r="BY112" s="178">
        <v>18.17587096774194</v>
      </c>
      <c r="BZ112" s="179">
        <f>BX112-BY112</f>
        <v>-18.17587096774194</v>
      </c>
      <c r="CA112" s="177">
        <f>CA111+SUM(CA134:CA135)</f>
        <v>0</v>
      </c>
      <c r="CB112" s="178">
        <v>19.19345806451613</v>
      </c>
      <c r="CC112" s="179">
        <f>CA112-CB112</f>
        <v>-19.19345806451613</v>
      </c>
      <c r="CD112" s="177">
        <f>CD111+SUM(CD134:CD135)</f>
        <v>0</v>
      </c>
      <c r="CE112" s="178">
        <v>20.27090322580645</v>
      </c>
      <c r="CF112" s="179">
        <f>CD112-CE112</f>
        <v>-20.27090322580645</v>
      </c>
      <c r="CG112" s="177">
        <f>CG111+SUM(CG134:CG135)</f>
        <v>0</v>
      </c>
      <c r="CH112" s="178">
        <v>16.14069677419355</v>
      </c>
      <c r="CI112" s="179">
        <f>CG112-CH112</f>
        <v>-16.14069677419355</v>
      </c>
      <c r="CJ112" s="177">
        <f>CJ111+SUM(CJ134:CJ135)</f>
        <v>0</v>
      </c>
      <c r="CK112" s="178">
        <v>14.82381935483871</v>
      </c>
      <c r="CL112" s="179">
        <f>CJ112-CK112</f>
        <v>-14.82381935483871</v>
      </c>
      <c r="CM112" s="177">
        <f>CM111+SUM(CM134:CM135)</f>
        <v>0</v>
      </c>
      <c r="CN112" s="178">
        <v>17.90650967741935</v>
      </c>
      <c r="CO112" s="179">
        <f>CM112-CN112</f>
        <v>-17.90650967741935</v>
      </c>
      <c r="CP112" s="177">
        <f>CP111+SUM(CP134:CP135)</f>
        <v>0</v>
      </c>
      <c r="CQ112" s="178">
        <v>17.99629677419355</v>
      </c>
      <c r="CR112" s="179">
        <f>CP112-CQ112</f>
        <v>-17.99629677419355</v>
      </c>
      <c r="CS112" s="177">
        <f>CS111+SUM(CS134:CS135)</f>
        <v>0</v>
      </c>
      <c r="CT112" s="178">
        <v>18.17587096774194</v>
      </c>
      <c r="CU112" s="179">
        <f>CS112-CT112</f>
        <v>-18.17587096774194</v>
      </c>
      <c r="CV112" s="180"/>
      <c r="CW112" s="132"/>
      <c r="CX112" s="132"/>
      <c r="CY112" s="132"/>
      <c r="CZ112" s="132"/>
      <c r="DA112" s="132"/>
      <c r="DB112" s="132"/>
      <c r="DC112" s="132"/>
      <c r="DD112" s="132"/>
    </row>
    <row r="113" s="7" customFormat="1" ht="15.75" customHeight="1">
      <c r="A113" s="75">
        <v>108</v>
      </c>
      <c r="B113" s="173"/>
      <c r="C113" t="s" s="174">
        <v>251</v>
      </c>
      <c r="D113" s="167"/>
      <c r="E113" s="175"/>
      <c r="F113" s="176"/>
      <c r="G113" s="177">
        <f>G112+SUM(G136:G137)</f>
        <v>0</v>
      </c>
      <c r="H113" s="178">
        <v>20.06175516129032</v>
      </c>
      <c r="I113" s="179">
        <f>G113-H113</f>
        <v>-20.06175516129032</v>
      </c>
      <c r="J113" s="177">
        <f>J112+SUM(J136:J137)</f>
        <v>0</v>
      </c>
      <c r="K113" s="178">
        <v>22.57130451612903</v>
      </c>
      <c r="L113" s="179">
        <f>J113-K113</f>
        <v>-22.57130451612903</v>
      </c>
      <c r="M113" s="177">
        <f>M112+SUM(M136:M137)</f>
        <v>0</v>
      </c>
      <c r="N113" s="178">
        <v>27.24621935483871</v>
      </c>
      <c r="O113" s="179">
        <f>M113-N113</f>
        <v>-27.24621935483871</v>
      </c>
      <c r="P113" s="177">
        <f>P112+SUM(P136:P137)</f>
        <v>0</v>
      </c>
      <c r="Q113" s="178">
        <v>27.39586451612903</v>
      </c>
      <c r="R113" s="179">
        <f>P113-Q113</f>
        <v>-27.39586451612903</v>
      </c>
      <c r="S113" s="177">
        <f>S112+SUM(S136:S137)</f>
        <v>0</v>
      </c>
      <c r="T113" s="178">
        <v>28.41345161290322</v>
      </c>
      <c r="U113" s="179">
        <f>S113-T113</f>
        <v>-28.41345161290322</v>
      </c>
      <c r="V113" s="177">
        <f>V112+SUM(V136:V137)</f>
        <v>0</v>
      </c>
      <c r="W113" s="178">
        <v>24.04381290322581</v>
      </c>
      <c r="X113" s="179">
        <f>V113-W113</f>
        <v>-24.04381290322581</v>
      </c>
      <c r="Y113" s="177">
        <f>Y112+SUM(Y136:Y137)</f>
        <v>0</v>
      </c>
      <c r="Z113" s="178">
        <v>22.84665161290323</v>
      </c>
      <c r="AA113" s="179">
        <f>Y113-Z113</f>
        <v>-22.84665161290323</v>
      </c>
      <c r="AB113" s="177">
        <f>AB112+SUM(AB136:AB137)</f>
        <v>0</v>
      </c>
      <c r="AC113" s="178">
        <v>22.62966612903226</v>
      </c>
      <c r="AD113" s="179">
        <f>AB113-AC113</f>
        <v>-22.62966612903226</v>
      </c>
      <c r="AE113" s="177">
        <f>AE112+SUM(AE136:AE137)</f>
        <v>0</v>
      </c>
      <c r="AF113" s="178">
        <v>19.5656814516129</v>
      </c>
      <c r="AG113" s="179">
        <f>AE113-AF113</f>
        <v>-19.5656814516129</v>
      </c>
      <c r="AH113" s="177">
        <f>AH112+SUM(AH136:AH137)</f>
        <v>0</v>
      </c>
      <c r="AI113" s="178">
        <v>27.24621935483871</v>
      </c>
      <c r="AJ113" s="179">
        <f>AH113-AI113</f>
        <v>-27.24621935483871</v>
      </c>
      <c r="AK113" s="177">
        <f>AK112+SUM(AK136:AK137)</f>
        <v>0</v>
      </c>
      <c r="AL113" s="178">
        <v>27.39586451612903</v>
      </c>
      <c r="AM113" s="179">
        <f>AK113-AL113</f>
        <v>-27.39586451612903</v>
      </c>
      <c r="AN113" s="177">
        <f>AN112+SUM(AN136:AN137)</f>
        <v>0</v>
      </c>
      <c r="AO113" s="178">
        <v>28.41345161290322</v>
      </c>
      <c r="AP113" s="179">
        <f>AN113-AO113</f>
        <v>-28.41345161290322</v>
      </c>
      <c r="AQ113" s="177">
        <f>AQ112+SUM(AQ136:AQ137)</f>
        <v>0</v>
      </c>
      <c r="AR113" s="178">
        <v>24.04381290322581</v>
      </c>
      <c r="AS113" s="179">
        <f>AQ113-AR113</f>
        <v>-24.04381290322581</v>
      </c>
      <c r="AT113" s="177">
        <f>AT112+SUM(AT136:AT137)</f>
        <v>0</v>
      </c>
      <c r="AU113" s="178">
        <v>24.76210967741935</v>
      </c>
      <c r="AV113" s="179">
        <f>AT113-AU113</f>
        <v>-24.76210967741935</v>
      </c>
      <c r="AW113" s="177">
        <f>AW112+SUM(AW136:AW137)</f>
        <v>0</v>
      </c>
      <c r="AX113" s="178">
        <v>24.37303225806452</v>
      </c>
      <c r="AY113" s="179">
        <f>AW113-AX113</f>
        <v>-24.37303225806452</v>
      </c>
      <c r="AZ113" s="177">
        <f>AZ112+SUM(AZ136:AZ137)</f>
        <v>0</v>
      </c>
      <c r="BA113" s="178">
        <v>25.0614</v>
      </c>
      <c r="BB113" s="179">
        <f>AZ113-BA113</f>
        <v>-25.0614</v>
      </c>
      <c r="BC113" s="177">
        <f>BC112+SUM(BC136:BC137)</f>
        <v>0</v>
      </c>
      <c r="BD113" s="178">
        <v>27.24621935483871</v>
      </c>
      <c r="BE113" s="179">
        <f>BC113-BD113</f>
        <v>-27.24621935483871</v>
      </c>
      <c r="BF113" s="177">
        <f>BF112+SUM(BF136:BF137)</f>
        <v>0</v>
      </c>
      <c r="BG113" s="178">
        <v>27.39586451612903</v>
      </c>
      <c r="BH113" s="179">
        <f>BF113-BG113</f>
        <v>-27.39586451612903</v>
      </c>
      <c r="BI113" s="177">
        <f>BI112+SUM(BI136:BI137)</f>
        <v>0</v>
      </c>
      <c r="BJ113" s="178">
        <v>28.41345161290322</v>
      </c>
      <c r="BK113" s="179">
        <f>BI113-BJ113</f>
        <v>-28.41345161290322</v>
      </c>
      <c r="BL113" s="177">
        <f>BL112+SUM(BL136:BL137)</f>
        <v>0</v>
      </c>
      <c r="BM113" s="178">
        <v>24.04381290322581</v>
      </c>
      <c r="BN113" s="179">
        <f>BL113-BM113</f>
        <v>-24.04381290322581</v>
      </c>
      <c r="BO113" s="177">
        <f>BO112+SUM(BO136:BO137)</f>
        <v>0</v>
      </c>
      <c r="BP113" s="178">
        <v>22.84665161290323</v>
      </c>
      <c r="BQ113" s="179">
        <f>BO113-BP113</f>
        <v>-22.84665161290323</v>
      </c>
      <c r="BR113" s="177">
        <f>BR112+SUM(BR136:BR137)</f>
        <v>0</v>
      </c>
      <c r="BS113" s="178">
        <v>25.18111612903226</v>
      </c>
      <c r="BT113" s="179">
        <f>BR113-BS113</f>
        <v>-25.18111612903226</v>
      </c>
      <c r="BU113" s="177">
        <f>BU112+SUM(BU136:BU137)</f>
        <v>0</v>
      </c>
      <c r="BV113" s="178">
        <v>25.54026451612903</v>
      </c>
      <c r="BW113" s="179">
        <f>BU113-BV113</f>
        <v>-25.54026451612903</v>
      </c>
      <c r="BX113" s="177">
        <f>BX112+SUM(BX136:BX137)</f>
        <v>0</v>
      </c>
      <c r="BY113" s="178">
        <v>25.33076129032258</v>
      </c>
      <c r="BZ113" s="179">
        <f>BX113-BY113</f>
        <v>-25.33076129032258</v>
      </c>
      <c r="CA113" s="177">
        <f>CA112+SUM(CA136:CA137)</f>
        <v>0</v>
      </c>
      <c r="CB113" s="178">
        <v>25.83955483870967</v>
      </c>
      <c r="CC113" s="179">
        <f>CA113-CB113</f>
        <v>-25.83955483870967</v>
      </c>
      <c r="CD113" s="177">
        <f>CD112+SUM(CD136:CD137)</f>
        <v>0</v>
      </c>
      <c r="CE113" s="178">
        <v>28.95217419354839</v>
      </c>
      <c r="CF113" s="179">
        <f>CD113-CE113</f>
        <v>-28.95217419354839</v>
      </c>
      <c r="CG113" s="177">
        <f>CG112+SUM(CG136:CG137)</f>
        <v>0</v>
      </c>
      <c r="CH113" s="178">
        <v>25.4804064516129</v>
      </c>
      <c r="CI113" s="179">
        <f>CG113-CH113</f>
        <v>-25.4804064516129</v>
      </c>
      <c r="CJ113" s="177">
        <f>CJ112+SUM(CJ136:CJ137)</f>
        <v>0</v>
      </c>
      <c r="CK113" s="178">
        <v>23.59487741935484</v>
      </c>
      <c r="CL113" s="179">
        <f>CJ113-CK113</f>
        <v>-23.59487741935484</v>
      </c>
      <c r="CM113" s="177">
        <f>CM112+SUM(CM136:CM137)</f>
        <v>0</v>
      </c>
      <c r="CN113" s="178">
        <v>24.94168387096774</v>
      </c>
      <c r="CO113" s="179">
        <f>CM113-CN113</f>
        <v>-24.94168387096774</v>
      </c>
      <c r="CP113" s="177">
        <f>CP112+SUM(CP136:CP137)</f>
        <v>0</v>
      </c>
      <c r="CQ113" s="178">
        <v>25.71983870967742</v>
      </c>
      <c r="CR113" s="179">
        <f>CP113-CQ113</f>
        <v>-25.71983870967742</v>
      </c>
      <c r="CS113" s="177">
        <f>CS112+SUM(CS136:CS137)</f>
        <v>0</v>
      </c>
      <c r="CT113" s="178">
        <v>25.33076129032258</v>
      </c>
      <c r="CU113" s="179">
        <f>CS113-CT113</f>
        <v>-25.33076129032258</v>
      </c>
      <c r="CV113" s="181"/>
      <c r="CW113" s="132"/>
      <c r="CX113" s="132"/>
      <c r="CY113" s="132"/>
      <c r="CZ113" s="132"/>
      <c r="DA113" s="132"/>
      <c r="DB113" s="132"/>
      <c r="DC113" s="132"/>
      <c r="DD113" s="132"/>
    </row>
    <row r="114" s="7" customFormat="1" ht="15.75" customHeight="1">
      <c r="A114" s="75">
        <v>109</v>
      </c>
      <c r="B114" s="173"/>
      <c r="C114" t="s" s="174">
        <v>252</v>
      </c>
      <c r="D114" s="167"/>
      <c r="E114" s="175"/>
      <c r="F114" s="176"/>
      <c r="G114" s="177">
        <f>G113+SUM(G138:G139)</f>
        <v>0</v>
      </c>
      <c r="H114" s="178">
        <v>23.34571064516129</v>
      </c>
      <c r="I114" s="179">
        <f>G114-H114</f>
        <v>-23.34571064516129</v>
      </c>
      <c r="J114" s="177">
        <f>J113+SUM(J138:J139)</f>
        <v>0</v>
      </c>
      <c r="K114" s="178">
        <v>29.26941435483871</v>
      </c>
      <c r="L114" s="179">
        <f>J114-K114</f>
        <v>-29.26941435483871</v>
      </c>
      <c r="M114" s="177">
        <f>M113+SUM(M138:M139)</f>
        <v>0</v>
      </c>
      <c r="N114" s="178">
        <v>32.77784516129032</v>
      </c>
      <c r="O114" s="179">
        <f>M114-N114</f>
        <v>-32.77784516129032</v>
      </c>
      <c r="P114" s="177">
        <f>P113+SUM(P138:P139)</f>
        <v>0</v>
      </c>
      <c r="Q114" s="178">
        <v>32.77784516129032</v>
      </c>
      <c r="R114" s="179">
        <f>P114-Q114</f>
        <v>-32.77784516129032</v>
      </c>
      <c r="S114" s="177">
        <f>S113+SUM(S138:S139)</f>
        <v>0</v>
      </c>
      <c r="T114" s="178">
        <v>32.41869677419355</v>
      </c>
      <c r="U114" s="179">
        <f>S114-T114</f>
        <v>-32.41869677419355</v>
      </c>
      <c r="V114" s="177">
        <f>V113+SUM(V138:V139)</f>
        <v>0</v>
      </c>
      <c r="W114" s="178">
        <v>30.44338064516129</v>
      </c>
      <c r="X114" s="179">
        <f>V114-W114</f>
        <v>-30.44338064516129</v>
      </c>
      <c r="Y114" s="177">
        <f>Y113+SUM(Y138:Y139)</f>
        <v>0</v>
      </c>
      <c r="Z114" s="178">
        <v>27.77969677419355</v>
      </c>
      <c r="AA114" s="179">
        <f>Y114-Z114</f>
        <v>-27.77969677419355</v>
      </c>
      <c r="AB114" s="177">
        <f>AB113+SUM(AB138:AB139)</f>
        <v>0</v>
      </c>
      <c r="AC114" s="178">
        <v>28.8025214516129</v>
      </c>
      <c r="AD114" s="179">
        <f>AB114-AC114</f>
        <v>-28.8025214516129</v>
      </c>
      <c r="AE114" s="177">
        <f>AE113+SUM(AE138:AE139)</f>
        <v>0</v>
      </c>
      <c r="AF114" s="178">
        <v>22.44110564516129</v>
      </c>
      <c r="AG114" s="179">
        <f>AE114-AF114</f>
        <v>-22.44110564516129</v>
      </c>
      <c r="AH114" s="177">
        <f>AH113+SUM(AH138:AH139)</f>
        <v>0</v>
      </c>
      <c r="AI114" s="178">
        <v>32.77784516129032</v>
      </c>
      <c r="AJ114" s="179">
        <f>AH114-AI114</f>
        <v>-32.77784516129032</v>
      </c>
      <c r="AK114" s="177">
        <f>AK113+SUM(AK138:AK139)</f>
        <v>0</v>
      </c>
      <c r="AL114" s="178">
        <v>32.77784516129032</v>
      </c>
      <c r="AM114" s="179">
        <f>AK114-AL114</f>
        <v>-32.77784516129032</v>
      </c>
      <c r="AN114" s="177">
        <f>AN113+SUM(AN138:AN139)</f>
        <v>0</v>
      </c>
      <c r="AO114" s="178">
        <v>32.41869677419355</v>
      </c>
      <c r="AP114" s="179">
        <f>AN114-AO114</f>
        <v>-32.41869677419355</v>
      </c>
      <c r="AQ114" s="177">
        <f>AQ113+SUM(AQ138:AQ139)</f>
        <v>0</v>
      </c>
      <c r="AR114" s="178">
        <v>30.44338064516129</v>
      </c>
      <c r="AS114" s="179">
        <f>AQ114-AR114</f>
        <v>-30.44338064516129</v>
      </c>
      <c r="AT114" s="177">
        <f>AT113+SUM(AT138:AT139)</f>
        <v>0</v>
      </c>
      <c r="AU114" s="178">
        <v>29.4257935483871</v>
      </c>
      <c r="AV114" s="179">
        <f>AT114-AU114</f>
        <v>-29.4257935483871</v>
      </c>
      <c r="AW114" s="177">
        <f>AW113+SUM(AW138:AW139)</f>
        <v>0</v>
      </c>
      <c r="AX114" s="178">
        <v>29.12650322580645</v>
      </c>
      <c r="AY114" s="179">
        <f>AW114-AX114</f>
        <v>-29.12650322580645</v>
      </c>
      <c r="AZ114" s="177">
        <f>AZ113+SUM(AZ138:AZ139)</f>
        <v>0</v>
      </c>
      <c r="BA114" s="178">
        <v>30.59302580645161</v>
      </c>
      <c r="BB114" s="179">
        <f>AZ114-BA114</f>
        <v>-30.59302580645161</v>
      </c>
      <c r="BC114" s="177">
        <f>BC113+SUM(BC138:BC139)</f>
        <v>0</v>
      </c>
      <c r="BD114" s="178">
        <v>32.77784516129032</v>
      </c>
      <c r="BE114" s="179">
        <f>BC114-BD114</f>
        <v>-32.77784516129032</v>
      </c>
      <c r="BF114" s="177">
        <f>BF113+SUM(BF138:BF139)</f>
        <v>0</v>
      </c>
      <c r="BG114" s="178">
        <v>32.77784516129032</v>
      </c>
      <c r="BH114" s="179">
        <f>BF114-BG114</f>
        <v>-32.77784516129032</v>
      </c>
      <c r="BI114" s="177">
        <f>BI113+SUM(BI138:BI139)</f>
        <v>0</v>
      </c>
      <c r="BJ114" s="178">
        <v>32.41869677419355</v>
      </c>
      <c r="BK114" s="179">
        <f>BI114-BJ114</f>
        <v>-32.41869677419355</v>
      </c>
      <c r="BL114" s="177">
        <f>BL113+SUM(BL138:BL139)</f>
        <v>0</v>
      </c>
      <c r="BM114" s="178">
        <v>30.44338064516129</v>
      </c>
      <c r="BN114" s="179">
        <f>BL114-BM114</f>
        <v>-30.44338064516129</v>
      </c>
      <c r="BO114" s="177">
        <f>BO113+SUM(BO138:BO139)</f>
        <v>0</v>
      </c>
      <c r="BP114" s="178">
        <v>27.77969677419355</v>
      </c>
      <c r="BQ114" s="179">
        <f>BO114-BP114</f>
        <v>-27.77969677419355</v>
      </c>
      <c r="BR114" s="177">
        <f>BR113+SUM(BR138:BR139)</f>
        <v>0</v>
      </c>
      <c r="BS114" s="178">
        <v>31.58068387096774</v>
      </c>
      <c r="BT114" s="179">
        <f>BR114-BS114</f>
        <v>-31.58068387096774</v>
      </c>
      <c r="BU114" s="177">
        <f>BU113+SUM(BU138:BU139)</f>
        <v>0</v>
      </c>
      <c r="BV114" s="178">
        <v>30.59302580645161</v>
      </c>
      <c r="BW114" s="179">
        <f>BU114-BV114</f>
        <v>-30.59302580645161</v>
      </c>
      <c r="BX114" s="177">
        <f>BX113+SUM(BX138:BX139)</f>
        <v>0</v>
      </c>
      <c r="BY114" s="178">
        <v>30.23387741935484</v>
      </c>
      <c r="BZ114" s="179">
        <f>BX114-BY114</f>
        <v>-30.23387741935484</v>
      </c>
      <c r="CA114" s="177">
        <f>CA113+SUM(CA138:CA139)</f>
        <v>0</v>
      </c>
      <c r="CB114" s="178">
        <v>28.79728387096774</v>
      </c>
      <c r="CC114" s="179">
        <f>CA114-CB114</f>
        <v>-28.79728387096774</v>
      </c>
      <c r="CD114" s="177">
        <f>CD113+SUM(CD138:CD139)</f>
        <v>0</v>
      </c>
      <c r="CE114" s="178">
        <v>33.25670967741935</v>
      </c>
      <c r="CF114" s="179">
        <f>CD114-CE114</f>
        <v>-33.25670967741935</v>
      </c>
      <c r="CG114" s="177">
        <f>CG113+SUM(CG138:CG139)</f>
        <v>0</v>
      </c>
      <c r="CH114" s="178">
        <v>29.78494193548387</v>
      </c>
      <c r="CI114" s="179">
        <f>CG114-CH114</f>
        <v>-29.78494193548387</v>
      </c>
      <c r="CJ114" s="177">
        <f>CJ113+SUM(CJ138:CJ139)</f>
        <v>0</v>
      </c>
      <c r="CK114" s="178">
        <v>30.68281290322581</v>
      </c>
      <c r="CL114" s="179">
        <f>CJ114-CK114</f>
        <v>-30.68281290322581</v>
      </c>
      <c r="CM114" s="177">
        <f>CM113+SUM(CM138:CM139)</f>
        <v>0</v>
      </c>
      <c r="CN114" s="178">
        <v>30.3535935483871</v>
      </c>
      <c r="CO114" s="179">
        <f>CM114-CN114</f>
        <v>-30.3535935483871</v>
      </c>
      <c r="CP114" s="177">
        <f>CP113+SUM(CP138:CP139)</f>
        <v>0</v>
      </c>
      <c r="CQ114" s="178">
        <v>29.8448</v>
      </c>
      <c r="CR114" s="179">
        <f>CP114-CQ114</f>
        <v>-29.8448</v>
      </c>
      <c r="CS114" s="177">
        <f>CS113+SUM(CS138:CS139)</f>
        <v>0</v>
      </c>
      <c r="CT114" s="178">
        <v>30.23387741935484</v>
      </c>
      <c r="CU114" s="179">
        <f>CS114-CT114</f>
        <v>-30.23387741935484</v>
      </c>
      <c r="CV114" s="182"/>
      <c r="CW114" s="132"/>
      <c r="CX114" s="183"/>
      <c r="CY114" s="184"/>
      <c r="CZ114" s="184"/>
    </row>
    <row r="115" s="7" customFormat="1" ht="15.75" customHeight="1">
      <c r="A115" s="75">
        <v>110</v>
      </c>
      <c r="B115" s="173"/>
      <c r="C115" t="s" s="185">
        <v>253</v>
      </c>
      <c r="D115" s="167"/>
      <c r="G115" s="177">
        <f>G114+SUM(G140:G141)</f>
        <v>0</v>
      </c>
      <c r="H115" s="178">
        <v>27.14706806451613</v>
      </c>
      <c r="I115" s="179">
        <f>G115-H115</f>
        <v>-27.14706806451613</v>
      </c>
      <c r="J115" s="177">
        <f>J114+SUM(J140:J141)</f>
        <v>0</v>
      </c>
      <c r="K115" s="178">
        <v>32.48715564516129</v>
      </c>
      <c r="L115" s="179">
        <f>J115-K115</f>
        <v>-32.48715564516129</v>
      </c>
      <c r="M115" s="177">
        <f>M114+SUM(M140:M141)</f>
        <v>0</v>
      </c>
      <c r="N115" s="178">
        <v>35.51372903225806</v>
      </c>
      <c r="O115" s="179">
        <f>M115-N115</f>
        <v>-35.51372903225806</v>
      </c>
      <c r="P115" s="177">
        <f>P114+SUM(P140:P141)</f>
        <v>0</v>
      </c>
      <c r="Q115" s="178">
        <v>35.24436774193548</v>
      </c>
      <c r="R115" s="179">
        <f>P115-Q115</f>
        <v>-35.24436774193548</v>
      </c>
      <c r="S115" s="177">
        <f>S114+SUM(S140:S141)</f>
        <v>0</v>
      </c>
      <c r="T115" s="178">
        <v>35.15458064516129</v>
      </c>
      <c r="U115" s="179">
        <f>S115-T115</f>
        <v>-35.15458064516129</v>
      </c>
      <c r="V115" s="177">
        <f>V114+SUM(V140:V141)</f>
        <v>0</v>
      </c>
      <c r="W115" s="178">
        <v>34.556</v>
      </c>
      <c r="X115" s="179">
        <f>V115-W115</f>
        <v>-34.556</v>
      </c>
      <c r="Y115" s="177">
        <f>Y114+SUM(Y140:Y141)</f>
        <v>0</v>
      </c>
      <c r="Z115" s="178">
        <v>33.38876774193548</v>
      </c>
      <c r="AA115" s="179">
        <f>Y115-Z115</f>
        <v>-33.38876774193548</v>
      </c>
      <c r="AB115" s="177">
        <f>AB114+SUM(AB140:AB141)</f>
        <v>0</v>
      </c>
      <c r="AC115" s="178">
        <v>32.13698596774194</v>
      </c>
      <c r="AD115" s="179">
        <f>AB115-AC115</f>
        <v>-32.13698596774194</v>
      </c>
      <c r="AE115" s="177">
        <f>AE114+SUM(AE140:AE141)</f>
        <v>0</v>
      </c>
      <c r="AF115" s="178">
        <v>26.1841014516129</v>
      </c>
      <c r="AG115" s="179">
        <f>AE115-AF115</f>
        <v>-26.1841014516129</v>
      </c>
      <c r="AH115" s="177">
        <f>AH114+SUM(AH140:AH141)</f>
        <v>0</v>
      </c>
      <c r="AI115" s="178">
        <v>35.51372903225806</v>
      </c>
      <c r="AJ115" s="179">
        <f>AH115-AI115</f>
        <v>-35.51372903225806</v>
      </c>
      <c r="AK115" s="177">
        <f>AK114+SUM(AK140:AK141)</f>
        <v>0</v>
      </c>
      <c r="AL115" s="178">
        <v>35.24436774193548</v>
      </c>
      <c r="AM115" s="179">
        <f>AK115-AL115</f>
        <v>-35.24436774193548</v>
      </c>
      <c r="AN115" s="177">
        <f>AN114+SUM(AN140:AN141)</f>
        <v>0</v>
      </c>
      <c r="AO115" s="178">
        <v>35.15458064516129</v>
      </c>
      <c r="AP115" s="179">
        <f>AN115-AO115</f>
        <v>-35.15458064516129</v>
      </c>
      <c r="AQ115" s="177">
        <f>AQ114+SUM(AQ140:AQ141)</f>
        <v>0</v>
      </c>
      <c r="AR115" s="178">
        <v>34.556</v>
      </c>
      <c r="AS115" s="179">
        <f>AQ115-AR115</f>
        <v>-34.556</v>
      </c>
      <c r="AT115" s="177">
        <f>AT114+SUM(AT140:AT141)</f>
        <v>0</v>
      </c>
      <c r="AU115" s="178">
        <v>31.74267096774194</v>
      </c>
      <c r="AV115" s="179">
        <f>AT115-AU115</f>
        <v>-31.74267096774194</v>
      </c>
      <c r="AW115" s="177">
        <f>AW114+SUM(AW140:AW141)</f>
        <v>0</v>
      </c>
      <c r="AX115" s="178">
        <v>30.69515483870968</v>
      </c>
      <c r="AY115" s="179">
        <f>AW115-AX115</f>
        <v>-30.69515483870968</v>
      </c>
      <c r="AZ115" s="177">
        <f>AZ114+SUM(AZ140:AZ141)</f>
        <v>0</v>
      </c>
      <c r="BA115" s="178">
        <v>34.04720645161291</v>
      </c>
      <c r="BB115" s="179">
        <f>AZ115-BA115</f>
        <v>-34.04720645161291</v>
      </c>
      <c r="BC115" s="177">
        <f>BC114+SUM(BC140:BC141)</f>
        <v>0</v>
      </c>
      <c r="BD115" s="178">
        <v>35.51372903225806</v>
      </c>
      <c r="BE115" s="179">
        <f>BC115-BD115</f>
        <v>-35.51372903225806</v>
      </c>
      <c r="BF115" s="177">
        <f>BF114+SUM(BF140:BF141)</f>
        <v>0</v>
      </c>
      <c r="BG115" s="178">
        <v>35.24436774193548</v>
      </c>
      <c r="BH115" s="179">
        <f>BF115-BG115</f>
        <v>-35.24436774193548</v>
      </c>
      <c r="BI115" s="177">
        <f>BI114+SUM(BI140:BI141)</f>
        <v>0</v>
      </c>
      <c r="BJ115" s="178">
        <v>35.15458064516129</v>
      </c>
      <c r="BK115" s="179">
        <f>BI115-BJ115</f>
        <v>-35.15458064516129</v>
      </c>
      <c r="BL115" s="177">
        <f>BL114+SUM(BL140:BL141)</f>
        <v>0</v>
      </c>
      <c r="BM115" s="178">
        <v>34.556</v>
      </c>
      <c r="BN115" s="179">
        <f>BL115-BM115</f>
        <v>-34.556</v>
      </c>
      <c r="BO115" s="177">
        <f>BO114+SUM(BO140:BO141)</f>
        <v>0</v>
      </c>
      <c r="BP115" s="178">
        <v>33.38876774193548</v>
      </c>
      <c r="BQ115" s="179">
        <f>BO115-BP115</f>
        <v>-33.38876774193548</v>
      </c>
      <c r="BR115" s="177">
        <f>BR114+SUM(BR140:BR141)</f>
        <v>0</v>
      </c>
      <c r="BS115" s="178">
        <v>34.70564516129032</v>
      </c>
      <c r="BT115" s="179">
        <f>BR115-BS115</f>
        <v>-34.70564516129032</v>
      </c>
      <c r="BU115" s="177">
        <f>BU114+SUM(BU140:BU141)</f>
        <v>0</v>
      </c>
      <c r="BV115" s="178">
        <v>34.37642580645161</v>
      </c>
      <c r="BW115" s="179">
        <f>BU115-BV115</f>
        <v>-34.37642580645161</v>
      </c>
      <c r="BX115" s="177">
        <f>BX114+SUM(BX140:BX141)</f>
        <v>0</v>
      </c>
      <c r="BY115" s="178">
        <v>34.22678064516128</v>
      </c>
      <c r="BZ115" s="179">
        <f>BX115-BY115</f>
        <v>-34.22678064516128</v>
      </c>
      <c r="CA115" s="177">
        <f>CA114+SUM(CA140:CA141)</f>
        <v>0</v>
      </c>
      <c r="CB115" s="178">
        <v>32.87997419354839</v>
      </c>
      <c r="CC115" s="179">
        <f>CA115-CB115</f>
        <v>-32.87997419354839</v>
      </c>
      <c r="CD115" s="177">
        <f>CD114+SUM(CD140:CD141)</f>
        <v>0</v>
      </c>
      <c r="CE115" s="178">
        <v>35.9028064516129</v>
      </c>
      <c r="CF115" s="179">
        <f>CD115-CE115</f>
        <v>-35.9028064516129</v>
      </c>
      <c r="CG115" s="177">
        <f>CG114+SUM(CG140:CG141)</f>
        <v>0</v>
      </c>
      <c r="CH115" s="178">
        <v>34.9750064516129</v>
      </c>
      <c r="CI115" s="179">
        <f>CG115-CH115</f>
        <v>-34.9750064516129</v>
      </c>
      <c r="CJ115" s="177">
        <f>CJ114+SUM(CJ140:CJ141)</f>
        <v>0</v>
      </c>
      <c r="CK115" s="178">
        <v>31.11416129032258</v>
      </c>
      <c r="CL115" s="179">
        <f>CJ115-CK115</f>
        <v>-31.11416129032258</v>
      </c>
      <c r="CM115" s="177">
        <f>CM114+SUM(CM140:CM141)</f>
        <v>0</v>
      </c>
      <c r="CN115" s="178">
        <v>32.31132258064516</v>
      </c>
      <c r="CO115" s="179">
        <f>CM115-CN115</f>
        <v>-32.31132258064516</v>
      </c>
      <c r="CP115" s="177">
        <f>CP114+SUM(CP140:CP141)</f>
        <v>0</v>
      </c>
      <c r="CQ115" s="178">
        <v>31.92224516129032</v>
      </c>
      <c r="CR115" s="179">
        <f>CP115-CQ115</f>
        <v>-31.92224516129032</v>
      </c>
      <c r="CS115" s="177">
        <f>CS114+SUM(CS140:CS141)</f>
        <v>0</v>
      </c>
      <c r="CT115" s="178">
        <v>34.22678064516128</v>
      </c>
      <c r="CU115" s="179">
        <f>CS115-CT115</f>
        <v>-34.22678064516128</v>
      </c>
      <c r="CV115" s="182"/>
      <c r="CW115" s="132"/>
      <c r="CX115" s="183"/>
      <c r="CY115" s="184"/>
      <c r="CZ115" s="184"/>
      <c r="DD115" s="132"/>
    </row>
    <row r="116" s="186" customFormat="1" ht="18" customHeight="1">
      <c r="A116" s="75">
        <v>111</v>
      </c>
      <c r="B116" s="173"/>
      <c r="C116" t="s" s="187">
        <v>254</v>
      </c>
      <c r="D116" s="167"/>
      <c r="E116" s="188"/>
      <c r="F116" s="189"/>
      <c r="G116" s="177">
        <f>G115+SUM(G142:G143)-SUM(H149,H151)</f>
        <v>0</v>
      </c>
      <c r="H116" s="178">
        <v>31.00678709677419</v>
      </c>
      <c r="I116" s="179">
        <f>G116-H116</f>
        <v>-31.00678709677419</v>
      </c>
      <c r="J116" s="177">
        <f>J115+SUM(J142:J143)-SUM(K149,K151)</f>
        <v>0</v>
      </c>
      <c r="K116" s="178">
        <v>35.70489693548387</v>
      </c>
      <c r="L116" s="179">
        <f>J116-K116</f>
        <v>-35.70489693548387</v>
      </c>
      <c r="M116" s="177">
        <f>M115+SUM(M142:M143)-SUM(N149,N151)</f>
        <v>0</v>
      </c>
      <c r="N116" s="178">
        <v>39.08762580645161</v>
      </c>
      <c r="O116" s="179">
        <f>M116-N116</f>
        <v>-39.08762580645161</v>
      </c>
      <c r="P116" s="177">
        <f>P115+SUM(P142:P143)-SUM(Q149,Q151)</f>
        <v>0</v>
      </c>
      <c r="Q116" s="178">
        <v>34.6282</v>
      </c>
      <c r="R116" s="179">
        <f>P116-Q116</f>
        <v>-34.6282</v>
      </c>
      <c r="S116" s="177">
        <f>S115+SUM(S142:S143)-SUM(T149,T151)</f>
        <v>0</v>
      </c>
      <c r="T116" s="178">
        <v>37.26195483870968</v>
      </c>
      <c r="U116" s="179">
        <f>S116-T116</f>
        <v>-37.26195483870968</v>
      </c>
      <c r="V116" s="177">
        <f>V115+SUM(V142:V143)-SUM(W149,W151)</f>
        <v>0</v>
      </c>
      <c r="W116" s="178">
        <v>38.12989677419355</v>
      </c>
      <c r="X116" s="179">
        <f>V116-W116</f>
        <v>-38.12989677419355</v>
      </c>
      <c r="Y116" s="177">
        <f>Y115+SUM(Y142:Y143)-SUM(Z149,Z151)</f>
        <v>0</v>
      </c>
      <c r="Z116" s="178">
        <v>35.28663870967742</v>
      </c>
      <c r="AA116" s="179">
        <f>Y116-Z116</f>
        <v>-35.28663870967742</v>
      </c>
      <c r="AB116" s="177">
        <f>AB115+SUM(AB142:AB143)-SUM(AC149,AC151)</f>
        <v>0</v>
      </c>
      <c r="AC116" s="178">
        <v>32.58255064516129</v>
      </c>
      <c r="AD116" s="179">
        <f>AB116-AC116</f>
        <v>-32.58255064516129</v>
      </c>
      <c r="AE116" s="177">
        <f>AE115+SUM(AE142:AE143)-SUM(AF149,AF151)</f>
        <v>0</v>
      </c>
      <c r="AF116" s="178">
        <v>27.82607919354839</v>
      </c>
      <c r="AG116" s="179">
        <f>AE116-AF116</f>
        <v>-27.82607919354839</v>
      </c>
      <c r="AH116" s="177">
        <f>AH115+SUM(AH142:AH143)-SUM(AI149,AI151)</f>
        <v>0</v>
      </c>
      <c r="AI116" s="178">
        <v>39.08762580645161</v>
      </c>
      <c r="AJ116" s="179">
        <f>AH116-AI116</f>
        <v>-39.08762580645161</v>
      </c>
      <c r="AK116" s="177">
        <f>AK115+SUM(AK142:AK143)-SUM(AL149,AL151)</f>
        <v>0</v>
      </c>
      <c r="AL116" s="178">
        <v>34.6282</v>
      </c>
      <c r="AM116" s="179">
        <f>AK116-AL116</f>
        <v>-34.6282</v>
      </c>
      <c r="AN116" s="177">
        <f>AN115+SUM(AN142:AN143)-SUM(AO149,AO151)</f>
        <v>0</v>
      </c>
      <c r="AO116" s="178">
        <v>37.26195483870968</v>
      </c>
      <c r="AP116" s="179">
        <f>AN116-AO116</f>
        <v>-37.26195483870968</v>
      </c>
      <c r="AQ116" s="177">
        <f>AQ115+SUM(AQ142:AQ143)-SUM(AR149,AR151)</f>
        <v>0</v>
      </c>
      <c r="AR116" s="178">
        <v>38.12989677419355</v>
      </c>
      <c r="AS116" s="179">
        <f>AQ116-AR116</f>
        <v>-38.12989677419355</v>
      </c>
      <c r="AT116" s="177">
        <f>AT115+SUM(AT142:AT143)-SUM(AU149,AU151)</f>
        <v>0</v>
      </c>
      <c r="AU116" s="178">
        <v>34.20919354838709</v>
      </c>
      <c r="AV116" s="179">
        <f>AT116-AU116</f>
        <v>-34.20919354838709</v>
      </c>
      <c r="AW116" s="177">
        <f>AW115+SUM(AW142:AW143)-SUM(AX149,AX151)</f>
        <v>0</v>
      </c>
      <c r="AX116" s="178">
        <v>32.05430322580645</v>
      </c>
      <c r="AY116" s="179">
        <f>AW116-AX116</f>
        <v>-32.05430322580645</v>
      </c>
      <c r="AZ116" s="177">
        <f>AZ115+SUM(AZ142:AZ143)-SUM(BA149,BA151)</f>
        <v>0</v>
      </c>
      <c r="BA116" s="178">
        <v>35.31656774193549</v>
      </c>
      <c r="BB116" s="179">
        <f>AZ116-BA116</f>
        <v>-35.31656774193549</v>
      </c>
      <c r="BC116" s="177">
        <f>BC115+SUM(BC142:BC143)-SUM(BD149,BD151)</f>
        <v>0</v>
      </c>
      <c r="BD116" s="178">
        <v>39.08762580645161</v>
      </c>
      <c r="BE116" s="179">
        <f>BC116-BD116</f>
        <v>-39.08762580645161</v>
      </c>
      <c r="BF116" s="177">
        <f>BF115+SUM(BF142:BF143)-SUM(BG149,BG151)</f>
        <v>0</v>
      </c>
      <c r="BG116" s="178">
        <v>34.6282</v>
      </c>
      <c r="BH116" s="179">
        <f>BF116-BG116</f>
        <v>-34.6282</v>
      </c>
      <c r="BI116" s="177">
        <f>BI115+SUM(BI142:BI143)-SUM(BJ149,BJ151)</f>
        <v>0</v>
      </c>
      <c r="BJ116" s="178">
        <v>37.26195483870968</v>
      </c>
      <c r="BK116" s="179">
        <f>BI116-BJ116</f>
        <v>-37.26195483870968</v>
      </c>
      <c r="BL116" s="177">
        <f>BL115+SUM(BL142:BL143)-SUM(BM149,BM151)</f>
        <v>0</v>
      </c>
      <c r="BM116" s="178">
        <v>38.12989677419355</v>
      </c>
      <c r="BN116" s="179">
        <f>BL116-BM116</f>
        <v>-38.12989677419355</v>
      </c>
      <c r="BO116" s="177">
        <f>BO115+SUM(BO142:BO143)-SUM(BP149,BP151)</f>
        <v>0</v>
      </c>
      <c r="BP116" s="178">
        <v>35.28663870967742</v>
      </c>
      <c r="BQ116" s="179">
        <f>BO116-BP116</f>
        <v>-35.28663870967742</v>
      </c>
      <c r="BR116" s="177">
        <f>BR115+SUM(BR142:BR143)-SUM(BS149,BS151)</f>
        <v>0</v>
      </c>
      <c r="BS116" s="178">
        <v>34.38876774193548</v>
      </c>
      <c r="BT116" s="179">
        <f>BR116-BS116</f>
        <v>-34.38876774193548</v>
      </c>
      <c r="BU116" s="177">
        <f>BU115+SUM(BU142:BU143)-SUM(BV149,BV151)</f>
        <v>0</v>
      </c>
      <c r="BV116" s="178">
        <v>35.64578709677419</v>
      </c>
      <c r="BW116" s="179">
        <f>BU116-BV116</f>
        <v>-35.64578709677419</v>
      </c>
      <c r="BX116" s="177">
        <f>BX115+SUM(BX142:BX143)-SUM(BY149,BY151)</f>
        <v>0</v>
      </c>
      <c r="BY116" s="178">
        <v>35.1369935483871</v>
      </c>
      <c r="BZ116" s="179">
        <f>BX116-BY116</f>
        <v>-35.1369935483871</v>
      </c>
      <c r="CA116" s="177">
        <f>CA115+SUM(CA142:CA143)-SUM(CB149,CB151)</f>
        <v>0</v>
      </c>
      <c r="CB116" s="178">
        <v>33.46096774193548</v>
      </c>
      <c r="CC116" s="179">
        <f>CA116-CB116</f>
        <v>-33.46096774193548</v>
      </c>
      <c r="CD116" s="177">
        <f>CD115+SUM(CD142:CD143)-SUM(CE149,CE151)</f>
        <v>0</v>
      </c>
      <c r="CE116" s="178">
        <v>37.86053548387097</v>
      </c>
      <c r="CF116" s="179">
        <f>CD116-CE116</f>
        <v>-37.86053548387097</v>
      </c>
      <c r="CG116" s="177">
        <f>CG115+SUM(CG142:CG143)-SUM(CH149,CH151)</f>
        <v>0</v>
      </c>
      <c r="CH116" s="178">
        <v>37.05245161290323</v>
      </c>
      <c r="CI116" s="179">
        <f>CG116-CH116</f>
        <v>-37.05245161290323</v>
      </c>
      <c r="CJ116" s="177">
        <f>CJ115+SUM(CJ142:CJ143)-SUM(CK149,CK151)</f>
        <v>0</v>
      </c>
      <c r="CK116" s="178">
        <v>34.41869677419355</v>
      </c>
      <c r="CL116" s="179">
        <f>CJ116-CK116</f>
        <v>-34.41869677419355</v>
      </c>
      <c r="CM116" s="177">
        <f>CM115+SUM(CM142:CM143)-SUM(CN149,CN151)</f>
        <v>0</v>
      </c>
      <c r="CN116" s="178">
        <v>33.90990322580645</v>
      </c>
      <c r="CO116" s="179">
        <f>CM116-CN116</f>
        <v>-33.90990322580645</v>
      </c>
      <c r="CP116" s="177">
        <f>CP115+SUM(CP142:CP143)-SUM(CQ149,CQ151)</f>
        <v>0</v>
      </c>
      <c r="CQ116" s="178">
        <v>35.01727741935484</v>
      </c>
      <c r="CR116" s="179">
        <f>CP116-CQ116</f>
        <v>-35.01727741935484</v>
      </c>
      <c r="CS116" s="177">
        <f>CS115+SUM(CS142:CS143)-SUM(CT149,CT151)</f>
        <v>0</v>
      </c>
      <c r="CT116" s="178">
        <v>35.1369935483871</v>
      </c>
      <c r="CU116" s="179">
        <f>CS116-CT116</f>
        <v>-35.1369935483871</v>
      </c>
      <c r="CV116" s="182"/>
      <c r="CW116" s="132"/>
      <c r="CX116" s="183"/>
      <c r="CY116" s="184"/>
      <c r="CZ116" s="184"/>
      <c r="DA116" s="190"/>
      <c r="DB116" s="190"/>
      <c r="DC116" s="190"/>
      <c r="DD116" s="132"/>
      <c r="DE116" s="190"/>
      <c r="DF116" s="191"/>
    </row>
    <row r="117" s="47" customFormat="1" ht="15.75" customHeight="1">
      <c r="A117" s="75">
        <v>112</v>
      </c>
      <c r="B117" s="173"/>
      <c r="C117" t="s" s="187">
        <v>255</v>
      </c>
      <c r="D117" s="167"/>
      <c r="E117" s="175"/>
      <c r="F117" s="176"/>
      <c r="G117" s="177">
        <f>G116+G144-H152-H154-H153</f>
        <v>0</v>
      </c>
      <c r="H117" s="178">
        <v>32.26156177419355</v>
      </c>
      <c r="I117" s="179">
        <f>G117-H117</f>
        <v>-32.26156177419355</v>
      </c>
      <c r="J117" s="177">
        <f>J116+J144-K152-K154-K153</f>
        <v>0</v>
      </c>
      <c r="K117" s="178">
        <v>35.64653532258065</v>
      </c>
      <c r="L117" s="179">
        <f>J117-K117</f>
        <v>-35.64653532258065</v>
      </c>
      <c r="M117" s="177">
        <f>M116+M144-N152-N154-N153</f>
        <v>0</v>
      </c>
      <c r="N117" s="178">
        <v>37.02252258064516</v>
      </c>
      <c r="O117" s="179">
        <f>M117-N117</f>
        <v>-37.02252258064516</v>
      </c>
      <c r="P117" s="177">
        <f>P116+P144-Q152-Q154-Q153</f>
        <v>0</v>
      </c>
      <c r="Q117" s="178">
        <v>32.86238709677419</v>
      </c>
      <c r="R117" s="179">
        <f>P117-Q117</f>
        <v>-32.86238709677419</v>
      </c>
      <c r="S117" s="177">
        <f>S116+S144-T152-T154-T153</f>
        <v>0</v>
      </c>
      <c r="T117" s="178">
        <v>35.76550322580646</v>
      </c>
      <c r="U117" s="179">
        <f>S117-T117</f>
        <v>-35.76550322580646</v>
      </c>
      <c r="V117" s="177">
        <f>V116+V144-W152-W154-W153</f>
        <v>0</v>
      </c>
      <c r="W117" s="178">
        <v>39.50663225806451</v>
      </c>
      <c r="X117" s="179">
        <f>V117-W117</f>
        <v>-39.50663225806451</v>
      </c>
      <c r="Y117" s="177">
        <f>Y116+Y144-Z152-Z154-Z153</f>
        <v>0</v>
      </c>
      <c r="Z117" s="178">
        <v>36.12465161290322</v>
      </c>
      <c r="AA117" s="179">
        <f>Y117-Z117</f>
        <v>-36.12465161290322</v>
      </c>
      <c r="AB117" s="177">
        <f>AB116+AB144-AC152-AC154-AC153</f>
        <v>0</v>
      </c>
      <c r="AC117" s="178">
        <v>34.39176064516129</v>
      </c>
      <c r="AD117" s="179">
        <f>AB117-AC117</f>
        <v>-34.39176064516129</v>
      </c>
      <c r="AE117" s="177">
        <f>AE116+AE144-AF152-AF154-AF153</f>
        <v>0</v>
      </c>
      <c r="AF117" s="178">
        <v>29.28511951612903</v>
      </c>
      <c r="AG117" s="179">
        <f>AE117-AF117</f>
        <v>-29.28511951612903</v>
      </c>
      <c r="AH117" s="177">
        <f>AH116+AH144-AI152-AI154-AI153</f>
        <v>0</v>
      </c>
      <c r="AI117" s="178">
        <v>37.02252258064516</v>
      </c>
      <c r="AJ117" s="179">
        <f>AH117-AI117</f>
        <v>-37.02252258064516</v>
      </c>
      <c r="AK117" s="177">
        <f>AK116+AK144-AL152-AL154-AL153</f>
        <v>0</v>
      </c>
      <c r="AL117" s="178">
        <v>32.86238709677419</v>
      </c>
      <c r="AM117" s="179">
        <f>AK117-AL117</f>
        <v>-32.86238709677419</v>
      </c>
      <c r="AN117" s="177">
        <f>AN116+AN144-AO152-AO154-AO153</f>
        <v>0</v>
      </c>
      <c r="AO117" s="178">
        <v>35.76550322580646</v>
      </c>
      <c r="AP117" s="179">
        <f>AN117-AO117</f>
        <v>-35.76550322580646</v>
      </c>
      <c r="AQ117" s="177">
        <f>AQ116+AQ144-AR152-AR154-AR153</f>
        <v>0</v>
      </c>
      <c r="AR117" s="178">
        <v>39.50663225806451</v>
      </c>
      <c r="AS117" s="179">
        <f>AQ117-AR117</f>
        <v>-39.50663225806451</v>
      </c>
      <c r="AT117" s="177">
        <f>AT116+AT144-AU152-AU154-AU153</f>
        <v>0</v>
      </c>
      <c r="AU117" s="178">
        <v>35.22678064516128</v>
      </c>
      <c r="AV117" s="179">
        <f>AT117-AU117</f>
        <v>-35.22678064516128</v>
      </c>
      <c r="AW117" s="177">
        <f>AW116+AW144-AX152-AX154-AX153</f>
        <v>0</v>
      </c>
      <c r="AX117" s="178">
        <v>33.07189032258064</v>
      </c>
      <c r="AY117" s="179">
        <f>AW117-AX117</f>
        <v>-33.07189032258064</v>
      </c>
      <c r="AZ117" s="177">
        <f>AZ116+AZ144-BA152-BA154-BA153</f>
        <v>0</v>
      </c>
      <c r="BA117" s="178">
        <v>34.5384129032258</v>
      </c>
      <c r="BB117" s="179">
        <f>AZ117-BA117</f>
        <v>-34.5384129032258</v>
      </c>
      <c r="BC117" s="177">
        <f>BC116+BC144-BD152-BD154-BD153</f>
        <v>0</v>
      </c>
      <c r="BD117" s="178">
        <v>37.02252258064516</v>
      </c>
      <c r="BE117" s="179">
        <f>BC117-BD117</f>
        <v>-37.02252258064516</v>
      </c>
      <c r="BF117" s="177">
        <f>BF116+BF144-BG152-BG154-BG153</f>
        <v>0</v>
      </c>
      <c r="BG117" s="178">
        <v>32.86238709677419</v>
      </c>
      <c r="BH117" s="179">
        <f>BF117-BG117</f>
        <v>-32.86238709677419</v>
      </c>
      <c r="BI117" s="177">
        <f>BI116+BI144-BJ152-BJ154-BJ153</f>
        <v>0</v>
      </c>
      <c r="BJ117" s="178">
        <v>35.76550322580646</v>
      </c>
      <c r="BK117" s="179">
        <f>BI117-BJ117</f>
        <v>-35.76550322580646</v>
      </c>
      <c r="BL117" s="177">
        <f>BL116+BL144-BM152-BM154-BM153</f>
        <v>0</v>
      </c>
      <c r="BM117" s="178">
        <v>39.50663225806451</v>
      </c>
      <c r="BN117" s="179">
        <f>BL117-BM117</f>
        <v>-39.50663225806451</v>
      </c>
      <c r="BO117" s="177">
        <f>BO116+BO144-BP152-BP154-BP153</f>
        <v>0</v>
      </c>
      <c r="BP117" s="178">
        <v>36.12465161290322</v>
      </c>
      <c r="BQ117" s="179">
        <f>BO117-BP117</f>
        <v>-36.12465161290322</v>
      </c>
      <c r="BR117" s="177">
        <f>BR116+BR144-BS152-BS154-BS153</f>
        <v>0</v>
      </c>
      <c r="BS117" s="178">
        <v>35.40635483870967</v>
      </c>
      <c r="BT117" s="179">
        <f>BR117-BS117</f>
        <v>-35.40635483870967</v>
      </c>
      <c r="BU117" s="177">
        <f>BU116+BU144-BV152-BV154-BV153</f>
        <v>0</v>
      </c>
      <c r="BV117" s="178">
        <v>35.43628387096774</v>
      </c>
      <c r="BW117" s="179">
        <f>BU117-BV117</f>
        <v>-35.43628387096774</v>
      </c>
      <c r="BX117" s="177">
        <f>BX116+BX144-BY152-BY154-BY153</f>
        <v>0</v>
      </c>
      <c r="BY117" s="178">
        <v>34.86763225806452</v>
      </c>
      <c r="BZ117" s="179">
        <f>BX117-BY117</f>
        <v>-34.86763225806452</v>
      </c>
      <c r="CA117" s="177">
        <f>CA116+CA144-CB152-CB154-CB153</f>
        <v>0</v>
      </c>
      <c r="CB117" s="178">
        <v>33.19160645161291</v>
      </c>
      <c r="CC117" s="179">
        <f>CA117-CB117</f>
        <v>-33.19160645161291</v>
      </c>
      <c r="CD117" s="177">
        <f>CD116+CD144-CE152-CE154-CE153</f>
        <v>0</v>
      </c>
      <c r="CE117" s="178">
        <v>36.87287741935484</v>
      </c>
      <c r="CF117" s="179">
        <f>CD117-CE117</f>
        <v>-36.87287741935484</v>
      </c>
      <c r="CG117" s="177">
        <f>CG116+CG144-CH152-CH154-CH153</f>
        <v>0</v>
      </c>
      <c r="CH117" s="178">
        <v>38.18975483870967</v>
      </c>
      <c r="CI117" s="179">
        <f>CG117-CH117</f>
        <v>-38.18975483870967</v>
      </c>
      <c r="CJ117" s="177">
        <f>CJ116+CJ144-CK152-CK154-CK153</f>
        <v>0</v>
      </c>
      <c r="CK117" s="178">
        <v>34.47855483870968</v>
      </c>
      <c r="CL117" s="179">
        <f>CJ117-CK117</f>
        <v>-34.47855483870968</v>
      </c>
      <c r="CM117" s="177">
        <f>CM116+CM144-CN152-CN154-CN153</f>
        <v>0</v>
      </c>
      <c r="CN117" s="178">
        <v>34.50848387096774</v>
      </c>
      <c r="CO117" s="179">
        <f>CM117-CN117</f>
        <v>-34.50848387096774</v>
      </c>
      <c r="CP117" s="177">
        <f>CP116+CP144-CQ152-CQ154-CQ153</f>
        <v>0</v>
      </c>
      <c r="CQ117" s="178">
        <v>35.61585806451613</v>
      </c>
      <c r="CR117" s="179">
        <f>CP117-CQ117</f>
        <v>-35.61585806451613</v>
      </c>
      <c r="CS117" s="177">
        <f>CS116+CS144-CT152-CT154-CT153</f>
        <v>0</v>
      </c>
      <c r="CT117" s="178">
        <v>34.86763225806452</v>
      </c>
      <c r="CU117" s="179">
        <f>CS117-CT117</f>
        <v>-34.86763225806452</v>
      </c>
      <c r="CV117" s="182"/>
      <c r="CW117" s="132"/>
      <c r="CX117" s="183"/>
      <c r="CY117" s="184"/>
      <c r="CZ117" s="184"/>
      <c r="DD117" s="132"/>
    </row>
    <row r="118" s="7" customFormat="1" ht="15.75" customHeight="1">
      <c r="A118" s="75">
        <v>113</v>
      </c>
      <c r="B118" s="173"/>
      <c r="C118" t="s" s="187">
        <v>256</v>
      </c>
      <c r="D118" s="167"/>
      <c r="E118" s="175"/>
      <c r="F118" s="176"/>
      <c r="G118" s="177">
        <f>G117+G145-SUM(H156,H157)</f>
        <v>0</v>
      </c>
      <c r="H118" s="178">
        <v>29.69365080645161</v>
      </c>
      <c r="I118" s="179">
        <f>G118-H118</f>
        <v>-29.69365080645161</v>
      </c>
      <c r="J118" s="177">
        <f>J117+J145-SUM(K156,K157)</f>
        <v>0</v>
      </c>
      <c r="K118" s="178">
        <v>35.17964241935483</v>
      </c>
      <c r="L118" s="179">
        <f>J118-K118</f>
        <v>-35.17964241935483</v>
      </c>
      <c r="M118" s="177">
        <f>M117+M145-SUM(N156,N157)</f>
        <v>0</v>
      </c>
      <c r="N118" s="178">
        <v>33.93983225806451</v>
      </c>
      <c r="O118" s="179">
        <f>M118-N118</f>
        <v>-33.93983225806451</v>
      </c>
      <c r="P118" s="177">
        <f>P117+P145-SUM(Q156,Q157)</f>
        <v>0</v>
      </c>
      <c r="Q118" s="178">
        <v>33.01203225806452</v>
      </c>
      <c r="R118" s="179">
        <f>P118-Q118</f>
        <v>-33.01203225806452</v>
      </c>
      <c r="S118" s="177">
        <f>S117+S145-SUM(T156,T157)</f>
        <v>0</v>
      </c>
      <c r="T118" s="178">
        <v>36.21443870967742</v>
      </c>
      <c r="U118" s="179">
        <f>S118-T118</f>
        <v>-36.21443870967742</v>
      </c>
      <c r="V118" s="177">
        <f>V117+V145-SUM(W156,W157)</f>
        <v>0</v>
      </c>
      <c r="W118" s="178">
        <v>38.24961290322581</v>
      </c>
      <c r="X118" s="179">
        <f>V118-W118</f>
        <v>-38.24961290322581</v>
      </c>
      <c r="Y118" s="177">
        <f>Y117+Y145-SUM(Z156,Z157)</f>
        <v>0</v>
      </c>
      <c r="Z118" s="178">
        <v>36.12465161290322</v>
      </c>
      <c r="AA118" s="179">
        <f>Y118-Z118</f>
        <v>-36.12465161290322</v>
      </c>
      <c r="AB118" s="177">
        <f>AB117+AB145-SUM(AC156,AC157)</f>
        <v>0</v>
      </c>
      <c r="AC118" s="178">
        <v>34.56684548387096</v>
      </c>
      <c r="AD118" s="179">
        <f>AB118-AC118</f>
        <v>-34.56684548387096</v>
      </c>
      <c r="AE118" s="177">
        <f>AE117+AE145-SUM(AF156,AF157)</f>
        <v>0</v>
      </c>
      <c r="AF118" s="178">
        <v>29.78119322580645</v>
      </c>
      <c r="AG118" s="179">
        <f>AE118-AF118</f>
        <v>-29.78119322580645</v>
      </c>
      <c r="AH118" s="177">
        <f>AH117+AH145-SUM(AI156,AI157)</f>
        <v>0</v>
      </c>
      <c r="AI118" s="178">
        <v>33.93983225806451</v>
      </c>
      <c r="AJ118" s="179">
        <f>AH118-AI118</f>
        <v>-33.93983225806451</v>
      </c>
      <c r="AK118" s="177">
        <f>AK117+AK145-SUM(AL156,AL157)</f>
        <v>0</v>
      </c>
      <c r="AL118" s="178">
        <v>33.01203225806452</v>
      </c>
      <c r="AM118" s="179">
        <f>AK118-AL118</f>
        <v>-33.01203225806452</v>
      </c>
      <c r="AN118" s="177">
        <f>AN117+AN145-SUM(AO156,AO157)</f>
        <v>0</v>
      </c>
      <c r="AO118" s="178">
        <v>36.21443870967742</v>
      </c>
      <c r="AP118" s="179">
        <f>AN118-AO118</f>
        <v>-36.21443870967742</v>
      </c>
      <c r="AQ118" s="177">
        <f>AQ117+AQ145-SUM(AR156,AR157)</f>
        <v>0</v>
      </c>
      <c r="AR118" s="178">
        <v>38.24961290322581</v>
      </c>
      <c r="AS118" s="179">
        <f>AQ118-AR118</f>
        <v>-38.24961290322581</v>
      </c>
      <c r="AT118" s="177">
        <f>AT117+AT145-SUM(AU156,AU157)</f>
        <v>0</v>
      </c>
      <c r="AU118" s="178">
        <v>34.50848387096774</v>
      </c>
      <c r="AV118" s="179">
        <f>AT118-AU118</f>
        <v>-34.50848387096774</v>
      </c>
      <c r="AW118" s="177">
        <f>AW117+AW145-SUM(AX156,AX157)</f>
        <v>0</v>
      </c>
      <c r="AX118" s="178">
        <v>34.05954838709677</v>
      </c>
      <c r="AY118" s="179">
        <f>AW118-AX118</f>
        <v>-34.05954838709677</v>
      </c>
      <c r="AZ118" s="177">
        <f>AZ117+AZ145-SUM(BA156,BA157)</f>
        <v>0</v>
      </c>
      <c r="BA118" s="178">
        <v>36.99259354838709</v>
      </c>
      <c r="BB118" s="179">
        <f>AZ118-BA118</f>
        <v>-36.99259354838709</v>
      </c>
      <c r="BC118" s="177">
        <f>BC117+BC145-SUM(BD156,BD157)</f>
        <v>0</v>
      </c>
      <c r="BD118" s="178">
        <v>33.93983225806451</v>
      </c>
      <c r="BE118" s="179">
        <f>BC118-BD118</f>
        <v>-33.93983225806451</v>
      </c>
      <c r="BF118" s="177">
        <f>BF117+BF145-SUM(BG156,BG157)</f>
        <v>0</v>
      </c>
      <c r="BG118" s="178">
        <v>33.01203225806452</v>
      </c>
      <c r="BH118" s="179">
        <f>BF118-BG118</f>
        <v>-33.01203225806452</v>
      </c>
      <c r="BI118" s="177">
        <f>BI117+BI145-SUM(BJ156,BJ157)</f>
        <v>0</v>
      </c>
      <c r="BJ118" s="178">
        <v>36.21443870967742</v>
      </c>
      <c r="BK118" s="179">
        <f>BI118-BJ118</f>
        <v>-36.21443870967742</v>
      </c>
      <c r="BL118" s="177">
        <f>BL117+BL145-SUM(BM156,BM157)</f>
        <v>0</v>
      </c>
      <c r="BM118" s="178">
        <v>38.24961290322581</v>
      </c>
      <c r="BN118" s="179">
        <f>BL118-BM118</f>
        <v>-38.24961290322581</v>
      </c>
      <c r="BO118" s="177">
        <f>BO117+BO145-SUM(BP156,BP157)</f>
        <v>0</v>
      </c>
      <c r="BP118" s="178">
        <v>36.12465161290322</v>
      </c>
      <c r="BQ118" s="179">
        <f>BO118-BP118</f>
        <v>-36.12465161290322</v>
      </c>
      <c r="BR118" s="177">
        <f>BR117+BR145-SUM(BS156,BS157)</f>
        <v>0</v>
      </c>
      <c r="BS118" s="178">
        <v>35.58592903225806</v>
      </c>
      <c r="BT118" s="179">
        <f>BR118-BS118</f>
        <v>-35.58592903225806</v>
      </c>
      <c r="BU118" s="177">
        <f>BU117+BU145-SUM(BV156,BV157)</f>
        <v>0</v>
      </c>
      <c r="BV118" s="178">
        <v>36.03486451612903</v>
      </c>
      <c r="BW118" s="179">
        <f>BU118-BV118</f>
        <v>-36.03486451612903</v>
      </c>
      <c r="BX118" s="177">
        <f>BX117+BX145-SUM(BY156,BY157)</f>
        <v>0</v>
      </c>
      <c r="BY118" s="178">
        <v>30.85714193548387</v>
      </c>
      <c r="BZ118" s="179">
        <f>BX118-BY118</f>
        <v>-30.85714193548387</v>
      </c>
      <c r="CA118" s="177">
        <f>CA117+CA145-SUM(CB156,CB157)</f>
        <v>0</v>
      </c>
      <c r="CB118" s="178">
        <v>33.82011612903226</v>
      </c>
      <c r="CC118" s="179">
        <f>CA118-CB118</f>
        <v>-33.82011612903226</v>
      </c>
      <c r="CD118" s="177">
        <f>CD117+CD145-SUM(CE156,CE157)</f>
        <v>0</v>
      </c>
      <c r="CE118" s="178">
        <v>38.96790967741936</v>
      </c>
      <c r="CF118" s="179">
        <f>CD118-CE118</f>
        <v>-38.96790967741936</v>
      </c>
      <c r="CG118" s="177">
        <f>CG117+CG145-SUM(CH156,CH157)</f>
        <v>0</v>
      </c>
      <c r="CH118" s="178">
        <v>38.04010967741935</v>
      </c>
      <c r="CI118" s="179">
        <f>CG118-CH118</f>
        <v>-38.04010967741935</v>
      </c>
      <c r="CJ118" s="177">
        <f>CJ117+CJ145-SUM(CK156,CK157)</f>
        <v>0</v>
      </c>
      <c r="CK118" s="178">
        <v>33.90990322580645</v>
      </c>
      <c r="CL118" s="179">
        <f>CJ118-CK118</f>
        <v>-33.90990322580645</v>
      </c>
      <c r="CM118" s="177">
        <f>CM117+CM145-SUM(CN156,CN157)</f>
        <v>0</v>
      </c>
      <c r="CN118" s="178">
        <v>35.25670967741935</v>
      </c>
      <c r="CO118" s="179">
        <f>CM118-CN118</f>
        <v>-35.25670967741935</v>
      </c>
      <c r="CP118" s="177">
        <f>CP117+CP145-SUM(CQ156,CQ157)</f>
        <v>0</v>
      </c>
      <c r="CQ118" s="178">
        <v>34.83770322580645</v>
      </c>
      <c r="CR118" s="179">
        <f>CP118-CQ118</f>
        <v>-34.83770322580645</v>
      </c>
      <c r="CS118" s="177">
        <f>CS117+CS145-SUM(CT156,CT157)</f>
        <v>0</v>
      </c>
      <c r="CT118" s="178">
        <v>30.85714193548387</v>
      </c>
      <c r="CU118" s="179">
        <f>CS118-CT118</f>
        <v>-30.85714193548387</v>
      </c>
      <c r="CV118" s="182"/>
      <c r="CW118" s="132"/>
      <c r="CX118" s="183"/>
      <c r="CY118" s="184"/>
      <c r="CZ118" s="184"/>
      <c r="DD118" s="132"/>
    </row>
    <row r="119" s="47" customFormat="1" ht="17.45" customHeight="1">
      <c r="A119" s="75">
        <v>114</v>
      </c>
      <c r="B119" s="173"/>
      <c r="C119" t="s" s="187">
        <v>257</v>
      </c>
      <c r="D119" s="167"/>
      <c r="E119" s="175"/>
      <c r="F119" s="176"/>
      <c r="G119" s="177">
        <f>G118+SUM(G146:G147)-SUM(H150,H130:H131)</f>
        <v>0</v>
      </c>
      <c r="H119" s="178">
        <v>28.64314177419355</v>
      </c>
      <c r="I119" s="179">
        <f>G119-H119</f>
        <v>-28.64314177419355</v>
      </c>
      <c r="J119" s="177">
        <f>J118+SUM(J146:J147)-SUM(K150,K130:K131)</f>
        <v>0</v>
      </c>
      <c r="K119" s="178">
        <v>33.95404854838709</v>
      </c>
      <c r="L119" s="179">
        <f>J119-K119</f>
        <v>-33.95404854838709</v>
      </c>
      <c r="M119" s="177">
        <f>M118+SUM(M146:M147)-SUM(N150,N130:N131)</f>
        <v>0</v>
      </c>
      <c r="N119" s="178">
        <v>33.73032903225806</v>
      </c>
      <c r="O119" s="179">
        <f>M119-N119</f>
        <v>-33.73032903225806</v>
      </c>
      <c r="P119" s="177">
        <f>P118+SUM(P146:P147)-SUM(Q150,Q130:Q131)</f>
        <v>0</v>
      </c>
      <c r="Q119" s="178">
        <v>31.99444516129032</v>
      </c>
      <c r="R119" s="179">
        <f>P119-Q119</f>
        <v>-31.99444516129032</v>
      </c>
      <c r="S119" s="177">
        <f>S118+SUM(S146:S147)-SUM(T150,T130:T131)</f>
        <v>0</v>
      </c>
      <c r="T119" s="178">
        <v>34.65812903225806</v>
      </c>
      <c r="U119" s="179">
        <f>S119-T119</f>
        <v>-34.65812903225806</v>
      </c>
      <c r="V119" s="177">
        <f>V118+SUM(V146:V147)-SUM(W150,W130:W131)</f>
        <v>0</v>
      </c>
      <c r="W119" s="178">
        <v>37.83060645161291</v>
      </c>
      <c r="X119" s="179">
        <f>V119-W119</f>
        <v>-37.83060645161291</v>
      </c>
      <c r="Y119" s="177">
        <f>Y118+SUM(Y146:Y147)-SUM(Z150,Z130:Z131)</f>
        <v>0</v>
      </c>
      <c r="Z119" s="178">
        <v>33.34125161290322</v>
      </c>
      <c r="AA119" s="179">
        <f>Y119-Z119</f>
        <v>-33.34125161290322</v>
      </c>
      <c r="AB119" s="177">
        <f>AB118+SUM(AB146:AB147)-SUM(AC150,AC130:AC131)</f>
        <v>0</v>
      </c>
      <c r="AC119" s="178">
        <v>31.7071264516129</v>
      </c>
      <c r="AD119" s="179">
        <f>AB119-AC119</f>
        <v>-31.7071264516129</v>
      </c>
      <c r="AE119" s="177">
        <f>AE118+SUM(AE146:AE147)-SUM(AF150,AF130:AF131)</f>
        <v>0</v>
      </c>
      <c r="AF119" s="178">
        <v>30.21890532258065</v>
      </c>
      <c r="AG119" s="179">
        <f>AE119-AF119</f>
        <v>-30.21890532258065</v>
      </c>
      <c r="AH119" s="177">
        <f>AH118+SUM(AH146:AH147)-SUM(AI150,AI130:AI131)</f>
        <v>0</v>
      </c>
      <c r="AI119" s="178">
        <v>33.73032903225806</v>
      </c>
      <c r="AJ119" s="179">
        <f>AH119-AI119</f>
        <v>-33.73032903225806</v>
      </c>
      <c r="AK119" s="177">
        <f>AK118+SUM(AK146:AK147)-SUM(AL150,AL130:AL131)</f>
        <v>0</v>
      </c>
      <c r="AL119" s="178">
        <v>31.99444516129032</v>
      </c>
      <c r="AM119" s="179">
        <f>AK119-AL119</f>
        <v>-31.99444516129032</v>
      </c>
      <c r="AN119" s="177">
        <f>AN118+SUM(AN146:AN147)-SUM(AO150,AO130:AO131)</f>
        <v>0</v>
      </c>
      <c r="AO119" s="178">
        <v>34.65812903225806</v>
      </c>
      <c r="AP119" s="179">
        <f>AN119-AO119</f>
        <v>-34.65812903225806</v>
      </c>
      <c r="AQ119" s="177">
        <f>AQ118+SUM(AQ146:AQ147)-SUM(AR150,AR130:AR131)</f>
        <v>0</v>
      </c>
      <c r="AR119" s="178">
        <v>37.83060645161291</v>
      </c>
      <c r="AS119" s="179">
        <f>AQ119-AR119</f>
        <v>-37.83060645161291</v>
      </c>
      <c r="AT119" s="177">
        <f>AT118+SUM(AT146:AT147)-SUM(AU150,AU130:AU131)</f>
        <v>0</v>
      </c>
      <c r="AU119" s="178">
        <v>33.7004</v>
      </c>
      <c r="AV119" s="179">
        <f>AT119-AU119</f>
        <v>-33.7004</v>
      </c>
      <c r="AW119" s="177">
        <f>AW118+SUM(AW146:AW147)-SUM(AX150,AX130:AX131)</f>
        <v>0</v>
      </c>
      <c r="AX119" s="178">
        <v>32.71274193548387</v>
      </c>
      <c r="AY119" s="179">
        <f>AW119-AX119</f>
        <v>-32.71274193548387</v>
      </c>
      <c r="AZ119" s="177">
        <f>AZ118+SUM(AZ146:AZ147)-SUM(BA150,BA130:BA131)</f>
        <v>0</v>
      </c>
      <c r="BA119" s="178">
        <v>35.79543225806452</v>
      </c>
      <c r="BB119" s="179">
        <f>AZ119-BA119</f>
        <v>-35.79543225806452</v>
      </c>
      <c r="BC119" s="177">
        <f>BC118+SUM(BC146:BC147)-SUM(BD150,BD130:BD131)</f>
        <v>0</v>
      </c>
      <c r="BD119" s="178">
        <v>33.73032903225806</v>
      </c>
      <c r="BE119" s="179">
        <f>BC119-BD119</f>
        <v>-33.73032903225806</v>
      </c>
      <c r="BF119" s="177">
        <f>BF118+SUM(BF146:BF147)-SUM(BG150,BG130:BG131)</f>
        <v>0</v>
      </c>
      <c r="BG119" s="178">
        <v>31.99444516129032</v>
      </c>
      <c r="BH119" s="179">
        <f>BF119-BG119</f>
        <v>-31.99444516129032</v>
      </c>
      <c r="BI119" s="177">
        <f>BI118+SUM(BI146:BI147)-SUM(BJ150,BJ130:BJ131)</f>
        <v>0</v>
      </c>
      <c r="BJ119" s="178">
        <v>34.65812903225806</v>
      </c>
      <c r="BK119" s="179">
        <f>BI119-BJ119</f>
        <v>-34.65812903225806</v>
      </c>
      <c r="BL119" s="177">
        <f>BL118+SUM(BL146:BL147)-SUM(BM150,BM130:BM131)</f>
        <v>0</v>
      </c>
      <c r="BM119" s="178">
        <v>37.83060645161291</v>
      </c>
      <c r="BN119" s="179">
        <f>BL119-BM119</f>
        <v>-37.83060645161291</v>
      </c>
      <c r="BO119" s="177">
        <f>BO118+SUM(BO146:BO147)-SUM(BP150,BP130:BP131)</f>
        <v>0</v>
      </c>
      <c r="BP119" s="178">
        <v>33.34125161290322</v>
      </c>
      <c r="BQ119" s="179">
        <f>BO119-BP119</f>
        <v>-33.34125161290322</v>
      </c>
      <c r="BR119" s="177">
        <f>BR118+SUM(BR146:BR147)-SUM(BS150,BS130:BS131)</f>
        <v>0</v>
      </c>
      <c r="BS119" s="178">
        <v>33.34125161290322</v>
      </c>
      <c r="BT119" s="179">
        <f>BR119-BS119</f>
        <v>-33.34125161290322</v>
      </c>
      <c r="BU119" s="177">
        <f>BU118+SUM(BU146:BU147)-SUM(BV150,BV130:BV131)</f>
        <v>0</v>
      </c>
      <c r="BV119" s="178">
        <v>33.55075483870968</v>
      </c>
      <c r="BW119" s="179">
        <f>BU119-BV119</f>
        <v>-33.55075483870968</v>
      </c>
      <c r="BX119" s="177">
        <f>BX118+SUM(BX146:BX147)-SUM(BY150,BY130:BY131)</f>
        <v>0</v>
      </c>
      <c r="BY119" s="178">
        <v>32.11416129032258</v>
      </c>
      <c r="BZ119" s="179">
        <f>BX119-BY119</f>
        <v>-32.11416129032258</v>
      </c>
      <c r="CA119" s="177">
        <f>CA118+SUM(CA146:CA147)-SUM(CB150,CB130:CB131)</f>
        <v>0</v>
      </c>
      <c r="CB119" s="178">
        <v>33.82011612903226</v>
      </c>
      <c r="CC119" s="179">
        <f>CA119-CB119</f>
        <v>-33.82011612903226</v>
      </c>
      <c r="CD119" s="177">
        <f>CD118+SUM(CD146:CD147)-SUM(CE150,CE130:CE131)</f>
        <v>0</v>
      </c>
      <c r="CE119" s="178">
        <v>39.02776774193548</v>
      </c>
      <c r="CF119" s="179">
        <f>CD119-CE119</f>
        <v>-39.02776774193548</v>
      </c>
      <c r="CG119" s="177">
        <f>CG118+SUM(CG146:CG147)-SUM(CH150,CH130:CH131)</f>
        <v>0</v>
      </c>
      <c r="CH119" s="178">
        <v>39.32705806451613</v>
      </c>
      <c r="CI119" s="179">
        <f>CG119-CH119</f>
        <v>-39.32705806451613</v>
      </c>
      <c r="CJ119" s="177">
        <f>CJ118+SUM(CJ146:CJ147)-SUM(CK150,CK130:CK131)</f>
        <v>0</v>
      </c>
      <c r="CK119" s="178">
        <v>31.90465806451613</v>
      </c>
      <c r="CL119" s="179">
        <f>CJ119-CK119</f>
        <v>-31.90465806451613</v>
      </c>
      <c r="CM119" s="177">
        <f>CM118+SUM(CM146:CM147)-SUM(CN150,CN130:CN131)</f>
        <v>0</v>
      </c>
      <c r="CN119" s="178">
        <v>33.55075483870968</v>
      </c>
      <c r="CO119" s="179">
        <f>CM119-CN119</f>
        <v>-33.55075483870968</v>
      </c>
      <c r="CP119" s="177">
        <f>CP118+SUM(CP146:CP147)-SUM(CQ150,CQ130:CQ131)</f>
        <v>0</v>
      </c>
      <c r="CQ119" s="178">
        <v>35.07713548387097</v>
      </c>
      <c r="CR119" s="179">
        <f>CP119-CQ119</f>
        <v>-35.07713548387097</v>
      </c>
      <c r="CS119" s="177">
        <f>CS118+SUM(CS146:CS147)-SUM(CT150,CT130:CT131)</f>
        <v>0</v>
      </c>
      <c r="CT119" s="178">
        <v>32.11416129032258</v>
      </c>
      <c r="CU119" s="179">
        <f>CS119-CT119</f>
        <v>-32.11416129032258</v>
      </c>
      <c r="CV119" s="182"/>
      <c r="CW119" s="192"/>
      <c r="CX119" s="193"/>
      <c r="CY119" s="194"/>
      <c r="CZ119" s="194"/>
      <c r="DA119" s="193"/>
      <c r="DB119" s="195"/>
      <c r="DC119" s="195"/>
      <c r="DD119" s="132"/>
      <c r="DE119" s="195"/>
      <c r="DF119" s="196"/>
    </row>
    <row r="120" s="47" customFormat="1" ht="15.75" customHeight="1">
      <c r="A120" s="75">
        <v>115</v>
      </c>
      <c r="B120" s="173"/>
      <c r="C120" t="s" s="185">
        <v>258</v>
      </c>
      <c r="D120" s="167"/>
      <c r="E120" s="175"/>
      <c r="F120" s="176"/>
      <c r="G120" s="177">
        <f>G119+G148-SUM(H132:H133)</f>
        <v>0</v>
      </c>
      <c r="H120" s="178">
        <v>28.78904580645161</v>
      </c>
      <c r="I120" s="179">
        <f>G120-H120</f>
        <v>-28.78904580645161</v>
      </c>
      <c r="J120" s="177">
        <f>J119+J148-SUM(K132:K133)</f>
        <v>0</v>
      </c>
      <c r="K120" s="178">
        <v>31.91139209677419</v>
      </c>
      <c r="L120" s="179">
        <f>J120-K120</f>
        <v>-31.91139209677419</v>
      </c>
      <c r="M120" s="177">
        <f>M119+M148-SUM(N132:N133)</f>
        <v>0</v>
      </c>
      <c r="N120" s="178">
        <v>33.79018709677419</v>
      </c>
      <c r="O120" s="179">
        <f>M120-N120</f>
        <v>-33.79018709677419</v>
      </c>
      <c r="P120" s="177">
        <f>P119+P148-SUM(Q132:Q133)</f>
        <v>0</v>
      </c>
      <c r="Q120" s="178">
        <v>30.37827741935484</v>
      </c>
      <c r="R120" s="179">
        <f>P120-Q120</f>
        <v>-30.37827741935484</v>
      </c>
      <c r="S120" s="177">
        <f>S119+S148-SUM(T132:T133)</f>
        <v>0</v>
      </c>
      <c r="T120" s="178">
        <v>33.52082580645161</v>
      </c>
      <c r="U120" s="179">
        <f>S120-T120</f>
        <v>-33.52082580645161</v>
      </c>
      <c r="V120" s="177">
        <f>V119+V148-SUM(W132:W133)</f>
        <v>0</v>
      </c>
      <c r="W120" s="178">
        <v>36.12465161290322</v>
      </c>
      <c r="X120" s="179">
        <f>V120-W120</f>
        <v>-36.12465161290322</v>
      </c>
      <c r="Y120" s="177">
        <f>Y119+Y148-SUM(Z132:Z133)</f>
        <v>0</v>
      </c>
      <c r="Z120" s="178">
        <v>32.92224516129032</v>
      </c>
      <c r="AA120" s="179">
        <f>Y120-Z120</f>
        <v>-32.92224516129032</v>
      </c>
      <c r="AB120" s="177">
        <f>AB119+AB148-SUM(AC132:AC133)</f>
        <v>0</v>
      </c>
      <c r="AC120" s="178">
        <v>30.24808612903226</v>
      </c>
      <c r="AD120" s="179">
        <f>AB120-AC120</f>
        <v>-30.24808612903226</v>
      </c>
      <c r="AE120" s="177">
        <f>AE119+AE148-SUM(AF132:AF133)</f>
        <v>0</v>
      </c>
      <c r="AF120" s="178">
        <v>29.11003467741936</v>
      </c>
      <c r="AG120" s="179">
        <f>AE120-AF120</f>
        <v>-29.11003467741936</v>
      </c>
      <c r="AH120" s="177">
        <f>AH119+AH148-SUM(AI132:AI133)</f>
        <v>0</v>
      </c>
      <c r="AI120" s="178">
        <v>33.79018709677419</v>
      </c>
      <c r="AJ120" s="179">
        <f>AH120-AI120</f>
        <v>-33.79018709677419</v>
      </c>
      <c r="AK120" s="177">
        <f>AK119+AK148-SUM(AL132:AL133)</f>
        <v>0</v>
      </c>
      <c r="AL120" s="178">
        <v>30.37827741935484</v>
      </c>
      <c r="AM120" s="179">
        <f>AK120-AL120</f>
        <v>-30.37827741935484</v>
      </c>
      <c r="AN120" s="177">
        <f>AN119+AN148-SUM(AO132:AO133)</f>
        <v>0</v>
      </c>
      <c r="AO120" s="178">
        <v>33.52082580645161</v>
      </c>
      <c r="AP120" s="179">
        <f>AN120-AO120</f>
        <v>-33.52082580645161</v>
      </c>
      <c r="AQ120" s="177">
        <f>AQ119+AQ148-SUM(AR132:AR133)</f>
        <v>0</v>
      </c>
      <c r="AR120" s="178">
        <v>36.12465161290322</v>
      </c>
      <c r="AS120" s="179">
        <f>AQ120-AR120</f>
        <v>-36.12465161290322</v>
      </c>
      <c r="AT120" s="177">
        <f>AT119+AT148-SUM(AU132:AU133)</f>
        <v>0</v>
      </c>
      <c r="AU120" s="178">
        <v>32.74267096774194</v>
      </c>
      <c r="AV120" s="179">
        <f>AT120-AU120</f>
        <v>-32.74267096774194</v>
      </c>
      <c r="AW120" s="177">
        <f>AW119+AW148-SUM(AX132:AX133)</f>
        <v>0</v>
      </c>
      <c r="AX120" s="178">
        <v>32.17401935483871</v>
      </c>
      <c r="AY120" s="179">
        <f>AW120-AX120</f>
        <v>-32.17401935483871</v>
      </c>
      <c r="AZ120" s="177">
        <f>AZ119+AZ148-SUM(BA132:BA133)</f>
        <v>0</v>
      </c>
      <c r="BA120" s="178">
        <v>32.26380645161291</v>
      </c>
      <c r="BB120" s="179">
        <f>AZ120-BA120</f>
        <v>-32.26380645161291</v>
      </c>
      <c r="BC120" s="177">
        <f>BC119+BC148-SUM(BD132:BD133)</f>
        <v>0</v>
      </c>
      <c r="BD120" s="178">
        <v>33.79018709677419</v>
      </c>
      <c r="BE120" s="179">
        <f>BC120-BD120</f>
        <v>-33.79018709677419</v>
      </c>
      <c r="BF120" s="177">
        <f>BF119+BF148-SUM(BG132:BG133)</f>
        <v>0</v>
      </c>
      <c r="BG120" s="178">
        <v>30.37827741935484</v>
      </c>
      <c r="BH120" s="179">
        <f>BF120-BG120</f>
        <v>-30.37827741935484</v>
      </c>
      <c r="BI120" s="177">
        <f>BI119+BI148-SUM(BJ132:BJ133)</f>
        <v>0</v>
      </c>
      <c r="BJ120" s="178">
        <v>33.52082580645161</v>
      </c>
      <c r="BK120" s="179">
        <f>BI120-BJ120</f>
        <v>-33.52082580645161</v>
      </c>
      <c r="BL120" s="177">
        <f>BL119+BL148-SUM(BM132:BM133)</f>
        <v>0</v>
      </c>
      <c r="BM120" s="178">
        <v>36.12465161290322</v>
      </c>
      <c r="BN120" s="179">
        <f>BL120-BM120</f>
        <v>-36.12465161290322</v>
      </c>
      <c r="BO120" s="177">
        <f>BO119+BO148-SUM(BP132:BP133)</f>
        <v>0</v>
      </c>
      <c r="BP120" s="178">
        <v>32.92224516129032</v>
      </c>
      <c r="BQ120" s="179">
        <f>BO120-BP120</f>
        <v>-32.92224516129032</v>
      </c>
      <c r="BR120" s="177">
        <f>BR119+BR148-SUM(BS132:BS133)</f>
        <v>0</v>
      </c>
      <c r="BS120" s="178">
        <v>33.16167741935484</v>
      </c>
      <c r="BT120" s="179">
        <f>BR120-BS120</f>
        <v>-33.16167741935484</v>
      </c>
      <c r="BU120" s="177">
        <f>BU119+BU148-SUM(BV132:BV133)</f>
        <v>0</v>
      </c>
      <c r="BV120" s="178">
        <v>32.20394838709677</v>
      </c>
      <c r="BW120" s="179">
        <f>BU120-BV120</f>
        <v>-32.20394838709677</v>
      </c>
      <c r="BX120" s="177">
        <f>BX119+BX148-SUM(BY132:BY133)</f>
        <v>0</v>
      </c>
      <c r="BY120" s="178">
        <v>31.48565161290323</v>
      </c>
      <c r="BZ120" s="179">
        <f>BX120-BY120</f>
        <v>-31.48565161290323</v>
      </c>
      <c r="CA120" s="177">
        <f>CA119+CA148-SUM(CB132:CB133)</f>
        <v>0</v>
      </c>
      <c r="CB120" s="178">
        <v>30.46806451612903</v>
      </c>
      <c r="CC120" s="179">
        <f>CA120-CB120</f>
        <v>-30.46806451612903</v>
      </c>
      <c r="CD120" s="177">
        <f>CD119+CD148-SUM(CE132:CE133)</f>
        <v>0</v>
      </c>
      <c r="CE120" s="178">
        <v>36.66337419354839</v>
      </c>
      <c r="CF120" s="179">
        <f>CD120-CE120</f>
        <v>-36.66337419354839</v>
      </c>
      <c r="CG120" s="177">
        <f>CG119+CG148-SUM(CH132:CH133)</f>
        <v>0</v>
      </c>
      <c r="CH120" s="178">
        <v>37.56124516129032</v>
      </c>
      <c r="CI120" s="179">
        <f>CG120-CH120</f>
        <v>-37.56124516129032</v>
      </c>
      <c r="CJ120" s="177">
        <f>CJ119+CJ148-SUM(CK132:CK133)</f>
        <v>0</v>
      </c>
      <c r="CK120" s="178">
        <v>28.61246451612903</v>
      </c>
      <c r="CL120" s="179">
        <f>CJ120-CK120</f>
        <v>-28.61246451612903</v>
      </c>
      <c r="CM120" s="177">
        <f>CM119+CM148-SUM(CN132:CN133)</f>
        <v>0</v>
      </c>
      <c r="CN120" s="178">
        <v>33.46096774193548</v>
      </c>
      <c r="CO120" s="179">
        <f>CM120-CN120</f>
        <v>-33.46096774193548</v>
      </c>
      <c r="CP120" s="177">
        <f>CP119+CP148-SUM(CQ132:CQ133)</f>
        <v>0</v>
      </c>
      <c r="CQ120" s="178">
        <v>32.02437419354839</v>
      </c>
      <c r="CR120" s="179">
        <f>CP120-CQ120</f>
        <v>-32.02437419354839</v>
      </c>
      <c r="CS120" s="177">
        <f>CS119+CS148-SUM(CT132:CT133)</f>
        <v>0</v>
      </c>
      <c r="CT120" s="178">
        <v>31.48565161290323</v>
      </c>
      <c r="CU120" s="179">
        <f>CS120-CT120</f>
        <v>-31.48565161290323</v>
      </c>
      <c r="CV120" s="182"/>
      <c r="CW120" s="197"/>
      <c r="CX120" s="198"/>
      <c r="CY120" s="199"/>
      <c r="CZ120" s="199"/>
      <c r="DA120" s="198"/>
      <c r="DD120" s="132"/>
    </row>
    <row r="121" s="47" customFormat="1" ht="15.75" customHeight="1">
      <c r="A121" s="75">
        <v>116</v>
      </c>
      <c r="B121" s="173"/>
      <c r="C121" t="s" s="174">
        <v>259</v>
      </c>
      <c r="D121" s="167"/>
      <c r="G121" s="177">
        <f>G120+SUM(G154:G155)-SUM(H134:H135)</f>
        <v>0</v>
      </c>
      <c r="H121" s="178">
        <v>27.44672870967742</v>
      </c>
      <c r="I121" s="179">
        <f>G121-H121</f>
        <v>-27.44672870967742</v>
      </c>
      <c r="J121" s="177">
        <f>J120+SUM(J154:J155)-SUM(K134:K135)</f>
        <v>0</v>
      </c>
      <c r="K121" s="178">
        <v>31.56122241935484</v>
      </c>
      <c r="L121" s="179">
        <f>J121-K121</f>
        <v>-31.56122241935484</v>
      </c>
      <c r="M121" s="177">
        <f>M120+SUM(M154:M155)-SUM(N134:N135)</f>
        <v>0</v>
      </c>
      <c r="N121" s="178">
        <v>31.54550967741935</v>
      </c>
      <c r="O121" s="179">
        <f>M121-N121</f>
        <v>-31.54550967741935</v>
      </c>
      <c r="P121" s="177">
        <f>P120+SUM(P154:P155)-SUM(Q134:Q135)</f>
        <v>0</v>
      </c>
      <c r="Q121" s="178">
        <v>28.5526064516129</v>
      </c>
      <c r="R121" s="179">
        <f>P121-Q121</f>
        <v>-28.5526064516129</v>
      </c>
      <c r="S121" s="177">
        <f>S120+SUM(S154:S155)-SUM(T134:T135)</f>
        <v>0</v>
      </c>
      <c r="T121" s="178">
        <v>32.74267096774194</v>
      </c>
      <c r="U121" s="179">
        <f>S121-T121</f>
        <v>-32.74267096774194</v>
      </c>
      <c r="V121" s="177">
        <f>V120+SUM(V154:V155)-SUM(W134:W135)</f>
        <v>0</v>
      </c>
      <c r="W121" s="178">
        <v>33.10181935483871</v>
      </c>
      <c r="X121" s="179">
        <f>V121-W121</f>
        <v>-33.10181935483871</v>
      </c>
      <c r="Y121" s="177">
        <f>Y120+SUM(Y154:Y155)-SUM(Z134:Z135)</f>
        <v>0</v>
      </c>
      <c r="Z121" s="178">
        <v>31.03671612903226</v>
      </c>
      <c r="AA121" s="179">
        <f>Y121-Z121</f>
        <v>-31.03671612903226</v>
      </c>
      <c r="AB121" s="177">
        <f>AB120+SUM(AB154:AB155)-SUM(AC134:AC135)</f>
        <v>0</v>
      </c>
      <c r="AC121" s="178">
        <v>31.38613758064516</v>
      </c>
      <c r="AD121" s="179">
        <f>AB121-AC121</f>
        <v>-31.38613758064516</v>
      </c>
      <c r="AE121" s="177">
        <f>AE120+SUM(AE154:AE155)-SUM(AF134:AF135)</f>
        <v>0</v>
      </c>
      <c r="AF121" s="178">
        <v>26.07523080645161</v>
      </c>
      <c r="AG121" s="179">
        <f>AE121-AF121</f>
        <v>-26.07523080645161</v>
      </c>
      <c r="AH121" s="177">
        <f>AH120+SUM(AH154:AH155)-SUM(AI134:AI135)</f>
        <v>0</v>
      </c>
      <c r="AI121" s="178">
        <v>31.54550967741935</v>
      </c>
      <c r="AJ121" s="179">
        <f>AH121-AI121</f>
        <v>-31.54550967741935</v>
      </c>
      <c r="AK121" s="177">
        <f>AK120+SUM(AK154:AK155)-SUM(AL134:AL135)</f>
        <v>0</v>
      </c>
      <c r="AL121" s="178">
        <v>28.5526064516129</v>
      </c>
      <c r="AM121" s="179">
        <f>AK121-AL121</f>
        <v>-28.5526064516129</v>
      </c>
      <c r="AN121" s="177">
        <f>AN120+SUM(AN154:AN155)-SUM(AO134:AO135)</f>
        <v>0</v>
      </c>
      <c r="AO121" s="178">
        <v>32.74267096774194</v>
      </c>
      <c r="AP121" s="179">
        <f>AN121-AO121</f>
        <v>-32.74267096774194</v>
      </c>
      <c r="AQ121" s="177">
        <f>AQ120+SUM(AQ154:AQ155)-SUM(AR134:AR135)</f>
        <v>0</v>
      </c>
      <c r="AR121" s="178">
        <v>33.10181935483871</v>
      </c>
      <c r="AS121" s="179">
        <f>AQ121-AR121</f>
        <v>-33.10181935483871</v>
      </c>
      <c r="AT121" s="177">
        <f>AT120+SUM(AT154:AT155)-SUM(AU134:AU135)</f>
        <v>0</v>
      </c>
      <c r="AU121" s="178">
        <v>29.77969677419355</v>
      </c>
      <c r="AV121" s="179">
        <f>AT121-AU121</f>
        <v>-29.77969677419355</v>
      </c>
      <c r="AW121" s="177">
        <f>AW120+SUM(AW154:AW155)-SUM(AX134:AX135)</f>
        <v>0</v>
      </c>
      <c r="AX121" s="178">
        <v>30.82721290322581</v>
      </c>
      <c r="AY121" s="179">
        <f>AW121-AX121</f>
        <v>-30.82721290322581</v>
      </c>
      <c r="AZ121" s="177">
        <f>AZ120+SUM(AZ154:AZ155)-SUM(BA134:BA135)</f>
        <v>0</v>
      </c>
      <c r="BA121" s="178">
        <v>30.55785161290323</v>
      </c>
      <c r="BB121" s="179">
        <f>AZ121-BA121</f>
        <v>-30.55785161290323</v>
      </c>
      <c r="BC121" s="177">
        <f>BC120+SUM(BC154:BC155)-SUM(BD134:BD135)</f>
        <v>0</v>
      </c>
      <c r="BD121" s="178">
        <v>31.54550967741935</v>
      </c>
      <c r="BE121" s="179">
        <f>BC121-BD121</f>
        <v>-31.54550967741935</v>
      </c>
      <c r="BF121" s="177">
        <f>BF120+SUM(BF154:BF155)-SUM(BG134:BG135)</f>
        <v>0</v>
      </c>
      <c r="BG121" s="178">
        <v>28.5526064516129</v>
      </c>
      <c r="BH121" s="179">
        <f>BF121-BG121</f>
        <v>-28.5526064516129</v>
      </c>
      <c r="BI121" s="177">
        <f>BI120+SUM(BI154:BI155)-SUM(BJ134:BJ135)</f>
        <v>0</v>
      </c>
      <c r="BJ121" s="178">
        <v>32.74267096774194</v>
      </c>
      <c r="BK121" s="179">
        <f>BI121-BJ121</f>
        <v>-32.74267096774194</v>
      </c>
      <c r="BL121" s="177">
        <f>BL120+SUM(BL154:BL155)-SUM(BM134:BM135)</f>
        <v>0</v>
      </c>
      <c r="BM121" s="178">
        <v>33.10181935483871</v>
      </c>
      <c r="BN121" s="179">
        <f>BL121-BM121</f>
        <v>-33.10181935483871</v>
      </c>
      <c r="BO121" s="177">
        <f>BO120+SUM(BO154:BO155)-SUM(BP134:BP135)</f>
        <v>0</v>
      </c>
      <c r="BP121" s="178">
        <v>31.03671612903226</v>
      </c>
      <c r="BQ121" s="179">
        <f>BO121-BP121</f>
        <v>-31.03671612903226</v>
      </c>
      <c r="BR121" s="177">
        <f>BR120+SUM(BR154:BR155)-SUM(BS134:BS135)</f>
        <v>0</v>
      </c>
      <c r="BS121" s="178">
        <v>31.51558064516129</v>
      </c>
      <c r="BT121" s="179">
        <f>BR121-BS121</f>
        <v>-31.51558064516129</v>
      </c>
      <c r="BU121" s="177">
        <f>BU120+SUM(BU154:BU155)-SUM(BV134:BV135)</f>
        <v>0</v>
      </c>
      <c r="BV121" s="178">
        <v>28.40296129032258</v>
      </c>
      <c r="BW121" s="179">
        <f>BU121-BV121</f>
        <v>-28.40296129032258</v>
      </c>
      <c r="BX121" s="177">
        <f>BX120+SUM(BX154:BX155)-SUM(BY134:BY135)</f>
        <v>0</v>
      </c>
      <c r="BY121" s="178">
        <v>29.89941290322581</v>
      </c>
      <c r="BZ121" s="179">
        <f>BX121-BY121</f>
        <v>-29.89941290322581</v>
      </c>
      <c r="CA121" s="177">
        <f>CA120+SUM(CA154:CA155)-SUM(CB134:CB135)</f>
        <v>0</v>
      </c>
      <c r="CB121" s="178">
        <v>30.43813548387097</v>
      </c>
      <c r="CC121" s="179">
        <f>CA121-CB121</f>
        <v>-30.43813548387097</v>
      </c>
      <c r="CD121" s="177">
        <f>CD120+SUM(CD154:CD155)-SUM(CE134:CE135)</f>
        <v>0</v>
      </c>
      <c r="CE121" s="178">
        <v>34.59827096774194</v>
      </c>
      <c r="CF121" s="179">
        <f>CD121-CE121</f>
        <v>-34.59827096774194</v>
      </c>
      <c r="CG121" s="177">
        <f>CG120+SUM(CG154:CG155)-SUM(CH134:CH135)</f>
        <v>0</v>
      </c>
      <c r="CH121" s="178">
        <v>33.87997419354839</v>
      </c>
      <c r="CI121" s="179">
        <f>CG121-CH121</f>
        <v>-33.87997419354839</v>
      </c>
      <c r="CJ121" s="177">
        <f>CJ120+SUM(CJ154:CJ155)-SUM(CK134:CK135)</f>
        <v>0</v>
      </c>
      <c r="CK121" s="178">
        <v>27.53501935483871</v>
      </c>
      <c r="CL121" s="179">
        <f>CJ121-CK121</f>
        <v>-27.53501935483871</v>
      </c>
      <c r="CM121" s="177">
        <f>CM120+SUM(CM154:CM155)-SUM(CN134:CN135)</f>
        <v>0</v>
      </c>
      <c r="CN121" s="178">
        <v>29.92934193548387</v>
      </c>
      <c r="CO121" s="179">
        <f>CM121-CN121</f>
        <v>-29.92934193548387</v>
      </c>
      <c r="CP121" s="177">
        <f>CP120+SUM(CP154:CP155)-SUM(CQ134:CQ135)</f>
        <v>0</v>
      </c>
      <c r="CQ121" s="178">
        <v>31.00678709677419</v>
      </c>
      <c r="CR121" s="179">
        <f>CP121-CQ121</f>
        <v>-31.00678709677419</v>
      </c>
      <c r="CS121" s="177">
        <f>CS120+SUM(CS154:CS155)-SUM(CT134:CT135)</f>
        <v>0</v>
      </c>
      <c r="CT121" s="178">
        <v>29.89941290322581</v>
      </c>
      <c r="CU121" s="179">
        <f>CS121-CT121</f>
        <v>-29.89941290322581</v>
      </c>
      <c r="CV121" s="182"/>
      <c r="CW121" s="197"/>
      <c r="CX121" s="198"/>
      <c r="CY121" s="199"/>
      <c r="CZ121" s="199"/>
      <c r="DA121" s="198"/>
      <c r="DD121" s="132"/>
    </row>
    <row r="122" s="47" customFormat="1" ht="15.75" customHeight="1">
      <c r="A122" s="75">
        <v>117</v>
      </c>
      <c r="B122" s="173"/>
      <c r="C122" t="s" s="174">
        <v>260</v>
      </c>
      <c r="D122" s="167"/>
      <c r="E122" s="175"/>
      <c r="F122" s="176"/>
      <c r="G122" s="177">
        <f>G121+G157-SUM(H136:H137)-H155</f>
        <v>0</v>
      </c>
      <c r="H122" s="178">
        <v>24.92147419354838</v>
      </c>
      <c r="I122" s="179">
        <f>G122-H122</f>
        <v>-24.92147419354838</v>
      </c>
      <c r="J122" s="177">
        <f>J121+J157-SUM(K136:K137)-K155</f>
        <v>0</v>
      </c>
      <c r="K122" s="178">
        <v>28.45235177419354</v>
      </c>
      <c r="L122" s="179">
        <f>J122-K122</f>
        <v>-28.45235177419354</v>
      </c>
      <c r="M122" s="177">
        <f>M121+M157-SUM(N136:N137)-N155</f>
        <v>0</v>
      </c>
      <c r="N122" s="178">
        <v>28.10891612903226</v>
      </c>
      <c r="O122" s="179">
        <f>M122-N122</f>
        <v>-28.10891612903226</v>
      </c>
      <c r="P122" s="177">
        <f>P121+P157-SUM(Q136:Q137)-Q155</f>
        <v>0</v>
      </c>
      <c r="Q122" s="178">
        <v>26.52267741935484</v>
      </c>
      <c r="R122" s="179">
        <f>P122-Q122</f>
        <v>-26.52267741935484</v>
      </c>
      <c r="S122" s="177">
        <f>S121+S157-SUM(T136:T137)-T155</f>
        <v>0</v>
      </c>
      <c r="T122" s="178">
        <v>28.04905806451613</v>
      </c>
      <c r="U122" s="179">
        <f>S122-T122</f>
        <v>-28.04905806451613</v>
      </c>
      <c r="V122" s="177">
        <f>V121+V157-SUM(W136:W137)-W155</f>
        <v>0</v>
      </c>
      <c r="W122" s="178">
        <v>30.53316774193548</v>
      </c>
      <c r="X122" s="179">
        <f>V122-W122</f>
        <v>-30.53316774193548</v>
      </c>
      <c r="Y122" s="177">
        <f>Y121+Y157-SUM(Z136:Z137)-Z155</f>
        <v>0</v>
      </c>
      <c r="Z122" s="178">
        <v>28.13884516129032</v>
      </c>
      <c r="AA122" s="179">
        <f>Y122-Z122</f>
        <v>-28.13884516129032</v>
      </c>
      <c r="AB122" s="177">
        <f>AB121+AB157-SUM(AC136:AC137)-AC155</f>
        <v>0</v>
      </c>
      <c r="AC122" s="178">
        <v>28.16054370967742</v>
      </c>
      <c r="AD122" s="179">
        <f>AB122-AC122</f>
        <v>-28.16054370967742</v>
      </c>
      <c r="AE122" s="177">
        <f>AE121+AE157-SUM(AF136:AF137)-AF155</f>
        <v>0</v>
      </c>
      <c r="AF122" s="178">
        <v>23.92932677419355</v>
      </c>
      <c r="AG122" s="179">
        <f>AE122-AF122</f>
        <v>-23.92932677419355</v>
      </c>
      <c r="AH122" s="177">
        <f>AH121+AH157-SUM(AI136:AI137)-AI155</f>
        <v>0</v>
      </c>
      <c r="AI122" s="178">
        <v>28.10891612903226</v>
      </c>
      <c r="AJ122" s="179">
        <f>AH122-AI122</f>
        <v>-28.10891612903226</v>
      </c>
      <c r="AK122" s="177">
        <f>AK121+AK157-SUM(AL136:AL137)-AL155</f>
        <v>0</v>
      </c>
      <c r="AL122" s="178">
        <v>26.52267741935484</v>
      </c>
      <c r="AM122" s="179">
        <f>AK122-AL122</f>
        <v>-26.52267741935484</v>
      </c>
      <c r="AN122" s="177">
        <f>AN121+AN157-SUM(AO136:AO137)-AO155</f>
        <v>0</v>
      </c>
      <c r="AO122" s="178">
        <v>28.04905806451613</v>
      </c>
      <c r="AP122" s="179">
        <f>AN122-AO122</f>
        <v>-28.04905806451613</v>
      </c>
      <c r="AQ122" s="177">
        <f>AQ121+AQ157-SUM(AR136:AR137)-AR155</f>
        <v>0</v>
      </c>
      <c r="AR122" s="178">
        <v>30.53316774193548</v>
      </c>
      <c r="AS122" s="179">
        <f>AQ122-AR122</f>
        <v>-30.53316774193548</v>
      </c>
      <c r="AT122" s="177">
        <f>AT121+AT157-SUM(AU136:AU137)-AU155</f>
        <v>0</v>
      </c>
      <c r="AU122" s="178">
        <v>28.70749677419355</v>
      </c>
      <c r="AV122" s="179">
        <f>AT122-AU122</f>
        <v>-28.70749677419355</v>
      </c>
      <c r="AW122" s="177">
        <f>AW121+AW157-SUM(AX136:AX137)-AX155</f>
        <v>0</v>
      </c>
      <c r="AX122" s="178">
        <v>27.51033548387097</v>
      </c>
      <c r="AY122" s="179">
        <f>AW122-AX122</f>
        <v>-27.51033548387097</v>
      </c>
      <c r="AZ122" s="177">
        <f>AZ121+AZ157-SUM(BA136:BA137)-BA155</f>
        <v>0</v>
      </c>
      <c r="BA122" s="178">
        <v>27.92934193548387</v>
      </c>
      <c r="BB122" s="179">
        <f>AZ122-BA122</f>
        <v>-27.92934193548387</v>
      </c>
      <c r="BC122" s="177">
        <f>BC121+BC157-SUM(BD136:BD137)-BD155</f>
        <v>0</v>
      </c>
      <c r="BD122" s="178">
        <v>28.10891612903226</v>
      </c>
      <c r="BE122" s="179">
        <f>BC122-BD122</f>
        <v>-28.10891612903226</v>
      </c>
      <c r="BF122" s="177">
        <f>BF121+BF157-SUM(BG136:BG137)-BG155</f>
        <v>0</v>
      </c>
      <c r="BG122" s="178">
        <v>26.52267741935484</v>
      </c>
      <c r="BH122" s="179">
        <f>BF122-BG122</f>
        <v>-26.52267741935484</v>
      </c>
      <c r="BI122" s="177">
        <f>BI121+BI157-SUM(BJ136:BJ137)-BJ155</f>
        <v>0</v>
      </c>
      <c r="BJ122" s="178">
        <v>28.04905806451613</v>
      </c>
      <c r="BK122" s="179">
        <f>BI122-BJ122</f>
        <v>-28.04905806451613</v>
      </c>
      <c r="BL122" s="177">
        <f>BL121+BL157-SUM(BM136:BM137)-BM155</f>
        <v>0</v>
      </c>
      <c r="BM122" s="178">
        <v>30.53316774193548</v>
      </c>
      <c r="BN122" s="179">
        <f>BL122-BM122</f>
        <v>-30.53316774193548</v>
      </c>
      <c r="BO122" s="177">
        <f>BO121+BO157-SUM(BP136:BP137)-BP155</f>
        <v>0</v>
      </c>
      <c r="BP122" s="178">
        <v>28.13884516129032</v>
      </c>
      <c r="BQ122" s="179">
        <f>BO122-BP122</f>
        <v>-28.13884516129032</v>
      </c>
      <c r="BR122" s="177">
        <f>BR121+BR157-SUM(BS136:BS137)-BS155</f>
        <v>0</v>
      </c>
      <c r="BS122" s="178">
        <v>28.4979935483871</v>
      </c>
      <c r="BT122" s="179">
        <f>BR122-BS122</f>
        <v>-28.4979935483871</v>
      </c>
      <c r="BU122" s="177">
        <f>BU121+BU157-SUM(BV136:BV137)-BV155</f>
        <v>0</v>
      </c>
      <c r="BV122" s="178">
        <v>26.5526064516129</v>
      </c>
      <c r="BW122" s="179">
        <f>BU122-BV122</f>
        <v>-26.5526064516129</v>
      </c>
      <c r="BX122" s="177">
        <f>BX121+BX157-SUM(BY136:BY137)-BY155</f>
        <v>0</v>
      </c>
      <c r="BY122" s="178">
        <v>26.19345806451613</v>
      </c>
      <c r="BZ122" s="179">
        <f>BX122-BY122</f>
        <v>-26.19345806451613</v>
      </c>
      <c r="CA122" s="177">
        <f>CA121+CA157-SUM(CB136:CB137)-CB155</f>
        <v>0</v>
      </c>
      <c r="CB122" s="178">
        <v>28.64763870967742</v>
      </c>
      <c r="CC122" s="179">
        <f>CA122-CB122</f>
        <v>-28.64763870967742</v>
      </c>
      <c r="CD122" s="177">
        <f>CD121+CD157-SUM(CE136:CE137)-CE155</f>
        <v>0</v>
      </c>
      <c r="CE122" s="178">
        <v>31.04196129032258</v>
      </c>
      <c r="CF122" s="179">
        <f>CD122-CE122</f>
        <v>-31.04196129032258</v>
      </c>
      <c r="CG122" s="177">
        <f>CG121+CG157-SUM(CH136:CH137)-CH155</f>
        <v>0</v>
      </c>
      <c r="CH122" s="178">
        <v>30.17401935483871</v>
      </c>
      <c r="CI122" s="179">
        <f>CG122-CH122</f>
        <v>-30.17401935483871</v>
      </c>
      <c r="CJ122" s="177">
        <f>CJ121+CJ157-SUM(CK136:CK137)-CK155</f>
        <v>0</v>
      </c>
      <c r="CK122" s="178">
        <v>24.84665161290323</v>
      </c>
      <c r="CL122" s="179">
        <f>CJ122-CK122</f>
        <v>-24.84665161290323</v>
      </c>
      <c r="CM122" s="177">
        <f>CM121+CM157-SUM(CN136:CN137)-CN155</f>
        <v>0</v>
      </c>
      <c r="CN122" s="178">
        <v>27.0614</v>
      </c>
      <c r="CO122" s="179">
        <f>CM122-CN122</f>
        <v>-27.0614</v>
      </c>
      <c r="CP122" s="177">
        <f>CP121+CP157-SUM(CQ136:CQ137)-CQ155</f>
        <v>0</v>
      </c>
      <c r="CQ122" s="178">
        <v>26.43289032258064</v>
      </c>
      <c r="CR122" s="179">
        <f>CP122-CQ122</f>
        <v>-26.43289032258064</v>
      </c>
      <c r="CS122" s="177">
        <f>CS121+CS157-SUM(CT136:CT137)-CT155</f>
        <v>0</v>
      </c>
      <c r="CT122" s="178">
        <v>26.19345806451613</v>
      </c>
      <c r="CU122" s="179">
        <f>CS122-CT122</f>
        <v>-26.19345806451613</v>
      </c>
      <c r="CV122" s="182"/>
      <c r="CW122" s="197"/>
      <c r="CX122" s="198"/>
      <c r="CY122" s="199"/>
      <c r="CZ122" s="199"/>
      <c r="DA122" s="198"/>
      <c r="DD122" s="132"/>
    </row>
    <row r="123" s="47" customFormat="1" ht="15.75" customHeight="1">
      <c r="A123" s="75">
        <v>118</v>
      </c>
      <c r="B123" s="173"/>
      <c r="C123" t="s" s="174">
        <v>261</v>
      </c>
      <c r="D123" s="167"/>
      <c r="E123" s="175"/>
      <c r="F123" s="176"/>
      <c r="G123" s="177">
        <f>G122-SUM(H138:H139)</f>
        <v>0</v>
      </c>
      <c r="H123" s="178">
        <v>22.48376209677419</v>
      </c>
      <c r="I123" s="179">
        <f>G123-H123</f>
        <v>-22.48376209677419</v>
      </c>
      <c r="J123" s="177">
        <f>J122-SUM(K138:K139)</f>
        <v>0</v>
      </c>
      <c r="K123" s="178">
        <v>23.44672870967742</v>
      </c>
      <c r="L123" s="179">
        <f>J123-K123</f>
        <v>-23.44672870967742</v>
      </c>
      <c r="M123" s="177">
        <f>M122-SUM(N138:N139)</f>
        <v>0</v>
      </c>
      <c r="N123" s="178">
        <v>26.55785161290323</v>
      </c>
      <c r="O123" s="179">
        <f>M123-N123</f>
        <v>-26.55785161290323</v>
      </c>
      <c r="P123" s="177">
        <f>P122-SUM(Q138:Q139)</f>
        <v>0</v>
      </c>
      <c r="Q123" s="178">
        <v>24.2233870967742</v>
      </c>
      <c r="R123" s="179">
        <f>P123-Q123</f>
        <v>-24.2233870967742</v>
      </c>
      <c r="S123" s="177">
        <f>S122-SUM(T138:T139)</f>
        <v>0</v>
      </c>
      <c r="T123" s="178">
        <v>25.86948387096774</v>
      </c>
      <c r="U123" s="179">
        <f>S123-T123</f>
        <v>-25.86948387096774</v>
      </c>
      <c r="V123" s="177">
        <f>V122-SUM(W138:W139)</f>
        <v>0</v>
      </c>
      <c r="W123" s="178">
        <v>25.12125806451613</v>
      </c>
      <c r="X123" s="179">
        <f>V123-W123</f>
        <v>-25.12125806451613</v>
      </c>
      <c r="Y123" s="177">
        <f>Y122-SUM(Z138:Z139)</f>
        <v>0</v>
      </c>
      <c r="Z123" s="178">
        <v>24.31317419354838</v>
      </c>
      <c r="AA123" s="179">
        <f>Y123-Z123</f>
        <v>-24.31317419354838</v>
      </c>
      <c r="AB123" s="177">
        <f>AB122-SUM(AC138:AC139)</f>
        <v>0</v>
      </c>
      <c r="AC123" s="178">
        <v>24.46805693548387</v>
      </c>
      <c r="AD123" s="179">
        <f>AB123-AC123</f>
        <v>-24.46805693548387</v>
      </c>
      <c r="AE123" s="177">
        <f>AE122-SUM(AF138:AF139)</f>
        <v>0</v>
      </c>
      <c r="AF123" s="178">
        <v>20.96636016129032</v>
      </c>
      <c r="AG123" s="179">
        <f>AE123-AF123</f>
        <v>-20.96636016129032</v>
      </c>
      <c r="AH123" s="177">
        <f>AH122-SUM(AI138:AI139)</f>
        <v>0</v>
      </c>
      <c r="AI123" s="178">
        <v>26.55785161290323</v>
      </c>
      <c r="AJ123" s="179">
        <f>AH123-AI123</f>
        <v>-26.55785161290323</v>
      </c>
      <c r="AK123" s="177">
        <f>AK122-SUM(AL138:AL139)</f>
        <v>0</v>
      </c>
      <c r="AL123" s="178">
        <v>24.2233870967742</v>
      </c>
      <c r="AM123" s="179">
        <f>AK123-AL123</f>
        <v>-24.2233870967742</v>
      </c>
      <c r="AN123" s="177">
        <f>AN122-SUM(AO138:AO139)</f>
        <v>0</v>
      </c>
      <c r="AO123" s="178">
        <v>25.86948387096774</v>
      </c>
      <c r="AP123" s="179">
        <f>AN123-AO123</f>
        <v>-25.86948387096774</v>
      </c>
      <c r="AQ123" s="177">
        <f>AQ122-SUM(AR138:AR139)</f>
        <v>0</v>
      </c>
      <c r="AR123" s="178">
        <v>25.12125806451613</v>
      </c>
      <c r="AS123" s="179">
        <f>AQ123-AR123</f>
        <v>-25.12125806451613</v>
      </c>
      <c r="AT123" s="177">
        <f>AT122-SUM(AU138:AU139)</f>
        <v>0</v>
      </c>
      <c r="AU123" s="178">
        <v>25.15118709677419</v>
      </c>
      <c r="AV123" s="179">
        <f>AT123-AU123</f>
        <v>-25.15118709677419</v>
      </c>
      <c r="AW123" s="177">
        <f>AW122-SUM(AX138:AX139)</f>
        <v>0</v>
      </c>
      <c r="AX123" s="178">
        <v>24.82196774193548</v>
      </c>
      <c r="AY123" s="179">
        <f>AW123-AX123</f>
        <v>-24.82196774193548</v>
      </c>
      <c r="AZ123" s="177">
        <f>AZ122-SUM(BA138:BA139)</f>
        <v>0</v>
      </c>
      <c r="BA123" s="178">
        <v>24.01388387096774</v>
      </c>
      <c r="BB123" s="179">
        <f>AZ123-BA123</f>
        <v>-24.01388387096774</v>
      </c>
      <c r="BC123" s="177">
        <f>BC122-SUM(BD138:BD139)</f>
        <v>0</v>
      </c>
      <c r="BD123" s="178">
        <v>26.55785161290323</v>
      </c>
      <c r="BE123" s="179">
        <f>BC123-BD123</f>
        <v>-26.55785161290323</v>
      </c>
      <c r="BF123" s="177">
        <f>BF122-SUM(BG138:BG139)</f>
        <v>0</v>
      </c>
      <c r="BG123" s="178">
        <v>24.2233870967742</v>
      </c>
      <c r="BH123" s="179">
        <f>BF123-BG123</f>
        <v>-24.2233870967742</v>
      </c>
      <c r="BI123" s="177">
        <f>BI122-SUM(BJ138:BJ139)</f>
        <v>0</v>
      </c>
      <c r="BJ123" s="178">
        <v>25.86948387096774</v>
      </c>
      <c r="BK123" s="179">
        <f>BI123-BJ123</f>
        <v>-25.86948387096774</v>
      </c>
      <c r="BL123" s="177">
        <f>BL122-SUM(BM138:BM139)</f>
        <v>0</v>
      </c>
      <c r="BM123" s="178">
        <v>25.12125806451613</v>
      </c>
      <c r="BN123" s="179">
        <f>BL123-BM123</f>
        <v>-25.12125806451613</v>
      </c>
      <c r="BO123" s="177">
        <f>BO122-SUM(BP138:BP139)</f>
        <v>0</v>
      </c>
      <c r="BP123" s="178">
        <v>24.31317419354838</v>
      </c>
      <c r="BQ123" s="179">
        <f>BO123-BP123</f>
        <v>-24.31317419354838</v>
      </c>
      <c r="BR123" s="177">
        <f>BR122-SUM(BS138:BS139)</f>
        <v>0</v>
      </c>
      <c r="BS123" s="178">
        <v>24.04381290322581</v>
      </c>
      <c r="BT123" s="179">
        <f>BR123-BS123</f>
        <v>-24.04381290322581</v>
      </c>
      <c r="BU123" s="177">
        <f>BU122-SUM(BV138:BV139)</f>
        <v>0</v>
      </c>
      <c r="BV123" s="178">
        <v>22.87658064516129</v>
      </c>
      <c r="BW123" s="179">
        <f>BU123-BV123</f>
        <v>-22.87658064516129</v>
      </c>
      <c r="BX123" s="177">
        <f>BX122-SUM(BY138:BY139)</f>
        <v>0</v>
      </c>
      <c r="BY123" s="178">
        <v>24.9716129032258</v>
      </c>
      <c r="BZ123" s="179">
        <f>BX123-BY123</f>
        <v>-24.9716129032258</v>
      </c>
      <c r="CA123" s="177">
        <f>CA122-SUM(CB138:CB139)</f>
        <v>0</v>
      </c>
      <c r="CB123" s="178">
        <v>24.61246451612903</v>
      </c>
      <c r="CC123" s="179">
        <f>CA123-CB123</f>
        <v>-24.61246451612903</v>
      </c>
      <c r="CD123" s="177">
        <f>CD122-SUM(CE138:CE139)</f>
        <v>0</v>
      </c>
      <c r="CE123" s="178">
        <v>27.51558064516129</v>
      </c>
      <c r="CF123" s="179">
        <f>CD123-CE123</f>
        <v>-27.51558064516129</v>
      </c>
      <c r="CG123" s="177">
        <f>CG122-SUM(CH138:CH139)</f>
        <v>0</v>
      </c>
      <c r="CH123" s="178">
        <v>25.65998064516129</v>
      </c>
      <c r="CI123" s="179">
        <f>CG123-CH123</f>
        <v>-25.65998064516129</v>
      </c>
      <c r="CJ123" s="177">
        <f>CJ122-SUM(CK138:CK139)</f>
        <v>0</v>
      </c>
      <c r="CK123" s="178">
        <v>23.47516129032258</v>
      </c>
      <c r="CL123" s="179">
        <f>CJ123-CK123</f>
        <v>-23.47516129032258</v>
      </c>
      <c r="CM123" s="177">
        <f>CM122-SUM(CN138:CN139)</f>
        <v>0</v>
      </c>
      <c r="CN123" s="178">
        <v>25.42054838709677</v>
      </c>
      <c r="CO123" s="179">
        <f>CM123-CN123</f>
        <v>-25.42054838709677</v>
      </c>
      <c r="CP123" s="177">
        <f>CP122-SUM(CQ138:CQ139)</f>
        <v>0</v>
      </c>
      <c r="CQ123" s="178">
        <v>25.77969677419355</v>
      </c>
      <c r="CR123" s="179">
        <f>CP123-CQ123</f>
        <v>-25.77969677419355</v>
      </c>
      <c r="CS123" s="177">
        <f>CS122-SUM(CT138:CT139)</f>
        <v>0</v>
      </c>
      <c r="CT123" s="178">
        <v>24.9716129032258</v>
      </c>
      <c r="CU123" s="179">
        <f>CS123-CT123</f>
        <v>-24.9716129032258</v>
      </c>
      <c r="CV123" s="182"/>
      <c r="CW123" s="197"/>
      <c r="CX123" s="198"/>
      <c r="CY123" s="199"/>
      <c r="CZ123" s="199"/>
      <c r="DA123" s="198"/>
      <c r="DD123" s="132"/>
    </row>
    <row r="124" s="47" customFormat="1" ht="15.75" customHeight="1">
      <c r="A124" s="75">
        <v>119</v>
      </c>
      <c r="B124" s="173"/>
      <c r="C124" t="s" s="174">
        <v>262</v>
      </c>
      <c r="D124" s="167"/>
      <c r="E124" s="175"/>
      <c r="F124" s="176"/>
      <c r="G124" s="177">
        <f>G123-SUM(H140,H141)</f>
        <v>0</v>
      </c>
      <c r="H124" s="178">
        <v>20.09093596774193</v>
      </c>
      <c r="I124" s="179">
        <f>G124-H124</f>
        <v>-20.09093596774193</v>
      </c>
      <c r="J124" s="177">
        <f>J123-SUM(K140,K141)</f>
        <v>0</v>
      </c>
      <c r="K124" s="178">
        <v>21.84178435483871</v>
      </c>
      <c r="L124" s="179">
        <f>J124-K124</f>
        <v>-21.84178435483871</v>
      </c>
      <c r="M124" s="177">
        <f>M123-SUM(N140,N141)</f>
        <v>0</v>
      </c>
      <c r="N124" s="178">
        <v>25.5701935483871</v>
      </c>
      <c r="O124" s="179">
        <f>M124-N124</f>
        <v>-25.5701935483871</v>
      </c>
      <c r="P124" s="177">
        <f>P123-SUM(Q140,Q141)</f>
        <v>0</v>
      </c>
      <c r="Q124" s="178">
        <v>24.01388387096774</v>
      </c>
      <c r="R124" s="179">
        <f>P124-Q124</f>
        <v>-24.01388387096774</v>
      </c>
      <c r="S124" s="177">
        <f>S123-SUM(T140,T141)</f>
        <v>0</v>
      </c>
      <c r="T124" s="178">
        <v>25.0614</v>
      </c>
      <c r="U124" s="179">
        <f>S124-T124</f>
        <v>-25.0614</v>
      </c>
      <c r="V124" s="177">
        <f>V123-SUM(W140,W141)</f>
        <v>0</v>
      </c>
      <c r="W124" s="178">
        <v>24.31317419354838</v>
      </c>
      <c r="X124" s="179">
        <f>V124-W124</f>
        <v>-24.31317419354838</v>
      </c>
      <c r="Y124" s="177">
        <f>Y123-SUM(Z140,Z141)</f>
        <v>0</v>
      </c>
      <c r="Z124" s="178">
        <v>24.82196774193548</v>
      </c>
      <c r="AA124" s="179">
        <f>Y124-Z124</f>
        <v>-24.82196774193548</v>
      </c>
      <c r="AB124" s="177">
        <f>AB123-SUM(AC140,AC141)</f>
        <v>0</v>
      </c>
      <c r="AC124" s="178">
        <v>24.26379129032258</v>
      </c>
      <c r="AD124" s="179">
        <f>AB124-AC124</f>
        <v>-24.26379129032258</v>
      </c>
      <c r="AE124" s="177">
        <f>AE123-SUM(AF140,AF141)</f>
        <v>0</v>
      </c>
      <c r="AF124" s="178">
        <v>19.39059661290322</v>
      </c>
      <c r="AG124" s="179">
        <f>AE124-AF124</f>
        <v>-19.39059661290322</v>
      </c>
      <c r="AH124" s="177">
        <f>AH123-SUM(AI140,AI141)</f>
        <v>0</v>
      </c>
      <c r="AI124" s="178">
        <v>25.5701935483871</v>
      </c>
      <c r="AJ124" s="179">
        <f>AH124-AI124</f>
        <v>-25.5701935483871</v>
      </c>
      <c r="AK124" s="177">
        <f>AK123-SUM(AL140,AL141)</f>
        <v>0</v>
      </c>
      <c r="AL124" s="178">
        <v>24.01388387096774</v>
      </c>
      <c r="AM124" s="179">
        <f>AK124-AL124</f>
        <v>-24.01388387096774</v>
      </c>
      <c r="AN124" s="177">
        <f>AN123-SUM(AO140,AO141)</f>
        <v>0</v>
      </c>
      <c r="AO124" s="178">
        <v>25.0614</v>
      </c>
      <c r="AP124" s="179">
        <f>AN124-AO124</f>
        <v>-25.0614</v>
      </c>
      <c r="AQ124" s="177">
        <f>AQ123-SUM(AR140,AR141)</f>
        <v>0</v>
      </c>
      <c r="AR124" s="178">
        <v>24.31317419354838</v>
      </c>
      <c r="AS124" s="179">
        <f>AQ124-AR124</f>
        <v>-24.31317419354838</v>
      </c>
      <c r="AT124" s="177">
        <f>AT123-SUM(AU140,AU141)</f>
        <v>0</v>
      </c>
      <c r="AU124" s="178">
        <v>24.61246451612903</v>
      </c>
      <c r="AV124" s="179">
        <f>AT124-AU124</f>
        <v>-24.61246451612903</v>
      </c>
      <c r="AW124" s="177">
        <f>AW123-SUM(AX140,AX141)</f>
        <v>0</v>
      </c>
      <c r="AX124" s="178">
        <v>23.29558709677419</v>
      </c>
      <c r="AY124" s="179">
        <f>AW124-AX124</f>
        <v>-23.29558709677419</v>
      </c>
      <c r="AZ124" s="177">
        <f>AZ123-SUM(BA140,BA141)</f>
        <v>0</v>
      </c>
      <c r="BA124" s="178">
        <v>24.91175483870968</v>
      </c>
      <c r="BB124" s="179">
        <f>AZ124-BA124</f>
        <v>-24.91175483870968</v>
      </c>
      <c r="BC124" s="177">
        <f>BC123-SUM(BD140,BD141)</f>
        <v>0</v>
      </c>
      <c r="BD124" s="178">
        <v>25.5701935483871</v>
      </c>
      <c r="BE124" s="179">
        <f>BC124-BD124</f>
        <v>-25.5701935483871</v>
      </c>
      <c r="BF124" s="177">
        <f>BF123-SUM(BG140,BG141)</f>
        <v>0</v>
      </c>
      <c r="BG124" s="178">
        <v>24.01388387096774</v>
      </c>
      <c r="BH124" s="179">
        <f>BF124-BG124</f>
        <v>-24.01388387096774</v>
      </c>
      <c r="BI124" s="177">
        <f>BI123-SUM(BJ140,BJ141)</f>
        <v>0</v>
      </c>
      <c r="BJ124" s="178">
        <v>25.0614</v>
      </c>
      <c r="BK124" s="179">
        <f>BI124-BJ124</f>
        <v>-25.0614</v>
      </c>
      <c r="BL124" s="177">
        <f>BL123-SUM(BM140,BM141)</f>
        <v>0</v>
      </c>
      <c r="BM124" s="178">
        <v>24.31317419354838</v>
      </c>
      <c r="BN124" s="179">
        <f>BL124-BM124</f>
        <v>-24.31317419354838</v>
      </c>
      <c r="BO124" s="177">
        <f>BO123-SUM(BP140,BP141)</f>
        <v>0</v>
      </c>
      <c r="BP124" s="178">
        <v>24.82196774193548</v>
      </c>
      <c r="BQ124" s="179">
        <f>BO124-BP124</f>
        <v>-24.82196774193548</v>
      </c>
      <c r="BR124" s="177">
        <f>BR123-SUM(BS140,BS141)</f>
        <v>0</v>
      </c>
      <c r="BS124" s="178">
        <v>24.52267741935484</v>
      </c>
      <c r="BT124" s="179">
        <f>BR124-BS124</f>
        <v>-24.52267741935484</v>
      </c>
      <c r="BU124" s="177">
        <f>BU123-SUM(BV140,BV141)</f>
        <v>0</v>
      </c>
      <c r="BV124" s="178">
        <v>23.83430967741936</v>
      </c>
      <c r="BW124" s="179">
        <f>BU124-BV124</f>
        <v>-23.83430967741936</v>
      </c>
      <c r="BX124" s="177">
        <f>BX123-SUM(BY140,BY141)</f>
        <v>0</v>
      </c>
      <c r="BY124" s="178">
        <v>24.94168387096774</v>
      </c>
      <c r="BZ124" s="179">
        <f>BX124-BY124</f>
        <v>-24.94168387096774</v>
      </c>
      <c r="CA124" s="177">
        <f>CA123-SUM(CB140,CB141)</f>
        <v>0</v>
      </c>
      <c r="CB124" s="178">
        <v>24.82196774193548</v>
      </c>
      <c r="CC124" s="179">
        <f>CA124-CB124</f>
        <v>-24.82196774193548</v>
      </c>
      <c r="CD124" s="177">
        <f>CD123-SUM(CE140,CE141)</f>
        <v>0</v>
      </c>
      <c r="CE124" s="178">
        <v>27.21629032258064</v>
      </c>
      <c r="CF124" s="179">
        <f>CD124-CE124</f>
        <v>-27.21629032258064</v>
      </c>
      <c r="CG124" s="177">
        <f>CG123-SUM(CH140,CH141)</f>
        <v>0</v>
      </c>
      <c r="CH124" s="178">
        <v>24.43289032258064</v>
      </c>
      <c r="CI124" s="179">
        <f>CG124-CH124</f>
        <v>-24.43289032258064</v>
      </c>
      <c r="CJ124" s="177">
        <f>CJ123-SUM(CK140,CK141)</f>
        <v>0</v>
      </c>
      <c r="CK124" s="178">
        <v>22.75686451612903</v>
      </c>
      <c r="CL124" s="179">
        <f>CJ124-CK124</f>
        <v>-22.75686451612903</v>
      </c>
      <c r="CM124" s="177">
        <f>CM123-SUM(CN140,CN141)</f>
        <v>0</v>
      </c>
      <c r="CN124" s="178">
        <v>24.10367096774193</v>
      </c>
      <c r="CO124" s="179">
        <f>CM124-CN124</f>
        <v>-24.10367096774193</v>
      </c>
      <c r="CP124" s="177">
        <f>CP123-SUM(CQ140,CQ141)</f>
        <v>0</v>
      </c>
      <c r="CQ124" s="178">
        <v>24.82196774193548</v>
      </c>
      <c r="CR124" s="179">
        <f>CP124-CQ124</f>
        <v>-24.82196774193548</v>
      </c>
      <c r="CS124" s="177">
        <f>CS123-SUM(CT140,CT141)</f>
        <v>0</v>
      </c>
      <c r="CT124" s="178">
        <v>24.94168387096774</v>
      </c>
      <c r="CU124" s="179">
        <f>CS124-CT124</f>
        <v>-24.94168387096774</v>
      </c>
      <c r="CV124" s="182"/>
      <c r="CW124" s="197"/>
      <c r="CX124" s="198"/>
      <c r="CY124" s="199"/>
      <c r="CZ124" s="199"/>
      <c r="DA124" s="198"/>
      <c r="DD124" s="132"/>
    </row>
    <row r="125" s="47" customFormat="1" ht="15.75" customHeight="1">
      <c r="A125" s="75">
        <v>120</v>
      </c>
      <c r="B125" s="173"/>
      <c r="C125" t="s" s="174">
        <v>263</v>
      </c>
      <c r="D125" s="167"/>
      <c r="G125" s="177">
        <f>G124-SUM(H142,H143)</f>
        <v>0</v>
      </c>
      <c r="H125" s="178">
        <v>15.04827951612903</v>
      </c>
      <c r="I125" s="179">
        <f>G125-H125</f>
        <v>-15.04827951612903</v>
      </c>
      <c r="J125" s="177">
        <f>J124-SUM(K142,K143)</f>
        <v>0</v>
      </c>
      <c r="K125" s="178">
        <v>17.49946725806451</v>
      </c>
      <c r="L125" s="179">
        <f>J125-K125</f>
        <v>-17.49946725806451</v>
      </c>
      <c r="M125" s="177">
        <f>M124-SUM(N142,N143)</f>
        <v>0</v>
      </c>
      <c r="N125" s="178">
        <v>23.67756774193548</v>
      </c>
      <c r="O125" s="179">
        <f>M125-N125</f>
        <v>-23.67756774193548</v>
      </c>
      <c r="P125" s="177">
        <f>P124-SUM(Q142,Q143)</f>
        <v>0</v>
      </c>
      <c r="Q125" s="178">
        <v>21.01388387096774</v>
      </c>
      <c r="R125" s="179">
        <f>P125-Q125</f>
        <v>-21.01388387096774</v>
      </c>
      <c r="S125" s="177">
        <f>S124-SUM(T142,T143)</f>
        <v>0</v>
      </c>
      <c r="T125" s="178">
        <v>19.51743225806452</v>
      </c>
      <c r="U125" s="179">
        <f>S125-T125</f>
        <v>-19.51743225806452</v>
      </c>
      <c r="V125" s="177">
        <f>V124-SUM(W142,W143)</f>
        <v>0</v>
      </c>
      <c r="W125" s="178">
        <v>20.74452258064516</v>
      </c>
      <c r="X125" s="179">
        <f>V125-W125</f>
        <v>-20.74452258064516</v>
      </c>
      <c r="Y125" s="177">
        <f>Y124-SUM(Z142,Z143)</f>
        <v>0</v>
      </c>
      <c r="Z125" s="178">
        <v>20.80438064516129</v>
      </c>
      <c r="AA125" s="179">
        <f>Y125-Z125</f>
        <v>-20.80438064516129</v>
      </c>
      <c r="AB125" s="177">
        <f>AB124-SUM(AC142,AC143)</f>
        <v>0</v>
      </c>
      <c r="AC125" s="178">
        <v>19.80475096774193</v>
      </c>
      <c r="AD125" s="179">
        <f>AB125-AC125</f>
        <v>-19.80475096774193</v>
      </c>
      <c r="AE125" s="177">
        <f>AE124-SUM(AF142,AF143)</f>
        <v>0</v>
      </c>
      <c r="AF125" s="178">
        <v>14.31875935483871</v>
      </c>
      <c r="AG125" s="179">
        <f>AE125-AF125</f>
        <v>-14.31875935483871</v>
      </c>
      <c r="AH125" s="177">
        <f>AH124-SUM(AI142,AI143)</f>
        <v>0</v>
      </c>
      <c r="AI125" s="178">
        <v>23.67756774193548</v>
      </c>
      <c r="AJ125" s="179">
        <f>AH125-AI125</f>
        <v>-23.67756774193548</v>
      </c>
      <c r="AK125" s="177">
        <f>AK124-SUM(AL142,AL143)</f>
        <v>0</v>
      </c>
      <c r="AL125" s="178">
        <v>21.01388387096774</v>
      </c>
      <c r="AM125" s="179">
        <f>AK125-AL125</f>
        <v>-21.01388387096774</v>
      </c>
      <c r="AN125" s="177">
        <f>AN124-SUM(AO142,AO143)</f>
        <v>0</v>
      </c>
      <c r="AO125" s="178">
        <v>19.51743225806452</v>
      </c>
      <c r="AP125" s="179">
        <f>AN125-AO125</f>
        <v>-19.51743225806452</v>
      </c>
      <c r="AQ125" s="177">
        <f>AQ124-SUM(AR142,AR143)</f>
        <v>0</v>
      </c>
      <c r="AR125" s="178">
        <v>20.74452258064516</v>
      </c>
      <c r="AS125" s="179">
        <f>AQ125-AR125</f>
        <v>-20.74452258064516</v>
      </c>
      <c r="AT125" s="177">
        <f>AT124-SUM(AU142,AU143)</f>
        <v>0</v>
      </c>
      <c r="AU125" s="178">
        <v>20.56494838709677</v>
      </c>
      <c r="AV125" s="179">
        <f>AT125-AU125</f>
        <v>-20.56494838709677</v>
      </c>
      <c r="AW125" s="177">
        <f>AW124-SUM(AX142,AX143)</f>
        <v>0</v>
      </c>
      <c r="AX125" s="178">
        <v>20.32551612903226</v>
      </c>
      <c r="AY125" s="179">
        <f>AW125-AX125</f>
        <v>-20.32551612903226</v>
      </c>
      <c r="AZ125" s="177">
        <f>AZ124-SUM(BA142,BA143)</f>
        <v>0</v>
      </c>
      <c r="BA125" s="178">
        <v>19.72693548387097</v>
      </c>
      <c r="BB125" s="179">
        <f>AZ125-BA125</f>
        <v>-19.72693548387097</v>
      </c>
      <c r="BC125" s="177">
        <f>BC124-SUM(BD142,BD143)</f>
        <v>0</v>
      </c>
      <c r="BD125" s="178">
        <v>23.67756774193548</v>
      </c>
      <c r="BE125" s="179">
        <f>BC125-BD125</f>
        <v>-23.67756774193548</v>
      </c>
      <c r="BF125" s="177">
        <f>BF124-SUM(BG142,BG143)</f>
        <v>0</v>
      </c>
      <c r="BG125" s="178">
        <v>21.01388387096774</v>
      </c>
      <c r="BH125" s="179">
        <f>BF125-BG125</f>
        <v>-21.01388387096774</v>
      </c>
      <c r="BI125" s="177">
        <f>BI124-SUM(BJ142,BJ143)</f>
        <v>0</v>
      </c>
      <c r="BJ125" s="178">
        <v>19.51743225806452</v>
      </c>
      <c r="BK125" s="179">
        <f>BI125-BJ125</f>
        <v>-19.51743225806452</v>
      </c>
      <c r="BL125" s="177">
        <f>BL124-SUM(BM142,BM143)</f>
        <v>0</v>
      </c>
      <c r="BM125" s="178">
        <v>20.74452258064516</v>
      </c>
      <c r="BN125" s="179">
        <f>BL125-BM125</f>
        <v>-20.74452258064516</v>
      </c>
      <c r="BO125" s="177">
        <f>BO124-SUM(BP142,BP143)</f>
        <v>0</v>
      </c>
      <c r="BP125" s="178">
        <v>20.80438064516129</v>
      </c>
      <c r="BQ125" s="179">
        <f>BO125-BP125</f>
        <v>-20.80438064516129</v>
      </c>
      <c r="BR125" s="177">
        <f>BR124-SUM(BS142,BS143)</f>
        <v>0</v>
      </c>
      <c r="BS125" s="178">
        <v>20.65473548387097</v>
      </c>
      <c r="BT125" s="179">
        <f>BR125-BS125</f>
        <v>-20.65473548387097</v>
      </c>
      <c r="BU125" s="177">
        <f>BU124-SUM(BV142,BV143)</f>
        <v>0</v>
      </c>
      <c r="BV125" s="178">
        <v>21.10367096774193</v>
      </c>
      <c r="BW125" s="179">
        <f>BU125-BV125</f>
        <v>-21.10367096774193</v>
      </c>
      <c r="BX125" s="177">
        <f>BX124-SUM(BY142,BY143)</f>
        <v>0</v>
      </c>
      <c r="BY125" s="178">
        <v>23.25856129032258</v>
      </c>
      <c r="BZ125" s="179">
        <f>BX125-BY125</f>
        <v>-23.25856129032258</v>
      </c>
      <c r="CA125" s="177">
        <f>CA124-SUM(CB142,CB143)</f>
        <v>0</v>
      </c>
      <c r="CB125" s="178">
        <v>21.28324516129032</v>
      </c>
      <c r="CC125" s="179">
        <f>CA125-CB125</f>
        <v>-21.28324516129032</v>
      </c>
      <c r="CD125" s="177">
        <f>CD124-SUM(CE142,CE143)</f>
        <v>0</v>
      </c>
      <c r="CE125" s="178">
        <v>19.39771612903226</v>
      </c>
      <c r="CF125" s="179">
        <f>CD125-CE125</f>
        <v>-19.39771612903226</v>
      </c>
      <c r="CG125" s="177">
        <f>CG124-SUM(CH142,CH143)</f>
        <v>0</v>
      </c>
      <c r="CH125" s="178">
        <v>17.66183225806451</v>
      </c>
      <c r="CI125" s="179">
        <f>CG125-CH125</f>
        <v>-17.66183225806451</v>
      </c>
      <c r="CJ125" s="177">
        <f>CJ124-SUM(CK142,CK143)</f>
        <v>0</v>
      </c>
      <c r="CK125" s="178">
        <v>19.81672258064516</v>
      </c>
      <c r="CL125" s="179">
        <f>CJ125-CK125</f>
        <v>-19.81672258064516</v>
      </c>
      <c r="CM125" s="177">
        <f>CM124-SUM(CN142,CN143)</f>
        <v>0</v>
      </c>
      <c r="CN125" s="178">
        <v>21.94168387096774</v>
      </c>
      <c r="CO125" s="179">
        <f>CM125-CN125</f>
        <v>-21.94168387096774</v>
      </c>
      <c r="CP125" s="177">
        <f>CP124-SUM(CQ142,CQ143)</f>
        <v>0</v>
      </c>
      <c r="CQ125" s="178">
        <v>20.74452258064516</v>
      </c>
      <c r="CR125" s="179">
        <f>CP125-CQ125</f>
        <v>-20.74452258064516</v>
      </c>
      <c r="CS125" s="177">
        <f>CS124-SUM(CT142,CT143)</f>
        <v>0</v>
      </c>
      <c r="CT125" s="178">
        <v>23.25856129032258</v>
      </c>
      <c r="CU125" s="179">
        <f>CS125-CT125</f>
        <v>-23.25856129032258</v>
      </c>
      <c r="CV125" s="182"/>
      <c r="CW125" s="197"/>
      <c r="CX125" s="198"/>
      <c r="CY125" s="199"/>
      <c r="CZ125" s="199"/>
      <c r="DA125" s="198"/>
      <c r="DD125" s="132"/>
    </row>
    <row r="126" s="47" customFormat="1" ht="15.75" customHeight="1">
      <c r="A126" s="75">
        <v>121</v>
      </c>
      <c r="B126" s="173"/>
      <c r="C126" t="s" s="174">
        <v>264</v>
      </c>
      <c r="D126" s="167"/>
      <c r="E126" s="175"/>
      <c r="F126" s="176"/>
      <c r="G126" s="177">
        <f>G125-SUM(H144:H144)</f>
        <v>0</v>
      </c>
      <c r="H126" s="178">
        <v>12.91022806451613</v>
      </c>
      <c r="I126" s="179">
        <f>G126-H126</f>
        <v>-12.91022806451613</v>
      </c>
      <c r="J126" s="177">
        <f>J125-SUM(K144:K144)</f>
        <v>0</v>
      </c>
      <c r="K126" s="178">
        <v>14.51517241935484</v>
      </c>
      <c r="L126" s="179">
        <f>J126-K126</f>
        <v>-14.51517241935484</v>
      </c>
      <c r="M126" s="177">
        <f>M125-SUM(N144:N144)</f>
        <v>0</v>
      </c>
      <c r="N126" s="178">
        <v>17.52977419354838</v>
      </c>
      <c r="O126" s="179">
        <f>M126-N126</f>
        <v>-17.52977419354838</v>
      </c>
      <c r="P126" s="177">
        <f>P125-SUM(Q144:Q144)</f>
        <v>0</v>
      </c>
      <c r="Q126" s="178">
        <v>19.86423870967742</v>
      </c>
      <c r="R126" s="179">
        <f>P126-Q126</f>
        <v>-19.86423870967742</v>
      </c>
      <c r="S126" s="177">
        <f>S125-SUM(T144:T144)</f>
        <v>0</v>
      </c>
      <c r="T126" s="178">
        <v>15.67417419354839</v>
      </c>
      <c r="U126" s="179">
        <f>S126-T126</f>
        <v>-15.67417419354839</v>
      </c>
      <c r="V126" s="177">
        <f>V125-SUM(W144:W144)</f>
        <v>0</v>
      </c>
      <c r="W126" s="178">
        <v>15.16538064516129</v>
      </c>
      <c r="X126" s="179">
        <f>V126-W126</f>
        <v>-15.16538064516129</v>
      </c>
      <c r="Y126" s="177">
        <f>Y125-SUM(Z144:Z144)</f>
        <v>0</v>
      </c>
      <c r="Z126" s="178">
        <v>18.39771612903226</v>
      </c>
      <c r="AA126" s="179">
        <f>Y126-Z126</f>
        <v>-18.39771612903226</v>
      </c>
      <c r="AB126" s="177">
        <f>AB125-SUM(AC144:AC144)</f>
        <v>0</v>
      </c>
      <c r="AC126" s="178">
        <v>16.90799854838709</v>
      </c>
      <c r="AD126" s="179">
        <f>AB126-AC126</f>
        <v>-16.90799854838709</v>
      </c>
      <c r="AE126" s="177">
        <f>AE125-SUM(AF144:AF144)</f>
        <v>0</v>
      </c>
      <c r="AF126" s="178">
        <v>11.65545338709677</v>
      </c>
      <c r="AG126" s="179">
        <f>AE126-AF126</f>
        <v>-11.65545338709677</v>
      </c>
      <c r="AH126" s="177">
        <f>AH125-SUM(AI144:AI144)</f>
        <v>0</v>
      </c>
      <c r="AI126" s="178">
        <v>17.52977419354838</v>
      </c>
      <c r="AJ126" s="179">
        <f>AH126-AI126</f>
        <v>-17.52977419354838</v>
      </c>
      <c r="AK126" s="177">
        <f>AK125-SUM(AL144:AL144)</f>
        <v>0</v>
      </c>
      <c r="AL126" s="178">
        <v>19.86423870967742</v>
      </c>
      <c r="AM126" s="179">
        <f>AK126-AL126</f>
        <v>-19.86423870967742</v>
      </c>
      <c r="AN126" s="177">
        <f>AN125-SUM(AO144:AO144)</f>
        <v>0</v>
      </c>
      <c r="AO126" s="178">
        <v>15.67417419354839</v>
      </c>
      <c r="AP126" s="179">
        <f>AN126-AO126</f>
        <v>-15.67417419354839</v>
      </c>
      <c r="AQ126" s="177">
        <f>AQ125-SUM(AR144:AR144)</f>
        <v>0</v>
      </c>
      <c r="AR126" s="178">
        <v>15.16538064516129</v>
      </c>
      <c r="AS126" s="179">
        <f>AQ126-AR126</f>
        <v>-15.16538064516129</v>
      </c>
      <c r="AT126" s="177">
        <f>AT125-SUM(AU144:AU144)</f>
        <v>0</v>
      </c>
      <c r="AU126" s="178">
        <v>16.60197419354839</v>
      </c>
      <c r="AV126" s="179">
        <f>AT126-AU126</f>
        <v>-16.60197419354839</v>
      </c>
      <c r="AW126" s="177">
        <f>AW125-SUM(AX144:AX144)</f>
        <v>0</v>
      </c>
      <c r="AX126" s="178">
        <v>16.03332258064516</v>
      </c>
      <c r="AY126" s="179">
        <f>AW126-AX126</f>
        <v>-16.03332258064516</v>
      </c>
      <c r="AZ126" s="177">
        <f>AZ125-SUM(BA144:BA144)</f>
        <v>0</v>
      </c>
      <c r="BA126" s="178">
        <v>16.39247096774194</v>
      </c>
      <c r="BB126" s="179">
        <f>AZ126-BA126</f>
        <v>-16.39247096774194</v>
      </c>
      <c r="BC126" s="177">
        <f>BC125-SUM(BD144:BD144)</f>
        <v>0</v>
      </c>
      <c r="BD126" s="178">
        <v>17.52977419354838</v>
      </c>
      <c r="BE126" s="179">
        <f>BC126-BD126</f>
        <v>-17.52977419354838</v>
      </c>
      <c r="BF126" s="177">
        <f>BF125-SUM(BG144:BG144)</f>
        <v>0</v>
      </c>
      <c r="BG126" s="178">
        <v>19.86423870967742</v>
      </c>
      <c r="BH126" s="179">
        <f>BF126-BG126</f>
        <v>-19.86423870967742</v>
      </c>
      <c r="BI126" s="177">
        <f>BI125-SUM(BJ144:BJ144)</f>
        <v>0</v>
      </c>
      <c r="BJ126" s="178">
        <v>15.67417419354839</v>
      </c>
      <c r="BK126" s="179">
        <f>BI126-BJ126</f>
        <v>-15.67417419354839</v>
      </c>
      <c r="BL126" s="177">
        <f>BL125-SUM(BM144:BM144)</f>
        <v>0</v>
      </c>
      <c r="BM126" s="178">
        <v>15.16538064516129</v>
      </c>
      <c r="BN126" s="179">
        <f>BL126-BM126</f>
        <v>-15.16538064516129</v>
      </c>
      <c r="BO126" s="177">
        <f>BO125-SUM(BP144:BP144)</f>
        <v>0</v>
      </c>
      <c r="BP126" s="178">
        <v>18.39771612903226</v>
      </c>
      <c r="BQ126" s="179">
        <f>BO126-BP126</f>
        <v>-18.39771612903226</v>
      </c>
      <c r="BR126" s="177">
        <f>BR125-SUM(BS144:BS144)</f>
        <v>0</v>
      </c>
      <c r="BS126" s="178">
        <v>18.72693548387097</v>
      </c>
      <c r="BT126" s="179">
        <f>BR126-BS126</f>
        <v>-18.72693548387097</v>
      </c>
      <c r="BU126" s="177">
        <f>BU125-SUM(BV144:BV144)</f>
        <v>0</v>
      </c>
      <c r="BV126" s="178">
        <v>17.17062580645161</v>
      </c>
      <c r="BW126" s="179">
        <f>BU126-BV126</f>
        <v>-17.17062580645161</v>
      </c>
      <c r="BX126" s="177">
        <f>BX125-SUM(BY144:BY144)</f>
        <v>0</v>
      </c>
      <c r="BY126" s="178">
        <v>18.06849677419355</v>
      </c>
      <c r="BZ126" s="179">
        <f>BX126-BY126</f>
        <v>-18.06849677419355</v>
      </c>
      <c r="CA126" s="177">
        <f>CA125-SUM(CB144:CB144)</f>
        <v>0</v>
      </c>
      <c r="CB126" s="178">
        <v>20.19345806451613</v>
      </c>
      <c r="CC126" s="179">
        <f>CA126-CB126</f>
        <v>-20.19345806451613</v>
      </c>
      <c r="CD126" s="177">
        <f>CD125-SUM(CE144:CE144)</f>
        <v>0</v>
      </c>
      <c r="CE126" s="178">
        <v>16.66183225806451</v>
      </c>
      <c r="CF126" s="179">
        <f>CD126-CE126</f>
        <v>-16.66183225806451</v>
      </c>
      <c r="CG126" s="177">
        <f>CG125-SUM(CH144:CH144)</f>
        <v>0</v>
      </c>
      <c r="CH126" s="178">
        <v>16.09318064516129</v>
      </c>
      <c r="CI126" s="179">
        <f>CG126-CH126</f>
        <v>-16.09318064516129</v>
      </c>
      <c r="CJ126" s="177">
        <f>CJ125-SUM(CK144:CK144)</f>
        <v>0</v>
      </c>
      <c r="CK126" s="178">
        <v>15.55445806451613</v>
      </c>
      <c r="CL126" s="179">
        <f>CJ126-CK126</f>
        <v>-15.55445806451613</v>
      </c>
      <c r="CM126" s="177">
        <f>CM125-SUM(CN144:CN144)</f>
        <v>0</v>
      </c>
      <c r="CN126" s="178">
        <v>17.26041290322581</v>
      </c>
      <c r="CO126" s="179">
        <f>CM126-CN126</f>
        <v>-17.26041290322581</v>
      </c>
      <c r="CP126" s="177">
        <f>CP125-SUM(CQ144:CQ144)</f>
        <v>0</v>
      </c>
      <c r="CQ126" s="178">
        <v>16.9311935483871</v>
      </c>
      <c r="CR126" s="179">
        <f>CP126-CQ126</f>
        <v>-16.9311935483871</v>
      </c>
      <c r="CS126" s="177">
        <f>CS125-SUM(CT144:CT144)</f>
        <v>0</v>
      </c>
      <c r="CT126" s="178">
        <v>18.06849677419355</v>
      </c>
      <c r="CU126" s="179">
        <f>CS126-CT126</f>
        <v>-18.06849677419355</v>
      </c>
      <c r="CV126" s="182"/>
      <c r="CW126" s="197"/>
      <c r="CX126" s="198"/>
      <c r="CY126" s="199"/>
      <c r="CZ126" s="199"/>
      <c r="DA126" s="198"/>
      <c r="DD126" s="132"/>
    </row>
    <row r="127" s="47" customFormat="1" ht="15.75" customHeight="1">
      <c r="A127" s="75">
        <v>122</v>
      </c>
      <c r="B127" s="173"/>
      <c r="C127" t="s" s="174">
        <v>265</v>
      </c>
      <c r="D127" s="167"/>
      <c r="E127" s="175"/>
      <c r="F127" s="176"/>
      <c r="G127" s="177">
        <f>G126-H145</f>
        <v>0</v>
      </c>
      <c r="H127" s="178">
        <v>11.18856048387097</v>
      </c>
      <c r="I127" s="179">
        <f>G127-H127</f>
        <v>-11.18856048387097</v>
      </c>
      <c r="J127" s="177">
        <f>J126-K145</f>
        <v>0</v>
      </c>
      <c r="K127" s="178">
        <v>12.32661193548387</v>
      </c>
      <c r="L127" s="179">
        <f>J127-K127</f>
        <v>-12.32661193548387</v>
      </c>
      <c r="M127" s="177">
        <f>M126-N145</f>
        <v>0</v>
      </c>
      <c r="N127" s="178">
        <v>15.58438709677419</v>
      </c>
      <c r="O127" s="179">
        <f>M127-N127</f>
        <v>-15.58438709677419</v>
      </c>
      <c r="P127" s="177">
        <f>P126-Q145</f>
        <v>0</v>
      </c>
      <c r="Q127" s="178">
        <v>16.60197419354839</v>
      </c>
      <c r="R127" s="179">
        <f>P127-Q127</f>
        <v>-16.60197419354839</v>
      </c>
      <c r="S127" s="177">
        <f>S126-T145</f>
        <v>0</v>
      </c>
      <c r="T127" s="178">
        <v>13.30978064516129</v>
      </c>
      <c r="U127" s="179">
        <f>S127-T127</f>
        <v>-13.30978064516129</v>
      </c>
      <c r="V127" s="177">
        <f>V126-W145</f>
        <v>0</v>
      </c>
      <c r="W127" s="178">
        <v>12.59148387096774</v>
      </c>
      <c r="X127" s="179">
        <f>V127-W127</f>
        <v>-12.59148387096774</v>
      </c>
      <c r="Y127" s="177">
        <f>Y126-Z145</f>
        <v>0</v>
      </c>
      <c r="Z127" s="178">
        <v>14.20765161290323</v>
      </c>
      <c r="AA127" s="179">
        <f>Y127-Z127</f>
        <v>-14.20765161290323</v>
      </c>
      <c r="AB127" s="177">
        <f>AB126-AC145</f>
        <v>0</v>
      </c>
      <c r="AC127" s="178">
        <v>13.40630177419355</v>
      </c>
      <c r="AD127" s="179">
        <f>AB127-AC127</f>
        <v>-13.40630177419355</v>
      </c>
      <c r="AE127" s="177">
        <f>AE126-AF145</f>
        <v>0</v>
      </c>
      <c r="AF127" s="178">
        <v>10.5757635483871</v>
      </c>
      <c r="AG127" s="179">
        <f>AE127-AF127</f>
        <v>-10.5757635483871</v>
      </c>
      <c r="AH127" s="177">
        <f>AH126-AI145</f>
        <v>0</v>
      </c>
      <c r="AI127" s="178">
        <v>15.58438709677419</v>
      </c>
      <c r="AJ127" s="179">
        <f>AH127-AI127</f>
        <v>-15.58438709677419</v>
      </c>
      <c r="AK127" s="177">
        <f>AK126-AL145</f>
        <v>0</v>
      </c>
      <c r="AL127" s="178">
        <v>16.60197419354839</v>
      </c>
      <c r="AM127" s="179">
        <f>AK127-AL127</f>
        <v>-16.60197419354839</v>
      </c>
      <c r="AN127" s="177">
        <f>AN126-AO145</f>
        <v>0</v>
      </c>
      <c r="AO127" s="178">
        <v>13.30978064516129</v>
      </c>
      <c r="AP127" s="179">
        <f>AN127-AO127</f>
        <v>-13.30978064516129</v>
      </c>
      <c r="AQ127" s="177">
        <f>AQ126-AR145</f>
        <v>0</v>
      </c>
      <c r="AR127" s="178">
        <v>12.59148387096774</v>
      </c>
      <c r="AS127" s="179">
        <f>AQ127-AR127</f>
        <v>-12.59148387096774</v>
      </c>
      <c r="AT127" s="177">
        <f>AT126-AU145</f>
        <v>0</v>
      </c>
      <c r="AU127" s="178">
        <v>13.51928387096774</v>
      </c>
      <c r="AV127" s="179">
        <f>AT127-AU127</f>
        <v>-13.51928387096774</v>
      </c>
      <c r="AW127" s="177">
        <f>AW126-AX145</f>
        <v>0</v>
      </c>
      <c r="AX127" s="178">
        <v>13.96821935483871</v>
      </c>
      <c r="AY127" s="179">
        <f>AW127-AX127</f>
        <v>-13.96821935483871</v>
      </c>
      <c r="AZ127" s="177">
        <f>AZ126-BA145</f>
        <v>0</v>
      </c>
      <c r="BA127" s="178">
        <v>14.77630322580645</v>
      </c>
      <c r="BB127" s="179">
        <f>AZ127-BA127</f>
        <v>-14.77630322580645</v>
      </c>
      <c r="BC127" s="177">
        <f>BC126-BD145</f>
        <v>0</v>
      </c>
      <c r="BD127" s="178">
        <v>15.58438709677419</v>
      </c>
      <c r="BE127" s="179">
        <f>BC127-BD127</f>
        <v>-15.58438709677419</v>
      </c>
      <c r="BF127" s="177">
        <f>BF126-BG145</f>
        <v>0</v>
      </c>
      <c r="BG127" s="178">
        <v>16.60197419354839</v>
      </c>
      <c r="BH127" s="179">
        <f>BF127-BG127</f>
        <v>-16.60197419354839</v>
      </c>
      <c r="BI127" s="177">
        <f>BI126-BJ145</f>
        <v>0</v>
      </c>
      <c r="BJ127" s="178">
        <v>13.30978064516129</v>
      </c>
      <c r="BK127" s="179">
        <f>BI127-BJ127</f>
        <v>-13.30978064516129</v>
      </c>
      <c r="BL127" s="177">
        <f>BL126-BM145</f>
        <v>0</v>
      </c>
      <c r="BM127" s="178">
        <v>12.59148387096774</v>
      </c>
      <c r="BN127" s="179">
        <f>BL127-BM127</f>
        <v>-12.59148387096774</v>
      </c>
      <c r="BO127" s="177">
        <f>BO126-BP145</f>
        <v>0</v>
      </c>
      <c r="BP127" s="178">
        <v>14.20765161290323</v>
      </c>
      <c r="BQ127" s="179">
        <f>BO127-BP127</f>
        <v>-14.20765161290323</v>
      </c>
      <c r="BR127" s="177">
        <f>BR126-BS145</f>
        <v>0</v>
      </c>
      <c r="BS127" s="178">
        <v>14.38722580645161</v>
      </c>
      <c r="BT127" s="179">
        <f>BR127-BS127</f>
        <v>-14.38722580645161</v>
      </c>
      <c r="BU127" s="177">
        <f>BU126-BV145</f>
        <v>0</v>
      </c>
      <c r="BV127" s="178">
        <v>14.77630322580645</v>
      </c>
      <c r="BW127" s="179">
        <f>BU127-BV127</f>
        <v>-14.77630322580645</v>
      </c>
      <c r="BX127" s="177">
        <f>BX126-BY145</f>
        <v>0</v>
      </c>
      <c r="BY127" s="178">
        <v>16.24282580645161</v>
      </c>
      <c r="BZ127" s="179">
        <f>BX127-BY127</f>
        <v>-16.24282580645161</v>
      </c>
      <c r="CA127" s="177">
        <f>CA126-CB145</f>
        <v>0</v>
      </c>
      <c r="CB127" s="178">
        <v>15.4946</v>
      </c>
      <c r="CC127" s="179">
        <f>CA127-CB127</f>
        <v>-15.4946</v>
      </c>
      <c r="CD127" s="177">
        <f>CD126-CE145</f>
        <v>0</v>
      </c>
      <c r="CE127" s="178">
        <v>14.62665806451613</v>
      </c>
      <c r="CF127" s="179">
        <f>CD127-CE127</f>
        <v>-14.62665806451613</v>
      </c>
      <c r="CG127" s="177">
        <f>CG126-CH145</f>
        <v>0</v>
      </c>
      <c r="CH127" s="178">
        <v>12.98056129032258</v>
      </c>
      <c r="CI127" s="179">
        <f>CG127-CH127</f>
        <v>-12.98056129032258</v>
      </c>
      <c r="CJ127" s="177">
        <f>CJ126-CK145</f>
        <v>0</v>
      </c>
      <c r="CK127" s="178">
        <v>14.62665806451613</v>
      </c>
      <c r="CL127" s="179">
        <f>CJ127-CK127</f>
        <v>-14.62665806451613</v>
      </c>
      <c r="CM127" s="177">
        <f>CM126-CN145</f>
        <v>0</v>
      </c>
      <c r="CN127" s="178">
        <v>16.33261290322581</v>
      </c>
      <c r="CO127" s="179">
        <f>CM127-CN127</f>
        <v>-16.33261290322581</v>
      </c>
      <c r="CP127" s="177">
        <f>CP126-CQ145</f>
        <v>0</v>
      </c>
      <c r="CQ127" s="178">
        <v>15.4946</v>
      </c>
      <c r="CR127" s="179">
        <f>CP127-CQ127</f>
        <v>-15.4946</v>
      </c>
      <c r="CS127" s="177">
        <f>CS126-CT145</f>
        <v>0</v>
      </c>
      <c r="CT127" s="178">
        <v>16.24282580645161</v>
      </c>
      <c r="CU127" s="179">
        <f>CS127-CT127</f>
        <v>-16.24282580645161</v>
      </c>
      <c r="CV127" s="182"/>
      <c r="CW127" s="197"/>
      <c r="CX127" s="198"/>
      <c r="CY127" s="199"/>
      <c r="CZ127" s="199"/>
      <c r="DA127" s="198"/>
      <c r="DD127" s="132"/>
    </row>
    <row r="128" s="47" customFormat="1" ht="15.75" customHeight="1">
      <c r="A128" s="75">
        <v>123</v>
      </c>
      <c r="B128" s="173"/>
      <c r="C128" t="s" s="174">
        <v>266</v>
      </c>
      <c r="D128" s="167"/>
      <c r="E128" s="175"/>
      <c r="F128" s="176"/>
      <c r="G128" s="177">
        <f>G127-H146</f>
        <v>-5</v>
      </c>
      <c r="H128" s="178">
        <v>7.029180806451613</v>
      </c>
      <c r="I128" s="179">
        <f>G128-H128</f>
        <v>-12.02918080645161</v>
      </c>
      <c r="J128" s="177">
        <f>J127-K146</f>
        <v>-5</v>
      </c>
      <c r="K128" s="178">
        <v>7.262627258064516</v>
      </c>
      <c r="L128" s="179">
        <f>J128-K128</f>
        <v>-12.26262725806452</v>
      </c>
      <c r="M128" s="177">
        <f>M127-N146</f>
        <v>-6</v>
      </c>
      <c r="N128" s="178">
        <v>7.748225806451613</v>
      </c>
      <c r="O128" s="179">
        <f>M128-N128</f>
        <v>-13.74822580645161</v>
      </c>
      <c r="P128" s="177">
        <f>P127-Q146</f>
        <v>-7</v>
      </c>
      <c r="Q128" s="178">
        <v>7.658438709677419</v>
      </c>
      <c r="R128" s="179">
        <f>P128-Q128</f>
        <v>-14.65843870967742</v>
      </c>
      <c r="S128" s="177">
        <f>S127-T146</f>
        <v>-7</v>
      </c>
      <c r="T128" s="178">
        <v>7.478864516129033</v>
      </c>
      <c r="U128" s="179">
        <f>S128-T128</f>
        <v>-14.47886451612903</v>
      </c>
      <c r="V128" s="177">
        <f>V127-W146</f>
        <v>-4</v>
      </c>
      <c r="W128" s="178">
        <v>7.149645161290323</v>
      </c>
      <c r="X128" s="179">
        <f>V128-W128</f>
        <v>-11.14964516129032</v>
      </c>
      <c r="Y128" s="177">
        <f>Y127-Z146</f>
        <v>-7</v>
      </c>
      <c r="Z128" s="178">
        <v>7.448935483870968</v>
      </c>
      <c r="AA128" s="179">
        <f>Y128-Z128</f>
        <v>-14.44893548387097</v>
      </c>
      <c r="AB128" s="177">
        <f>AB127-AC146</f>
        <v>-6</v>
      </c>
      <c r="AC128" s="178">
        <v>7.568651612903226</v>
      </c>
      <c r="AD128" s="179">
        <f>AB128-AC128</f>
        <v>-13.56865161290323</v>
      </c>
      <c r="AE128" s="177">
        <f>AE127-AF146</f>
        <v>-2</v>
      </c>
      <c r="AF128" s="178">
        <v>7.658438709677419</v>
      </c>
      <c r="AG128" s="179">
        <f>AE128-AF128</f>
        <v>-9.658438709677419</v>
      </c>
      <c r="AH128" s="177">
        <f>AH127-AI146</f>
        <v>-7</v>
      </c>
      <c r="AI128" s="178">
        <v>7.748225806451613</v>
      </c>
      <c r="AJ128" s="179">
        <f>AH128-AI128</f>
        <v>-14.74822580645161</v>
      </c>
      <c r="AK128" s="177">
        <f>AK127-AL146</f>
        <v>-8</v>
      </c>
      <c r="AL128" s="178">
        <v>7.658438709677419</v>
      </c>
      <c r="AM128" s="179">
        <f>AK128-AL128</f>
        <v>-15.65843870967742</v>
      </c>
      <c r="AN128" s="177">
        <f>AN127-AO146</f>
        <v>-7</v>
      </c>
      <c r="AO128" s="178">
        <v>7.478864516129033</v>
      </c>
      <c r="AP128" s="179">
        <f>AN128-AO128</f>
        <v>-14.47886451612903</v>
      </c>
      <c r="AQ128" s="177">
        <f>AQ127-AR146</f>
        <v>-6</v>
      </c>
      <c r="AR128" s="178">
        <v>7.149645161290323</v>
      </c>
      <c r="AS128" s="179">
        <f>AQ128-AR128</f>
        <v>-13.14964516129032</v>
      </c>
      <c r="AT128" s="177">
        <f>AT127-AU146</f>
        <v>-6</v>
      </c>
      <c r="AU128" s="178">
        <v>7.448935483870968</v>
      </c>
      <c r="AV128" s="179">
        <f>AT128-AU128</f>
        <v>-13.44893548387097</v>
      </c>
      <c r="AW128" s="177">
        <f>AW127-AX146</f>
        <v>-6</v>
      </c>
      <c r="AX128" s="178">
        <v>7.448935483870968</v>
      </c>
      <c r="AY128" s="179">
        <f>AW128-AX128</f>
        <v>-13.44893548387097</v>
      </c>
      <c r="AZ128" s="177">
        <f>AZ127-BA146</f>
        <v>-7</v>
      </c>
      <c r="BA128" s="178">
        <v>7.448935483870968</v>
      </c>
      <c r="BB128" s="179">
        <f>AZ128-BA128</f>
        <v>-14.44893548387097</v>
      </c>
      <c r="BC128" s="177">
        <f>BC127-BD146</f>
        <v>-7</v>
      </c>
      <c r="BD128" s="178">
        <v>7.748225806451613</v>
      </c>
      <c r="BE128" s="179">
        <f>BC128-BD128</f>
        <v>-14.74822580645161</v>
      </c>
      <c r="BF128" s="177">
        <f>BF127-BG146</f>
        <v>-7</v>
      </c>
      <c r="BG128" s="178">
        <v>7.658438709677419</v>
      </c>
      <c r="BH128" s="179">
        <f>BF128-BG128</f>
        <v>-14.65843870967742</v>
      </c>
      <c r="BI128" s="177">
        <f>BI127-BJ146</f>
        <v>-7</v>
      </c>
      <c r="BJ128" s="178">
        <v>7.478864516129033</v>
      </c>
      <c r="BK128" s="179">
        <f>BI128-BJ128</f>
        <v>-14.47886451612903</v>
      </c>
      <c r="BL128" s="177">
        <f>BL127-BM146</f>
        <v>-5</v>
      </c>
      <c r="BM128" s="178">
        <v>7.149645161290323</v>
      </c>
      <c r="BN128" s="179">
        <f>BL128-BM128</f>
        <v>-12.14964516129032</v>
      </c>
      <c r="BO128" s="177">
        <f>BO127-BP146</f>
        <v>-7</v>
      </c>
      <c r="BP128" s="178">
        <v>7.448935483870968</v>
      </c>
      <c r="BQ128" s="179">
        <f>BO128-BP128</f>
        <v>-14.44893548387097</v>
      </c>
      <c r="BR128" s="177">
        <f>BR127-BS146</f>
        <v>-7</v>
      </c>
      <c r="BS128" s="178">
        <v>7.568651612903226</v>
      </c>
      <c r="BT128" s="179">
        <f>BR128-BS128</f>
        <v>-14.56865161290323</v>
      </c>
      <c r="BU128" s="177">
        <f>BU127-BV146</f>
        <v>-6</v>
      </c>
      <c r="BV128" s="178">
        <v>7.658438709677419</v>
      </c>
      <c r="BW128" s="179">
        <f>BU128-BV128</f>
        <v>-13.65843870967742</v>
      </c>
      <c r="BX128" s="177">
        <f>BX127-BY146</f>
        <v>-7</v>
      </c>
      <c r="BY128" s="178">
        <v>7.419006451612903</v>
      </c>
      <c r="BZ128" s="179">
        <f>BX128-BY128</f>
        <v>-14.4190064516129</v>
      </c>
      <c r="CA128" s="177">
        <f>CA127-CB146</f>
        <v>-8</v>
      </c>
      <c r="CB128" s="178">
        <v>7.688367741935484</v>
      </c>
      <c r="CC128" s="179">
        <f>CA128-CB128</f>
        <v>-15.68836774193548</v>
      </c>
      <c r="CD128" s="177">
        <f>CD127-CE146</f>
        <v>-6</v>
      </c>
      <c r="CE128" s="178">
        <v>7.389077419354838</v>
      </c>
      <c r="CF128" s="179">
        <f>CD128-CE128</f>
        <v>-13.38907741935484</v>
      </c>
      <c r="CG128" s="177">
        <f>CG127-CH146</f>
        <v>-5</v>
      </c>
      <c r="CH128" s="178">
        <v>7.299290322580645</v>
      </c>
      <c r="CI128" s="179">
        <f>CG128-CH128</f>
        <v>-12.29929032258065</v>
      </c>
      <c r="CJ128" s="177">
        <f>CJ127-CK146</f>
        <v>-6</v>
      </c>
      <c r="CK128" s="178">
        <v>7.448935483870968</v>
      </c>
      <c r="CL128" s="179">
        <f>CJ128-CK128</f>
        <v>-13.44893548387097</v>
      </c>
      <c r="CM128" s="177">
        <f>CM127-CN146</f>
        <v>-7</v>
      </c>
      <c r="CN128" s="178">
        <v>7.448935483870968</v>
      </c>
      <c r="CO128" s="179">
        <f>CM128-CN128</f>
        <v>-14.44893548387097</v>
      </c>
      <c r="CP128" s="177">
        <f>CP127-CQ146</f>
        <v>-8</v>
      </c>
      <c r="CQ128" s="178">
        <v>7.448935483870968</v>
      </c>
      <c r="CR128" s="179">
        <f>CP128-CQ128</f>
        <v>-15.44893548387097</v>
      </c>
      <c r="CS128" s="177">
        <f>CS127-CT146</f>
        <v>-8</v>
      </c>
      <c r="CT128" s="178">
        <v>7.419006451612903</v>
      </c>
      <c r="CU128" s="179">
        <f>CS128-CT128</f>
        <v>-15.4190064516129</v>
      </c>
      <c r="CV128" s="182"/>
      <c r="CW128" s="197"/>
      <c r="CX128" s="198"/>
      <c r="CY128" s="199"/>
      <c r="CZ128" s="199"/>
      <c r="DA128" s="198"/>
      <c r="DD128" s="132"/>
    </row>
    <row r="129" s="47" customFormat="1" ht="15.75" customHeight="1">
      <c r="A129" s="75">
        <v>124</v>
      </c>
      <c r="C129" t="s" s="200">
        <v>267</v>
      </c>
      <c r="D129" s="167"/>
      <c r="E129" s="175"/>
      <c r="F129" s="176"/>
      <c r="G129" s="201"/>
      <c r="H129" s="202"/>
      <c r="I129" s="202"/>
      <c r="J129" s="201"/>
      <c r="K129" s="202"/>
      <c r="L129" s="202"/>
      <c r="M129" s="201"/>
      <c r="N129" s="202"/>
      <c r="O129" s="202"/>
      <c r="P129" s="201"/>
      <c r="Q129" s="202"/>
      <c r="R129" s="202"/>
      <c r="S129" s="201"/>
      <c r="T129" s="202"/>
      <c r="U129" s="202"/>
      <c r="V129" s="201"/>
      <c r="W129" s="202"/>
      <c r="X129" s="202"/>
      <c r="Y129" s="201"/>
      <c r="Z129" s="202"/>
      <c r="AA129" s="202"/>
      <c r="AB129" s="201"/>
      <c r="AC129" s="202"/>
      <c r="AD129" s="202"/>
      <c r="AE129" s="201"/>
      <c r="AF129" s="202"/>
      <c r="AG129" s="202"/>
      <c r="AH129" s="201"/>
      <c r="AI129" s="202"/>
      <c r="AJ129" s="202"/>
      <c r="AK129" s="201"/>
      <c r="AL129" s="202"/>
      <c r="AM129" s="202"/>
      <c r="AN129" s="201"/>
      <c r="AO129" s="202"/>
      <c r="AP129" s="202"/>
      <c r="AQ129" s="201"/>
      <c r="AR129" s="202"/>
      <c r="AS129" s="202"/>
      <c r="AT129" s="201"/>
      <c r="AU129" s="202"/>
      <c r="AV129" s="202"/>
      <c r="AW129" s="201"/>
      <c r="AX129" s="202"/>
      <c r="AY129" s="202"/>
      <c r="AZ129" s="201"/>
      <c r="BA129" s="202"/>
      <c r="BB129" s="202"/>
      <c r="BC129" s="201"/>
      <c r="BD129" s="202"/>
      <c r="BE129" s="202"/>
      <c r="BF129" s="201"/>
      <c r="BG129" s="202"/>
      <c r="BH129" s="202"/>
      <c r="BI129" s="201"/>
      <c r="BJ129" s="202"/>
      <c r="BK129" s="202"/>
      <c r="BL129" s="201"/>
      <c r="BM129" s="202"/>
      <c r="BN129" s="202"/>
      <c r="BO129" s="201"/>
      <c r="BP129" s="202"/>
      <c r="BQ129" s="202"/>
      <c r="BR129" s="201"/>
      <c r="BS129" s="202"/>
      <c r="BT129" s="202"/>
      <c r="BU129" s="201"/>
      <c r="BV129" s="202"/>
      <c r="BW129" s="202"/>
      <c r="BX129" s="201"/>
      <c r="BY129" s="202"/>
      <c r="BZ129" s="202"/>
      <c r="CA129" s="201"/>
      <c r="CB129" s="202"/>
      <c r="CC129" s="202"/>
      <c r="CD129" s="201"/>
      <c r="CE129" s="202"/>
      <c r="CF129" s="202"/>
      <c r="CG129" s="201"/>
      <c r="CH129" s="202"/>
      <c r="CI129" s="202"/>
      <c r="CJ129" s="201"/>
      <c r="CK129" s="202"/>
      <c r="CL129" s="202"/>
      <c r="CM129" s="201"/>
      <c r="CN129" s="202"/>
      <c r="CO129" s="202"/>
      <c r="CP129" s="201"/>
      <c r="CQ129" s="202"/>
      <c r="CR129" s="202"/>
      <c r="CS129" s="201"/>
      <c r="CT129" s="202"/>
      <c r="CU129" s="202"/>
      <c r="CV129" s="203"/>
      <c r="CW129" s="197"/>
      <c r="CX129" s="198"/>
      <c r="CY129" s="199"/>
      <c r="CZ129" s="199"/>
      <c r="DA129" s="198"/>
      <c r="DD129" s="132"/>
    </row>
    <row r="130" s="47" customFormat="1" ht="15.75" customHeight="1">
      <c r="A130" s="75">
        <v>125</v>
      </c>
      <c r="C130" t="s" s="204">
        <v>268</v>
      </c>
      <c r="D130" s="167"/>
      <c r="E130" s="175"/>
      <c r="F130" s="176"/>
      <c r="G130" s="205">
        <v>0</v>
      </c>
      <c r="H130" s="205">
        <v>0</v>
      </c>
      <c r="I130" s="206"/>
      <c r="J130" s="205">
        <v>0</v>
      </c>
      <c r="K130" s="205">
        <v>0</v>
      </c>
      <c r="L130" s="206"/>
      <c r="M130" s="205">
        <v>0</v>
      </c>
      <c r="N130" s="205">
        <v>0</v>
      </c>
      <c r="O130" s="206"/>
      <c r="P130" s="205">
        <v>0</v>
      </c>
      <c r="Q130" s="205">
        <v>0</v>
      </c>
      <c r="R130" s="206"/>
      <c r="S130" s="205">
        <v>0</v>
      </c>
      <c r="T130" s="205">
        <v>0</v>
      </c>
      <c r="U130" s="206"/>
      <c r="V130" s="205">
        <v>0</v>
      </c>
      <c r="W130" s="205">
        <v>0</v>
      </c>
      <c r="X130" s="206"/>
      <c r="Y130" s="205">
        <v>0</v>
      </c>
      <c r="Z130" s="205">
        <v>0</v>
      </c>
      <c r="AA130" s="206"/>
      <c r="AB130" s="205">
        <v>0</v>
      </c>
      <c r="AC130" s="205">
        <v>0</v>
      </c>
      <c r="AD130" s="206"/>
      <c r="AE130" s="205">
        <v>0</v>
      </c>
      <c r="AF130" s="205">
        <v>0</v>
      </c>
      <c r="AG130" s="206"/>
      <c r="AH130" s="205">
        <v>0</v>
      </c>
      <c r="AI130" s="205">
        <v>0</v>
      </c>
      <c r="AJ130" s="206"/>
      <c r="AK130" s="205">
        <v>0</v>
      </c>
      <c r="AL130" s="205">
        <v>0</v>
      </c>
      <c r="AM130" s="206"/>
      <c r="AN130" s="205">
        <v>0</v>
      </c>
      <c r="AO130" s="205">
        <v>0</v>
      </c>
      <c r="AP130" s="206"/>
      <c r="AQ130" s="205">
        <v>0</v>
      </c>
      <c r="AR130" s="205">
        <v>0</v>
      </c>
      <c r="AS130" s="206"/>
      <c r="AT130" s="205">
        <v>0</v>
      </c>
      <c r="AU130" s="205">
        <v>0</v>
      </c>
      <c r="AV130" s="206"/>
      <c r="AW130" s="205">
        <v>0</v>
      </c>
      <c r="AX130" s="205">
        <v>0</v>
      </c>
      <c r="AY130" s="206"/>
      <c r="AZ130" s="205">
        <v>0</v>
      </c>
      <c r="BA130" s="205">
        <v>0</v>
      </c>
      <c r="BB130" s="206"/>
      <c r="BC130" s="205">
        <v>0</v>
      </c>
      <c r="BD130" s="205">
        <v>0</v>
      </c>
      <c r="BE130" s="206"/>
      <c r="BF130" s="205">
        <v>0</v>
      </c>
      <c r="BG130" s="205">
        <v>0</v>
      </c>
      <c r="BH130" s="206"/>
      <c r="BI130" s="205">
        <v>0</v>
      </c>
      <c r="BJ130" s="205">
        <v>0</v>
      </c>
      <c r="BK130" s="206"/>
      <c r="BL130" s="205">
        <v>0</v>
      </c>
      <c r="BM130" s="205">
        <v>0</v>
      </c>
      <c r="BN130" s="206"/>
      <c r="BO130" s="205">
        <v>0</v>
      </c>
      <c r="BP130" s="205">
        <v>0</v>
      </c>
      <c r="BQ130" s="206"/>
      <c r="BR130" s="205">
        <v>0</v>
      </c>
      <c r="BS130" s="205">
        <v>0</v>
      </c>
      <c r="BT130" s="206"/>
      <c r="BU130" s="205">
        <v>0</v>
      </c>
      <c r="BV130" s="205">
        <v>0</v>
      </c>
      <c r="BW130" s="206"/>
      <c r="BX130" s="205">
        <v>0</v>
      </c>
      <c r="BY130" s="205">
        <v>0</v>
      </c>
      <c r="BZ130" s="206"/>
      <c r="CA130" s="205">
        <v>0</v>
      </c>
      <c r="CB130" s="205">
        <v>0</v>
      </c>
      <c r="CC130" s="206"/>
      <c r="CD130" s="205">
        <v>0</v>
      </c>
      <c r="CE130" s="205">
        <v>0</v>
      </c>
      <c r="CF130" s="206"/>
      <c r="CG130" s="205">
        <v>0</v>
      </c>
      <c r="CH130" s="205">
        <v>0</v>
      </c>
      <c r="CI130" s="206"/>
      <c r="CJ130" s="205">
        <v>0</v>
      </c>
      <c r="CK130" s="205">
        <v>0</v>
      </c>
      <c r="CL130" s="206"/>
      <c r="CM130" s="205">
        <v>0</v>
      </c>
      <c r="CN130" s="205">
        <v>0</v>
      </c>
      <c r="CO130" s="206"/>
      <c r="CP130" s="205">
        <v>0</v>
      </c>
      <c r="CQ130" s="205">
        <v>0</v>
      </c>
      <c r="CR130" s="206"/>
      <c r="CS130" s="205">
        <v>0</v>
      </c>
      <c r="CT130" s="205">
        <v>0</v>
      </c>
      <c r="CU130" s="206"/>
      <c r="CV130" s="203"/>
      <c r="CW130" s="197"/>
      <c r="CX130" s="198"/>
      <c r="CY130" s="199"/>
      <c r="CZ130" s="199"/>
      <c r="DA130" s="198"/>
      <c r="DD130" s="132"/>
    </row>
    <row r="131" s="47" customFormat="1" ht="15.75" customHeight="1">
      <c r="A131" s="75">
        <v>126</v>
      </c>
      <c r="C131" t="s" s="204">
        <v>269</v>
      </c>
      <c r="D131" s="167"/>
      <c r="E131" s="175"/>
      <c r="F131" s="176"/>
      <c r="G131" s="205">
        <v>0</v>
      </c>
      <c r="H131" s="205">
        <v>0</v>
      </c>
      <c r="I131" s="206"/>
      <c r="J131" s="205">
        <v>0</v>
      </c>
      <c r="K131" s="205">
        <v>0</v>
      </c>
      <c r="L131" s="206"/>
      <c r="M131" s="205">
        <v>0</v>
      </c>
      <c r="N131" s="205">
        <v>0</v>
      </c>
      <c r="O131" s="206"/>
      <c r="P131" s="205">
        <v>0</v>
      </c>
      <c r="Q131" s="205">
        <v>0</v>
      </c>
      <c r="R131" s="206"/>
      <c r="S131" s="205">
        <v>0</v>
      </c>
      <c r="T131" s="205">
        <v>0</v>
      </c>
      <c r="U131" s="206"/>
      <c r="V131" s="205">
        <v>0</v>
      </c>
      <c r="W131" s="205">
        <v>0</v>
      </c>
      <c r="X131" s="206"/>
      <c r="Y131" s="205">
        <v>0</v>
      </c>
      <c r="Z131" s="205">
        <v>0</v>
      </c>
      <c r="AA131" s="206"/>
      <c r="AB131" s="205">
        <v>0</v>
      </c>
      <c r="AC131" s="205">
        <v>0</v>
      </c>
      <c r="AD131" s="206"/>
      <c r="AE131" s="205">
        <v>0</v>
      </c>
      <c r="AF131" s="205">
        <v>0</v>
      </c>
      <c r="AG131" s="206"/>
      <c r="AH131" s="205">
        <v>0</v>
      </c>
      <c r="AI131" s="205">
        <v>0</v>
      </c>
      <c r="AJ131" s="206"/>
      <c r="AK131" s="205">
        <v>0</v>
      </c>
      <c r="AL131" s="205">
        <v>0</v>
      </c>
      <c r="AM131" s="206"/>
      <c r="AN131" s="205">
        <v>0</v>
      </c>
      <c r="AO131" s="205">
        <v>0</v>
      </c>
      <c r="AP131" s="206"/>
      <c r="AQ131" s="205">
        <v>0</v>
      </c>
      <c r="AR131" s="205">
        <v>0</v>
      </c>
      <c r="AS131" s="206"/>
      <c r="AT131" s="205">
        <v>0</v>
      </c>
      <c r="AU131" s="205">
        <v>0</v>
      </c>
      <c r="AV131" s="206"/>
      <c r="AW131" s="205">
        <v>0</v>
      </c>
      <c r="AX131" s="205">
        <v>0</v>
      </c>
      <c r="AY131" s="206"/>
      <c r="AZ131" s="205">
        <v>0</v>
      </c>
      <c r="BA131" s="205">
        <v>0</v>
      </c>
      <c r="BB131" s="206"/>
      <c r="BC131" s="205">
        <v>0</v>
      </c>
      <c r="BD131" s="205">
        <v>0</v>
      </c>
      <c r="BE131" s="206"/>
      <c r="BF131" s="205">
        <v>0</v>
      </c>
      <c r="BG131" s="205">
        <v>0</v>
      </c>
      <c r="BH131" s="206"/>
      <c r="BI131" s="205">
        <v>0</v>
      </c>
      <c r="BJ131" s="205">
        <v>0</v>
      </c>
      <c r="BK131" s="206"/>
      <c r="BL131" s="205">
        <v>0</v>
      </c>
      <c r="BM131" s="205">
        <v>0</v>
      </c>
      <c r="BN131" s="206"/>
      <c r="BO131" s="205">
        <v>0</v>
      </c>
      <c r="BP131" s="205">
        <v>0</v>
      </c>
      <c r="BQ131" s="206"/>
      <c r="BR131" s="205">
        <v>0</v>
      </c>
      <c r="BS131" s="205">
        <v>0</v>
      </c>
      <c r="BT131" s="206"/>
      <c r="BU131" s="205">
        <v>0</v>
      </c>
      <c r="BV131" s="205">
        <v>0</v>
      </c>
      <c r="BW131" s="206"/>
      <c r="BX131" s="205">
        <v>0</v>
      </c>
      <c r="BY131" s="205">
        <v>0</v>
      </c>
      <c r="BZ131" s="206"/>
      <c r="CA131" s="205">
        <v>0</v>
      </c>
      <c r="CB131" s="205">
        <v>0</v>
      </c>
      <c r="CC131" s="206"/>
      <c r="CD131" s="205">
        <v>0</v>
      </c>
      <c r="CE131" s="205">
        <v>0</v>
      </c>
      <c r="CF131" s="206"/>
      <c r="CG131" s="205">
        <v>0</v>
      </c>
      <c r="CH131" s="205">
        <v>0</v>
      </c>
      <c r="CI131" s="206"/>
      <c r="CJ131" s="205">
        <v>0</v>
      </c>
      <c r="CK131" s="205">
        <v>0</v>
      </c>
      <c r="CL131" s="206"/>
      <c r="CM131" s="205">
        <v>0</v>
      </c>
      <c r="CN131" s="205">
        <v>0</v>
      </c>
      <c r="CO131" s="206"/>
      <c r="CP131" s="205">
        <v>0</v>
      </c>
      <c r="CQ131" s="205">
        <v>0</v>
      </c>
      <c r="CR131" s="206"/>
      <c r="CS131" s="205">
        <v>0</v>
      </c>
      <c r="CT131" s="205">
        <v>0</v>
      </c>
      <c r="CU131" s="206"/>
      <c r="CV131" s="203"/>
      <c r="CW131" s="197"/>
      <c r="CX131" s="198"/>
      <c r="CY131" s="199"/>
      <c r="CZ131" s="199"/>
      <c r="DA131" s="198"/>
      <c r="DD131" s="132"/>
    </row>
    <row r="132" s="47" customFormat="1" ht="15.75" customHeight="1">
      <c r="A132" s="75">
        <v>127</v>
      </c>
      <c r="C132" t="s" s="204">
        <v>270</v>
      </c>
      <c r="D132" s="167"/>
      <c r="E132" s="175"/>
      <c r="F132" s="176"/>
      <c r="G132" s="205">
        <v>0</v>
      </c>
      <c r="H132" s="205">
        <v>0</v>
      </c>
      <c r="I132" s="206"/>
      <c r="J132" s="205">
        <v>0</v>
      </c>
      <c r="K132" s="205">
        <v>0</v>
      </c>
      <c r="L132" s="206"/>
      <c r="M132" s="205">
        <v>0</v>
      </c>
      <c r="N132" s="205">
        <v>0</v>
      </c>
      <c r="O132" s="206"/>
      <c r="P132" s="205">
        <v>0</v>
      </c>
      <c r="Q132" s="205">
        <v>0</v>
      </c>
      <c r="R132" s="206"/>
      <c r="S132" s="205">
        <v>0</v>
      </c>
      <c r="T132" s="205">
        <v>0</v>
      </c>
      <c r="U132" s="206"/>
      <c r="V132" s="205">
        <v>0</v>
      </c>
      <c r="W132" s="205">
        <v>0</v>
      </c>
      <c r="X132" s="206"/>
      <c r="Y132" s="205">
        <v>0</v>
      </c>
      <c r="Z132" s="205">
        <v>0</v>
      </c>
      <c r="AA132" s="206"/>
      <c r="AB132" s="205">
        <v>0</v>
      </c>
      <c r="AC132" s="205">
        <v>0</v>
      </c>
      <c r="AD132" s="206"/>
      <c r="AE132" s="205">
        <v>0</v>
      </c>
      <c r="AF132" s="205">
        <v>0</v>
      </c>
      <c r="AG132" s="206"/>
      <c r="AH132" s="205">
        <v>0</v>
      </c>
      <c r="AI132" s="205">
        <v>0</v>
      </c>
      <c r="AJ132" s="206"/>
      <c r="AK132" s="205">
        <v>0</v>
      </c>
      <c r="AL132" s="205">
        <v>0</v>
      </c>
      <c r="AM132" s="206"/>
      <c r="AN132" s="205">
        <v>0</v>
      </c>
      <c r="AO132" s="205">
        <v>0</v>
      </c>
      <c r="AP132" s="206"/>
      <c r="AQ132" s="205">
        <v>0</v>
      </c>
      <c r="AR132" s="205">
        <v>0</v>
      </c>
      <c r="AS132" s="206"/>
      <c r="AT132" s="205">
        <v>0</v>
      </c>
      <c r="AU132" s="205">
        <v>0</v>
      </c>
      <c r="AV132" s="206"/>
      <c r="AW132" s="205">
        <v>0</v>
      </c>
      <c r="AX132" s="205">
        <v>0</v>
      </c>
      <c r="AY132" s="206"/>
      <c r="AZ132" s="205">
        <v>0</v>
      </c>
      <c r="BA132" s="205">
        <v>0</v>
      </c>
      <c r="BB132" s="206"/>
      <c r="BC132" s="205">
        <v>0</v>
      </c>
      <c r="BD132" s="205">
        <v>0</v>
      </c>
      <c r="BE132" s="206"/>
      <c r="BF132" s="205">
        <v>0</v>
      </c>
      <c r="BG132" s="205">
        <v>0</v>
      </c>
      <c r="BH132" s="206"/>
      <c r="BI132" s="205">
        <v>0</v>
      </c>
      <c r="BJ132" s="205">
        <v>0</v>
      </c>
      <c r="BK132" s="206"/>
      <c r="BL132" s="205">
        <v>0</v>
      </c>
      <c r="BM132" s="205">
        <v>0</v>
      </c>
      <c r="BN132" s="206"/>
      <c r="BO132" s="205">
        <v>0</v>
      </c>
      <c r="BP132" s="205">
        <v>0</v>
      </c>
      <c r="BQ132" s="206"/>
      <c r="BR132" s="205">
        <v>0</v>
      </c>
      <c r="BS132" s="205">
        <v>0</v>
      </c>
      <c r="BT132" s="206"/>
      <c r="BU132" s="205">
        <v>0</v>
      </c>
      <c r="BV132" s="205">
        <v>0</v>
      </c>
      <c r="BW132" s="206"/>
      <c r="BX132" s="205">
        <v>0</v>
      </c>
      <c r="BY132" s="205">
        <v>0</v>
      </c>
      <c r="BZ132" s="206"/>
      <c r="CA132" s="205">
        <v>0</v>
      </c>
      <c r="CB132" s="205">
        <v>0</v>
      </c>
      <c r="CC132" s="206"/>
      <c r="CD132" s="205">
        <v>0</v>
      </c>
      <c r="CE132" s="205">
        <v>0</v>
      </c>
      <c r="CF132" s="206"/>
      <c r="CG132" s="205">
        <v>0</v>
      </c>
      <c r="CH132" s="205">
        <v>0</v>
      </c>
      <c r="CI132" s="206"/>
      <c r="CJ132" s="205">
        <v>0</v>
      </c>
      <c r="CK132" s="205">
        <v>0</v>
      </c>
      <c r="CL132" s="206"/>
      <c r="CM132" s="205">
        <v>0</v>
      </c>
      <c r="CN132" s="205">
        <v>0</v>
      </c>
      <c r="CO132" s="206"/>
      <c r="CP132" s="205">
        <v>0</v>
      </c>
      <c r="CQ132" s="205">
        <v>0</v>
      </c>
      <c r="CR132" s="206"/>
      <c r="CS132" s="205">
        <v>0</v>
      </c>
      <c r="CT132" s="205">
        <v>0</v>
      </c>
      <c r="CU132" s="206"/>
      <c r="CV132" s="207"/>
      <c r="CW132" s="197"/>
      <c r="CX132" s="198"/>
      <c r="CY132" s="199"/>
      <c r="CZ132" s="199"/>
      <c r="DA132" s="198"/>
      <c r="DD132" s="132"/>
    </row>
    <row r="133" s="47" customFormat="1" ht="15.75" customHeight="1">
      <c r="A133" s="75">
        <v>128</v>
      </c>
      <c r="C133" t="s" s="204">
        <v>271</v>
      </c>
      <c r="D133" s="167"/>
      <c r="E133" s="175"/>
      <c r="F133" s="176"/>
      <c r="G133" s="205">
        <v>0</v>
      </c>
      <c r="H133" s="205">
        <v>0</v>
      </c>
      <c r="I133" s="206"/>
      <c r="J133" s="205">
        <v>0</v>
      </c>
      <c r="K133" s="205">
        <v>0</v>
      </c>
      <c r="L133" s="206"/>
      <c r="M133" s="205">
        <v>0</v>
      </c>
      <c r="N133" s="205">
        <v>0</v>
      </c>
      <c r="O133" s="206"/>
      <c r="P133" s="205">
        <v>0</v>
      </c>
      <c r="Q133" s="205">
        <v>0</v>
      </c>
      <c r="R133" s="206"/>
      <c r="S133" s="205">
        <v>0</v>
      </c>
      <c r="T133" s="205">
        <v>0</v>
      </c>
      <c r="U133" s="206"/>
      <c r="V133" s="205">
        <v>0</v>
      </c>
      <c r="W133" s="205">
        <v>0</v>
      </c>
      <c r="X133" s="206"/>
      <c r="Y133" s="205">
        <v>0</v>
      </c>
      <c r="Z133" s="205">
        <v>0</v>
      </c>
      <c r="AA133" s="206"/>
      <c r="AB133" s="205">
        <v>0</v>
      </c>
      <c r="AC133" s="205">
        <v>0</v>
      </c>
      <c r="AD133" s="206"/>
      <c r="AE133" s="205">
        <v>0</v>
      </c>
      <c r="AF133" s="205">
        <v>0</v>
      </c>
      <c r="AG133" s="206"/>
      <c r="AH133" s="205">
        <v>0</v>
      </c>
      <c r="AI133" s="205">
        <v>0</v>
      </c>
      <c r="AJ133" s="206"/>
      <c r="AK133" s="205">
        <v>0</v>
      </c>
      <c r="AL133" s="205">
        <v>0</v>
      </c>
      <c r="AM133" s="206"/>
      <c r="AN133" s="205">
        <v>0</v>
      </c>
      <c r="AO133" s="205">
        <v>0</v>
      </c>
      <c r="AP133" s="206"/>
      <c r="AQ133" s="205">
        <v>0</v>
      </c>
      <c r="AR133" s="205">
        <v>0</v>
      </c>
      <c r="AS133" s="206"/>
      <c r="AT133" s="205">
        <v>0</v>
      </c>
      <c r="AU133" s="205">
        <v>0</v>
      </c>
      <c r="AV133" s="206"/>
      <c r="AW133" s="205">
        <v>0</v>
      </c>
      <c r="AX133" s="205">
        <v>0</v>
      </c>
      <c r="AY133" s="206"/>
      <c r="AZ133" s="205">
        <v>0</v>
      </c>
      <c r="BA133" s="205">
        <v>0</v>
      </c>
      <c r="BB133" s="206"/>
      <c r="BC133" s="205">
        <v>0</v>
      </c>
      <c r="BD133" s="205">
        <v>0</v>
      </c>
      <c r="BE133" s="206"/>
      <c r="BF133" s="205">
        <v>0</v>
      </c>
      <c r="BG133" s="205">
        <v>0</v>
      </c>
      <c r="BH133" s="206"/>
      <c r="BI133" s="205">
        <v>0</v>
      </c>
      <c r="BJ133" s="205">
        <v>0</v>
      </c>
      <c r="BK133" s="206"/>
      <c r="BL133" s="205">
        <v>0</v>
      </c>
      <c r="BM133" s="205">
        <v>0</v>
      </c>
      <c r="BN133" s="206"/>
      <c r="BO133" s="205">
        <v>0</v>
      </c>
      <c r="BP133" s="205">
        <v>0</v>
      </c>
      <c r="BQ133" s="206"/>
      <c r="BR133" s="205">
        <v>0</v>
      </c>
      <c r="BS133" s="205">
        <v>0</v>
      </c>
      <c r="BT133" s="206"/>
      <c r="BU133" s="205">
        <v>0</v>
      </c>
      <c r="BV133" s="205">
        <v>0</v>
      </c>
      <c r="BW133" s="206"/>
      <c r="BX133" s="205">
        <v>0</v>
      </c>
      <c r="BY133" s="205">
        <v>0</v>
      </c>
      <c r="BZ133" s="206"/>
      <c r="CA133" s="205">
        <v>0</v>
      </c>
      <c r="CB133" s="205">
        <v>0</v>
      </c>
      <c r="CC133" s="206"/>
      <c r="CD133" s="205">
        <v>0</v>
      </c>
      <c r="CE133" s="205">
        <v>0</v>
      </c>
      <c r="CF133" s="206"/>
      <c r="CG133" s="205">
        <v>0</v>
      </c>
      <c r="CH133" s="205">
        <v>0</v>
      </c>
      <c r="CI133" s="206"/>
      <c r="CJ133" s="205">
        <v>0</v>
      </c>
      <c r="CK133" s="205">
        <v>0</v>
      </c>
      <c r="CL133" s="206"/>
      <c r="CM133" s="205">
        <v>0</v>
      </c>
      <c r="CN133" s="205">
        <v>0</v>
      </c>
      <c r="CO133" s="206"/>
      <c r="CP133" s="205">
        <v>0</v>
      </c>
      <c r="CQ133" s="205">
        <v>0</v>
      </c>
      <c r="CR133" s="206"/>
      <c r="CS133" s="205">
        <v>0</v>
      </c>
      <c r="CT133" s="205">
        <v>0</v>
      </c>
      <c r="CU133" s="206"/>
      <c r="CV133" s="207"/>
      <c r="CW133" s="197"/>
      <c r="CX133" s="198"/>
      <c r="CY133" s="199"/>
      <c r="CZ133" s="199"/>
      <c r="DA133" s="198"/>
      <c r="DD133" s="132"/>
    </row>
    <row r="134" s="47" customFormat="1" ht="15.75" customHeight="1">
      <c r="A134" s="75">
        <v>129</v>
      </c>
      <c r="C134" t="s" s="204">
        <v>272</v>
      </c>
      <c r="D134" s="167"/>
      <c r="E134" s="175"/>
      <c r="F134" s="176"/>
      <c r="G134" s="205">
        <v>0</v>
      </c>
      <c r="H134" s="205">
        <v>0</v>
      </c>
      <c r="I134" s="206"/>
      <c r="J134" s="205">
        <v>0</v>
      </c>
      <c r="K134" s="205">
        <v>0</v>
      </c>
      <c r="L134" s="206"/>
      <c r="M134" s="205">
        <v>0</v>
      </c>
      <c r="N134" s="205">
        <v>0</v>
      </c>
      <c r="O134" s="206"/>
      <c r="P134" s="205">
        <v>0</v>
      </c>
      <c r="Q134" s="205">
        <v>0</v>
      </c>
      <c r="R134" s="206"/>
      <c r="S134" s="205">
        <v>0</v>
      </c>
      <c r="T134" s="205">
        <v>0</v>
      </c>
      <c r="U134" s="206"/>
      <c r="V134" s="205">
        <v>0</v>
      </c>
      <c r="W134" s="205">
        <v>0</v>
      </c>
      <c r="X134" s="206"/>
      <c r="Y134" s="205">
        <v>0</v>
      </c>
      <c r="Z134" s="205">
        <v>0</v>
      </c>
      <c r="AA134" s="206"/>
      <c r="AB134" s="205">
        <v>0</v>
      </c>
      <c r="AC134" s="205">
        <v>0</v>
      </c>
      <c r="AD134" s="206"/>
      <c r="AE134" s="205">
        <v>0</v>
      </c>
      <c r="AF134" s="205">
        <v>0</v>
      </c>
      <c r="AG134" s="206"/>
      <c r="AH134" s="205">
        <v>0</v>
      </c>
      <c r="AI134" s="205">
        <v>0</v>
      </c>
      <c r="AJ134" s="206"/>
      <c r="AK134" s="205">
        <v>0</v>
      </c>
      <c r="AL134" s="205">
        <v>0</v>
      </c>
      <c r="AM134" s="206"/>
      <c r="AN134" s="205">
        <v>0</v>
      </c>
      <c r="AO134" s="205">
        <v>0</v>
      </c>
      <c r="AP134" s="206"/>
      <c r="AQ134" s="205">
        <v>0</v>
      </c>
      <c r="AR134" s="205">
        <v>0</v>
      </c>
      <c r="AS134" s="206"/>
      <c r="AT134" s="205">
        <v>0</v>
      </c>
      <c r="AU134" s="205">
        <v>0</v>
      </c>
      <c r="AV134" s="206"/>
      <c r="AW134" s="205">
        <v>0</v>
      </c>
      <c r="AX134" s="205">
        <v>0</v>
      </c>
      <c r="AY134" s="206"/>
      <c r="AZ134" s="205">
        <v>0</v>
      </c>
      <c r="BA134" s="205">
        <v>0</v>
      </c>
      <c r="BB134" s="206"/>
      <c r="BC134" s="205">
        <v>0</v>
      </c>
      <c r="BD134" s="205">
        <v>0</v>
      </c>
      <c r="BE134" s="206"/>
      <c r="BF134" s="205">
        <v>0</v>
      </c>
      <c r="BG134" s="205">
        <v>0</v>
      </c>
      <c r="BH134" s="206"/>
      <c r="BI134" s="205">
        <v>0</v>
      </c>
      <c r="BJ134" s="205">
        <v>0</v>
      </c>
      <c r="BK134" s="206"/>
      <c r="BL134" s="205">
        <v>0</v>
      </c>
      <c r="BM134" s="205">
        <v>0</v>
      </c>
      <c r="BN134" s="206"/>
      <c r="BO134" s="205">
        <v>0</v>
      </c>
      <c r="BP134" s="205">
        <v>0</v>
      </c>
      <c r="BQ134" s="206"/>
      <c r="BR134" s="205">
        <v>0</v>
      </c>
      <c r="BS134" s="205">
        <v>0</v>
      </c>
      <c r="BT134" s="206"/>
      <c r="BU134" s="205">
        <v>0</v>
      </c>
      <c r="BV134" s="205">
        <v>0</v>
      </c>
      <c r="BW134" s="206"/>
      <c r="BX134" s="205">
        <v>0</v>
      </c>
      <c r="BY134" s="205">
        <v>0</v>
      </c>
      <c r="BZ134" s="206"/>
      <c r="CA134" s="205">
        <v>0</v>
      </c>
      <c r="CB134" s="205">
        <v>0</v>
      </c>
      <c r="CC134" s="206"/>
      <c r="CD134" s="205">
        <v>0</v>
      </c>
      <c r="CE134" s="205">
        <v>0</v>
      </c>
      <c r="CF134" s="206"/>
      <c r="CG134" s="205">
        <v>0</v>
      </c>
      <c r="CH134" s="205">
        <v>0</v>
      </c>
      <c r="CI134" s="206"/>
      <c r="CJ134" s="205">
        <v>0</v>
      </c>
      <c r="CK134" s="205">
        <v>0</v>
      </c>
      <c r="CL134" s="206"/>
      <c r="CM134" s="205">
        <v>0</v>
      </c>
      <c r="CN134" s="205">
        <v>0</v>
      </c>
      <c r="CO134" s="206"/>
      <c r="CP134" s="205">
        <v>0</v>
      </c>
      <c r="CQ134" s="205">
        <v>0</v>
      </c>
      <c r="CR134" s="206"/>
      <c r="CS134" s="205">
        <v>0</v>
      </c>
      <c r="CT134" s="205">
        <v>0</v>
      </c>
      <c r="CU134" s="206"/>
      <c r="CV134" s="207"/>
      <c r="CW134" s="197"/>
      <c r="CX134" s="198"/>
      <c r="CY134" s="199"/>
      <c r="CZ134" s="199"/>
      <c r="DA134" s="198"/>
      <c r="DD134" s="132"/>
    </row>
    <row r="135" s="47" customFormat="1" ht="15.75" customHeight="1">
      <c r="A135" s="75">
        <v>130</v>
      </c>
      <c r="C135" t="s" s="204">
        <v>273</v>
      </c>
      <c r="D135" s="167"/>
      <c r="E135" s="175"/>
      <c r="F135" s="176"/>
      <c r="G135" s="205">
        <v>0</v>
      </c>
      <c r="H135" s="205">
        <v>0</v>
      </c>
      <c r="I135" s="206"/>
      <c r="J135" s="205">
        <v>0</v>
      </c>
      <c r="K135" s="205">
        <v>0</v>
      </c>
      <c r="L135" s="206"/>
      <c r="M135" s="205">
        <v>0</v>
      </c>
      <c r="N135" s="205">
        <v>0</v>
      </c>
      <c r="O135" s="206"/>
      <c r="P135" s="205">
        <v>0</v>
      </c>
      <c r="Q135" s="205">
        <v>0</v>
      </c>
      <c r="R135" s="206"/>
      <c r="S135" s="205">
        <v>0</v>
      </c>
      <c r="T135" s="205">
        <v>0</v>
      </c>
      <c r="U135" s="206"/>
      <c r="V135" s="205">
        <v>0</v>
      </c>
      <c r="W135" s="205">
        <v>0</v>
      </c>
      <c r="X135" s="206"/>
      <c r="Y135" s="205">
        <v>0</v>
      </c>
      <c r="Z135" s="205">
        <v>0</v>
      </c>
      <c r="AA135" s="206"/>
      <c r="AB135" s="205">
        <v>0</v>
      </c>
      <c r="AC135" s="205">
        <v>0</v>
      </c>
      <c r="AD135" s="206"/>
      <c r="AE135" s="205">
        <v>0</v>
      </c>
      <c r="AF135" s="205">
        <v>0</v>
      </c>
      <c r="AG135" s="206"/>
      <c r="AH135" s="205">
        <v>0</v>
      </c>
      <c r="AI135" s="205">
        <v>0</v>
      </c>
      <c r="AJ135" s="206"/>
      <c r="AK135" s="205">
        <v>0</v>
      </c>
      <c r="AL135" s="205">
        <v>0</v>
      </c>
      <c r="AM135" s="206"/>
      <c r="AN135" s="205">
        <v>0</v>
      </c>
      <c r="AO135" s="205">
        <v>0</v>
      </c>
      <c r="AP135" s="206"/>
      <c r="AQ135" s="205">
        <v>0</v>
      </c>
      <c r="AR135" s="205">
        <v>0</v>
      </c>
      <c r="AS135" s="206"/>
      <c r="AT135" s="205">
        <v>0</v>
      </c>
      <c r="AU135" s="205">
        <v>0</v>
      </c>
      <c r="AV135" s="206"/>
      <c r="AW135" s="205">
        <v>0</v>
      </c>
      <c r="AX135" s="205">
        <v>0</v>
      </c>
      <c r="AY135" s="206"/>
      <c r="AZ135" s="205">
        <v>0</v>
      </c>
      <c r="BA135" s="205">
        <v>0</v>
      </c>
      <c r="BB135" s="206"/>
      <c r="BC135" s="205">
        <v>0</v>
      </c>
      <c r="BD135" s="205">
        <v>0</v>
      </c>
      <c r="BE135" s="206"/>
      <c r="BF135" s="205">
        <v>0</v>
      </c>
      <c r="BG135" s="205">
        <v>0</v>
      </c>
      <c r="BH135" s="206"/>
      <c r="BI135" s="205">
        <v>0</v>
      </c>
      <c r="BJ135" s="205">
        <v>0</v>
      </c>
      <c r="BK135" s="206"/>
      <c r="BL135" s="205">
        <v>0</v>
      </c>
      <c r="BM135" s="205">
        <v>0</v>
      </c>
      <c r="BN135" s="206"/>
      <c r="BO135" s="205">
        <v>0</v>
      </c>
      <c r="BP135" s="205">
        <v>0</v>
      </c>
      <c r="BQ135" s="206"/>
      <c r="BR135" s="205">
        <v>0</v>
      </c>
      <c r="BS135" s="205">
        <v>0</v>
      </c>
      <c r="BT135" s="206"/>
      <c r="BU135" s="205">
        <v>0</v>
      </c>
      <c r="BV135" s="205">
        <v>0</v>
      </c>
      <c r="BW135" s="206"/>
      <c r="BX135" s="205">
        <v>0</v>
      </c>
      <c r="BY135" s="205">
        <v>0</v>
      </c>
      <c r="BZ135" s="206"/>
      <c r="CA135" s="205">
        <v>0</v>
      </c>
      <c r="CB135" s="205">
        <v>0</v>
      </c>
      <c r="CC135" s="206"/>
      <c r="CD135" s="205">
        <v>0</v>
      </c>
      <c r="CE135" s="205">
        <v>0</v>
      </c>
      <c r="CF135" s="206"/>
      <c r="CG135" s="205">
        <v>0</v>
      </c>
      <c r="CH135" s="205">
        <v>0</v>
      </c>
      <c r="CI135" s="206"/>
      <c r="CJ135" s="205">
        <v>0</v>
      </c>
      <c r="CK135" s="205">
        <v>0</v>
      </c>
      <c r="CL135" s="206"/>
      <c r="CM135" s="205">
        <v>0</v>
      </c>
      <c r="CN135" s="205">
        <v>0</v>
      </c>
      <c r="CO135" s="206"/>
      <c r="CP135" s="205">
        <v>0</v>
      </c>
      <c r="CQ135" s="205">
        <v>0</v>
      </c>
      <c r="CR135" s="206"/>
      <c r="CS135" s="205">
        <v>0</v>
      </c>
      <c r="CT135" s="205">
        <v>0</v>
      </c>
      <c r="CU135" s="206"/>
      <c r="CV135" s="207"/>
      <c r="CW135" s="197"/>
      <c r="CX135" s="198"/>
      <c r="CY135" s="199"/>
      <c r="CZ135" s="199"/>
      <c r="DA135" s="198"/>
    </row>
    <row r="136" s="47" customFormat="1" ht="15.75" customHeight="1">
      <c r="A136" s="75">
        <v>131</v>
      </c>
      <c r="C136" t="s" s="204">
        <v>274</v>
      </c>
      <c r="D136" s="167"/>
      <c r="E136" s="175"/>
      <c r="F136" s="176"/>
      <c r="G136" s="205">
        <v>0</v>
      </c>
      <c r="H136" s="205">
        <v>0</v>
      </c>
      <c r="I136" s="206"/>
      <c r="J136" s="205">
        <v>0</v>
      </c>
      <c r="K136" s="205">
        <v>0</v>
      </c>
      <c r="L136" s="206"/>
      <c r="M136" s="205">
        <v>0</v>
      </c>
      <c r="N136" s="205">
        <v>0</v>
      </c>
      <c r="O136" s="206"/>
      <c r="P136" s="205">
        <v>0</v>
      </c>
      <c r="Q136" s="205">
        <v>0</v>
      </c>
      <c r="R136" s="206"/>
      <c r="S136" s="205">
        <v>0</v>
      </c>
      <c r="T136" s="205">
        <v>0</v>
      </c>
      <c r="U136" s="206"/>
      <c r="V136" s="205">
        <v>0</v>
      </c>
      <c r="W136" s="205">
        <v>0</v>
      </c>
      <c r="X136" s="206"/>
      <c r="Y136" s="205">
        <v>0</v>
      </c>
      <c r="Z136" s="205">
        <v>0</v>
      </c>
      <c r="AA136" s="206"/>
      <c r="AB136" s="205">
        <v>0</v>
      </c>
      <c r="AC136" s="205">
        <v>0</v>
      </c>
      <c r="AD136" s="206"/>
      <c r="AE136" s="205">
        <v>0</v>
      </c>
      <c r="AF136" s="205">
        <v>0</v>
      </c>
      <c r="AG136" s="206"/>
      <c r="AH136" s="205">
        <v>0</v>
      </c>
      <c r="AI136" s="205">
        <v>0</v>
      </c>
      <c r="AJ136" s="206"/>
      <c r="AK136" s="205">
        <v>0</v>
      </c>
      <c r="AL136" s="205">
        <v>0</v>
      </c>
      <c r="AM136" s="206"/>
      <c r="AN136" s="205">
        <v>0</v>
      </c>
      <c r="AO136" s="205">
        <v>0</v>
      </c>
      <c r="AP136" s="206"/>
      <c r="AQ136" s="205">
        <v>0</v>
      </c>
      <c r="AR136" s="205">
        <v>0</v>
      </c>
      <c r="AS136" s="206"/>
      <c r="AT136" s="205">
        <v>0</v>
      </c>
      <c r="AU136" s="205">
        <v>0</v>
      </c>
      <c r="AV136" s="206"/>
      <c r="AW136" s="205">
        <v>0</v>
      </c>
      <c r="AX136" s="205">
        <v>0</v>
      </c>
      <c r="AY136" s="206"/>
      <c r="AZ136" s="205">
        <v>0</v>
      </c>
      <c r="BA136" s="205">
        <v>0</v>
      </c>
      <c r="BB136" s="206"/>
      <c r="BC136" s="205">
        <v>0</v>
      </c>
      <c r="BD136" s="205">
        <v>0</v>
      </c>
      <c r="BE136" s="206"/>
      <c r="BF136" s="205">
        <v>0</v>
      </c>
      <c r="BG136" s="205">
        <v>0</v>
      </c>
      <c r="BH136" s="206"/>
      <c r="BI136" s="205">
        <v>0</v>
      </c>
      <c r="BJ136" s="205">
        <v>0</v>
      </c>
      <c r="BK136" s="206"/>
      <c r="BL136" s="205">
        <v>0</v>
      </c>
      <c r="BM136" s="205">
        <v>0</v>
      </c>
      <c r="BN136" s="206"/>
      <c r="BO136" s="205">
        <v>0</v>
      </c>
      <c r="BP136" s="205">
        <v>0</v>
      </c>
      <c r="BQ136" s="206"/>
      <c r="BR136" s="205">
        <v>0</v>
      </c>
      <c r="BS136" s="205">
        <v>0</v>
      </c>
      <c r="BT136" s="206"/>
      <c r="BU136" s="205">
        <v>0</v>
      </c>
      <c r="BV136" s="205">
        <v>0</v>
      </c>
      <c r="BW136" s="206"/>
      <c r="BX136" s="205">
        <v>0</v>
      </c>
      <c r="BY136" s="205">
        <v>0</v>
      </c>
      <c r="BZ136" s="206"/>
      <c r="CA136" s="205">
        <v>0</v>
      </c>
      <c r="CB136" s="205">
        <v>0</v>
      </c>
      <c r="CC136" s="206"/>
      <c r="CD136" s="205">
        <v>0</v>
      </c>
      <c r="CE136" s="205">
        <v>0</v>
      </c>
      <c r="CF136" s="206"/>
      <c r="CG136" s="205">
        <v>0</v>
      </c>
      <c r="CH136" s="205">
        <v>0</v>
      </c>
      <c r="CI136" s="206"/>
      <c r="CJ136" s="205">
        <v>0</v>
      </c>
      <c r="CK136" s="205">
        <v>0</v>
      </c>
      <c r="CL136" s="206"/>
      <c r="CM136" s="205">
        <v>0</v>
      </c>
      <c r="CN136" s="205">
        <v>0</v>
      </c>
      <c r="CO136" s="206"/>
      <c r="CP136" s="205">
        <v>0</v>
      </c>
      <c r="CQ136" s="205">
        <v>0</v>
      </c>
      <c r="CR136" s="206"/>
      <c r="CS136" s="205">
        <v>0</v>
      </c>
      <c r="CT136" s="205">
        <v>0</v>
      </c>
      <c r="CU136" s="206"/>
      <c r="CV136" s="207"/>
      <c r="CW136" s="197"/>
      <c r="CX136" s="198"/>
      <c r="CY136" s="199"/>
      <c r="CZ136" s="199"/>
      <c r="DA136" s="198"/>
    </row>
    <row r="137" s="47" customFormat="1" ht="15.75" customHeight="1">
      <c r="A137" s="75">
        <v>132</v>
      </c>
      <c r="C137" t="s" s="204">
        <v>275</v>
      </c>
      <c r="D137" s="167"/>
      <c r="E137" s="175"/>
      <c r="F137" s="176"/>
      <c r="G137" s="205">
        <v>0</v>
      </c>
      <c r="H137" s="205">
        <v>0</v>
      </c>
      <c r="I137" s="206"/>
      <c r="J137" s="205">
        <v>0</v>
      </c>
      <c r="K137" s="205">
        <v>0</v>
      </c>
      <c r="L137" s="206"/>
      <c r="M137" s="205">
        <v>0</v>
      </c>
      <c r="N137" s="205">
        <v>0</v>
      </c>
      <c r="O137" s="206"/>
      <c r="P137" s="205">
        <v>0</v>
      </c>
      <c r="Q137" s="205">
        <v>0</v>
      </c>
      <c r="R137" s="206"/>
      <c r="S137" s="205">
        <v>0</v>
      </c>
      <c r="T137" s="205">
        <v>0</v>
      </c>
      <c r="U137" s="206"/>
      <c r="V137" s="205">
        <v>0</v>
      </c>
      <c r="W137" s="205">
        <v>0</v>
      </c>
      <c r="X137" s="206"/>
      <c r="Y137" s="205">
        <v>0</v>
      </c>
      <c r="Z137" s="205">
        <v>0</v>
      </c>
      <c r="AA137" s="206"/>
      <c r="AB137" s="205">
        <v>0</v>
      </c>
      <c r="AC137" s="205">
        <v>0</v>
      </c>
      <c r="AD137" s="206"/>
      <c r="AE137" s="205">
        <v>0</v>
      </c>
      <c r="AF137" s="205">
        <v>0</v>
      </c>
      <c r="AG137" s="206"/>
      <c r="AH137" s="205">
        <v>0</v>
      </c>
      <c r="AI137" s="205">
        <v>0</v>
      </c>
      <c r="AJ137" s="206"/>
      <c r="AK137" s="205">
        <v>0</v>
      </c>
      <c r="AL137" s="205">
        <v>0</v>
      </c>
      <c r="AM137" s="206"/>
      <c r="AN137" s="205">
        <v>0</v>
      </c>
      <c r="AO137" s="205">
        <v>0</v>
      </c>
      <c r="AP137" s="206"/>
      <c r="AQ137" s="205">
        <v>0</v>
      </c>
      <c r="AR137" s="205">
        <v>0</v>
      </c>
      <c r="AS137" s="206"/>
      <c r="AT137" s="205">
        <v>0</v>
      </c>
      <c r="AU137" s="205">
        <v>0</v>
      </c>
      <c r="AV137" s="206"/>
      <c r="AW137" s="205">
        <v>0</v>
      </c>
      <c r="AX137" s="205">
        <v>0</v>
      </c>
      <c r="AY137" s="206"/>
      <c r="AZ137" s="205">
        <v>0</v>
      </c>
      <c r="BA137" s="205">
        <v>0</v>
      </c>
      <c r="BB137" s="206"/>
      <c r="BC137" s="205">
        <v>0</v>
      </c>
      <c r="BD137" s="205">
        <v>0</v>
      </c>
      <c r="BE137" s="206"/>
      <c r="BF137" s="205">
        <v>0</v>
      </c>
      <c r="BG137" s="205">
        <v>0</v>
      </c>
      <c r="BH137" s="206"/>
      <c r="BI137" s="205">
        <v>0</v>
      </c>
      <c r="BJ137" s="205">
        <v>0</v>
      </c>
      <c r="BK137" s="206"/>
      <c r="BL137" s="205">
        <v>0</v>
      </c>
      <c r="BM137" s="205">
        <v>0</v>
      </c>
      <c r="BN137" s="206"/>
      <c r="BO137" s="205">
        <v>0</v>
      </c>
      <c r="BP137" s="205">
        <v>0</v>
      </c>
      <c r="BQ137" s="206"/>
      <c r="BR137" s="205">
        <v>0</v>
      </c>
      <c r="BS137" s="205">
        <v>0</v>
      </c>
      <c r="BT137" s="206"/>
      <c r="BU137" s="205">
        <v>0</v>
      </c>
      <c r="BV137" s="205">
        <v>0</v>
      </c>
      <c r="BW137" s="206"/>
      <c r="BX137" s="205">
        <v>0</v>
      </c>
      <c r="BY137" s="205">
        <v>0</v>
      </c>
      <c r="BZ137" s="206"/>
      <c r="CA137" s="205">
        <v>0</v>
      </c>
      <c r="CB137" s="205">
        <v>0</v>
      </c>
      <c r="CC137" s="206"/>
      <c r="CD137" s="205">
        <v>0</v>
      </c>
      <c r="CE137" s="205">
        <v>0</v>
      </c>
      <c r="CF137" s="206"/>
      <c r="CG137" s="205">
        <v>0</v>
      </c>
      <c r="CH137" s="205">
        <v>0</v>
      </c>
      <c r="CI137" s="206"/>
      <c r="CJ137" s="205">
        <v>0</v>
      </c>
      <c r="CK137" s="205">
        <v>0</v>
      </c>
      <c r="CL137" s="206"/>
      <c r="CM137" s="205">
        <v>0</v>
      </c>
      <c r="CN137" s="205">
        <v>0</v>
      </c>
      <c r="CO137" s="206"/>
      <c r="CP137" s="205">
        <v>0</v>
      </c>
      <c r="CQ137" s="205">
        <v>0</v>
      </c>
      <c r="CR137" s="206"/>
      <c r="CS137" s="205">
        <v>0</v>
      </c>
      <c r="CT137" s="205">
        <v>0</v>
      </c>
      <c r="CU137" s="206"/>
      <c r="CV137" s="207"/>
      <c r="CW137" s="197"/>
      <c r="CX137" s="198"/>
      <c r="CY137" s="199"/>
      <c r="CZ137" s="199"/>
      <c r="DA137" s="198"/>
    </row>
    <row r="138" s="47" customFormat="1" ht="15.75" customHeight="1">
      <c r="A138" s="75">
        <v>133</v>
      </c>
      <c r="C138" t="s" s="204">
        <v>276</v>
      </c>
      <c r="D138" s="167"/>
      <c r="E138" s="175"/>
      <c r="F138" s="176"/>
      <c r="G138" s="205">
        <v>0</v>
      </c>
      <c r="H138" s="205">
        <v>0</v>
      </c>
      <c r="I138" s="206"/>
      <c r="J138" s="205">
        <v>0</v>
      </c>
      <c r="K138" s="205">
        <v>0</v>
      </c>
      <c r="L138" s="206"/>
      <c r="M138" s="205">
        <v>0</v>
      </c>
      <c r="N138" s="205">
        <v>0</v>
      </c>
      <c r="O138" s="206"/>
      <c r="P138" s="205">
        <v>0</v>
      </c>
      <c r="Q138" s="205">
        <v>0</v>
      </c>
      <c r="R138" s="206"/>
      <c r="S138" s="205">
        <v>0</v>
      </c>
      <c r="T138" s="205">
        <v>0</v>
      </c>
      <c r="U138" s="206"/>
      <c r="V138" s="205">
        <v>0</v>
      </c>
      <c r="W138" s="205">
        <v>0</v>
      </c>
      <c r="X138" s="206"/>
      <c r="Y138" s="205">
        <v>0</v>
      </c>
      <c r="Z138" s="205">
        <v>0</v>
      </c>
      <c r="AA138" s="206"/>
      <c r="AB138" s="205">
        <v>0</v>
      </c>
      <c r="AC138" s="205">
        <v>0</v>
      </c>
      <c r="AD138" s="206"/>
      <c r="AE138" s="205">
        <v>0</v>
      </c>
      <c r="AF138" s="205">
        <v>0</v>
      </c>
      <c r="AG138" s="206"/>
      <c r="AH138" s="205">
        <v>0</v>
      </c>
      <c r="AI138" s="205">
        <v>0</v>
      </c>
      <c r="AJ138" s="206"/>
      <c r="AK138" s="205">
        <v>0</v>
      </c>
      <c r="AL138" s="205">
        <v>0</v>
      </c>
      <c r="AM138" s="206"/>
      <c r="AN138" s="205">
        <v>0</v>
      </c>
      <c r="AO138" s="205">
        <v>0</v>
      </c>
      <c r="AP138" s="206"/>
      <c r="AQ138" s="205">
        <v>0</v>
      </c>
      <c r="AR138" s="205">
        <v>0</v>
      </c>
      <c r="AS138" s="206"/>
      <c r="AT138" s="205">
        <v>0</v>
      </c>
      <c r="AU138" s="205">
        <v>0</v>
      </c>
      <c r="AV138" s="206"/>
      <c r="AW138" s="205">
        <v>0</v>
      </c>
      <c r="AX138" s="205">
        <v>0</v>
      </c>
      <c r="AY138" s="206"/>
      <c r="AZ138" s="205">
        <v>0</v>
      </c>
      <c r="BA138" s="205">
        <v>0</v>
      </c>
      <c r="BB138" s="206"/>
      <c r="BC138" s="205">
        <v>0</v>
      </c>
      <c r="BD138" s="205">
        <v>0</v>
      </c>
      <c r="BE138" s="206"/>
      <c r="BF138" s="205">
        <v>0</v>
      </c>
      <c r="BG138" s="205">
        <v>0</v>
      </c>
      <c r="BH138" s="206"/>
      <c r="BI138" s="205">
        <v>0</v>
      </c>
      <c r="BJ138" s="205">
        <v>0</v>
      </c>
      <c r="BK138" s="206"/>
      <c r="BL138" s="205">
        <v>0</v>
      </c>
      <c r="BM138" s="205">
        <v>0</v>
      </c>
      <c r="BN138" s="206"/>
      <c r="BO138" s="205">
        <v>0</v>
      </c>
      <c r="BP138" s="205">
        <v>0</v>
      </c>
      <c r="BQ138" s="206"/>
      <c r="BR138" s="205">
        <v>0</v>
      </c>
      <c r="BS138" s="205">
        <v>0</v>
      </c>
      <c r="BT138" s="206"/>
      <c r="BU138" s="205">
        <v>0</v>
      </c>
      <c r="BV138" s="205">
        <v>0</v>
      </c>
      <c r="BW138" s="206"/>
      <c r="BX138" s="205">
        <v>0</v>
      </c>
      <c r="BY138" s="205">
        <v>0</v>
      </c>
      <c r="BZ138" s="206"/>
      <c r="CA138" s="205">
        <v>0</v>
      </c>
      <c r="CB138" s="205">
        <v>0</v>
      </c>
      <c r="CC138" s="206"/>
      <c r="CD138" s="205">
        <v>0</v>
      </c>
      <c r="CE138" s="205">
        <v>0</v>
      </c>
      <c r="CF138" s="206"/>
      <c r="CG138" s="205">
        <v>0</v>
      </c>
      <c r="CH138" s="205">
        <v>0</v>
      </c>
      <c r="CI138" s="206"/>
      <c r="CJ138" s="205">
        <v>0</v>
      </c>
      <c r="CK138" s="205">
        <v>0</v>
      </c>
      <c r="CL138" s="206"/>
      <c r="CM138" s="205">
        <v>0</v>
      </c>
      <c r="CN138" s="205">
        <v>0</v>
      </c>
      <c r="CO138" s="206"/>
      <c r="CP138" s="205">
        <v>0</v>
      </c>
      <c r="CQ138" s="205">
        <v>0</v>
      </c>
      <c r="CR138" s="206"/>
      <c r="CS138" s="205">
        <v>0</v>
      </c>
      <c r="CT138" s="205">
        <v>0</v>
      </c>
      <c r="CU138" s="206"/>
      <c r="CV138" s="207"/>
      <c r="CW138" s="198"/>
      <c r="CX138" s="198"/>
      <c r="CY138" s="197"/>
      <c r="CZ138" s="197"/>
      <c r="DA138" s="198"/>
    </row>
    <row r="139" s="47" customFormat="1" ht="15.75" customHeight="1">
      <c r="A139" s="75">
        <v>134</v>
      </c>
      <c r="C139" t="s" s="204">
        <v>277</v>
      </c>
      <c r="D139" s="167"/>
      <c r="E139" s="175"/>
      <c r="F139" s="176"/>
      <c r="G139" s="205">
        <v>0</v>
      </c>
      <c r="H139" s="205">
        <v>0</v>
      </c>
      <c r="I139" s="206"/>
      <c r="J139" s="205">
        <v>0</v>
      </c>
      <c r="K139" s="205">
        <v>0</v>
      </c>
      <c r="L139" s="206"/>
      <c r="M139" s="205">
        <v>0</v>
      </c>
      <c r="N139" s="205">
        <v>0</v>
      </c>
      <c r="O139" s="206"/>
      <c r="P139" s="205">
        <v>0</v>
      </c>
      <c r="Q139" s="205">
        <v>0</v>
      </c>
      <c r="R139" s="206"/>
      <c r="S139" s="205">
        <v>0</v>
      </c>
      <c r="T139" s="205">
        <v>0</v>
      </c>
      <c r="U139" s="206"/>
      <c r="V139" s="205">
        <v>0</v>
      </c>
      <c r="W139" s="205">
        <v>0</v>
      </c>
      <c r="X139" s="206"/>
      <c r="Y139" s="205">
        <v>0</v>
      </c>
      <c r="Z139" s="205">
        <v>0</v>
      </c>
      <c r="AA139" s="206"/>
      <c r="AB139" s="205">
        <v>0</v>
      </c>
      <c r="AC139" s="205">
        <v>0</v>
      </c>
      <c r="AD139" s="206"/>
      <c r="AE139" s="205">
        <v>0</v>
      </c>
      <c r="AF139" s="205">
        <v>0</v>
      </c>
      <c r="AG139" s="206"/>
      <c r="AH139" s="205">
        <v>0</v>
      </c>
      <c r="AI139" s="205">
        <v>0</v>
      </c>
      <c r="AJ139" s="206"/>
      <c r="AK139" s="205">
        <v>0</v>
      </c>
      <c r="AL139" s="205">
        <v>0</v>
      </c>
      <c r="AM139" s="206"/>
      <c r="AN139" s="205">
        <v>0</v>
      </c>
      <c r="AO139" s="205">
        <v>0</v>
      </c>
      <c r="AP139" s="206"/>
      <c r="AQ139" s="205">
        <v>0</v>
      </c>
      <c r="AR139" s="205">
        <v>0</v>
      </c>
      <c r="AS139" s="206"/>
      <c r="AT139" s="205">
        <v>0</v>
      </c>
      <c r="AU139" s="205">
        <v>0</v>
      </c>
      <c r="AV139" s="206"/>
      <c r="AW139" s="205">
        <v>0</v>
      </c>
      <c r="AX139" s="205">
        <v>0</v>
      </c>
      <c r="AY139" s="206"/>
      <c r="AZ139" s="205">
        <v>0</v>
      </c>
      <c r="BA139" s="205">
        <v>0</v>
      </c>
      <c r="BB139" s="206"/>
      <c r="BC139" s="205">
        <v>0</v>
      </c>
      <c r="BD139" s="205">
        <v>0</v>
      </c>
      <c r="BE139" s="206"/>
      <c r="BF139" s="205">
        <v>0</v>
      </c>
      <c r="BG139" s="205">
        <v>0</v>
      </c>
      <c r="BH139" s="206"/>
      <c r="BI139" s="205">
        <v>0</v>
      </c>
      <c r="BJ139" s="205">
        <v>0</v>
      </c>
      <c r="BK139" s="206"/>
      <c r="BL139" s="205">
        <v>0</v>
      </c>
      <c r="BM139" s="205">
        <v>0</v>
      </c>
      <c r="BN139" s="206"/>
      <c r="BO139" s="205">
        <v>0</v>
      </c>
      <c r="BP139" s="205">
        <v>0</v>
      </c>
      <c r="BQ139" s="206"/>
      <c r="BR139" s="205">
        <v>0</v>
      </c>
      <c r="BS139" s="205">
        <v>0</v>
      </c>
      <c r="BT139" s="206"/>
      <c r="BU139" s="205">
        <v>0</v>
      </c>
      <c r="BV139" s="205">
        <v>0</v>
      </c>
      <c r="BW139" s="206"/>
      <c r="BX139" s="205">
        <v>0</v>
      </c>
      <c r="BY139" s="205">
        <v>0</v>
      </c>
      <c r="BZ139" s="206"/>
      <c r="CA139" s="205">
        <v>0</v>
      </c>
      <c r="CB139" s="205">
        <v>0</v>
      </c>
      <c r="CC139" s="206"/>
      <c r="CD139" s="205">
        <v>0</v>
      </c>
      <c r="CE139" s="205">
        <v>0</v>
      </c>
      <c r="CF139" s="206"/>
      <c r="CG139" s="205">
        <v>0</v>
      </c>
      <c r="CH139" s="205">
        <v>0</v>
      </c>
      <c r="CI139" s="206"/>
      <c r="CJ139" s="205">
        <v>0</v>
      </c>
      <c r="CK139" s="205">
        <v>0</v>
      </c>
      <c r="CL139" s="206"/>
      <c r="CM139" s="205">
        <v>0</v>
      </c>
      <c r="CN139" s="205">
        <v>0</v>
      </c>
      <c r="CO139" s="206"/>
      <c r="CP139" s="205">
        <v>0</v>
      </c>
      <c r="CQ139" s="205">
        <v>0</v>
      </c>
      <c r="CR139" s="206"/>
      <c r="CS139" s="205">
        <v>0</v>
      </c>
      <c r="CT139" s="205">
        <v>0</v>
      </c>
      <c r="CU139" s="206"/>
      <c r="CV139" s="207"/>
      <c r="CW139" s="198"/>
      <c r="CX139" s="198"/>
      <c r="CY139" s="198"/>
      <c r="CZ139" s="198"/>
      <c r="DA139" s="198"/>
    </row>
    <row r="140" s="47" customFormat="1" ht="15.75" customHeight="1">
      <c r="A140" s="75">
        <v>135</v>
      </c>
      <c r="C140" t="s" s="204">
        <v>278</v>
      </c>
      <c r="D140" s="167"/>
      <c r="E140" s="175"/>
      <c r="F140" s="176"/>
      <c r="G140" s="205">
        <v>0</v>
      </c>
      <c r="H140" s="205">
        <v>0</v>
      </c>
      <c r="I140" s="206"/>
      <c r="J140" s="205">
        <v>0</v>
      </c>
      <c r="K140" s="205">
        <v>0</v>
      </c>
      <c r="L140" s="206"/>
      <c r="M140" s="205">
        <v>0</v>
      </c>
      <c r="N140" s="205">
        <v>0</v>
      </c>
      <c r="O140" s="206"/>
      <c r="P140" s="205">
        <v>0</v>
      </c>
      <c r="Q140" s="205">
        <v>0</v>
      </c>
      <c r="R140" s="206"/>
      <c r="S140" s="205">
        <v>0</v>
      </c>
      <c r="T140" s="205">
        <v>0</v>
      </c>
      <c r="U140" s="206"/>
      <c r="V140" s="205">
        <v>0</v>
      </c>
      <c r="W140" s="205">
        <v>0</v>
      </c>
      <c r="X140" s="206"/>
      <c r="Y140" s="205">
        <v>0</v>
      </c>
      <c r="Z140" s="205">
        <v>0</v>
      </c>
      <c r="AA140" s="206"/>
      <c r="AB140" s="205">
        <v>0</v>
      </c>
      <c r="AC140" s="205">
        <v>0</v>
      </c>
      <c r="AD140" s="206"/>
      <c r="AE140" s="205">
        <v>0</v>
      </c>
      <c r="AF140" s="205">
        <v>0</v>
      </c>
      <c r="AG140" s="206"/>
      <c r="AH140" s="205">
        <v>0</v>
      </c>
      <c r="AI140" s="205">
        <v>0</v>
      </c>
      <c r="AJ140" s="206"/>
      <c r="AK140" s="205">
        <v>0</v>
      </c>
      <c r="AL140" s="205">
        <v>0</v>
      </c>
      <c r="AM140" s="206"/>
      <c r="AN140" s="205">
        <v>0</v>
      </c>
      <c r="AO140" s="205">
        <v>0</v>
      </c>
      <c r="AP140" s="206"/>
      <c r="AQ140" s="205">
        <v>0</v>
      </c>
      <c r="AR140" s="205">
        <v>0</v>
      </c>
      <c r="AS140" s="206"/>
      <c r="AT140" s="205">
        <v>0</v>
      </c>
      <c r="AU140" s="205">
        <v>0</v>
      </c>
      <c r="AV140" s="206"/>
      <c r="AW140" s="205">
        <v>0</v>
      </c>
      <c r="AX140" s="205">
        <v>0</v>
      </c>
      <c r="AY140" s="206"/>
      <c r="AZ140" s="205">
        <v>0</v>
      </c>
      <c r="BA140" s="205">
        <v>0</v>
      </c>
      <c r="BB140" s="206"/>
      <c r="BC140" s="205">
        <v>0</v>
      </c>
      <c r="BD140" s="205">
        <v>0</v>
      </c>
      <c r="BE140" s="206"/>
      <c r="BF140" s="205">
        <v>0</v>
      </c>
      <c r="BG140" s="205">
        <v>0</v>
      </c>
      <c r="BH140" s="206"/>
      <c r="BI140" s="205">
        <v>0</v>
      </c>
      <c r="BJ140" s="205">
        <v>0</v>
      </c>
      <c r="BK140" s="206"/>
      <c r="BL140" s="205">
        <v>0</v>
      </c>
      <c r="BM140" s="205">
        <v>0</v>
      </c>
      <c r="BN140" s="206"/>
      <c r="BO140" s="205">
        <v>0</v>
      </c>
      <c r="BP140" s="205">
        <v>0</v>
      </c>
      <c r="BQ140" s="206"/>
      <c r="BR140" s="205">
        <v>0</v>
      </c>
      <c r="BS140" s="205">
        <v>0</v>
      </c>
      <c r="BT140" s="206"/>
      <c r="BU140" s="205">
        <v>0</v>
      </c>
      <c r="BV140" s="205">
        <v>0</v>
      </c>
      <c r="BW140" s="206"/>
      <c r="BX140" s="205">
        <v>0</v>
      </c>
      <c r="BY140" s="205">
        <v>0</v>
      </c>
      <c r="BZ140" s="206"/>
      <c r="CA140" s="205">
        <v>0</v>
      </c>
      <c r="CB140" s="205">
        <v>0</v>
      </c>
      <c r="CC140" s="206"/>
      <c r="CD140" s="205">
        <v>0</v>
      </c>
      <c r="CE140" s="205">
        <v>0</v>
      </c>
      <c r="CF140" s="206"/>
      <c r="CG140" s="205">
        <v>0</v>
      </c>
      <c r="CH140" s="205">
        <v>0</v>
      </c>
      <c r="CI140" s="206"/>
      <c r="CJ140" s="205">
        <v>0</v>
      </c>
      <c r="CK140" s="205">
        <v>0</v>
      </c>
      <c r="CL140" s="206"/>
      <c r="CM140" s="205">
        <v>0</v>
      </c>
      <c r="CN140" s="205">
        <v>0</v>
      </c>
      <c r="CO140" s="206"/>
      <c r="CP140" s="205">
        <v>0</v>
      </c>
      <c r="CQ140" s="205">
        <v>0</v>
      </c>
      <c r="CR140" s="206"/>
      <c r="CS140" s="205">
        <v>0</v>
      </c>
      <c r="CT140" s="205">
        <v>0</v>
      </c>
      <c r="CU140" s="206"/>
      <c r="CV140" s="207"/>
      <c r="CW140" s="198"/>
      <c r="CX140" s="198"/>
      <c r="CY140" s="198"/>
      <c r="CZ140" s="198"/>
      <c r="DA140" s="198"/>
    </row>
    <row r="141" s="47" customFormat="1" ht="15.75" customHeight="1">
      <c r="A141" s="75">
        <v>136</v>
      </c>
      <c r="C141" t="s" s="204">
        <v>279</v>
      </c>
      <c r="D141" s="167"/>
      <c r="E141" s="175"/>
      <c r="F141" s="176"/>
      <c r="G141" s="205">
        <v>0</v>
      </c>
      <c r="H141" s="205">
        <v>0</v>
      </c>
      <c r="I141" s="206"/>
      <c r="J141" s="205">
        <v>0</v>
      </c>
      <c r="K141" s="205">
        <v>0</v>
      </c>
      <c r="L141" s="206"/>
      <c r="M141" s="205">
        <v>0</v>
      </c>
      <c r="N141" s="205">
        <v>0</v>
      </c>
      <c r="O141" s="206"/>
      <c r="P141" s="205">
        <v>0</v>
      </c>
      <c r="Q141" s="205">
        <v>0</v>
      </c>
      <c r="R141" s="206"/>
      <c r="S141" s="205">
        <v>0</v>
      </c>
      <c r="T141" s="205">
        <v>0</v>
      </c>
      <c r="U141" s="206"/>
      <c r="V141" s="205">
        <v>0</v>
      </c>
      <c r="W141" s="205">
        <v>0</v>
      </c>
      <c r="X141" s="206"/>
      <c r="Y141" s="205">
        <v>0</v>
      </c>
      <c r="Z141" s="205">
        <v>0</v>
      </c>
      <c r="AA141" s="206"/>
      <c r="AB141" s="205">
        <v>0</v>
      </c>
      <c r="AC141" s="205">
        <v>0</v>
      </c>
      <c r="AD141" s="206"/>
      <c r="AE141" s="205">
        <v>0</v>
      </c>
      <c r="AF141" s="205">
        <v>0</v>
      </c>
      <c r="AG141" s="206"/>
      <c r="AH141" s="205">
        <v>0</v>
      </c>
      <c r="AI141" s="205">
        <v>0</v>
      </c>
      <c r="AJ141" s="206"/>
      <c r="AK141" s="205">
        <v>0</v>
      </c>
      <c r="AL141" s="205">
        <v>0</v>
      </c>
      <c r="AM141" s="206"/>
      <c r="AN141" s="205">
        <v>0</v>
      </c>
      <c r="AO141" s="205">
        <v>0</v>
      </c>
      <c r="AP141" s="206"/>
      <c r="AQ141" s="205">
        <v>0</v>
      </c>
      <c r="AR141" s="205">
        <v>0</v>
      </c>
      <c r="AS141" s="206"/>
      <c r="AT141" s="205">
        <v>0</v>
      </c>
      <c r="AU141" s="205">
        <v>0</v>
      </c>
      <c r="AV141" s="206"/>
      <c r="AW141" s="205">
        <v>0</v>
      </c>
      <c r="AX141" s="205">
        <v>0</v>
      </c>
      <c r="AY141" s="206"/>
      <c r="AZ141" s="205">
        <v>0</v>
      </c>
      <c r="BA141" s="205">
        <v>0</v>
      </c>
      <c r="BB141" s="206"/>
      <c r="BC141" s="205">
        <v>0</v>
      </c>
      <c r="BD141" s="205">
        <v>0</v>
      </c>
      <c r="BE141" s="206"/>
      <c r="BF141" s="205">
        <v>0</v>
      </c>
      <c r="BG141" s="205">
        <v>0</v>
      </c>
      <c r="BH141" s="206"/>
      <c r="BI141" s="205">
        <v>0</v>
      </c>
      <c r="BJ141" s="205">
        <v>0</v>
      </c>
      <c r="BK141" s="206"/>
      <c r="BL141" s="205">
        <v>0</v>
      </c>
      <c r="BM141" s="205">
        <v>0</v>
      </c>
      <c r="BN141" s="206"/>
      <c r="BO141" s="205">
        <v>0</v>
      </c>
      <c r="BP141" s="205">
        <v>0</v>
      </c>
      <c r="BQ141" s="206"/>
      <c r="BR141" s="205">
        <v>0</v>
      </c>
      <c r="BS141" s="205">
        <v>0</v>
      </c>
      <c r="BT141" s="206"/>
      <c r="BU141" s="205">
        <v>0</v>
      </c>
      <c r="BV141" s="205">
        <v>0</v>
      </c>
      <c r="BW141" s="206"/>
      <c r="BX141" s="205">
        <v>0</v>
      </c>
      <c r="BY141" s="205">
        <v>0</v>
      </c>
      <c r="BZ141" s="206"/>
      <c r="CA141" s="205">
        <v>0</v>
      </c>
      <c r="CB141" s="205">
        <v>0</v>
      </c>
      <c r="CC141" s="206"/>
      <c r="CD141" s="205">
        <v>0</v>
      </c>
      <c r="CE141" s="205">
        <v>0</v>
      </c>
      <c r="CF141" s="206"/>
      <c r="CG141" s="205">
        <v>0</v>
      </c>
      <c r="CH141" s="205">
        <v>0</v>
      </c>
      <c r="CI141" s="206"/>
      <c r="CJ141" s="205">
        <v>0</v>
      </c>
      <c r="CK141" s="205">
        <v>0</v>
      </c>
      <c r="CL141" s="206"/>
      <c r="CM141" s="205">
        <v>0</v>
      </c>
      <c r="CN141" s="205">
        <v>0</v>
      </c>
      <c r="CO141" s="206"/>
      <c r="CP141" s="205">
        <v>0</v>
      </c>
      <c r="CQ141" s="205">
        <v>0</v>
      </c>
      <c r="CR141" s="206"/>
      <c r="CS141" s="205">
        <v>0</v>
      </c>
      <c r="CT141" s="205">
        <v>0</v>
      </c>
      <c r="CU141" s="206"/>
      <c r="CV141" s="207"/>
      <c r="CW141" s="198"/>
      <c r="CX141" s="198"/>
      <c r="CY141" s="198"/>
      <c r="CZ141" s="198"/>
      <c r="DA141" s="198"/>
    </row>
    <row r="142" s="47" customFormat="1" ht="15.75" customHeight="1">
      <c r="A142" s="75">
        <v>137</v>
      </c>
      <c r="C142" t="s" s="204">
        <v>280</v>
      </c>
      <c r="D142" s="167"/>
      <c r="E142" s="175"/>
      <c r="F142" s="176"/>
      <c r="G142" s="205">
        <v>0</v>
      </c>
      <c r="H142" s="205">
        <v>0</v>
      </c>
      <c r="I142" s="206"/>
      <c r="J142" s="205">
        <v>0</v>
      </c>
      <c r="K142" s="205">
        <v>0</v>
      </c>
      <c r="L142" s="206"/>
      <c r="M142" s="205">
        <v>0</v>
      </c>
      <c r="N142" s="205">
        <v>0</v>
      </c>
      <c r="O142" s="206"/>
      <c r="P142" s="205">
        <v>0</v>
      </c>
      <c r="Q142" s="205">
        <v>0</v>
      </c>
      <c r="R142" s="206"/>
      <c r="S142" s="205">
        <v>0</v>
      </c>
      <c r="T142" s="205">
        <v>0</v>
      </c>
      <c r="U142" s="206"/>
      <c r="V142" s="205">
        <v>0</v>
      </c>
      <c r="W142" s="205">
        <v>0</v>
      </c>
      <c r="X142" s="206"/>
      <c r="Y142" s="205">
        <v>0</v>
      </c>
      <c r="Z142" s="205">
        <v>0</v>
      </c>
      <c r="AA142" s="206"/>
      <c r="AB142" s="205">
        <v>0</v>
      </c>
      <c r="AC142" s="205">
        <v>0</v>
      </c>
      <c r="AD142" s="206"/>
      <c r="AE142" s="205">
        <v>0</v>
      </c>
      <c r="AF142" s="205">
        <v>0</v>
      </c>
      <c r="AG142" s="206"/>
      <c r="AH142" s="205">
        <v>0</v>
      </c>
      <c r="AI142" s="205">
        <v>0</v>
      </c>
      <c r="AJ142" s="206"/>
      <c r="AK142" s="205">
        <v>0</v>
      </c>
      <c r="AL142" s="205">
        <v>0</v>
      </c>
      <c r="AM142" s="206"/>
      <c r="AN142" s="205">
        <v>0</v>
      </c>
      <c r="AO142" s="205">
        <v>0</v>
      </c>
      <c r="AP142" s="206"/>
      <c r="AQ142" s="205">
        <v>0</v>
      </c>
      <c r="AR142" s="205">
        <v>0</v>
      </c>
      <c r="AS142" s="206"/>
      <c r="AT142" s="205">
        <v>0</v>
      </c>
      <c r="AU142" s="205">
        <v>0</v>
      </c>
      <c r="AV142" s="206"/>
      <c r="AW142" s="205">
        <v>0</v>
      </c>
      <c r="AX142" s="205">
        <v>0</v>
      </c>
      <c r="AY142" s="206"/>
      <c r="AZ142" s="205">
        <v>0</v>
      </c>
      <c r="BA142" s="205">
        <v>0</v>
      </c>
      <c r="BB142" s="206"/>
      <c r="BC142" s="205">
        <v>0</v>
      </c>
      <c r="BD142" s="205">
        <v>0</v>
      </c>
      <c r="BE142" s="206"/>
      <c r="BF142" s="205">
        <v>0</v>
      </c>
      <c r="BG142" s="205">
        <v>0</v>
      </c>
      <c r="BH142" s="206"/>
      <c r="BI142" s="205">
        <v>0</v>
      </c>
      <c r="BJ142" s="205">
        <v>0</v>
      </c>
      <c r="BK142" s="206"/>
      <c r="BL142" s="205">
        <v>0</v>
      </c>
      <c r="BM142" s="205">
        <v>0</v>
      </c>
      <c r="BN142" s="206"/>
      <c r="BO142" s="205">
        <v>0</v>
      </c>
      <c r="BP142" s="205">
        <v>0</v>
      </c>
      <c r="BQ142" s="206"/>
      <c r="BR142" s="205">
        <v>0</v>
      </c>
      <c r="BS142" s="205">
        <v>0</v>
      </c>
      <c r="BT142" s="206"/>
      <c r="BU142" s="205">
        <v>0</v>
      </c>
      <c r="BV142" s="205">
        <v>0</v>
      </c>
      <c r="BW142" s="206"/>
      <c r="BX142" s="205">
        <v>0</v>
      </c>
      <c r="BY142" s="205">
        <v>0</v>
      </c>
      <c r="BZ142" s="206"/>
      <c r="CA142" s="205">
        <v>0</v>
      </c>
      <c r="CB142" s="205">
        <v>0</v>
      </c>
      <c r="CC142" s="206"/>
      <c r="CD142" s="205">
        <v>0</v>
      </c>
      <c r="CE142" s="205">
        <v>0</v>
      </c>
      <c r="CF142" s="206"/>
      <c r="CG142" s="205">
        <v>0</v>
      </c>
      <c r="CH142" s="205">
        <v>0</v>
      </c>
      <c r="CI142" s="206"/>
      <c r="CJ142" s="205">
        <v>0</v>
      </c>
      <c r="CK142" s="205">
        <v>0</v>
      </c>
      <c r="CL142" s="206"/>
      <c r="CM142" s="205">
        <v>0</v>
      </c>
      <c r="CN142" s="205">
        <v>0</v>
      </c>
      <c r="CO142" s="206"/>
      <c r="CP142" s="205">
        <v>0</v>
      </c>
      <c r="CQ142" s="205">
        <v>0</v>
      </c>
      <c r="CR142" s="206"/>
      <c r="CS142" s="205">
        <v>0</v>
      </c>
      <c r="CT142" s="205">
        <v>0</v>
      </c>
      <c r="CU142" s="206"/>
      <c r="CV142" s="207"/>
      <c r="CW142" s="198"/>
      <c r="CX142" s="198"/>
      <c r="CY142" s="198"/>
      <c r="CZ142" s="198"/>
      <c r="DA142" s="198"/>
    </row>
    <row r="143" s="47" customFormat="1" ht="15.75" customHeight="1">
      <c r="A143" s="75">
        <v>138</v>
      </c>
      <c r="C143" t="s" s="204">
        <v>281</v>
      </c>
      <c r="D143" s="167"/>
      <c r="E143" s="175"/>
      <c r="F143" s="176"/>
      <c r="G143" s="205">
        <v>0</v>
      </c>
      <c r="H143" s="205">
        <v>0</v>
      </c>
      <c r="I143" s="206"/>
      <c r="J143" s="205">
        <v>0</v>
      </c>
      <c r="K143" s="205">
        <v>0</v>
      </c>
      <c r="L143" s="206"/>
      <c r="M143" s="205">
        <v>0</v>
      </c>
      <c r="N143" s="205">
        <v>0</v>
      </c>
      <c r="O143" s="206"/>
      <c r="P143" s="205">
        <v>0</v>
      </c>
      <c r="Q143" s="205">
        <v>0</v>
      </c>
      <c r="R143" s="206"/>
      <c r="S143" s="205">
        <v>0</v>
      </c>
      <c r="T143" s="205">
        <v>0</v>
      </c>
      <c r="U143" s="206"/>
      <c r="V143" s="205">
        <v>0</v>
      </c>
      <c r="W143" s="205">
        <v>0</v>
      </c>
      <c r="X143" s="206"/>
      <c r="Y143" s="205">
        <v>0</v>
      </c>
      <c r="Z143" s="205">
        <v>0</v>
      </c>
      <c r="AA143" s="206"/>
      <c r="AB143" s="205">
        <v>0</v>
      </c>
      <c r="AC143" s="205">
        <v>0</v>
      </c>
      <c r="AD143" s="206"/>
      <c r="AE143" s="205">
        <v>0</v>
      </c>
      <c r="AF143" s="205">
        <v>0</v>
      </c>
      <c r="AG143" s="206"/>
      <c r="AH143" s="205">
        <v>0</v>
      </c>
      <c r="AI143" s="205">
        <v>0</v>
      </c>
      <c r="AJ143" s="206"/>
      <c r="AK143" s="205">
        <v>0</v>
      </c>
      <c r="AL143" s="205">
        <v>0</v>
      </c>
      <c r="AM143" s="206"/>
      <c r="AN143" s="205">
        <v>0</v>
      </c>
      <c r="AO143" s="205">
        <v>0</v>
      </c>
      <c r="AP143" s="206"/>
      <c r="AQ143" s="205">
        <v>0</v>
      </c>
      <c r="AR143" s="205">
        <v>0</v>
      </c>
      <c r="AS143" s="206"/>
      <c r="AT143" s="205">
        <v>0</v>
      </c>
      <c r="AU143" s="205">
        <v>0</v>
      </c>
      <c r="AV143" s="206"/>
      <c r="AW143" s="205">
        <v>0</v>
      </c>
      <c r="AX143" s="205">
        <v>0</v>
      </c>
      <c r="AY143" s="206"/>
      <c r="AZ143" s="205">
        <v>0</v>
      </c>
      <c r="BA143" s="205">
        <v>0</v>
      </c>
      <c r="BB143" s="206"/>
      <c r="BC143" s="205">
        <v>0</v>
      </c>
      <c r="BD143" s="205">
        <v>0</v>
      </c>
      <c r="BE143" s="206"/>
      <c r="BF143" s="205">
        <v>0</v>
      </c>
      <c r="BG143" s="205">
        <v>0</v>
      </c>
      <c r="BH143" s="206"/>
      <c r="BI143" s="205">
        <v>0</v>
      </c>
      <c r="BJ143" s="205">
        <v>0</v>
      </c>
      <c r="BK143" s="206"/>
      <c r="BL143" s="205">
        <v>0</v>
      </c>
      <c r="BM143" s="205">
        <v>0</v>
      </c>
      <c r="BN143" s="206"/>
      <c r="BO143" s="205">
        <v>0</v>
      </c>
      <c r="BP143" s="205">
        <v>0</v>
      </c>
      <c r="BQ143" s="206"/>
      <c r="BR143" s="205">
        <v>0</v>
      </c>
      <c r="BS143" s="205">
        <v>0</v>
      </c>
      <c r="BT143" s="206"/>
      <c r="BU143" s="205">
        <v>0</v>
      </c>
      <c r="BV143" s="205">
        <v>0</v>
      </c>
      <c r="BW143" s="206"/>
      <c r="BX143" s="205">
        <v>0</v>
      </c>
      <c r="BY143" s="205">
        <v>0</v>
      </c>
      <c r="BZ143" s="206"/>
      <c r="CA143" s="205">
        <v>0</v>
      </c>
      <c r="CB143" s="205">
        <v>0</v>
      </c>
      <c r="CC143" s="206"/>
      <c r="CD143" s="205">
        <v>0</v>
      </c>
      <c r="CE143" s="205">
        <v>0</v>
      </c>
      <c r="CF143" s="206"/>
      <c r="CG143" s="205">
        <v>0</v>
      </c>
      <c r="CH143" s="205">
        <v>0</v>
      </c>
      <c r="CI143" s="206"/>
      <c r="CJ143" s="205">
        <v>0</v>
      </c>
      <c r="CK143" s="205">
        <v>0</v>
      </c>
      <c r="CL143" s="206"/>
      <c r="CM143" s="205">
        <v>0</v>
      </c>
      <c r="CN143" s="205">
        <v>0</v>
      </c>
      <c r="CO143" s="206"/>
      <c r="CP143" s="205">
        <v>0</v>
      </c>
      <c r="CQ143" s="205">
        <v>0</v>
      </c>
      <c r="CR143" s="206"/>
      <c r="CS143" s="205">
        <v>0</v>
      </c>
      <c r="CT143" s="205">
        <v>0</v>
      </c>
      <c r="CU143" s="206"/>
      <c r="CV143" s="207"/>
      <c r="CW143" s="198"/>
      <c r="CX143" s="198"/>
      <c r="CY143" s="198"/>
      <c r="CZ143" s="198"/>
      <c r="DA143" s="198"/>
    </row>
    <row r="144" s="47" customFormat="1" ht="15.75" customHeight="1">
      <c r="A144" s="75">
        <v>139</v>
      </c>
      <c r="C144" t="s" s="204">
        <v>282</v>
      </c>
      <c r="D144" s="167"/>
      <c r="E144" s="175"/>
      <c r="F144" s="176"/>
      <c r="G144" s="205">
        <v>0</v>
      </c>
      <c r="H144" s="205">
        <v>0</v>
      </c>
      <c r="I144" s="206"/>
      <c r="J144" s="205">
        <v>0</v>
      </c>
      <c r="K144" s="205">
        <v>0</v>
      </c>
      <c r="L144" s="206"/>
      <c r="M144" s="205">
        <v>0</v>
      </c>
      <c r="N144" s="205">
        <v>0</v>
      </c>
      <c r="O144" s="206"/>
      <c r="P144" s="205">
        <v>0</v>
      </c>
      <c r="Q144" s="205">
        <v>0</v>
      </c>
      <c r="R144" s="206"/>
      <c r="S144" s="205">
        <v>0</v>
      </c>
      <c r="T144" s="205">
        <v>0</v>
      </c>
      <c r="U144" s="206"/>
      <c r="V144" s="205">
        <v>0</v>
      </c>
      <c r="W144" s="205">
        <v>0</v>
      </c>
      <c r="X144" s="206"/>
      <c r="Y144" s="205">
        <v>0</v>
      </c>
      <c r="Z144" s="205">
        <v>0</v>
      </c>
      <c r="AA144" s="206"/>
      <c r="AB144" s="205">
        <v>0</v>
      </c>
      <c r="AC144" s="205">
        <v>0</v>
      </c>
      <c r="AD144" s="206"/>
      <c r="AE144" s="205">
        <v>0</v>
      </c>
      <c r="AF144" s="205">
        <v>0</v>
      </c>
      <c r="AG144" s="206"/>
      <c r="AH144" s="205">
        <v>0</v>
      </c>
      <c r="AI144" s="205">
        <v>0</v>
      </c>
      <c r="AJ144" s="206"/>
      <c r="AK144" s="205">
        <v>0</v>
      </c>
      <c r="AL144" s="205">
        <v>0</v>
      </c>
      <c r="AM144" s="206"/>
      <c r="AN144" s="205">
        <v>0</v>
      </c>
      <c r="AO144" s="205">
        <v>0</v>
      </c>
      <c r="AP144" s="206"/>
      <c r="AQ144" s="205">
        <v>0</v>
      </c>
      <c r="AR144" s="205">
        <v>0</v>
      </c>
      <c r="AS144" s="206"/>
      <c r="AT144" s="205">
        <v>0</v>
      </c>
      <c r="AU144" s="205">
        <v>0</v>
      </c>
      <c r="AV144" s="206"/>
      <c r="AW144" s="205">
        <v>0</v>
      </c>
      <c r="AX144" s="205">
        <v>0</v>
      </c>
      <c r="AY144" s="206"/>
      <c r="AZ144" s="205">
        <v>0</v>
      </c>
      <c r="BA144" s="205">
        <v>0</v>
      </c>
      <c r="BB144" s="206"/>
      <c r="BC144" s="205">
        <v>0</v>
      </c>
      <c r="BD144" s="205">
        <v>0</v>
      </c>
      <c r="BE144" s="206"/>
      <c r="BF144" s="205">
        <v>0</v>
      </c>
      <c r="BG144" s="205">
        <v>0</v>
      </c>
      <c r="BH144" s="206"/>
      <c r="BI144" s="205">
        <v>0</v>
      </c>
      <c r="BJ144" s="205">
        <v>0</v>
      </c>
      <c r="BK144" s="206"/>
      <c r="BL144" s="205">
        <v>0</v>
      </c>
      <c r="BM144" s="205">
        <v>0</v>
      </c>
      <c r="BN144" s="206"/>
      <c r="BO144" s="205">
        <v>0</v>
      </c>
      <c r="BP144" s="205">
        <v>0</v>
      </c>
      <c r="BQ144" s="206"/>
      <c r="BR144" s="205">
        <v>0</v>
      </c>
      <c r="BS144" s="205">
        <v>0</v>
      </c>
      <c r="BT144" s="206"/>
      <c r="BU144" s="205">
        <v>0</v>
      </c>
      <c r="BV144" s="205">
        <v>0</v>
      </c>
      <c r="BW144" s="206"/>
      <c r="BX144" s="205">
        <v>0</v>
      </c>
      <c r="BY144" s="205">
        <v>0</v>
      </c>
      <c r="BZ144" s="206"/>
      <c r="CA144" s="205">
        <v>0</v>
      </c>
      <c r="CB144" s="205">
        <v>0</v>
      </c>
      <c r="CC144" s="206"/>
      <c r="CD144" s="205">
        <v>0</v>
      </c>
      <c r="CE144" s="205">
        <v>0</v>
      </c>
      <c r="CF144" s="206"/>
      <c r="CG144" s="205">
        <v>0</v>
      </c>
      <c r="CH144" s="205">
        <v>0</v>
      </c>
      <c r="CI144" s="206"/>
      <c r="CJ144" s="205">
        <v>0</v>
      </c>
      <c r="CK144" s="205">
        <v>0</v>
      </c>
      <c r="CL144" s="206"/>
      <c r="CM144" s="205">
        <v>0</v>
      </c>
      <c r="CN144" s="205">
        <v>0</v>
      </c>
      <c r="CO144" s="206"/>
      <c r="CP144" s="205">
        <v>0</v>
      </c>
      <c r="CQ144" s="205">
        <v>0</v>
      </c>
      <c r="CR144" s="206"/>
      <c r="CS144" s="205">
        <v>0</v>
      </c>
      <c r="CT144" s="205">
        <v>0</v>
      </c>
      <c r="CU144" s="206"/>
      <c r="CV144" s="207"/>
      <c r="CW144" s="198"/>
      <c r="CX144" s="198"/>
      <c r="CY144" s="198"/>
      <c r="CZ144" s="198"/>
      <c r="DA144" s="198"/>
    </row>
    <row r="145" s="47" customFormat="1" ht="15.75" customHeight="1">
      <c r="A145" s="75">
        <v>140</v>
      </c>
      <c r="C145" t="s" s="204">
        <v>283</v>
      </c>
      <c r="D145" s="167"/>
      <c r="E145" s="175"/>
      <c r="F145" s="176"/>
      <c r="G145" s="205">
        <v>0</v>
      </c>
      <c r="H145" s="205">
        <v>0</v>
      </c>
      <c r="I145" s="206"/>
      <c r="J145" s="205">
        <v>0</v>
      </c>
      <c r="K145" s="205">
        <v>0</v>
      </c>
      <c r="L145" s="206"/>
      <c r="M145" s="205">
        <v>0</v>
      </c>
      <c r="N145" s="205">
        <v>0</v>
      </c>
      <c r="O145" s="206"/>
      <c r="P145" s="205">
        <v>0</v>
      </c>
      <c r="Q145" s="205">
        <v>0</v>
      </c>
      <c r="R145" s="206"/>
      <c r="S145" s="205">
        <v>0</v>
      </c>
      <c r="T145" s="205">
        <v>0</v>
      </c>
      <c r="U145" s="206"/>
      <c r="V145" s="205">
        <v>0</v>
      </c>
      <c r="W145" s="205">
        <v>0</v>
      </c>
      <c r="X145" s="206"/>
      <c r="Y145" s="205">
        <v>0</v>
      </c>
      <c r="Z145" s="205">
        <v>0</v>
      </c>
      <c r="AA145" s="206"/>
      <c r="AB145" s="205">
        <v>0</v>
      </c>
      <c r="AC145" s="205">
        <v>0</v>
      </c>
      <c r="AD145" s="206"/>
      <c r="AE145" s="205">
        <v>0</v>
      </c>
      <c r="AF145" s="205">
        <v>0</v>
      </c>
      <c r="AG145" s="206"/>
      <c r="AH145" s="205">
        <v>0</v>
      </c>
      <c r="AI145" s="205">
        <v>0</v>
      </c>
      <c r="AJ145" s="206"/>
      <c r="AK145" s="205">
        <v>0</v>
      </c>
      <c r="AL145" s="205">
        <v>0</v>
      </c>
      <c r="AM145" s="206"/>
      <c r="AN145" s="205">
        <v>0</v>
      </c>
      <c r="AO145" s="205">
        <v>0</v>
      </c>
      <c r="AP145" s="206"/>
      <c r="AQ145" s="205">
        <v>0</v>
      </c>
      <c r="AR145" s="205">
        <v>0</v>
      </c>
      <c r="AS145" s="206"/>
      <c r="AT145" s="205">
        <v>0</v>
      </c>
      <c r="AU145" s="205">
        <v>0</v>
      </c>
      <c r="AV145" s="206"/>
      <c r="AW145" s="205">
        <v>0</v>
      </c>
      <c r="AX145" s="205">
        <v>0</v>
      </c>
      <c r="AY145" s="206"/>
      <c r="AZ145" s="205">
        <v>0</v>
      </c>
      <c r="BA145" s="205">
        <v>0</v>
      </c>
      <c r="BB145" s="206"/>
      <c r="BC145" s="205">
        <v>0</v>
      </c>
      <c r="BD145" s="205">
        <v>0</v>
      </c>
      <c r="BE145" s="206"/>
      <c r="BF145" s="205">
        <v>0</v>
      </c>
      <c r="BG145" s="205">
        <v>0</v>
      </c>
      <c r="BH145" s="206"/>
      <c r="BI145" s="205">
        <v>0</v>
      </c>
      <c r="BJ145" s="205">
        <v>0</v>
      </c>
      <c r="BK145" s="206"/>
      <c r="BL145" s="205">
        <v>0</v>
      </c>
      <c r="BM145" s="205">
        <v>0</v>
      </c>
      <c r="BN145" s="206"/>
      <c r="BO145" s="205">
        <v>0</v>
      </c>
      <c r="BP145" s="205">
        <v>0</v>
      </c>
      <c r="BQ145" s="206"/>
      <c r="BR145" s="205">
        <v>0</v>
      </c>
      <c r="BS145" s="205">
        <v>0</v>
      </c>
      <c r="BT145" s="206"/>
      <c r="BU145" s="205">
        <v>0</v>
      </c>
      <c r="BV145" s="205">
        <v>0</v>
      </c>
      <c r="BW145" s="206"/>
      <c r="BX145" s="205">
        <v>0</v>
      </c>
      <c r="BY145" s="205">
        <v>0</v>
      </c>
      <c r="BZ145" s="206"/>
      <c r="CA145" s="205">
        <v>0</v>
      </c>
      <c r="CB145" s="205">
        <v>0</v>
      </c>
      <c r="CC145" s="206"/>
      <c r="CD145" s="205">
        <v>0</v>
      </c>
      <c r="CE145" s="205">
        <v>0</v>
      </c>
      <c r="CF145" s="206"/>
      <c r="CG145" s="205">
        <v>0</v>
      </c>
      <c r="CH145" s="205">
        <v>0</v>
      </c>
      <c r="CI145" s="206"/>
      <c r="CJ145" s="205">
        <v>0</v>
      </c>
      <c r="CK145" s="205">
        <v>0</v>
      </c>
      <c r="CL145" s="206"/>
      <c r="CM145" s="205">
        <v>0</v>
      </c>
      <c r="CN145" s="205">
        <v>0</v>
      </c>
      <c r="CO145" s="206"/>
      <c r="CP145" s="205">
        <v>0</v>
      </c>
      <c r="CQ145" s="205">
        <v>0</v>
      </c>
      <c r="CR145" s="206"/>
      <c r="CS145" s="205">
        <v>0</v>
      </c>
      <c r="CT145" s="205">
        <v>0</v>
      </c>
      <c r="CU145" s="206"/>
      <c r="CV145" s="207"/>
      <c r="CW145" s="198"/>
      <c r="CX145" s="198"/>
      <c r="CY145" s="198"/>
      <c r="CZ145" s="198"/>
      <c r="DA145" s="198"/>
    </row>
    <row r="146" s="47" customFormat="1" ht="15.75" customHeight="1">
      <c r="A146" s="75">
        <v>141</v>
      </c>
      <c r="C146" t="s" s="204">
        <v>284</v>
      </c>
      <c r="D146" s="167"/>
      <c r="E146" s="175"/>
      <c r="F146" s="176"/>
      <c r="G146" s="205">
        <v>0</v>
      </c>
      <c r="H146" s="205">
        <f>COUNTIF(H6:H95,"01.01.1900  0:00:00")-COUNTIFS(H6:H95,"01.01.1900  0:00:00",I6:I95,"!")</f>
        <v>5</v>
      </c>
      <c r="I146" s="206"/>
      <c r="J146" s="205">
        <v>0</v>
      </c>
      <c r="K146" s="205">
        <f>COUNTIF(K6:K95,"01.01.1900  0:00:00")-COUNTIFS(K6:K95,"01.01.1900  0:00:00",L6:L95,"!")</f>
        <v>5</v>
      </c>
      <c r="L146" s="206"/>
      <c r="M146" s="205">
        <v>0</v>
      </c>
      <c r="N146" s="205">
        <f>COUNTIF(N6:N95,"01.01.1900  0:00:00")-COUNTIFS(N6:N95,"01.01.1900  0:00:00",O6:O95,"!")</f>
        <v>6</v>
      </c>
      <c r="O146" s="206"/>
      <c r="P146" s="205">
        <v>0</v>
      </c>
      <c r="Q146" s="205">
        <f>COUNTIF(Q6:Q95,"01.01.1900  0:00:00")-COUNTIFS(Q6:Q95,"01.01.1900  0:00:00",R6:R95,"!")</f>
        <v>7</v>
      </c>
      <c r="R146" s="206"/>
      <c r="S146" s="205">
        <v>0</v>
      </c>
      <c r="T146" s="205">
        <f>COUNTIF(T6:T95,"01.01.1900  0:00:00")-COUNTIFS(T6:T95,"01.01.1900  0:00:00",U6:U95,"!")</f>
        <v>7</v>
      </c>
      <c r="U146" s="206"/>
      <c r="V146" s="205">
        <v>0</v>
      </c>
      <c r="W146" s="205">
        <f>COUNTIF(W6:W95,"01.01.1900  0:00:00")-COUNTIFS(W6:W95,"01.01.1900  0:00:00",X6:X95,"!")</f>
        <v>4</v>
      </c>
      <c r="X146" s="206"/>
      <c r="Y146" s="205">
        <v>0</v>
      </c>
      <c r="Z146" s="205">
        <f>COUNTIF(Z6:Z95,"01.01.1900  0:00:00")-COUNTIFS(Z6:Z95,"01.01.1900  0:00:00",AA6:AA95,"!")</f>
        <v>7</v>
      </c>
      <c r="AA146" s="206"/>
      <c r="AB146" s="205">
        <v>0</v>
      </c>
      <c r="AC146" s="205">
        <f>COUNTIF(AC6:AC95,"01.01.1900  0:00:00")-COUNTIFS(AC6:AC95,"01.01.1900  0:00:00",AD6:AD95,"!")</f>
        <v>6</v>
      </c>
      <c r="AD146" s="206"/>
      <c r="AE146" s="205">
        <v>0</v>
      </c>
      <c r="AF146" s="205">
        <f>COUNTIF(AF6:AF95,"01.01.1900  0:00:00")-COUNTIFS(AF6:AF95,"01.01.1900  0:00:00",AG6:AG95,"!")</f>
        <v>2</v>
      </c>
      <c r="AG146" s="206"/>
      <c r="AH146" s="205">
        <v>0</v>
      </c>
      <c r="AI146" s="205">
        <f>COUNTIF(AI6:AI95,"01.01.1900  0:00:00")-COUNTIFS(AI6:AI95,"01.01.1900  0:00:00",AJ6:AJ95,"!")</f>
        <v>7</v>
      </c>
      <c r="AJ146" s="206"/>
      <c r="AK146" s="205">
        <v>0</v>
      </c>
      <c r="AL146" s="205">
        <f>COUNTIF(AL6:AL95,"01.01.1900  0:00:00")-COUNTIFS(AL6:AL95,"01.01.1900  0:00:00",AM6:AM95,"!")</f>
        <v>8</v>
      </c>
      <c r="AM146" s="206"/>
      <c r="AN146" s="205">
        <v>0</v>
      </c>
      <c r="AO146" s="205">
        <f>COUNTIF(AO6:AO95,"01.01.1900  0:00:00")-COUNTIFS(AO6:AO95,"01.01.1900  0:00:00",AP6:AP95,"!")</f>
        <v>7</v>
      </c>
      <c r="AP146" s="206"/>
      <c r="AQ146" s="205">
        <v>0</v>
      </c>
      <c r="AR146" s="205">
        <f>COUNTIF(AR6:AR95,"01.01.1900  0:00:00")-COUNTIFS(AR6:AR95,"01.01.1900  0:00:00",AS6:AS95,"!")</f>
        <v>6</v>
      </c>
      <c r="AS146" s="206"/>
      <c r="AT146" s="205">
        <v>0</v>
      </c>
      <c r="AU146" s="205">
        <f>COUNTIF(AU6:AU95,"01.01.1900  0:00:00")-COUNTIFS(AU6:AU95,"01.01.1900  0:00:00",AV6:AV95,"!")</f>
        <v>6</v>
      </c>
      <c r="AV146" s="206"/>
      <c r="AW146" s="205">
        <v>0</v>
      </c>
      <c r="AX146" s="205">
        <f>COUNTIF(AX6:AX95,"01.01.1900  0:00:00")-COUNTIFS(AX6:AX95,"01.01.1900  0:00:00",AY6:AY95,"!")</f>
        <v>6</v>
      </c>
      <c r="AY146" s="206"/>
      <c r="AZ146" s="205">
        <v>0</v>
      </c>
      <c r="BA146" s="205">
        <f>COUNTIF(BA6:BA95,"01.01.1900  0:00:00")-COUNTIFS(BA6:BA95,"01.01.1900  0:00:00",BB6:BB95,"!")</f>
        <v>7</v>
      </c>
      <c r="BB146" s="206"/>
      <c r="BC146" s="205">
        <v>0</v>
      </c>
      <c r="BD146" s="205">
        <f>COUNTIF(BD6:BD95,"01.01.1900  0:00:00")-COUNTIFS(BD6:BD95,"01.01.1900  0:00:00",BE6:BE95,"!")</f>
        <v>7</v>
      </c>
      <c r="BE146" s="206"/>
      <c r="BF146" s="205">
        <v>0</v>
      </c>
      <c r="BG146" s="205">
        <f>COUNTIF(BG6:BG95,"01.01.1900  0:00:00")-COUNTIFS(BG6:BG95,"01.01.1900  0:00:00",BH6:BH95,"!")</f>
        <v>7</v>
      </c>
      <c r="BH146" s="206"/>
      <c r="BI146" s="205">
        <v>0</v>
      </c>
      <c r="BJ146" s="205">
        <f>COUNTIF(BJ6:BJ95,"01.01.1900  0:00:00")-COUNTIFS(BJ6:BJ95,"01.01.1900  0:00:00",BK6:BK95,"!")</f>
        <v>7</v>
      </c>
      <c r="BK146" s="206"/>
      <c r="BL146" s="205">
        <v>0</v>
      </c>
      <c r="BM146" s="205">
        <f>COUNTIF(BM6:BM95,"01.01.1900  0:00:00")-COUNTIFS(BM6:BM95,"01.01.1900  0:00:00",BN6:BN95,"!")</f>
        <v>5</v>
      </c>
      <c r="BN146" s="206"/>
      <c r="BO146" s="205">
        <v>0</v>
      </c>
      <c r="BP146" s="205">
        <f>COUNTIF(BP6:BP95,"01.01.1900  0:00:00")-COUNTIFS(BP6:BP95,"01.01.1900  0:00:00",BQ6:BQ95,"!")</f>
        <v>7</v>
      </c>
      <c r="BQ146" s="206"/>
      <c r="BR146" s="205">
        <v>0</v>
      </c>
      <c r="BS146" s="205">
        <f>COUNTIF(BS6:BS95,"01.01.1900  0:00:00")-COUNTIFS(BS6:BS95,"01.01.1900  0:00:00",BT6:BT95,"!")</f>
        <v>7</v>
      </c>
      <c r="BT146" s="206"/>
      <c r="BU146" s="205">
        <v>0</v>
      </c>
      <c r="BV146" s="205">
        <f>COUNTIF(BV6:BV95,"01.01.1900  0:00:00")-COUNTIFS(BV6:BV95,"01.01.1900  0:00:00",BW6:BW95,"!")</f>
        <v>6</v>
      </c>
      <c r="BW146" s="206"/>
      <c r="BX146" s="205">
        <v>0</v>
      </c>
      <c r="BY146" s="205">
        <f>COUNTIF(BY6:BY95,"01.01.1900  0:00:00")-COUNTIFS(BY6:BY95,"01.01.1900  0:00:00",BZ6:BZ95,"!")</f>
        <v>7</v>
      </c>
      <c r="BZ146" s="206"/>
      <c r="CA146" s="205">
        <v>0</v>
      </c>
      <c r="CB146" s="205">
        <f>COUNTIF(CB6:CB95,"01.01.1900  0:00:00")-COUNTIFS(CB6:CB95,"01.01.1900  0:00:00",CC6:CC95,"!")</f>
        <v>8</v>
      </c>
      <c r="CC146" s="206"/>
      <c r="CD146" s="205">
        <v>0</v>
      </c>
      <c r="CE146" s="205">
        <f>COUNTIF(CE6:CE95,"01.01.1900  0:00:00")-COUNTIFS(CE6:CE95,"01.01.1900  0:00:00",CF6:CF95,"!")</f>
        <v>6</v>
      </c>
      <c r="CF146" s="206"/>
      <c r="CG146" s="205">
        <v>0</v>
      </c>
      <c r="CH146" s="205">
        <f>COUNTIF(CH6:CH95,"01.01.1900  0:00:00")-COUNTIFS(CH6:CH95,"01.01.1900  0:00:00",CI6:CI95,"!")</f>
        <v>5</v>
      </c>
      <c r="CI146" s="206"/>
      <c r="CJ146" s="205">
        <v>0</v>
      </c>
      <c r="CK146" s="205">
        <f>COUNTIF(CK6:CK95,"01.01.1900  0:00:00")-COUNTIFS(CK6:CK95,"01.01.1900  0:00:00",CL6:CL95,"!")</f>
        <v>6</v>
      </c>
      <c r="CL146" s="206"/>
      <c r="CM146" s="205">
        <v>0</v>
      </c>
      <c r="CN146" s="205">
        <f>COUNTIF(CN6:CN95,"01.01.1900  0:00:00")-COUNTIFS(CN6:CN95,"01.01.1900  0:00:00",CO6:CO95,"!")</f>
        <v>7</v>
      </c>
      <c r="CO146" s="206"/>
      <c r="CP146" s="205">
        <v>0</v>
      </c>
      <c r="CQ146" s="205">
        <f>COUNTIF(CQ6:CQ95,"01.01.1900  0:00:00")-COUNTIFS(CQ6:CQ95,"01.01.1900  0:00:00",CR6:CR95,"!")</f>
        <v>8</v>
      </c>
      <c r="CR146" s="206"/>
      <c r="CS146" s="205">
        <v>0</v>
      </c>
      <c r="CT146" s="205">
        <f>COUNTIF(CT6:CT95,"01.01.1900  0:00:00")-COUNTIFS(CT6:CT95,"01.01.1900  0:00:00",CU6:CU95,"!")</f>
        <v>8</v>
      </c>
      <c r="CU146" s="206"/>
      <c r="CV146" s="207"/>
      <c r="CW146" s="198"/>
      <c r="CX146" s="198"/>
      <c r="CY146" s="198"/>
      <c r="CZ146" s="198"/>
      <c r="DA146" s="198"/>
    </row>
    <row r="147" s="47" customFormat="1" ht="15.75" customHeight="1">
      <c r="A147" s="75">
        <v>142</v>
      </c>
      <c r="C147" t="s" s="204">
        <v>285</v>
      </c>
      <c r="D147" s="167"/>
      <c r="E147" s="175"/>
      <c r="F147" s="176"/>
      <c r="G147" s="205">
        <v>0</v>
      </c>
      <c r="H147" s="205">
        <f>COUNTIF(H6:H95,"01.01.1900  0:30:00")-COUNTIFS(H6:H95,"01.01.1900  0:30:00",I6:I95,"!")</f>
        <v>5</v>
      </c>
      <c r="I147" s="206"/>
      <c r="J147" s="205">
        <v>0</v>
      </c>
      <c r="K147" s="205">
        <f>COUNTIF(K6:K95,"01.01.1900  0:30:00")-COUNTIFS(K6:K95,"01.01.1900  0:30:00",L6:L95,"!")</f>
        <v>5</v>
      </c>
      <c r="L147" s="206"/>
      <c r="M147" s="205">
        <v>0</v>
      </c>
      <c r="N147" s="205">
        <f>COUNTIF(N6:N95,"01.01.1900  0:30:00")-COUNTIFS(N6:N95,"01.01.1900  0:30:00",O6:O95,"!")</f>
        <v>7</v>
      </c>
      <c r="O147" s="206"/>
      <c r="P147" s="205">
        <v>0</v>
      </c>
      <c r="Q147" s="205">
        <f>COUNTIF(Q6:Q95,"01.01.1900  0:30:00")-COUNTIFS(Q6:Q95,"01.01.1900  0:30:00",R6:R95,"!")</f>
        <v>7</v>
      </c>
      <c r="R147" s="206"/>
      <c r="S147" s="205">
        <v>0</v>
      </c>
      <c r="T147" s="205">
        <f>COUNTIF(T6:T95,"01.01.1900  0:30:00")-COUNTIFS(T6:T95,"01.01.1900  0:30:00",U6:U95,"!")</f>
        <v>6</v>
      </c>
      <c r="U147" s="206"/>
      <c r="V147" s="205">
        <v>0</v>
      </c>
      <c r="W147" s="205">
        <f>COUNTIF(W6:W95,"01.01.1900  0:30:00")-COUNTIFS(W6:W95,"01.01.1900  0:30:00",X6:X95,"!")</f>
        <v>6</v>
      </c>
      <c r="X147" s="206"/>
      <c r="Y147" s="205">
        <v>0</v>
      </c>
      <c r="Z147" s="205">
        <f>COUNTIF(Z6:Z95,"01.01.1900  0:30:00")-COUNTIFS(Z6:Z95,"01.01.1900  0:30:00",AA6:AA95,"!")</f>
        <v>6</v>
      </c>
      <c r="AA147" s="206"/>
      <c r="AB147" s="205">
        <v>0</v>
      </c>
      <c r="AC147" s="205">
        <f>COUNTIF(AC6:AC95,"01.01.1900  0:30:00")-COUNTIFS(AC6:AC95,"01.01.1900  0:30:00",AD6:AD95,"!")</f>
        <v>4</v>
      </c>
      <c r="AD147" s="206"/>
      <c r="AE147" s="205">
        <v>0</v>
      </c>
      <c r="AF147" s="205">
        <f>COUNTIF(AF6:AF95,"01.01.1900  0:30:00")-COUNTIFS(AF6:AF95,"01.01.1900  0:30:00",AG6:AG95,"!")</f>
        <v>5</v>
      </c>
      <c r="AG147" s="206"/>
      <c r="AH147" s="205">
        <v>0</v>
      </c>
      <c r="AI147" s="205">
        <f>COUNTIF(AI6:AI95,"01.01.1900  0:30:00")-COUNTIFS(AI6:AI95,"01.01.1900  0:30:00",AJ6:AJ95,"!")</f>
        <v>6</v>
      </c>
      <c r="AJ147" s="206"/>
      <c r="AK147" s="205">
        <v>0</v>
      </c>
      <c r="AL147" s="205">
        <f>COUNTIF(AL6:AL95,"01.01.1900  0:30:00")-COUNTIFS(AL6:AL95,"01.01.1900  0:30:00",AM6:AM95,"!")</f>
        <v>7</v>
      </c>
      <c r="AM147" s="206"/>
      <c r="AN147" s="205">
        <v>0</v>
      </c>
      <c r="AO147" s="205">
        <f>COUNTIF(AO6:AO95,"01.01.1900  0:30:00")-COUNTIFS(AO6:AO95,"01.01.1900  0:30:00",AP6:AP95,"!")</f>
        <v>6</v>
      </c>
      <c r="AP147" s="206"/>
      <c r="AQ147" s="205">
        <v>0</v>
      </c>
      <c r="AR147" s="205">
        <f>COUNTIF(AR6:AR95,"01.01.1900  0:30:00")-COUNTIFS(AR6:AR95,"01.01.1900  0:30:00",AS6:AS95,"!")</f>
        <v>6</v>
      </c>
      <c r="AS147" s="206"/>
      <c r="AT147" s="205">
        <v>0</v>
      </c>
      <c r="AU147" s="205">
        <f>COUNTIF(AU6:AU95,"01.01.1900  0:30:00")-COUNTIFS(AU6:AU95,"01.01.1900  0:30:00",AV6:AV95,"!")</f>
        <v>6</v>
      </c>
      <c r="AV147" s="206"/>
      <c r="AW147" s="205">
        <v>0</v>
      </c>
      <c r="AX147" s="205">
        <f>COUNTIF(AX6:AX95,"01.01.1900  0:30:00")-COUNTIFS(AX6:AX95,"01.01.1900  0:30:00",AY6:AY95,"!")</f>
        <v>6</v>
      </c>
      <c r="AY147" s="206"/>
      <c r="AZ147" s="205">
        <v>0</v>
      </c>
      <c r="BA147" s="205">
        <f>COUNTIF(BA6:BA95,"01.01.1900  0:30:00")-COUNTIFS(BA6:BA95,"01.01.1900  0:30:00",BB6:BB95,"!")</f>
        <v>4</v>
      </c>
      <c r="BB147" s="206"/>
      <c r="BC147" s="205">
        <v>0</v>
      </c>
      <c r="BD147" s="205">
        <f>COUNTIF(BD6:BD95,"01.01.1900  0:30:00")-COUNTIFS(BD6:BD95,"01.01.1900  0:30:00",BE6:BE95,"!")</f>
        <v>6</v>
      </c>
      <c r="BE147" s="206"/>
      <c r="BF147" s="205">
        <v>0</v>
      </c>
      <c r="BG147" s="205">
        <f>COUNTIF(BG6:BG95,"01.01.1900  0:30:00")-COUNTIFS(BG6:BG95,"01.01.1900  0:30:00",BH6:BH95,"!")</f>
        <v>7</v>
      </c>
      <c r="BH147" s="206"/>
      <c r="BI147" s="205">
        <v>0</v>
      </c>
      <c r="BJ147" s="205">
        <f>COUNTIF(BJ6:BJ95,"01.01.1900  0:30:00")-COUNTIFS(BJ6:BJ95,"01.01.1900  0:30:00",BK6:BK95,"!")</f>
        <v>6</v>
      </c>
      <c r="BK147" s="206"/>
      <c r="BL147" s="205">
        <v>0</v>
      </c>
      <c r="BM147" s="205">
        <f>COUNTIF(BM6:BM95,"01.01.1900  0:30:00")-COUNTIFS(BM6:BM95,"01.01.1900  0:30:00",BN6:BN95,"!")</f>
        <v>6</v>
      </c>
      <c r="BN147" s="206"/>
      <c r="BO147" s="205">
        <v>0</v>
      </c>
      <c r="BP147" s="205">
        <f>COUNTIF(BP6:BP95,"01.01.1900  0:30:00")-COUNTIFS(BP6:BP95,"01.01.1900  0:30:00",BQ6:BQ95,"!")</f>
        <v>5</v>
      </c>
      <c r="BQ147" s="206"/>
      <c r="BR147" s="205">
        <v>0</v>
      </c>
      <c r="BS147" s="205">
        <f>COUNTIF(BS6:BS95,"01.01.1900  0:30:00")-COUNTIFS(BS6:BS95,"01.01.1900  0:30:00",BT6:BT95,"!")</f>
        <v>6</v>
      </c>
      <c r="BT147" s="206"/>
      <c r="BU147" s="205">
        <v>0</v>
      </c>
      <c r="BV147" s="205">
        <f>COUNTIF(BV6:BV95,"01.01.1900  0:30:00")-COUNTIFS(BV6:BV95,"01.01.1900  0:30:00",BW6:BW95,"!")</f>
        <v>7</v>
      </c>
      <c r="BW147" s="206"/>
      <c r="BX147" s="205">
        <v>0</v>
      </c>
      <c r="BY147" s="205">
        <f>COUNTIF(BY6:BY95,"01.01.1900  0:30:00")-COUNTIFS(BY6:BY95,"01.01.1900  0:30:00",BZ6:BZ95,"!")</f>
        <v>7</v>
      </c>
      <c r="BZ147" s="206"/>
      <c r="CA147" s="205">
        <v>0</v>
      </c>
      <c r="CB147" s="205">
        <f>COUNTIF(CB6:CB95,"01.01.1900  0:30:00")-COUNTIFS(CB6:CB95,"01.01.1900  0:30:00",CC6:CC95,"!")</f>
        <v>7</v>
      </c>
      <c r="CC147" s="206"/>
      <c r="CD147" s="205">
        <v>0</v>
      </c>
      <c r="CE147" s="205">
        <f>COUNTIF(CE6:CE95,"01.01.1900  0:30:00")-COUNTIFS(CE6:CE95,"01.01.1900  0:30:00",CF6:CF95,"!")</f>
        <v>6</v>
      </c>
      <c r="CF147" s="206"/>
      <c r="CG147" s="205">
        <v>0</v>
      </c>
      <c r="CH147" s="205">
        <f>COUNTIF(CH6:CH95,"01.01.1900  0:30:00")-COUNTIFS(CH6:CH95,"01.01.1900  0:30:00",CI6:CI95,"!")</f>
        <v>6</v>
      </c>
      <c r="CI147" s="206"/>
      <c r="CJ147" s="205">
        <v>0</v>
      </c>
      <c r="CK147" s="205">
        <f>COUNTIF(CK6:CK95,"01.01.1900  0:30:00")-COUNTIFS(CK6:CK95,"01.01.1900  0:30:00",CL6:CL95,"!")</f>
        <v>5</v>
      </c>
      <c r="CL147" s="206"/>
      <c r="CM147" s="205">
        <v>0</v>
      </c>
      <c r="CN147" s="205">
        <f>COUNTIF(CN6:CN95,"01.01.1900  0:30:00")-COUNTIFS(CN6:CN95,"01.01.1900  0:30:00",CO6:CO95,"!")</f>
        <v>6</v>
      </c>
      <c r="CO147" s="206"/>
      <c r="CP147" s="205">
        <v>0</v>
      </c>
      <c r="CQ147" s="205">
        <f>COUNTIF(CQ6:CQ95,"01.01.1900  0:30:00")-COUNTIFS(CQ6:CQ95,"01.01.1900  0:30:00",CR6:CR95,"!")</f>
        <v>4</v>
      </c>
      <c r="CR147" s="206"/>
      <c r="CS147" s="205">
        <v>0</v>
      </c>
      <c r="CT147" s="205">
        <f>COUNTIF(CT6:CT95,"01.01.1900  0:30:00")-COUNTIFS(CT6:CT95,"01.01.1900  0:30:00",CU6:CU95,"!")</f>
        <v>4</v>
      </c>
      <c r="CU147" s="206"/>
      <c r="CV147" s="207"/>
      <c r="CW147" s="198"/>
      <c r="CX147" s="198"/>
      <c r="CY147" s="198"/>
      <c r="CZ147" s="198"/>
      <c r="DA147" s="198"/>
    </row>
    <row r="148" s="47" customFormat="1" ht="15.75" customHeight="1">
      <c r="A148" s="75">
        <v>143</v>
      </c>
      <c r="C148" t="s" s="204">
        <v>286</v>
      </c>
      <c r="D148" s="167"/>
      <c r="E148" s="175"/>
      <c r="F148" s="176"/>
      <c r="G148" s="205">
        <v>0</v>
      </c>
      <c r="H148" s="205">
        <f>COUNTIF(H6:H95,"01.01.1900  01:00:00")-COUNTIFS(H6:H95,"01.01.1900  01:00:00",I6:I95,"!")</f>
        <v>1</v>
      </c>
      <c r="I148" s="206"/>
      <c r="J148" s="205">
        <v>0</v>
      </c>
      <c r="K148" s="205">
        <f>COUNTIF(K6:K95,"01.01.1900  01:00:00")-COUNTIFS(K6:K95,"01.01.1900  01:00:00",L6:L95,"!")</f>
        <v>1</v>
      </c>
      <c r="L148" s="206"/>
      <c r="M148" s="205">
        <v>0</v>
      </c>
      <c r="N148" s="205">
        <f>COUNTIF(N6:N95,"01.01.1900  01:00:00")-COUNTIFS(N6:N95,"01.01.1900  01:00:00",O6:O95,"!")</f>
        <v>1</v>
      </c>
      <c r="O148" s="206"/>
      <c r="P148" s="205">
        <v>0</v>
      </c>
      <c r="Q148" s="205">
        <f>COUNTIF(Q6:Q95,"01.01.1900  01:00:00")-COUNTIFS(Q6:Q95,"01.01.1900  01:00:00",R6:R95,"!")</f>
        <v>1</v>
      </c>
      <c r="R148" s="206"/>
      <c r="S148" s="205">
        <v>0</v>
      </c>
      <c r="T148" s="205">
        <f>COUNTIF(T6:T95,"01.01.1900  01:00:00")-COUNTIFS(T6:T95,"01.01.1900  01:00:00",U6:U95,"!")</f>
        <v>1</v>
      </c>
      <c r="U148" s="206"/>
      <c r="V148" s="205">
        <v>0</v>
      </c>
      <c r="W148" s="205">
        <f>COUNTIF(W6:W95,"01.01.1900  01:00:00")-COUNTIFS(W6:W95,"01.01.1900  01:00:00",X6:X95,"!")</f>
        <v>1</v>
      </c>
      <c r="X148" s="206"/>
      <c r="Y148" s="205">
        <v>0</v>
      </c>
      <c r="Z148" s="205">
        <f>COUNTIF(Z6:Z95,"01.01.1900  01:00:00")-COUNTIFS(Z6:Z95,"01.01.1900  01:00:00",AA6:AA95,"!")</f>
        <v>1</v>
      </c>
      <c r="AA148" s="206"/>
      <c r="AB148" s="205">
        <v>0</v>
      </c>
      <c r="AC148" s="205">
        <f>COUNTIF(AC6:AC95,"01.01.1900  01:00:00")-COUNTIFS(AC6:AC95,"01.01.1900  01:00:00",AD6:AD95,"!")</f>
        <v>1</v>
      </c>
      <c r="AD148" s="206"/>
      <c r="AE148" s="205">
        <v>0</v>
      </c>
      <c r="AF148" s="205">
        <f>COUNTIF(AF6:AF95,"01.01.1900  01:00:00")-COUNTIFS(AF6:AF95,"01.01.1900  01:00:00",AG6:AG95,"!")</f>
        <v>1</v>
      </c>
      <c r="AG148" s="206"/>
      <c r="AH148" s="205">
        <v>0</v>
      </c>
      <c r="AI148" s="205">
        <f>COUNTIF(AI6:AI95,"01.01.1900  01:00:00")-COUNTIFS(AI6:AI95,"01.01.1900  01:00:00",AJ6:AJ95,"!")</f>
        <v>1</v>
      </c>
      <c r="AJ148" s="206"/>
      <c r="AK148" s="205">
        <v>0</v>
      </c>
      <c r="AL148" s="205">
        <f>COUNTIF(AL6:AL95,"01.01.1900  01:00:00")-COUNTIFS(AL6:AL95,"01.01.1900  01:00:00",AM6:AM95,"!")</f>
        <v>1</v>
      </c>
      <c r="AM148" s="206"/>
      <c r="AN148" s="205">
        <v>0</v>
      </c>
      <c r="AO148" s="205">
        <f>COUNTIF(AO6:AO95,"01.01.1900  01:00:00")-COUNTIFS(AO6:AO95,"01.01.1900  01:00:00",AP6:AP95,"!")</f>
        <v>1</v>
      </c>
      <c r="AP148" s="206"/>
      <c r="AQ148" s="205">
        <v>0</v>
      </c>
      <c r="AR148" s="205">
        <f>COUNTIF(AR6:AR95,"01.01.1900  01:00:00")-COUNTIFS(AR6:AR95,"01.01.1900  01:00:00",AS6:AS95,"!")</f>
        <v>1</v>
      </c>
      <c r="AS148" s="206"/>
      <c r="AT148" s="205">
        <v>0</v>
      </c>
      <c r="AU148" s="205">
        <f>COUNTIF(AU6:AU95,"01.01.1900  01:00:00")-COUNTIFS(AU6:AU95,"01.01.1900  01:00:00",AV6:AV95,"!")</f>
        <v>1</v>
      </c>
      <c r="AV148" s="206"/>
      <c r="AW148" s="205">
        <v>0</v>
      </c>
      <c r="AX148" s="205">
        <f>COUNTIF(AX6:AX95,"01.01.1900  01:00:00")-COUNTIFS(AX6:AX95,"01.01.1900  01:00:00",AY6:AY95,"!")</f>
        <v>1</v>
      </c>
      <c r="AY148" s="206"/>
      <c r="AZ148" s="205">
        <v>0</v>
      </c>
      <c r="BA148" s="205">
        <f>COUNTIF(BA6:BA95,"01.01.1900  01:00:00")-COUNTIFS(BA6:BA95,"01.01.1900  01:00:00",BB6:BB95,"!")</f>
        <v>1</v>
      </c>
      <c r="BB148" s="206"/>
      <c r="BC148" s="205">
        <v>0</v>
      </c>
      <c r="BD148" s="205">
        <f>COUNTIF(BD6:BD95,"01.01.1900  01:00:00")-COUNTIFS(BD6:BD95,"01.01.1900  01:00:00",BE6:BE95,"!")</f>
        <v>1</v>
      </c>
      <c r="BE148" s="206"/>
      <c r="BF148" s="205">
        <v>0</v>
      </c>
      <c r="BG148" s="205">
        <f>COUNTIF(BG6:BG95,"01.01.1900  01:00:00")-COUNTIFS(BG6:BG95,"01.01.1900  01:00:00",BH6:BH95,"!")</f>
        <v>1</v>
      </c>
      <c r="BH148" s="206"/>
      <c r="BI148" s="205">
        <v>0</v>
      </c>
      <c r="BJ148" s="205">
        <f>COUNTIF(BJ6:BJ95,"01.01.1900  01:00:00")-COUNTIFS(BJ6:BJ95,"01.01.1900  01:00:00",BK6:BK95,"!")</f>
        <v>1</v>
      </c>
      <c r="BK148" s="206"/>
      <c r="BL148" s="205">
        <v>0</v>
      </c>
      <c r="BM148" s="205">
        <f>COUNTIF(BM6:BM95,"01.01.1900  01:00:00")-COUNTIFS(BM6:BM95,"01.01.1900  01:00:00",BN6:BN95,"!")</f>
        <v>1</v>
      </c>
      <c r="BN148" s="206"/>
      <c r="BO148" s="205">
        <v>0</v>
      </c>
      <c r="BP148" s="205">
        <f>COUNTIF(BP6:BP95,"01.01.1900  01:00:00")-COUNTIFS(BP6:BP95,"01.01.1900  01:00:00",BQ6:BQ95,"!")</f>
        <v>1</v>
      </c>
      <c r="BQ148" s="206"/>
      <c r="BR148" s="205">
        <v>0</v>
      </c>
      <c r="BS148" s="205">
        <f>COUNTIF(BS6:BS95,"01.01.1900  01:00:00")-COUNTIFS(BS6:BS95,"01.01.1900  01:00:00",BT6:BT95,"!")</f>
        <v>1</v>
      </c>
      <c r="BT148" s="206"/>
      <c r="BU148" s="205">
        <v>0</v>
      </c>
      <c r="BV148" s="205">
        <f>COUNTIF(BV6:BV95,"01.01.1900  01:00:00")-COUNTIFS(BV6:BV95,"01.01.1900  01:00:00",BW6:BW95,"!")</f>
        <v>1</v>
      </c>
      <c r="BW148" s="206"/>
      <c r="BX148" s="205">
        <v>0</v>
      </c>
      <c r="BY148" s="205">
        <f>COUNTIF(BY6:BY95,"01.01.1900  01:00:00")-COUNTIFS(BY6:BY95,"01.01.1900  01:00:00",BZ6:BZ95,"!")</f>
        <v>1</v>
      </c>
      <c r="BZ148" s="206"/>
      <c r="CA148" s="205">
        <v>0</v>
      </c>
      <c r="CB148" s="205">
        <f>COUNTIF(CB6:CB95,"01.01.1900  01:00:00")-COUNTIFS(CB6:CB95,"01.01.1900  01:00:00",CC6:CC95,"!")</f>
        <v>1</v>
      </c>
      <c r="CC148" s="206"/>
      <c r="CD148" s="205">
        <v>0</v>
      </c>
      <c r="CE148" s="205">
        <f>COUNTIF(CE6:CE95,"01.01.1900  01:00:00")-COUNTIFS(CE6:CE95,"01.01.1900  01:00:00",CF6:CF95,"!")</f>
        <v>1</v>
      </c>
      <c r="CF148" s="206"/>
      <c r="CG148" s="205">
        <v>0</v>
      </c>
      <c r="CH148" s="205">
        <f>COUNTIF(CH6:CH95,"01.01.1900  01:00:00")-COUNTIFS(CH6:CH95,"01.01.1900  01:00:00",CI6:CI95,"!")</f>
        <v>1</v>
      </c>
      <c r="CI148" s="206"/>
      <c r="CJ148" s="205">
        <v>0</v>
      </c>
      <c r="CK148" s="205">
        <f>COUNTIF(CK6:CK95,"01.01.1900  01:00:00")-COUNTIFS(CK6:CK95,"01.01.1900  01:00:00",CL6:CL95,"!")</f>
        <v>1</v>
      </c>
      <c r="CL148" s="206"/>
      <c r="CM148" s="205">
        <v>0</v>
      </c>
      <c r="CN148" s="205">
        <f>COUNTIF(CN6:CN95,"01.01.1900  01:00:00")-COUNTIFS(CN6:CN95,"01.01.1900  01:00:00",CO6:CO95,"!")</f>
        <v>1</v>
      </c>
      <c r="CO148" s="206"/>
      <c r="CP148" s="205">
        <v>0</v>
      </c>
      <c r="CQ148" s="205">
        <f>COUNTIF(CQ6:CQ95,"01.01.1900  01:00:00")-COUNTIFS(CQ6:CQ95,"01.01.1900  01:00:00",CR6:CR95,"!")</f>
        <v>1</v>
      </c>
      <c r="CR148" s="206"/>
      <c r="CS148" s="205">
        <v>0</v>
      </c>
      <c r="CT148" s="205">
        <f>COUNTIF(CT6:CT95,"01.01.1900  01:00:00")-COUNTIFS(CT6:CT95,"01.01.1900  01:00:00",CU6:CU95,"!")</f>
        <v>1</v>
      </c>
      <c r="CU148" s="206"/>
      <c r="CV148" s="207"/>
      <c r="CW148" s="198"/>
      <c r="CX148" s="198"/>
      <c r="CY148" s="198"/>
      <c r="CZ148" s="198"/>
      <c r="DA148" s="198"/>
    </row>
    <row r="149" s="47" customFormat="1" ht="15.75" customHeight="1">
      <c r="A149" s="75">
        <v>144</v>
      </c>
      <c r="C149" t="s" s="208">
        <v>287</v>
      </c>
      <c r="D149" s="167"/>
      <c r="E149" s="175"/>
      <c r="F149" s="176"/>
      <c r="G149" s="209"/>
      <c r="H149" s="210">
        <v>0</v>
      </c>
      <c r="I149" s="209"/>
      <c r="J149" s="209"/>
      <c r="K149" s="210">
        <v>0</v>
      </c>
      <c r="L149" s="209"/>
      <c r="M149" s="209"/>
      <c r="N149" s="210">
        <v>0</v>
      </c>
      <c r="O149" s="209"/>
      <c r="P149" s="209"/>
      <c r="Q149" s="210">
        <v>0</v>
      </c>
      <c r="R149" s="209"/>
      <c r="S149" s="209"/>
      <c r="T149" s="210">
        <v>0</v>
      </c>
      <c r="U149" s="209"/>
      <c r="V149" s="209"/>
      <c r="W149" s="210">
        <v>0</v>
      </c>
      <c r="X149" s="209"/>
      <c r="Y149" s="209"/>
      <c r="Z149" s="210">
        <v>0</v>
      </c>
      <c r="AA149" s="209"/>
      <c r="AB149" s="209"/>
      <c r="AC149" s="210">
        <v>0</v>
      </c>
      <c r="AD149" s="209"/>
      <c r="AE149" s="209"/>
      <c r="AF149" s="210">
        <v>0</v>
      </c>
      <c r="AG149" s="209"/>
      <c r="AH149" s="209"/>
      <c r="AI149" s="210">
        <v>0</v>
      </c>
      <c r="AJ149" s="209"/>
      <c r="AK149" s="209"/>
      <c r="AL149" s="210">
        <v>0</v>
      </c>
      <c r="AM149" s="209"/>
      <c r="AN149" s="209"/>
      <c r="AO149" s="210">
        <v>0</v>
      </c>
      <c r="AP149" s="209"/>
      <c r="AQ149" s="209"/>
      <c r="AR149" s="210">
        <v>0</v>
      </c>
      <c r="AS149" s="209"/>
      <c r="AT149" s="209"/>
      <c r="AU149" s="210">
        <v>0</v>
      </c>
      <c r="AV149" s="209"/>
      <c r="AW149" s="209"/>
      <c r="AX149" s="210">
        <v>0</v>
      </c>
      <c r="AY149" s="209"/>
      <c r="AZ149" s="209"/>
      <c r="BA149" s="210">
        <v>0</v>
      </c>
      <c r="BB149" s="209"/>
      <c r="BC149" s="209"/>
      <c r="BD149" s="210">
        <v>0</v>
      </c>
      <c r="BE149" s="209"/>
      <c r="BF149" s="209"/>
      <c r="BG149" s="210">
        <v>0</v>
      </c>
      <c r="BH149" s="209"/>
      <c r="BI149" s="209"/>
      <c r="BJ149" s="210">
        <v>0</v>
      </c>
      <c r="BK149" s="209"/>
      <c r="BL149" s="209"/>
      <c r="BM149" s="210">
        <v>0</v>
      </c>
      <c r="BN149" s="209"/>
      <c r="BO149" s="209"/>
      <c r="BP149" s="210">
        <v>0</v>
      </c>
      <c r="BQ149" s="209"/>
      <c r="BR149" s="209"/>
      <c r="BS149" s="210">
        <v>0</v>
      </c>
      <c r="BT149" s="209"/>
      <c r="BU149" s="209"/>
      <c r="BV149" s="210">
        <v>0</v>
      </c>
      <c r="BW149" s="209"/>
      <c r="BX149" s="209"/>
      <c r="BY149" s="210">
        <v>0</v>
      </c>
      <c r="BZ149" s="209"/>
      <c r="CA149" s="209"/>
      <c r="CB149" s="210">
        <v>0</v>
      </c>
      <c r="CC149" s="209"/>
      <c r="CD149" s="209"/>
      <c r="CE149" s="210">
        <v>0</v>
      </c>
      <c r="CF149" s="209"/>
      <c r="CG149" s="209"/>
      <c r="CH149" s="210">
        <v>0</v>
      </c>
      <c r="CI149" s="209"/>
      <c r="CJ149" s="209"/>
      <c r="CK149" s="210">
        <v>0</v>
      </c>
      <c r="CL149" s="209"/>
      <c r="CM149" s="209"/>
      <c r="CN149" s="210">
        <v>0</v>
      </c>
      <c r="CO149" s="209"/>
      <c r="CP149" s="209"/>
      <c r="CQ149" s="210">
        <v>0</v>
      </c>
      <c r="CR149" s="209"/>
      <c r="CS149" s="209"/>
      <c r="CT149" s="210">
        <v>0</v>
      </c>
      <c r="CU149" s="209"/>
      <c r="CV149" s="207"/>
      <c r="CW149" s="198"/>
      <c r="CX149" s="198"/>
      <c r="CY149" s="198"/>
      <c r="CZ149" s="198"/>
      <c r="DA149" s="198"/>
    </row>
    <row r="150" s="47" customFormat="1" ht="15.75" customHeight="1">
      <c r="A150" s="75">
        <v>145</v>
      </c>
      <c r="C150" t="s" s="208">
        <v>288</v>
      </c>
      <c r="D150" s="167"/>
      <c r="E150" s="175"/>
      <c r="F150" s="176"/>
      <c r="G150" s="209"/>
      <c r="H150" s="210">
        <v>0</v>
      </c>
      <c r="I150" s="209"/>
      <c r="J150" s="209"/>
      <c r="K150" s="210">
        <v>0</v>
      </c>
      <c r="L150" s="209"/>
      <c r="M150" s="209"/>
      <c r="N150" s="210">
        <v>0</v>
      </c>
      <c r="O150" s="209"/>
      <c r="P150" s="209"/>
      <c r="Q150" s="210">
        <v>0</v>
      </c>
      <c r="R150" s="209"/>
      <c r="S150" s="209"/>
      <c r="T150" s="210">
        <v>0</v>
      </c>
      <c r="U150" s="209"/>
      <c r="V150" s="209"/>
      <c r="W150" s="210">
        <v>0</v>
      </c>
      <c r="X150" s="209"/>
      <c r="Y150" s="209"/>
      <c r="Z150" s="210">
        <v>0</v>
      </c>
      <c r="AA150" s="209"/>
      <c r="AB150" s="209"/>
      <c r="AC150" s="210">
        <v>0</v>
      </c>
      <c r="AD150" s="209"/>
      <c r="AE150" s="209"/>
      <c r="AF150" s="210">
        <v>0</v>
      </c>
      <c r="AG150" s="209"/>
      <c r="AH150" s="209"/>
      <c r="AI150" s="210">
        <v>0</v>
      </c>
      <c r="AJ150" s="209"/>
      <c r="AK150" s="209"/>
      <c r="AL150" s="210">
        <v>0</v>
      </c>
      <c r="AM150" s="209"/>
      <c r="AN150" s="209"/>
      <c r="AO150" s="210">
        <v>0</v>
      </c>
      <c r="AP150" s="209"/>
      <c r="AQ150" s="209"/>
      <c r="AR150" s="210">
        <v>0</v>
      </c>
      <c r="AS150" s="209"/>
      <c r="AT150" s="209"/>
      <c r="AU150" s="210">
        <v>0</v>
      </c>
      <c r="AV150" s="209"/>
      <c r="AW150" s="209"/>
      <c r="AX150" s="210">
        <v>0</v>
      </c>
      <c r="AY150" s="209"/>
      <c r="AZ150" s="209"/>
      <c r="BA150" s="210">
        <v>0</v>
      </c>
      <c r="BB150" s="209"/>
      <c r="BC150" s="209"/>
      <c r="BD150" s="210">
        <v>0</v>
      </c>
      <c r="BE150" s="209"/>
      <c r="BF150" s="209"/>
      <c r="BG150" s="210">
        <v>0</v>
      </c>
      <c r="BH150" s="209"/>
      <c r="BI150" s="209"/>
      <c r="BJ150" s="210">
        <v>0</v>
      </c>
      <c r="BK150" s="209"/>
      <c r="BL150" s="209"/>
      <c r="BM150" s="210">
        <v>0</v>
      </c>
      <c r="BN150" s="209"/>
      <c r="BO150" s="209"/>
      <c r="BP150" s="210">
        <v>0</v>
      </c>
      <c r="BQ150" s="209"/>
      <c r="BR150" s="209"/>
      <c r="BS150" s="210">
        <v>0</v>
      </c>
      <c r="BT150" s="209"/>
      <c r="BU150" s="209"/>
      <c r="BV150" s="210">
        <v>0</v>
      </c>
      <c r="BW150" s="209"/>
      <c r="BX150" s="209"/>
      <c r="BY150" s="210">
        <v>0</v>
      </c>
      <c r="BZ150" s="209"/>
      <c r="CA150" s="209"/>
      <c r="CB150" s="210">
        <v>0</v>
      </c>
      <c r="CC150" s="209"/>
      <c r="CD150" s="209"/>
      <c r="CE150" s="210">
        <v>0</v>
      </c>
      <c r="CF150" s="209"/>
      <c r="CG150" s="209"/>
      <c r="CH150" s="210">
        <v>0</v>
      </c>
      <c r="CI150" s="209"/>
      <c r="CJ150" s="209"/>
      <c r="CK150" s="210">
        <v>0</v>
      </c>
      <c r="CL150" s="209"/>
      <c r="CM150" s="209"/>
      <c r="CN150" s="210">
        <v>0</v>
      </c>
      <c r="CO150" s="209"/>
      <c r="CP150" s="209"/>
      <c r="CQ150" s="210">
        <v>0</v>
      </c>
      <c r="CR150" s="209"/>
      <c r="CS150" s="209"/>
      <c r="CT150" s="210">
        <v>0</v>
      </c>
      <c r="CU150" s="209"/>
      <c r="CV150" s="207"/>
      <c r="CW150" s="198"/>
      <c r="CX150" s="198"/>
      <c r="CY150" s="198"/>
      <c r="CZ150" s="198"/>
      <c r="DA150" s="198"/>
    </row>
    <row r="151" s="47" customFormat="1" ht="15.75" customHeight="1">
      <c r="A151" s="75">
        <v>146</v>
      </c>
      <c r="C151" t="s" s="208">
        <v>289</v>
      </c>
      <c r="D151" s="167"/>
      <c r="E151" s="175"/>
      <c r="F151" s="176"/>
      <c r="G151" s="209"/>
      <c r="H151" s="210">
        <v>0</v>
      </c>
      <c r="I151" s="209"/>
      <c r="J151" s="209"/>
      <c r="K151" s="210">
        <v>0</v>
      </c>
      <c r="L151" s="209"/>
      <c r="M151" s="209"/>
      <c r="N151" s="210">
        <v>0</v>
      </c>
      <c r="O151" s="209"/>
      <c r="P151" s="209"/>
      <c r="Q151" s="210">
        <v>0</v>
      </c>
      <c r="R151" s="209"/>
      <c r="S151" s="209"/>
      <c r="T151" s="210">
        <v>0</v>
      </c>
      <c r="U151" s="209"/>
      <c r="V151" s="209"/>
      <c r="W151" s="210">
        <v>0</v>
      </c>
      <c r="X151" s="209"/>
      <c r="Y151" s="209"/>
      <c r="Z151" s="210">
        <v>0</v>
      </c>
      <c r="AA151" s="209"/>
      <c r="AB151" s="209"/>
      <c r="AC151" s="210">
        <v>0</v>
      </c>
      <c r="AD151" s="209"/>
      <c r="AE151" s="209"/>
      <c r="AF151" s="210">
        <v>0</v>
      </c>
      <c r="AG151" s="209"/>
      <c r="AH151" s="209"/>
      <c r="AI151" s="210">
        <v>0</v>
      </c>
      <c r="AJ151" s="209"/>
      <c r="AK151" s="209"/>
      <c r="AL151" s="210">
        <v>0</v>
      </c>
      <c r="AM151" s="209"/>
      <c r="AN151" s="209"/>
      <c r="AO151" s="210">
        <v>0</v>
      </c>
      <c r="AP151" s="209"/>
      <c r="AQ151" s="209"/>
      <c r="AR151" s="210">
        <v>0</v>
      </c>
      <c r="AS151" s="209"/>
      <c r="AT151" s="209"/>
      <c r="AU151" s="210">
        <v>0</v>
      </c>
      <c r="AV151" s="209"/>
      <c r="AW151" s="209"/>
      <c r="AX151" s="210">
        <v>0</v>
      </c>
      <c r="AY151" s="209"/>
      <c r="AZ151" s="209"/>
      <c r="BA151" s="210">
        <v>0</v>
      </c>
      <c r="BB151" s="209"/>
      <c r="BC151" s="209"/>
      <c r="BD151" s="210">
        <v>0</v>
      </c>
      <c r="BE151" s="209"/>
      <c r="BF151" s="209"/>
      <c r="BG151" s="210">
        <v>0</v>
      </c>
      <c r="BH151" s="209"/>
      <c r="BI151" s="209"/>
      <c r="BJ151" s="210">
        <v>0</v>
      </c>
      <c r="BK151" s="209"/>
      <c r="BL151" s="209"/>
      <c r="BM151" s="210">
        <v>0</v>
      </c>
      <c r="BN151" s="209"/>
      <c r="BO151" s="209"/>
      <c r="BP151" s="210">
        <v>0</v>
      </c>
      <c r="BQ151" s="209"/>
      <c r="BR151" s="209"/>
      <c r="BS151" s="210">
        <v>0</v>
      </c>
      <c r="BT151" s="209"/>
      <c r="BU151" s="209"/>
      <c r="BV151" s="210">
        <v>0</v>
      </c>
      <c r="BW151" s="209"/>
      <c r="BX151" s="209"/>
      <c r="BY151" s="210">
        <v>0</v>
      </c>
      <c r="BZ151" s="209"/>
      <c r="CA151" s="209"/>
      <c r="CB151" s="210">
        <v>0</v>
      </c>
      <c r="CC151" s="209"/>
      <c r="CD151" s="209"/>
      <c r="CE151" s="210">
        <v>0</v>
      </c>
      <c r="CF151" s="209"/>
      <c r="CG151" s="209"/>
      <c r="CH151" s="210">
        <v>0</v>
      </c>
      <c r="CI151" s="209"/>
      <c r="CJ151" s="209"/>
      <c r="CK151" s="210">
        <v>0</v>
      </c>
      <c r="CL151" s="209"/>
      <c r="CM151" s="209"/>
      <c r="CN151" s="210">
        <v>0</v>
      </c>
      <c r="CO151" s="209"/>
      <c r="CP151" s="209"/>
      <c r="CQ151" s="210">
        <v>0</v>
      </c>
      <c r="CR151" s="209"/>
      <c r="CS151" s="209"/>
      <c r="CT151" s="210">
        <v>0</v>
      </c>
      <c r="CU151" s="209"/>
      <c r="CV151" s="207"/>
      <c r="CW151" s="198"/>
      <c r="CX151" s="198"/>
      <c r="CY151" s="198"/>
      <c r="CZ151" s="198"/>
      <c r="DA151" s="198"/>
    </row>
    <row r="152" s="47" customFormat="1" ht="15.75" customHeight="1">
      <c r="A152" s="75">
        <v>147</v>
      </c>
      <c r="C152" t="s" s="208">
        <v>290</v>
      </c>
      <c r="D152" s="167"/>
      <c r="E152" s="175"/>
      <c r="F152" s="176"/>
      <c r="G152" s="209"/>
      <c r="H152" s="210">
        <v>0</v>
      </c>
      <c r="I152" s="209"/>
      <c r="J152" s="209"/>
      <c r="K152" s="210">
        <v>0</v>
      </c>
      <c r="L152" s="209"/>
      <c r="M152" s="209"/>
      <c r="N152" s="210">
        <v>0</v>
      </c>
      <c r="O152" s="209"/>
      <c r="P152" s="209"/>
      <c r="Q152" s="210">
        <v>0</v>
      </c>
      <c r="R152" s="209"/>
      <c r="S152" s="209"/>
      <c r="T152" s="210">
        <v>0</v>
      </c>
      <c r="U152" s="209"/>
      <c r="V152" s="209"/>
      <c r="W152" s="210">
        <v>0</v>
      </c>
      <c r="X152" s="209"/>
      <c r="Y152" s="209"/>
      <c r="Z152" s="210">
        <v>0</v>
      </c>
      <c r="AA152" s="209"/>
      <c r="AB152" s="209"/>
      <c r="AC152" s="210">
        <v>0</v>
      </c>
      <c r="AD152" s="209"/>
      <c r="AE152" s="209"/>
      <c r="AF152" s="210">
        <v>0</v>
      </c>
      <c r="AG152" s="209"/>
      <c r="AH152" s="209"/>
      <c r="AI152" s="210">
        <v>0</v>
      </c>
      <c r="AJ152" s="209"/>
      <c r="AK152" s="209"/>
      <c r="AL152" s="210">
        <v>0</v>
      </c>
      <c r="AM152" s="209"/>
      <c r="AN152" s="209"/>
      <c r="AO152" s="210">
        <v>0</v>
      </c>
      <c r="AP152" s="209"/>
      <c r="AQ152" s="209"/>
      <c r="AR152" s="210">
        <v>0</v>
      </c>
      <c r="AS152" s="209"/>
      <c r="AT152" s="209"/>
      <c r="AU152" s="210">
        <v>0</v>
      </c>
      <c r="AV152" s="209"/>
      <c r="AW152" s="209"/>
      <c r="AX152" s="210">
        <v>0</v>
      </c>
      <c r="AY152" s="209"/>
      <c r="AZ152" s="209"/>
      <c r="BA152" s="210">
        <v>0</v>
      </c>
      <c r="BB152" s="209"/>
      <c r="BC152" s="209"/>
      <c r="BD152" s="210">
        <v>0</v>
      </c>
      <c r="BE152" s="209"/>
      <c r="BF152" s="209"/>
      <c r="BG152" s="210">
        <v>0</v>
      </c>
      <c r="BH152" s="209"/>
      <c r="BI152" s="209"/>
      <c r="BJ152" s="210">
        <v>0</v>
      </c>
      <c r="BK152" s="209"/>
      <c r="BL152" s="209"/>
      <c r="BM152" s="210">
        <v>0</v>
      </c>
      <c r="BN152" s="209"/>
      <c r="BO152" s="209"/>
      <c r="BP152" s="210">
        <v>0</v>
      </c>
      <c r="BQ152" s="209"/>
      <c r="BR152" s="209"/>
      <c r="BS152" s="210">
        <v>0</v>
      </c>
      <c r="BT152" s="209"/>
      <c r="BU152" s="209"/>
      <c r="BV152" s="210">
        <v>0</v>
      </c>
      <c r="BW152" s="209"/>
      <c r="BX152" s="209"/>
      <c r="BY152" s="210">
        <v>0</v>
      </c>
      <c r="BZ152" s="209"/>
      <c r="CA152" s="209"/>
      <c r="CB152" s="210">
        <v>0</v>
      </c>
      <c r="CC152" s="209"/>
      <c r="CD152" s="209"/>
      <c r="CE152" s="210">
        <v>0</v>
      </c>
      <c r="CF152" s="209"/>
      <c r="CG152" s="209"/>
      <c r="CH152" s="210">
        <v>0</v>
      </c>
      <c r="CI152" s="209"/>
      <c r="CJ152" s="209"/>
      <c r="CK152" s="210">
        <v>0</v>
      </c>
      <c r="CL152" s="209"/>
      <c r="CM152" s="209"/>
      <c r="CN152" s="210">
        <v>0</v>
      </c>
      <c r="CO152" s="209"/>
      <c r="CP152" s="209"/>
      <c r="CQ152" s="210">
        <v>0</v>
      </c>
      <c r="CR152" s="209"/>
      <c r="CS152" s="209"/>
      <c r="CT152" s="210">
        <v>0</v>
      </c>
      <c r="CU152" s="209"/>
      <c r="CV152" s="207"/>
      <c r="CW152" s="198"/>
      <c r="CX152" s="198"/>
      <c r="CY152" s="198"/>
      <c r="CZ152" s="198"/>
      <c r="DA152" s="198"/>
    </row>
    <row r="153" s="47" customFormat="1" ht="15.75" customHeight="1">
      <c r="A153" s="75">
        <v>148</v>
      </c>
      <c r="C153" t="s" s="211">
        <v>291</v>
      </c>
      <c r="D153" s="167"/>
      <c r="G153" s="209"/>
      <c r="H153" s="210">
        <v>0</v>
      </c>
      <c r="I153" s="209"/>
      <c r="J153" s="209"/>
      <c r="K153" s="210">
        <v>0</v>
      </c>
      <c r="L153" s="209"/>
      <c r="M153" s="209"/>
      <c r="N153" s="210">
        <v>0</v>
      </c>
      <c r="O153" s="209"/>
      <c r="P153" s="209"/>
      <c r="Q153" s="210">
        <v>0</v>
      </c>
      <c r="R153" s="209"/>
      <c r="S153" s="209"/>
      <c r="T153" s="210">
        <v>0</v>
      </c>
      <c r="U153" s="209"/>
      <c r="V153" s="209"/>
      <c r="W153" s="210">
        <v>0</v>
      </c>
      <c r="X153" s="209"/>
      <c r="Y153" s="209"/>
      <c r="Z153" s="210">
        <v>0</v>
      </c>
      <c r="AA153" s="209"/>
      <c r="AB153" s="209"/>
      <c r="AC153" s="210">
        <v>0</v>
      </c>
      <c r="AD153" s="209"/>
      <c r="AE153" s="209"/>
      <c r="AF153" s="210">
        <v>0</v>
      </c>
      <c r="AG153" s="209"/>
      <c r="AH153" s="209"/>
      <c r="AI153" s="210">
        <v>0</v>
      </c>
      <c r="AJ153" s="209"/>
      <c r="AK153" s="209"/>
      <c r="AL153" s="210">
        <v>0</v>
      </c>
      <c r="AM153" s="209"/>
      <c r="AN153" s="209"/>
      <c r="AO153" s="210">
        <v>0</v>
      </c>
      <c r="AP153" s="209"/>
      <c r="AQ153" s="209"/>
      <c r="AR153" s="210">
        <v>0</v>
      </c>
      <c r="AS153" s="209"/>
      <c r="AT153" s="209"/>
      <c r="AU153" s="210">
        <v>0</v>
      </c>
      <c r="AV153" s="209"/>
      <c r="AW153" s="209"/>
      <c r="AX153" s="210">
        <v>0</v>
      </c>
      <c r="AY153" s="209"/>
      <c r="AZ153" s="209"/>
      <c r="BA153" s="210">
        <v>0</v>
      </c>
      <c r="BB153" s="209"/>
      <c r="BC153" s="209"/>
      <c r="BD153" s="210">
        <v>0</v>
      </c>
      <c r="BE153" s="209"/>
      <c r="BF153" s="209"/>
      <c r="BG153" s="210">
        <v>0</v>
      </c>
      <c r="BH153" s="209"/>
      <c r="BI153" s="209"/>
      <c r="BJ153" s="210">
        <v>0</v>
      </c>
      <c r="BK153" s="209"/>
      <c r="BL153" s="209"/>
      <c r="BM153" s="210">
        <v>0</v>
      </c>
      <c r="BN153" s="209"/>
      <c r="BO153" s="209"/>
      <c r="BP153" s="210">
        <v>0</v>
      </c>
      <c r="BQ153" s="209"/>
      <c r="BR153" s="209"/>
      <c r="BS153" s="210">
        <v>0</v>
      </c>
      <c r="BT153" s="209"/>
      <c r="BU153" s="209"/>
      <c r="BV153" s="210">
        <v>0</v>
      </c>
      <c r="BW153" s="209"/>
      <c r="BX153" s="209"/>
      <c r="BY153" s="210">
        <v>0</v>
      </c>
      <c r="BZ153" s="209"/>
      <c r="CA153" s="209"/>
      <c r="CB153" s="210">
        <v>0</v>
      </c>
      <c r="CC153" s="209"/>
      <c r="CD153" s="209"/>
      <c r="CE153" s="210">
        <v>0</v>
      </c>
      <c r="CF153" s="209"/>
      <c r="CG153" s="209"/>
      <c r="CH153" s="210">
        <v>0</v>
      </c>
      <c r="CI153" s="209"/>
      <c r="CJ153" s="209"/>
      <c r="CK153" s="210">
        <v>0</v>
      </c>
      <c r="CL153" s="209"/>
      <c r="CM153" s="209"/>
      <c r="CN153" s="210">
        <v>0</v>
      </c>
      <c r="CO153" s="209"/>
      <c r="CP153" s="209"/>
      <c r="CQ153" s="210">
        <v>0</v>
      </c>
      <c r="CR153" s="209"/>
      <c r="CS153" s="209"/>
      <c r="CT153" s="210">
        <v>0</v>
      </c>
      <c r="CU153" s="209"/>
      <c r="CV153" s="207"/>
      <c r="CW153" s="198"/>
      <c r="CX153" s="198"/>
      <c r="CY153" s="198"/>
      <c r="CZ153" s="198"/>
      <c r="DA153" s="198"/>
    </row>
    <row r="154" s="47" customFormat="1" ht="15.75" customHeight="1">
      <c r="A154" s="75">
        <v>149</v>
      </c>
      <c r="C154" t="s" s="208">
        <v>292</v>
      </c>
      <c r="D154" s="167"/>
      <c r="E154" s="212"/>
      <c r="F154" s="213"/>
      <c r="G154" s="210">
        <v>0</v>
      </c>
      <c r="H154" s="210">
        <v>0</v>
      </c>
      <c r="I154" s="209"/>
      <c r="J154" s="210">
        <v>0</v>
      </c>
      <c r="K154" s="210">
        <v>0</v>
      </c>
      <c r="L154" s="209"/>
      <c r="M154" s="210">
        <v>0</v>
      </c>
      <c r="N154" s="210">
        <v>0</v>
      </c>
      <c r="O154" s="209"/>
      <c r="P154" s="210">
        <v>0</v>
      </c>
      <c r="Q154" s="210">
        <v>0</v>
      </c>
      <c r="R154" s="209"/>
      <c r="S154" s="210">
        <v>0</v>
      </c>
      <c r="T154" s="210">
        <v>0</v>
      </c>
      <c r="U154" s="209"/>
      <c r="V154" s="210">
        <v>0</v>
      </c>
      <c r="W154" s="210">
        <v>0</v>
      </c>
      <c r="X154" s="209"/>
      <c r="Y154" s="210">
        <v>0</v>
      </c>
      <c r="Z154" s="210">
        <v>0</v>
      </c>
      <c r="AA154" s="209"/>
      <c r="AB154" s="210">
        <v>0</v>
      </c>
      <c r="AC154" s="210">
        <v>0</v>
      </c>
      <c r="AD154" s="209"/>
      <c r="AE154" s="210">
        <v>0</v>
      </c>
      <c r="AF154" s="210">
        <v>0</v>
      </c>
      <c r="AG154" s="209"/>
      <c r="AH154" s="210">
        <v>0</v>
      </c>
      <c r="AI154" s="210">
        <v>0</v>
      </c>
      <c r="AJ154" s="209"/>
      <c r="AK154" s="210">
        <v>0</v>
      </c>
      <c r="AL154" s="210">
        <v>0</v>
      </c>
      <c r="AM154" s="209"/>
      <c r="AN154" s="210">
        <v>0</v>
      </c>
      <c r="AO154" s="210">
        <v>0</v>
      </c>
      <c r="AP154" s="209"/>
      <c r="AQ154" s="210">
        <v>0</v>
      </c>
      <c r="AR154" s="210">
        <v>0</v>
      </c>
      <c r="AS154" s="209"/>
      <c r="AT154" s="210">
        <v>0</v>
      </c>
      <c r="AU154" s="210">
        <v>0</v>
      </c>
      <c r="AV154" s="209"/>
      <c r="AW154" s="210">
        <v>0</v>
      </c>
      <c r="AX154" s="210">
        <v>0</v>
      </c>
      <c r="AY154" s="209"/>
      <c r="AZ154" s="210">
        <v>0</v>
      </c>
      <c r="BA154" s="210">
        <v>0</v>
      </c>
      <c r="BB154" s="209"/>
      <c r="BC154" s="210">
        <v>0</v>
      </c>
      <c r="BD154" s="210">
        <v>0</v>
      </c>
      <c r="BE154" s="209"/>
      <c r="BF154" s="210">
        <v>0</v>
      </c>
      <c r="BG154" s="210">
        <v>0</v>
      </c>
      <c r="BH154" s="209"/>
      <c r="BI154" s="210">
        <v>0</v>
      </c>
      <c r="BJ154" s="210">
        <v>0</v>
      </c>
      <c r="BK154" s="209"/>
      <c r="BL154" s="210">
        <v>0</v>
      </c>
      <c r="BM154" s="210">
        <v>0</v>
      </c>
      <c r="BN154" s="209"/>
      <c r="BO154" s="210">
        <v>0</v>
      </c>
      <c r="BP154" s="210">
        <v>0</v>
      </c>
      <c r="BQ154" s="209"/>
      <c r="BR154" s="210">
        <v>0</v>
      </c>
      <c r="BS154" s="210">
        <v>0</v>
      </c>
      <c r="BT154" s="209"/>
      <c r="BU154" s="210">
        <v>0</v>
      </c>
      <c r="BV154" s="210">
        <v>0</v>
      </c>
      <c r="BW154" s="209"/>
      <c r="BX154" s="210">
        <v>0</v>
      </c>
      <c r="BY154" s="210">
        <v>0</v>
      </c>
      <c r="BZ154" s="209"/>
      <c r="CA154" s="210">
        <v>0</v>
      </c>
      <c r="CB154" s="210">
        <v>0</v>
      </c>
      <c r="CC154" s="209"/>
      <c r="CD154" s="210">
        <v>0</v>
      </c>
      <c r="CE154" s="210">
        <v>0</v>
      </c>
      <c r="CF154" s="209"/>
      <c r="CG154" s="210">
        <v>0</v>
      </c>
      <c r="CH154" s="210">
        <v>0</v>
      </c>
      <c r="CI154" s="209"/>
      <c r="CJ154" s="210">
        <v>0</v>
      </c>
      <c r="CK154" s="210">
        <v>0</v>
      </c>
      <c r="CL154" s="209"/>
      <c r="CM154" s="210">
        <v>0</v>
      </c>
      <c r="CN154" s="210">
        <v>0</v>
      </c>
      <c r="CO154" s="209"/>
      <c r="CP154" s="210">
        <v>0</v>
      </c>
      <c r="CQ154" s="210">
        <v>0</v>
      </c>
      <c r="CR154" s="209"/>
      <c r="CS154" s="210">
        <v>0</v>
      </c>
      <c r="CT154" s="210">
        <v>0</v>
      </c>
      <c r="CU154" s="209"/>
      <c r="CV154" s="207"/>
      <c r="CW154" s="198"/>
      <c r="CX154" s="198"/>
      <c r="CY154" s="198"/>
      <c r="CZ154" s="198"/>
      <c r="DA154" s="198"/>
    </row>
    <row r="155" s="47" customFormat="1" ht="15.75" customHeight="1">
      <c r="A155" s="75">
        <v>150</v>
      </c>
      <c r="C155" t="s" s="208">
        <v>293</v>
      </c>
      <c r="D155" s="167"/>
      <c r="E155" s="212"/>
      <c r="F155" s="213"/>
      <c r="G155" s="210">
        <v>0</v>
      </c>
      <c r="H155" s="210">
        <v>0</v>
      </c>
      <c r="I155" s="209"/>
      <c r="J155" s="210">
        <v>0</v>
      </c>
      <c r="K155" s="210">
        <v>0</v>
      </c>
      <c r="L155" s="209"/>
      <c r="M155" s="210">
        <v>0</v>
      </c>
      <c r="N155" s="210">
        <v>0</v>
      </c>
      <c r="O155" s="209"/>
      <c r="P155" s="210">
        <v>0</v>
      </c>
      <c r="Q155" s="210">
        <v>0</v>
      </c>
      <c r="R155" s="209"/>
      <c r="S155" s="210">
        <v>0</v>
      </c>
      <c r="T155" s="210">
        <v>0</v>
      </c>
      <c r="U155" s="209"/>
      <c r="V155" s="210">
        <v>0</v>
      </c>
      <c r="W155" s="210">
        <v>0</v>
      </c>
      <c r="X155" s="209"/>
      <c r="Y155" s="210">
        <v>0</v>
      </c>
      <c r="Z155" s="210">
        <v>0</v>
      </c>
      <c r="AA155" s="209"/>
      <c r="AB155" s="210">
        <v>0</v>
      </c>
      <c r="AC155" s="210">
        <v>0</v>
      </c>
      <c r="AD155" s="209"/>
      <c r="AE155" s="210">
        <v>0</v>
      </c>
      <c r="AF155" s="210">
        <v>0</v>
      </c>
      <c r="AG155" s="209"/>
      <c r="AH155" s="210">
        <v>0</v>
      </c>
      <c r="AI155" s="210">
        <v>0</v>
      </c>
      <c r="AJ155" s="209"/>
      <c r="AK155" s="210">
        <v>0</v>
      </c>
      <c r="AL155" s="210">
        <v>0</v>
      </c>
      <c r="AM155" s="209"/>
      <c r="AN155" s="210">
        <v>0</v>
      </c>
      <c r="AO155" s="210">
        <v>0</v>
      </c>
      <c r="AP155" s="209"/>
      <c r="AQ155" s="210">
        <v>0</v>
      </c>
      <c r="AR155" s="210">
        <v>0</v>
      </c>
      <c r="AS155" s="209"/>
      <c r="AT155" s="210">
        <v>0</v>
      </c>
      <c r="AU155" s="210">
        <v>0</v>
      </c>
      <c r="AV155" s="209"/>
      <c r="AW155" s="210">
        <v>0</v>
      </c>
      <c r="AX155" s="210">
        <v>0</v>
      </c>
      <c r="AY155" s="209"/>
      <c r="AZ155" s="210">
        <v>0</v>
      </c>
      <c r="BA155" s="210">
        <v>0</v>
      </c>
      <c r="BB155" s="209"/>
      <c r="BC155" s="210">
        <v>0</v>
      </c>
      <c r="BD155" s="210">
        <v>0</v>
      </c>
      <c r="BE155" s="209"/>
      <c r="BF155" s="210">
        <v>0</v>
      </c>
      <c r="BG155" s="210">
        <v>0</v>
      </c>
      <c r="BH155" s="209"/>
      <c r="BI155" s="210">
        <v>0</v>
      </c>
      <c r="BJ155" s="210">
        <v>0</v>
      </c>
      <c r="BK155" s="209"/>
      <c r="BL155" s="210">
        <v>0</v>
      </c>
      <c r="BM155" s="210">
        <v>0</v>
      </c>
      <c r="BN155" s="209"/>
      <c r="BO155" s="210">
        <v>0</v>
      </c>
      <c r="BP155" s="210">
        <v>0</v>
      </c>
      <c r="BQ155" s="209"/>
      <c r="BR155" s="210">
        <v>0</v>
      </c>
      <c r="BS155" s="210">
        <v>0</v>
      </c>
      <c r="BT155" s="209"/>
      <c r="BU155" s="210">
        <v>0</v>
      </c>
      <c r="BV155" s="210">
        <v>0</v>
      </c>
      <c r="BW155" s="209"/>
      <c r="BX155" s="210">
        <v>0</v>
      </c>
      <c r="BY155" s="210">
        <v>0</v>
      </c>
      <c r="BZ155" s="209"/>
      <c r="CA155" s="210">
        <v>0</v>
      </c>
      <c r="CB155" s="210">
        <v>0</v>
      </c>
      <c r="CC155" s="209"/>
      <c r="CD155" s="210">
        <v>0</v>
      </c>
      <c r="CE155" s="210">
        <v>0</v>
      </c>
      <c r="CF155" s="209"/>
      <c r="CG155" s="210">
        <v>0</v>
      </c>
      <c r="CH155" s="210">
        <v>0</v>
      </c>
      <c r="CI155" s="209"/>
      <c r="CJ155" s="210">
        <v>0</v>
      </c>
      <c r="CK155" s="210">
        <v>0</v>
      </c>
      <c r="CL155" s="209"/>
      <c r="CM155" s="210">
        <v>0</v>
      </c>
      <c r="CN155" s="210">
        <v>0</v>
      </c>
      <c r="CO155" s="209"/>
      <c r="CP155" s="210">
        <v>0</v>
      </c>
      <c r="CQ155" s="210">
        <v>0</v>
      </c>
      <c r="CR155" s="209"/>
      <c r="CS155" s="210">
        <v>0</v>
      </c>
      <c r="CT155" s="210">
        <v>0</v>
      </c>
      <c r="CU155" s="209"/>
      <c r="CV155" s="207"/>
      <c r="CW155" s="198"/>
      <c r="CX155" s="198"/>
      <c r="CY155" s="198"/>
      <c r="CZ155" s="198"/>
      <c r="DA155" s="198"/>
    </row>
    <row r="156" s="47" customFormat="1" ht="15.75" customHeight="1">
      <c r="A156" s="75">
        <v>151</v>
      </c>
      <c r="C156" t="s" s="208">
        <v>294</v>
      </c>
      <c r="D156" s="167"/>
      <c r="E156" s="212"/>
      <c r="F156" s="213"/>
      <c r="G156" s="209"/>
      <c r="H156" s="210">
        <v>0</v>
      </c>
      <c r="I156" s="209"/>
      <c r="J156" s="209"/>
      <c r="K156" s="210">
        <v>0</v>
      </c>
      <c r="L156" s="209"/>
      <c r="M156" s="209"/>
      <c r="N156" s="210">
        <v>0</v>
      </c>
      <c r="O156" s="209"/>
      <c r="P156" s="209"/>
      <c r="Q156" s="210">
        <v>0</v>
      </c>
      <c r="R156" s="209"/>
      <c r="S156" s="209"/>
      <c r="T156" s="210">
        <v>0</v>
      </c>
      <c r="U156" s="209"/>
      <c r="V156" s="209"/>
      <c r="W156" s="210">
        <v>0</v>
      </c>
      <c r="X156" s="209"/>
      <c r="Y156" s="209"/>
      <c r="Z156" s="210">
        <v>0</v>
      </c>
      <c r="AA156" s="209"/>
      <c r="AB156" s="209"/>
      <c r="AC156" s="210">
        <v>0</v>
      </c>
      <c r="AD156" s="209"/>
      <c r="AE156" s="209"/>
      <c r="AF156" s="210">
        <v>0</v>
      </c>
      <c r="AG156" s="209"/>
      <c r="AH156" s="209"/>
      <c r="AI156" s="210">
        <v>0</v>
      </c>
      <c r="AJ156" s="209"/>
      <c r="AK156" s="209"/>
      <c r="AL156" s="210">
        <v>0</v>
      </c>
      <c r="AM156" s="209"/>
      <c r="AN156" s="209"/>
      <c r="AO156" s="210">
        <v>0</v>
      </c>
      <c r="AP156" s="209"/>
      <c r="AQ156" s="209"/>
      <c r="AR156" s="210">
        <v>0</v>
      </c>
      <c r="AS156" s="209"/>
      <c r="AT156" s="209"/>
      <c r="AU156" s="210">
        <v>0</v>
      </c>
      <c r="AV156" s="209"/>
      <c r="AW156" s="209"/>
      <c r="AX156" s="210">
        <v>0</v>
      </c>
      <c r="AY156" s="209"/>
      <c r="AZ156" s="209"/>
      <c r="BA156" s="210">
        <v>0</v>
      </c>
      <c r="BB156" s="209"/>
      <c r="BC156" s="209"/>
      <c r="BD156" s="210">
        <v>0</v>
      </c>
      <c r="BE156" s="209"/>
      <c r="BF156" s="209"/>
      <c r="BG156" s="210">
        <v>0</v>
      </c>
      <c r="BH156" s="209"/>
      <c r="BI156" s="209"/>
      <c r="BJ156" s="210">
        <v>0</v>
      </c>
      <c r="BK156" s="209"/>
      <c r="BL156" s="209"/>
      <c r="BM156" s="210">
        <v>0</v>
      </c>
      <c r="BN156" s="209"/>
      <c r="BO156" s="209"/>
      <c r="BP156" s="210">
        <v>0</v>
      </c>
      <c r="BQ156" s="209"/>
      <c r="BR156" s="209"/>
      <c r="BS156" s="210">
        <v>0</v>
      </c>
      <c r="BT156" s="209"/>
      <c r="BU156" s="209"/>
      <c r="BV156" s="210">
        <v>0</v>
      </c>
      <c r="BW156" s="209"/>
      <c r="BX156" s="209"/>
      <c r="BY156" s="210">
        <v>0</v>
      </c>
      <c r="BZ156" s="209"/>
      <c r="CA156" s="209"/>
      <c r="CB156" s="210">
        <v>0</v>
      </c>
      <c r="CC156" s="209"/>
      <c r="CD156" s="209"/>
      <c r="CE156" s="210">
        <v>0</v>
      </c>
      <c r="CF156" s="209"/>
      <c r="CG156" s="209"/>
      <c r="CH156" s="210">
        <v>0</v>
      </c>
      <c r="CI156" s="209"/>
      <c r="CJ156" s="209"/>
      <c r="CK156" s="210">
        <v>0</v>
      </c>
      <c r="CL156" s="209"/>
      <c r="CM156" s="209"/>
      <c r="CN156" s="210">
        <v>0</v>
      </c>
      <c r="CO156" s="209"/>
      <c r="CP156" s="209"/>
      <c r="CQ156" s="210">
        <v>0</v>
      </c>
      <c r="CR156" s="209"/>
      <c r="CS156" s="209"/>
      <c r="CT156" s="210">
        <v>0</v>
      </c>
      <c r="CU156" s="209"/>
      <c r="CV156" s="207"/>
      <c r="CW156" s="198"/>
      <c r="CX156" s="198"/>
      <c r="CY156" s="198"/>
      <c r="CZ156" s="198"/>
      <c r="DA156" s="198"/>
    </row>
    <row r="157" s="47" customFormat="1" ht="15.75" customHeight="1">
      <c r="A157" s="75">
        <v>152</v>
      </c>
      <c r="C157" t="s" s="208">
        <v>295</v>
      </c>
      <c r="D157" s="167"/>
      <c r="E157" s="212"/>
      <c r="F157" s="213"/>
      <c r="G157" s="210">
        <v>0</v>
      </c>
      <c r="H157" s="210">
        <v>0</v>
      </c>
      <c r="I157" s="209"/>
      <c r="J157" s="210">
        <v>0</v>
      </c>
      <c r="K157" s="210">
        <v>0</v>
      </c>
      <c r="L157" s="209"/>
      <c r="M157" s="210">
        <v>0</v>
      </c>
      <c r="N157" s="210">
        <v>0</v>
      </c>
      <c r="O157" s="209"/>
      <c r="P157" s="210">
        <v>0</v>
      </c>
      <c r="Q157" s="210">
        <v>0</v>
      </c>
      <c r="R157" s="209"/>
      <c r="S157" s="210">
        <v>0</v>
      </c>
      <c r="T157" s="210">
        <v>0</v>
      </c>
      <c r="U157" s="209"/>
      <c r="V157" s="210">
        <v>0</v>
      </c>
      <c r="W157" s="210">
        <v>0</v>
      </c>
      <c r="X157" s="209"/>
      <c r="Y157" s="210">
        <v>0</v>
      </c>
      <c r="Z157" s="210">
        <v>0</v>
      </c>
      <c r="AA157" s="209"/>
      <c r="AB157" s="210">
        <v>0</v>
      </c>
      <c r="AC157" s="210">
        <v>0</v>
      </c>
      <c r="AD157" s="209"/>
      <c r="AE157" s="210">
        <v>0</v>
      </c>
      <c r="AF157" s="210">
        <v>0</v>
      </c>
      <c r="AG157" s="209"/>
      <c r="AH157" s="210">
        <v>0</v>
      </c>
      <c r="AI157" s="210">
        <v>0</v>
      </c>
      <c r="AJ157" s="209"/>
      <c r="AK157" s="210">
        <v>0</v>
      </c>
      <c r="AL157" s="210">
        <v>0</v>
      </c>
      <c r="AM157" s="209"/>
      <c r="AN157" s="210">
        <v>0</v>
      </c>
      <c r="AO157" s="210">
        <v>0</v>
      </c>
      <c r="AP157" s="209"/>
      <c r="AQ157" s="210">
        <v>0</v>
      </c>
      <c r="AR157" s="210">
        <v>0</v>
      </c>
      <c r="AS157" s="209"/>
      <c r="AT157" s="210">
        <v>0</v>
      </c>
      <c r="AU157" s="210">
        <v>0</v>
      </c>
      <c r="AV157" s="209"/>
      <c r="AW157" s="210">
        <v>0</v>
      </c>
      <c r="AX157" s="210">
        <v>0</v>
      </c>
      <c r="AY157" s="209"/>
      <c r="AZ157" s="210">
        <v>0</v>
      </c>
      <c r="BA157" s="210">
        <v>0</v>
      </c>
      <c r="BB157" s="209"/>
      <c r="BC157" s="210">
        <v>0</v>
      </c>
      <c r="BD157" s="210">
        <v>0</v>
      </c>
      <c r="BE157" s="209"/>
      <c r="BF157" s="210">
        <v>0</v>
      </c>
      <c r="BG157" s="210">
        <v>0</v>
      </c>
      <c r="BH157" s="209"/>
      <c r="BI157" s="210">
        <v>0</v>
      </c>
      <c r="BJ157" s="210">
        <v>0</v>
      </c>
      <c r="BK157" s="209"/>
      <c r="BL157" s="210">
        <v>0</v>
      </c>
      <c r="BM157" s="210">
        <v>0</v>
      </c>
      <c r="BN157" s="209"/>
      <c r="BO157" s="210">
        <v>0</v>
      </c>
      <c r="BP157" s="210">
        <v>0</v>
      </c>
      <c r="BQ157" s="209"/>
      <c r="BR157" s="210">
        <v>0</v>
      </c>
      <c r="BS157" s="210">
        <v>0</v>
      </c>
      <c r="BT157" s="209"/>
      <c r="BU157" s="210">
        <v>0</v>
      </c>
      <c r="BV157" s="210">
        <v>0</v>
      </c>
      <c r="BW157" s="209"/>
      <c r="BX157" s="210">
        <v>0</v>
      </c>
      <c r="BY157" s="210">
        <v>0</v>
      </c>
      <c r="BZ157" s="209"/>
      <c r="CA157" s="210">
        <v>0</v>
      </c>
      <c r="CB157" s="210">
        <v>0</v>
      </c>
      <c r="CC157" s="209"/>
      <c r="CD157" s="210">
        <v>0</v>
      </c>
      <c r="CE157" s="210">
        <v>0</v>
      </c>
      <c r="CF157" s="209"/>
      <c r="CG157" s="210">
        <v>0</v>
      </c>
      <c r="CH157" s="210">
        <v>0</v>
      </c>
      <c r="CI157" s="209"/>
      <c r="CJ157" s="210">
        <v>0</v>
      </c>
      <c r="CK157" s="210">
        <v>0</v>
      </c>
      <c r="CL157" s="209"/>
      <c r="CM157" s="210">
        <v>0</v>
      </c>
      <c r="CN157" s="210">
        <v>0</v>
      </c>
      <c r="CO157" s="209"/>
      <c r="CP157" s="210">
        <v>0</v>
      </c>
      <c r="CQ157" s="210">
        <v>0</v>
      </c>
      <c r="CR157" s="209"/>
      <c r="CS157" s="210">
        <v>0</v>
      </c>
      <c r="CT157" s="210">
        <v>0</v>
      </c>
      <c r="CU157" s="209"/>
      <c r="CV157" s="207"/>
      <c r="CW157" s="198"/>
      <c r="CX157" s="198"/>
      <c r="CY157" s="198"/>
      <c r="CZ157" s="198"/>
      <c r="DA157" s="198"/>
    </row>
    <row r="158" s="47" customFormat="1" ht="15.75" customHeight="1">
      <c r="A158" s="75">
        <v>155</v>
      </c>
      <c r="C158" s="214"/>
      <c r="D158" s="167"/>
      <c r="E158" s="215"/>
      <c r="F158" s="216"/>
      <c r="G158" s="209"/>
      <c r="H158" s="209"/>
      <c r="I158" s="209"/>
      <c r="J158" s="209"/>
      <c r="K158" s="209"/>
      <c r="L158" s="209"/>
      <c r="M158" s="209"/>
      <c r="N158" s="209"/>
      <c r="O158" s="209"/>
      <c r="P158" s="209"/>
      <c r="Q158" s="209"/>
      <c r="R158" s="209"/>
      <c r="S158" s="209"/>
      <c r="T158" s="209"/>
      <c r="U158" s="209"/>
      <c r="V158" s="209"/>
      <c r="W158" s="209"/>
      <c r="X158" s="209"/>
      <c r="Y158" s="209"/>
      <c r="Z158" s="209"/>
      <c r="AA158" s="209"/>
      <c r="AB158" s="209"/>
      <c r="AC158" s="209"/>
      <c r="AD158" s="209"/>
      <c r="AE158" s="209"/>
      <c r="AF158" s="209"/>
      <c r="AG158" s="209"/>
      <c r="AH158" s="209"/>
      <c r="AI158" s="209"/>
      <c r="AJ158" s="209"/>
      <c r="AK158" s="209"/>
      <c r="AL158" s="209"/>
      <c r="AM158" s="209"/>
      <c r="AN158" s="209"/>
      <c r="AO158" s="209"/>
      <c r="AP158" s="209"/>
      <c r="AQ158" s="209"/>
      <c r="AR158" s="209"/>
      <c r="AS158" s="209"/>
      <c r="AT158" s="209"/>
      <c r="AU158" s="209"/>
      <c r="AV158" s="209"/>
      <c r="AW158" s="209"/>
      <c r="AX158" s="209"/>
      <c r="AY158" s="209"/>
      <c r="AZ158" s="209"/>
      <c r="BA158" s="209"/>
      <c r="BB158" s="209"/>
      <c r="BC158" s="209"/>
      <c r="BD158" s="209"/>
      <c r="BE158" s="209"/>
      <c r="BF158" s="209"/>
      <c r="BG158" s="209"/>
      <c r="BH158" s="209"/>
      <c r="BI158" s="209"/>
      <c r="BJ158" s="209"/>
      <c r="BK158" s="209"/>
      <c r="BL158" s="209"/>
      <c r="BM158" s="209"/>
      <c r="BN158" s="209"/>
      <c r="BO158" s="209"/>
      <c r="BP158" s="209"/>
      <c r="BQ158" s="209"/>
      <c r="BR158" s="209"/>
      <c r="BS158" s="209"/>
      <c r="BT158" s="209"/>
      <c r="BU158" s="209"/>
      <c r="BV158" s="209"/>
      <c r="BW158" s="209"/>
      <c r="BX158" s="209"/>
      <c r="BY158" s="209"/>
      <c r="BZ158" s="209"/>
      <c r="CA158" s="209"/>
      <c r="CB158" s="209"/>
      <c r="CC158" s="209"/>
      <c r="CD158" s="209"/>
      <c r="CE158" s="209"/>
      <c r="CF158" s="209"/>
      <c r="CG158" s="209"/>
      <c r="CH158" s="209"/>
      <c r="CI158" s="209"/>
      <c r="CJ158" s="209"/>
      <c r="CK158" s="209"/>
      <c r="CL158" s="209"/>
      <c r="CM158" s="209"/>
      <c r="CN158" s="209"/>
      <c r="CO158" s="209"/>
      <c r="CP158" s="209"/>
      <c r="CQ158" s="209"/>
      <c r="CR158" s="209"/>
      <c r="CS158" s="209"/>
      <c r="CT158" s="209"/>
      <c r="CU158" s="209"/>
      <c r="CV158" s="207"/>
      <c r="CW158" s="198"/>
      <c r="CX158" s="198"/>
      <c r="CY158" s="198"/>
      <c r="CZ158" s="198"/>
      <c r="DA158" s="198"/>
    </row>
    <row r="159" s="47" customFormat="1" ht="17.45" customHeight="1">
      <c r="A159" s="75">
        <v>156</v>
      </c>
      <c r="C159" t="s" s="217">
        <v>296</v>
      </c>
      <c r="D159" s="124"/>
      <c r="E159" s="126"/>
      <c r="F159" s="122"/>
      <c r="G159" t="s" s="218">
        <v>72</v>
      </c>
      <c r="H159" t="s" s="219">
        <v>4</v>
      </c>
      <c r="I159" s="220"/>
      <c r="J159" t="s" s="218">
        <v>40</v>
      </c>
      <c r="K159" t="s" s="219">
        <v>50</v>
      </c>
      <c r="L159" s="220"/>
      <c r="M159" t="s" s="218">
        <v>59</v>
      </c>
      <c r="N159" t="s" s="219">
        <v>60</v>
      </c>
      <c r="O159" s="220"/>
      <c r="P159" t="s" s="218">
        <v>46</v>
      </c>
      <c r="Q159" t="s" s="219">
        <v>47</v>
      </c>
      <c r="R159" s="103"/>
      <c r="S159" t="s" s="218">
        <v>32</v>
      </c>
      <c r="T159" t="s" s="219">
        <v>6</v>
      </c>
      <c r="U159" s="103"/>
      <c r="V159" t="s" s="218">
        <v>56</v>
      </c>
      <c r="W159" t="s" s="219">
        <v>57</v>
      </c>
      <c r="X159" s="103"/>
      <c r="Y159" t="s" s="218">
        <v>76</v>
      </c>
      <c r="Z159" t="s" s="219">
        <v>77</v>
      </c>
      <c r="AA159" s="103"/>
      <c r="AB159" t="s" s="218">
        <v>48</v>
      </c>
      <c r="AC159" t="s" s="219">
        <v>49</v>
      </c>
      <c r="AD159" s="103"/>
      <c r="AE159" t="s" s="218">
        <v>64</v>
      </c>
      <c r="AF159" t="s" s="219">
        <v>65</v>
      </c>
      <c r="AG159" s="103"/>
      <c r="AH159" t="s" s="218">
        <v>82</v>
      </c>
      <c r="AI159" t="s" s="219">
        <v>83</v>
      </c>
      <c r="AJ159" s="103"/>
      <c r="AK159" t="s" s="218">
        <v>42</v>
      </c>
      <c r="AL159" t="s" s="219">
        <v>43</v>
      </c>
      <c r="AM159" s="103"/>
      <c r="AN159" t="s" s="218">
        <v>38</v>
      </c>
      <c r="AO159" t="s" s="219">
        <v>39</v>
      </c>
      <c r="AP159" s="103"/>
      <c r="AQ159" t="s" s="218">
        <v>51</v>
      </c>
      <c r="AR159" t="s" s="219">
        <v>52</v>
      </c>
      <c r="AS159" s="103"/>
      <c r="AT159" t="s" s="218">
        <v>108</v>
      </c>
      <c r="AU159" t="s" s="219">
        <v>109</v>
      </c>
      <c r="AV159" s="103"/>
      <c r="AW159" t="s" s="221">
        <v>34</v>
      </c>
      <c r="AX159" t="s" s="222">
        <v>34</v>
      </c>
      <c r="AY159" s="103"/>
      <c r="AZ159" t="s" s="221">
        <v>78</v>
      </c>
      <c r="BA159" t="s" s="222">
        <v>78</v>
      </c>
      <c r="BB159" s="103"/>
      <c r="BC159" s="218"/>
      <c r="BD159" s="219"/>
      <c r="BE159" s="103"/>
      <c r="BF159" s="218"/>
      <c r="BG159" s="219"/>
      <c r="BH159" s="103"/>
      <c r="BI159" s="218"/>
      <c r="BJ159" s="219"/>
      <c r="BK159" s="103"/>
      <c r="BL159" s="218"/>
      <c r="BM159" s="219"/>
      <c r="BN159" s="103"/>
      <c r="BO159" s="218"/>
      <c r="BP159" s="219"/>
      <c r="BQ159" s="103"/>
      <c r="BR159" s="218"/>
      <c r="BS159" s="219"/>
      <c r="BT159" s="103"/>
      <c r="BU159" s="218"/>
      <c r="BV159" s="219"/>
      <c r="BW159" s="103"/>
      <c r="BX159" s="218"/>
      <c r="BY159" s="219"/>
      <c r="BZ159" s="103"/>
      <c r="CA159" s="218"/>
      <c r="CB159" s="219"/>
      <c r="CC159" s="103"/>
      <c r="CD159" s="218"/>
      <c r="CE159" s="219"/>
      <c r="CF159" s="103"/>
      <c r="CG159" s="218"/>
      <c r="CH159" s="219"/>
      <c r="CI159" s="103"/>
      <c r="CJ159" s="218"/>
      <c r="CK159" s="219"/>
      <c r="CL159" s="103"/>
      <c r="CM159" s="218"/>
      <c r="CN159" s="219"/>
      <c r="CO159" s="103"/>
      <c r="CP159" s="218"/>
      <c r="CQ159" s="219"/>
      <c r="CR159" s="103"/>
      <c r="CS159" s="218"/>
      <c r="CT159" s="219"/>
      <c r="CU159" s="223"/>
      <c r="CV159" s="198"/>
      <c r="CW159" s="198"/>
      <c r="CX159" s="198"/>
      <c r="CY159" s="198"/>
      <c r="CZ159" s="198"/>
      <c r="DA159" s="198"/>
    </row>
    <row r="160" s="47" customFormat="1" ht="17" customHeight="1">
      <c r="CV160" s="198"/>
      <c r="CW160" s="198"/>
      <c r="CX160" s="198"/>
      <c r="CY160" s="198"/>
      <c r="CZ160" s="198"/>
      <c r="DA160" s="198"/>
    </row>
    <row r="161" s="47" customFormat="1" ht="17" customHeight="1">
      <c r="CV161" s="198"/>
    </row>
  </sheetData>
  <conditionalFormatting sqref="G4 J4 M4 P4 S4 V4 Y4 AB4 AE4 AH4 AK4 AN4 AQ4 AT4 AW4 AZ4 BC4 BF4 BI4 BL4 BO4 BR4 BU4 BX4 CA4 CD4 CG4 CJ4 CM4 CP4 CS4">
    <cfRule type="cellIs" dxfId="0" priority="1" operator="equal" stopIfTrue="1">
      <formula>"ВС"</formula>
    </cfRule>
    <cfRule type="cellIs" dxfId="1" priority="2" operator="equal" stopIfTrue="1">
      <formula>"СБ"</formula>
    </cfRule>
  </conditionalFormatting>
  <conditionalFormatting sqref="G6:H6 J6:K6 M6:N6 P6:Q6 S6:T6 V6:W6 Y6:Z6 AE6:AF6 AH6:AI6 AK6:AL6 AN6:AO6 AQ6:AR6 AT6:AU6 AW6:AX6 AZ6:BA6 BC6:BD6 BF6:BG6 BI6:BJ6 BL6:BM6 BO6:BP6 BR6:BS6 BU6:BV6 BX6:BY6 CA6:CB6 CD6:CE6 CJ6:CK6 CM6:CN6 CP6:CQ6 CS6:CT6 G7:H7 J7:K7 M7:N7 P7:Q7 S7:T7 V7:W7 G8:H8 J8:K8 M8:N8 P8:Q8 S8:T8 Y8:Z8 G9:H9 J9:K9 M9:N9 P9:Q9 S9:T9 V9:W9 G10:H10 J10:K10 M10:N10 P10:Q10 S10:T10 V10:W10 CG10:CH10 CJ10:CK10 CM10:CN10 G11:H11 J11:K11 M11:N11 P11:Q11 S11:T11 V11:W11 AE11:AF11 G12:H12 J12:K12 M12:N12 P12:Q12 S12:T12 V12:W12 G13:H13 J13:K13 M13:N13 P13:Q13 S13:T13 V13:W13 G14:H14 J14:K14 M14:N14 P14:Q14 S14:T14 V14:W14 G15:H15 J15:K15 M15:N15 P15:Q15 S15:T15 V15:W15 AB15:AC15 G16:H16 J16:K16 M16:N16 P16:Q16 S16:T16 V16:W16 G17:H17 J17:K17 M17:N17 P17:Q17 S17:T17 V17:W17 G18:H18 J18:K18 M18:N18 P18:Q18 S18:T18 V18:W18 G19:H19 J19:K19 M19:N19 P19:Q19 S19:T19 G20:H20 J20:K20 M20:N20 P20:Q20 S20:T20 V20:W20 G21:H21 J21:K21 M21:N21 P21:Q21 S21:T21 V21:W21 G22:H22 J22:K22 M22:N22 P22:Q22 S22:T22 V22:W22 G23:H23 J23:K23 M23:N23 P23:Q23 S23:T23 V23:W23 G24:H24 J24:K24 M24:N24 P24:Q24 S24:T24 V24:W24 G25:H25 J25:K25 P25:Q25 S25:T25 V25:W25 G26:H26 J26:K26 M26:N26 P26:Q26 S26:T26 V26:W26 G27:H27 J27:K27 M27:N27 P27:Q27 S27:T27 V27:W27 G28:H28 J28:K28 M28:N28 P28:Q28 S28:T28 V28:W28 G29:H29 J29:K29 M29:N29 P29:Q29 S29:T29 V29:W29 G30:H30 J30:K30 M30:N30 P30:Q30 S30:T30 V30:W30 G31:H31 J31:K31 M31:N31 P31:Q31 S31:T31 V31:W31 G32:H32 J32:K32 M32:N32 P32:Q32 S32:T32 AB32:AC32 G33:H33 J33:K33 M33:N33 P33:Q33 S33:T33 V33:W33 G34:H34 J34:K34 M34:N34 P34:Q34 S34:T34 V34:W34 G35:H35 J35:K35 M35:N35 P35:Q35 S35:T35 V35:W35 G36:H36 J36:K36 M36:N36 P36:Q36 S36:T36 V36:W36 G37:H37 J37:K37 M37:N37 P37:Q37 S37:T37 V37:W37 G38:H38 J38:K38 M38:N38 P38:Q38 S38:T38 V38:W38 G39:H39 J39:K39 M39:N39 P39:Q39 S39:T39 V39:W39 G40:H40 J40:K40 M40:N40 P40:Q40 S40:T40 V40:W40 G41:H41 J41:K41 M41:N41 P41:Q41 S41:T41 V41:W41 G42:H42 J42:K42 M42:N42 P42:Q42 S42:T42 V42:W42 G43:H43 J43:K43 M43:N43 P43:Q43 S43:T43 V43:W43 G44:H44 J44:K44 M44:N44 P44:Q44 S44:T44 V44:W44 G45:H45 J45:K45 M45:N45 P45:Q45 S45:T45 V45:W45 G46:H46 J46:K46 M46:N46 P46:Q46 S46:T46 V46:W46 G47:H47 J47:K47 M47:N47 P47:Q47 S47:T47 V47:W49 G48:H50 J48:K50 S50:T50 V50:W50 G51:H51 J51:K51 M51:N51 P51:Q51 S51:T51 V51:W51 G52:H52 J52:K52 M52:N52 P52:Q52 S52:T52 V52:W52 G53:H53 J53:K53 M53:N53 P53 S53:T53 V53:W55 G56:H56 J56:K56 M56:N56 P56:Q56 S56:T56 V56:W56 G57:H57 J57:K57 M57:N57 P57:Q57 S57:T57 V57:W57 G58:H58 J58:K58 M58:N58 P58:Q58 S58:T58 V58:W58 G59:H59 J59:K59 M59:N59 P59:Q59 S59:T59 V59:W59 G60:H60 J60:K60 M60:N60 P60:Q60 S60:T60 V60:W60 G61:H61 J61:K61 M61:N61 P61:Q61 S61:T61 V61:W61 G62:H62 J62:K62 M62:N62 P62:Q62 S62:T62 V62:W62 G63:H63 J63:K63 M63:N63 P63:Q63 S63:T63 V63:W63 G64:H64 J64:K64 M64:N64 P64:Q64 S64:T64 V64:W64 G65:H65 J65:K65 M65:N65 P65:Q65 S65:T65 V65:W65 G66:H66 M66:N66 P66:Q66 S66:T66 V66:W66 M67:N67 P67:Q67 S67:T67 V67:W67 J68:K68 M68:N68 P68:Q68 S68:T68 V68:W68 G69:H69 J69:K69 M69:N69 P69:Q69 S69:T69 V69:W69 G70:H70 M70:N70 P70:Q70 S70:T70 V70:W70 G71:H71 M71:N71 P71:Q71 V71:W71 G72:H72 J72:K72 M72:N72 P72:Q72 V72:W72 G73:H73 J73:K73 M73:N73 P73:Q73 V73:W73 G74:H74 J74:K74 M74:N74 P74:Q74 S74:T74 V74:W74 G75:H75 J75:K75 M75:N75 P75:Q75 S75:T75 V75:W75 G76:H76 J76:K76 M76:N76 P76:Q76 S76:T76 V76:W76 G77:H77 J77:K77 M77:N77 P77:Q77 S77:T77 V77:W77 G78:H78 J78:K78 M78:N78 P78:Q78 S78:T78 V78:W78 G79:H79 J79:K79 M79:N79 P79:Q79 V79:W79 G80:H80 J80:K80 M80:N80 P80:Q80 G81:H81 J81:K81 M81:N81 P81:Q81 G82:H82 J82:K82 M82:N82 P82:Q82 S82:T82 V82:W82 G83:H83 J83:K83 P83:Q83 S83:T83 V83:W83 G84:H84 J84:K84 P84:Q84 S84:T84 V84:W84">
    <cfRule type="cellIs" dxfId="2" priority="1" operator="equal" stopIfTrue="1">
      <formula>"ОТ"</formula>
    </cfRule>
    <cfRule type="cellIs" dxfId="3" priority="2" operator="equal" stopIfTrue="1">
      <formula>"В"</formula>
    </cfRule>
    <cfRule type="cellIs" dxfId="4" priority="3" operator="equal" stopIfTrue="1">
      <formula>"Н"</formula>
    </cfRule>
    <cfRule type="cellIs" dxfId="5" priority="4" operator="equal" stopIfTrue="1">
      <formula>"Б"</formula>
    </cfRule>
    <cfRule type="cellIs" dxfId="6" priority="5" operator="equal" stopIfTrue="1">
      <formula>"ПР"</formula>
    </cfRule>
  </conditionalFormatting>
  <conditionalFormatting sqref="I6 L6 O6 R6 U6 X6 AA6 AD6 AG6 AJ6 AM6 AP6 AS6 AV6 AY6 BB6 BE6 BH6 BK6 BN6 BQ6 BT6 BW6 BZ6 CC6 CF6 CI6 CL6 CO6 CR6 CU6 I7 L7 O7 R7 U7 X7 AA7 AD7 AG7 AJ7 AM7 AP7 AS7 AV7 AY7 BB7 BE7 BH7 BK7 BN7 BQ7 BT7 BW7 BZ7 CC7 CF7 CI7 CL7 CO7 CR7 CU7 I8 L8 O8 R8 U8 X8 AA8 AD8 AG8 AJ8 AM8 AP8 AS8 AV8 AY8 BB8 BE8 BH8 BK8 BN8 BQ8 BT8 BW8 BZ8 CC8 CF8 CI8 CL8 CO8 CR8 CU8 I9 L9 O9 R9 U9 X9 AA9 AD9 AG9 AJ9 AM9 AP9 AS9 AV9 AY9 BB9 BE9 BH9 BK9 BN9 BQ9 BT9 BW9 BZ9 CC9 CF9 CI9 CL9 CO9 CR9 CU9 I10 L10 O10 R10 U10 X10 AA10 AD10 AG10 AJ10 AM10 AP10 AS10 AV10 AY10 BB10 BE10 BH10 BK10 BN10 BQ10 BT10 BW10 BZ10 CC10 CF10 CI10 CL10 CO10 CR10 CU10 I11 L11 O11 R11 U11 X11 AA11 AD11 AG11 AJ11 AM11 AP11 AS11 AV11 AY11 BB11 BE11 BH11 BK11 BN11 BQ11 BT11 BW11 BZ11 CC11 CF11 CI11 CL11 CO11 CR11 CU11 I12 L12 O12 R12 U12 X12 AA12 AD12 AG12 AJ12 AM12 AP12 AS12 AV12 AY12 BB12 BE12 BH12 BK12 BN12 BQ12 BT12 BW12 BZ12 CC12 CF12 CI12 CL12 CO12 CR12 CU12 I13 L13 O13 R13 U13 X13 AA13 AD13 AG13 AJ13 AM13 AP13 AS13 AV13 AY13 BB13 BE13 BH13 BK13 BN13 BQ13 BT13 BW13 BZ13 CC13 CF13 CI13 CL13 CO13 CR13 CU13 I14 L14 O14 R14 U14 X14 AA14 AD14 AG14 AJ14 AM14 AP14 AS14 AV14 AY14 BB14 BE14 BH14 BK14 BN14 BQ14 BT14 BW14 BZ14 CC14 CF14 CI14 CL14 CO14 CR14 CU14 I15 L15 O15 R15 U15 X15 AA15 AD15 AG15 AJ15 AM15 AP15 AS15 AV15 AY15 BB15 BE15 BH15 BK15 BN15 BQ15 BT15 BW15 BZ15 CC15 CF15 CI15 CL15 CO15 CR15 CU15 I16 L16 O16 R16 U16 X16 AA16 AD16 AG16 AJ16 AM16 AP16 AS16 AV16 AY16 BB16 BE16 BH16 BK16 BN16 BQ16 BT16 BW16 BZ16 CC16 CF16 CI16 CL16 CO16 CR16 CU16 I17 L17 O17 R17 U17 X17 AA17 AD17 AG17 AJ17 AM17 AP17 AS17 AV17 AY17 BB17 BE17 BH17 BK17 BN17 BQ17 BT17 BW17 BZ17 CC17 CF17 CI17 CL17 CO17 CR17 CU17 I18 L18 O18 R18 U18 X18 AA18 AD18 AG18 AJ18 AM18 AP18 AS18 AV18 AY18 BB18 BE18 BH18 BK18 BN18 BQ18 BT18 BW18 BZ18 CC18 CF18 CI18 CL18 CO18 CR18 CU18 I19 L19 O19 R19 U19 X19 AA19 AD19 AG19 AJ19 AM19 AP19 AS19 AV19 AY19 BB19 BE19 BH19 BK19 BN19 BQ19 BT19 BW19 BZ19 CC19 CF19 CI19 CL19 CO19 CR19 CU19 I20 L20 O20 R20 U20 X20 AA20 AD20 AG20 AJ20 AM20 AP20 AS20 AV20 AY20 BB20 BE20 BH20 BK20 BN20 BQ20 BT20 BW20 BZ20 CC20 CF20 CI20 CL20 CO20 CR20 CU20 I21 L21 O21 R21 U21 X21 AA21 AD21 AG21 AJ21 AM21 AP21 AS21 AV21 AY21 BB21 BE21 BH21 BK21 BN21 BQ21 BT21 BW21 BZ21 CC21 CF21 CI21 CL21 CO21 CR21 CU21 I22 L22 O22 R22 U22 X22 AA22 AD22 AG22 AJ22 AM22 AP22 AS22 AV22 AY22 BB22 BE22 BH22 BK22 BN22 BQ22 BT22 BW22 BZ22 CC22 CF22 CI22 CL22 CO22 CR22 CU22 I23 L23 O23 R23 U23 X23 AA23 AD23 AG23 AJ23 AM23 AP23 AS23 AV23 AY23 BB23 BE23 BH23 BK23 BN23 BQ23 BT23 BW23 BZ23 CC23 CF23 CI23 CL23 CO23 CR23 CU23 I24 L24 O24 R24 U24 X24 AA24 AD24 AG24 AJ24 AM24 AP24 AS24 AV24 AY24 BB24 BE24 BH24 BK24 BN24 BQ24 BT24 BW24 BZ24 CC24 CF24 CI24 CL24 CO24 CR24 CU24 I25 L25 O25 R25 U25 X25 AA25 AD25 AG25 AJ25 AM25 AP25 AS25 AV25 AY25 BB25 BE25 BH25 BK25 BN25 BQ25 BT25 BW25 BZ25 CC25 CF25 CI25 CL25 CO25 CR25 CU25 I26 L26 O26 R26 U26 X26 AA26 AD26 AG26 AJ26 AM26 AP26 AS26 AV26 AY26 BB26 BE26 BH26 BK26 BN26 BQ26 BT26 BW26 BZ26 CC26 CF26 CI26 CL26 CO26 CR26 CU26 I27 L27 O27 R27 U27 X27 AA27 AD27 AG27 AJ27 AM27 AP27 AS27 AV27 AY27 BB27 BE27 BH27 BK27 BN27 BQ27 BT27 BW27 BZ27 CC27 CF27 CI27 CL27 CO27 CR27 CU27 I28 L28 O28 R28 U28 X28 AA28 AD28 AG28 AJ28 AM28 AP28 AS28 AV28 AY28 BB28 BE28 BH28 BK28 BN28 BQ28 BT28 BW28 BZ28 CC28 CF28 CI28 CL28 CO28 CR28 CU28 I29 L29 O29 R29 U29 X29 AA29 AD29 AG29 AJ29 AM29 AP29 AS29 AV29 AY29 BB29 BE29 BH29 BK29 BN29 BQ29 BT29 BW29 BZ29 CC29 CF29 CI29 CL29 CO29 CR29 CU29 I30 L30 O30 R30 U30 X30 AA30 AD30 AG30 AJ30 AM30 AP30 AS30 AV30 AY30 BB30 BE30 BH30 BK30 BN30 BQ30 BT30 BW30 BZ30 CC30 CF30 CI30 CL30 CO30 CR30 CU30 I31 L31 O31 R31 U31 X31 AA31 AD31 AG31 AJ31 AM31 AP31 AS31 AV31 AY31 BB31 BE31 BH31 BK31 BN31 BQ31 BT31 BW31 BZ31 CC31 CF31 CI31 CL31 CO31 CR31 CU31 I32 L32 O32 R32 U32 X32 AA32 AD32 AG32 AJ32 AM32 AP32 AS32 AV32 AY32 BB32 BE32 BH32 BK32 BN32 BQ32 BT32 BW32 BZ32 CC32 CF32 CI32 CL32 CO32 CR32 CU32 I33 L33 O33 R33 U33 X33 AA33 AD33 AG33 AJ33 AM33 AP33 AS33 AV33 AY33 BB33 BE33 BH33 BK33 BN33 BQ33 BT33 BW33 BZ33 CC33 CF33 CI33 CL33 CO33 CR33 CU33 I34 L34 O34 R34 U34 X34 AA34 AD34 AG34 AJ34 AM34 AP34 AS34 AV34 AY34 BB34 BE34 BH34 BK34 BN34 BQ34 BT34 BW34 BZ34 CC34 CF34 CI34 CL34 CO34 CR34 CU34 I35 L35 O35 R35 U35 X35 AA35 AD35 AG35 AJ35 AM35 AP35 AS35 AV35 AY35 BB35 BE35 BH35 BK35 BN35 BQ35 BT35 BW35 BZ35 CC35 CF35 CI35 CL35 CO35 CR35 CU35 I36 L36 O36 R36 U36 X36 AA36 AD36 AG36 AJ36 AM36 AP36 AS36 AV36 AY36 BB36 BE36 BH36 BK36 BN36 BQ36 BT36 BW36 BZ36 CC36 CF36 CI36 CL36 CO36 CR36 CU36 I37 L37 O37 R37 U37 X37 AA37 AD37 AG37 AJ37 AM37 AP37 AS37 AV37 AY37 BB37 BE37 BH37 BK37 BN37 BQ37 BT37 BW37 BZ37 CC37 CF37 CI37 CL37 CO37 CR37 CU37 I38 L38 O38 R38 U38 X38 AA38 AD38 AG38 AJ38 AM38 AP38 AS38 AV38 AY38 BB38 BE38 BH38 BK38 BN38 BQ38 BT38 BW38 BZ38 CC38 CF38 CI38 CL38 CO38 CR38 CU38 I39 L39 O39 R39 U39 X39 AA39 AD39 AG39 AJ39 AM39 AP39 AS39 AV39 AY39 BB39 BE39 BH39 BK39 BN39 BQ39 BT39 BW39 BZ39 CC39 CF39 CI39 CL39 CO39 CR39 CU39 I40 L40 O40 R40 U40 X40 AA40 AD40 AG40 AJ40 AM40 AP40 AS40 AV40 AY40 BB40 BE40 BH40 BK40 BN40 BQ40 BT40 BW40 BZ40 CC40 CF40 CI40 CL40 CO40 CR40 CU40 I41 L41 O41 R41 U41 X41 AA41 AD41 AG41 AJ41 AM41 AP41 AS41 AV41 AY41 BB41 BE41 BH41 BK41 BN41 BQ41 BT41 BW41 BZ41 CC41 CF41 CI41 CL41 CO41 CR41 CU41 I42 L42 O42 R42 U42 X42 AA42 AD42 AG42 AJ42 AM42 AP42 AS42 AV42 AY42 BB42 BE42 BH42 BK42 BN42 BQ42 BT42 BW42 BZ42 CC42 CF42 CI42 CL42 CO42 CR42 CU42 I43 L43 O43 R43 U43 X43 AA43 AD43 AG43 AJ43 AM43 AP43 AS43 AV43 AY43 BB43 BE43 BH43 BK43 BN43 BQ43 BT43 BW43 BZ43 CC43 CF43 CI43 CL43 CO43 CR43 CU43 I44 L44 O44 R44 AA44 AD44 AJ44 AM44 AP44 AS44 AV44 AY44 BB44 BE44 BH44 BK44 BN44 BQ44 BT44 BW44 BZ44 CC44 CF44 CI44 CL44 CO44 CR44 CU44 I45 L45 O45 R45 AA45 AD45 AJ45 AM45 AP45 AS45 AV45 AY45 BB45 BE45 BH45 BK45 BN45 BQ45 BT45 BW45 BZ45 CC45 CF45 CI45 CL45 CO45 CR45 CU45 I46 L46 O46 R46 U46 X46 AA46 AD46 AG46 AJ46 AM46 AP46 AS46 AV46 AY46 BB46 BE46 BH46 BK46 BN46 BQ46 BT46 BW46 BZ46 CC46 CF46 CI46 CL46 CR46 CU46 I47 L47 O47 R47 U47 X47 AA47 AD47 AG47 AJ47 AM47 AP47 AS47 AV47 AY47 BB47 BE47 BH47 BK47 BN47 BQ47 BT47 BW47 BZ47 CC47 CF47 CI47 CL47 CR47 CU47 I48 L48 O48 R48 U48 X48 AA48 AD48 AG48 AM48 AP48 AS48 AV48 AY48 BB48 BE48 BH48 BK48 BN48 BQ48 BT48 BW48 BZ48 CC48 CF48 CI48 CR48 CU48 I49 L49 O49 R49 U49 X49 AA49 AD49 AG49 AM49 AP49 AS49 AV49 AY49 BB49 BH49 BK49 CU49 I50 L50 O50 R50 U50 X50 AA50 AD50 AG50 AM50 AP50 AS50 AV50 AY50 BB50 BH50 BK50 CU50 I51 L51 O51 R51 U51 X51 AA51 AD51 AG51 AJ51 AM51 AP51 AS51 AV51 AY51 BB51 BH51 BK51 CU51 I52 L52 O52 R52 U52 X52 AA52 AD52 AG52 AJ52 AM52 AP52 AS52 AV52 AY52 BB52 BE52 BH52 BK52 BN52 BQ52 BT52 BW52 BZ52 CF52 CI52 CL52 CO52 CR52 CU52 I53 L53 O53 R53 U53 X53 AA53 AD53 AG53 AJ53 AM53 AP53 AS53 AV53 AY53 BB53 BE53 BH53 BK53 BN53 BQ53 BT53 BW53 BZ53 CI53 CL53 CO53 CR53 CU53 I54 L54 O54 R54 U54 X54 AA54 AD54 AG54 AJ54 AM54 AP54 AS54 AV54 AY54 BB54 BE54 BH54 BK54 BN54 BQ54 BT54 BW54 BZ54 CI54 CL54 CO54 CR54 CU54 I55 L55 O55 R55 U55 X55 AA55 AD55 AG55 AJ55 AM55 AP55 AS55 AV55 AY55 BB55 BE55 BH55 BK55 BN55 BQ55 BT55 BW55 BZ55 CC55 CF55 CI55 CL55 CO55 CR55 CU55 I56 L56 O56 R56 U56 X56 AA56 AD56 AG56 AJ56 AM56 AP56 AS56 AV56 AY56 BB56 BE56 BH56 BK56 BN56 BQ56 BT56 BW56 BZ56 CC56 CF56 CI56 CL56 CO56 CR56 CU56 I57 L57 O57 R57 U57 X57 AA57 AD57 AG57 AJ57 AM57 AP57 AS57 AV57 AY57 BB57 BE57 BH57 BK57 BN57 BQ57 BT57 BW57 BZ57 CC57 CF57 CI57 CL57 CO57 CR57 CU57 I58 L58 O58 R58 U58 X58 AA58 AD58 AG58 AJ58 AM58 AP58 AS58 AV58 AY58 BB58 BE58 BH58 BK58 BN58 BQ58 BT58 BW58 BZ58 CC58 CF58 CI58 CL58 CO58 CR58 CU58 I59 L59 O59 R59 U59 X59 AA59 AD59 AG59 AJ59 AM59 AP59 AS59 AV59 AY59 BB59 BE59 BH59 BK59 BN59 BQ59 BT59 BW59 BZ59 CC59 CF59 CI59 CL59 CO59 CR59 CU59 I60 L60 O60 R60 U60 X60 AA60 AD60 AG60 AJ60 AM60 AP60 AS60 AV60 AY60 BB60 BE60 BH60 BK60 BN60 BQ60 BT60 BW60 BZ60 CC60 CF60 CI60 CL60 CO60 CR60 CU60 I61 L61 O61 R61 U61 X61 AA61 AD61 AG61 AJ61 AM61 AP61 AS61 AV61 AY61 BB61 BE61 BH61 BK61 BN61 BQ61 BT61 BW61 BZ61 CC61 CF61 CI61 CL61 CO61 CR61 CU61 I62 L62 O62 R62 U62 X62 AA62 AD62 AG62 AJ62 AM62 AP62 AS62 AV62 AY62 BB62 BE62 BH62 BK62 BN62 BQ62 BT62 BW62 BZ62 CC62 CF62 CI62 CL62 CO62 CR62 CU62 I63 L63 O63 R63 U63 X63 AA63 AD63 AG63 AJ63 AM63 AP63 AS63 AV63 AY63 BB63 BE63 BH63 BK63 BN63 BQ63 BT63 BW63 BZ63 CC63 CF63 CI63 CL63 CO63 CR63 CU63 I64 L64 O64 R64 U64 X64 AA64 AD64 AG64 AJ64 AM64 AP64 AS64 AV64 AY64 BB64 BE64 BH64 BK64 BN64 BQ64 BT64 BW64 BZ64 CC64 CF64 CI64 CL64 CO64 CR64 CU64 I65 L65 O65 R65 U65 X65 AA65 AD65 AG65 AJ65 AM65 AP65 AS65 AV65 AY65 BB65 BE65 BH65 BK65 BN65 BQ65 BT65 BW65 BZ65 CC65 CF65 CI65 CL65 CO65 CR65 CU65 I66 L66 O66 R66 U66 X66 AA66 AD66 AG66 AJ66 AM66 AP66 AS66 AY66 BB66 BE66 BH66 BK66 BN66 BQ66 BT66 BW66 BZ66 CC66 CF66 CI66 CL66 CO66 CR66 CU66 I67 L67 O67 R67 U67 X67 AA67 AD67 AG67 AJ67 AM67 AP67 AS67 AY67 BB67 BE67 BH67 BK67 BN67 BQ67 BT67 BW67 BZ67 CC67 CF67 CI67 CL67 CO67 CR67 CU67 I68 L68 O68 R68 U68 X68 AA68 AD68 AG68 AJ68 AM68 AP68 AS68 AV68 AY68 BB68 BE68 BH68 BK68 BN68 BQ68 BT68 BW68 BZ68 CC68 CF68 CI68 CL68 CO68 CR68 CU68 I69 L69 O69 R69 U69 X69 AA69 AD69 AG69 AJ69 AM69 AP69 AS69 AV69 AY69 BB69 BE69 BH69 BK69 BN69 BQ69 BT69 BW69 BZ69 CC69 CF69 CI69 CL69 CO69 CR69 CU69 I70 L70 O70 R70 U70 X70 AA70 AD70 AG70 AJ70 AM70 AP70 AS70 AV70 AY70 BB70 BE70 BH70 BK70 BN70 BQ70 BT70 BW70 BZ70 CC70 CF70 CI70 CL70 CO70 CR70 CU70 I71 L71 O71 R71 U71 X71 AA71 AD71 AG71 AJ71 AM71 AP71 AS71 AV71 AY71 BB71 BE71 BH71 BK71 BN71 BQ71 BT71 BW71 BZ71 CC71 CF71 CI71 CL71 CO71 CR71 CU71 I72 L72 AA72 AP72 AS72 BK72 BN72 BZ72 CC72 CR72 CU72 I73 L73 AA73 AP73 AS73 BK73 BN73 BZ73 CC73 CR73 CU73 I74 L74 O74 R74 U74 X74 AA74 AD74 AG74 AJ74 AM74 AP74 AS74 AV74 AY74 BB74 BE74 BH74 BN74 BQ74 BT74 BW74 BZ74 CC74 CF74 CI74 CL74 CO74 CR74 CU74 I75 L75 O75 R75 U75 X75 AA75 AD75 AG75 AJ75 AM75 AP75 AS75 AV75 AY75 BB75 BE75 BH75 BN75 BQ75 BT75 BW75 BZ75 CC75 CF75 CI75 CL75 CO75 CR75 CU75 I76 L76 O76 R76 U76 X76 AA76 AD76 AG76 AJ76 AM76 AP76 AS76 AV76 AY76 BB76 BE76 BH76 BK76 BN76 BQ76 BT76 BW76 BZ76 CC76 CF76 CI76 CL76 CO76 CR76 CU76 I77 L77 O77 R77 U77 X77 AA77 AD77 AG77 AJ77 AM77 AP77 AS77 AV77 AY77 BB77 BK77 BN77 BQ77 BT77 BW77 BZ77 CC77 CF77 CO77 CR77 CU77 I78 L78 O78 R78 U78 X78 AA78 AD78 AG78 AJ78 AM78 AP78 AS78 AV78 AY78 BB78 BK78 BN78 BQ78 BT78 BW78 BZ78 CC78 CF78 CO78 CR78 CU78 I79 L79 O79 R79 X79 AA79 AD79 AG79 AJ79 AP79 AS79 AV79 AY79 BB79 BN79 BQ79 BT79 BW79 BZ79 CC79 CO79 CR79 CU79 I80 L80 O80 R80 AA80 AG80 AJ80 AP80 AS80 AV80 AY80 BB80 BN80 BQ80 BT80 BW80 BZ80 CC80 CI80 CL80 CO80 CR80 CU80 I81 L81 O81 R81 AA81 AG81 AJ81 AM81 AP81 AS81 AV81 AY81 BB81 BN81 BQ81 BT81 BW81 BZ81 CC81 CI81 CL81 CO81 CR81 CU81 I82 L82 O82 R82 U82 X82 AA82 AD82 AG82 AJ82 AM82 AP82 AS82 AV82 AY82 BB82 BE82 BH82 BK82 BN82 BQ82 BT82 BW82 BZ82 CC82 CF82 CI82 CL82 CO82 CR82 CU82 I83 L83 O83 R83 U83 X83 AA83 AG83 AJ83 AM83 AP83 AS83 AV83 AY83 BB83 BE83 BH83 BK83 BN83 BQ83 BT83 BW83 BZ83 CC83 CF83 CI83 CL83 CO83 CR83 CU83 I84 L84 O84 R84 U84 X84 AA84 AG84 AJ84 AM84 AP84 AS84 AV84 AY84 BB84 BE84 BH84 BK84 BN84 BQ84 BT84 BW84 BZ84 CC84 CF84 CI84 CL84 CO84 CR84 CU84">
    <cfRule type="cellIs" dxfId="7" priority="1" operator="equal" stopIfTrue="1">
      <formula>"!"</formula>
    </cfRule>
  </conditionalFormatting>
  <conditionalFormatting sqref="AB6:AC7 CG6:CH6 Y7:Z7 AE7:AF7 AH7:AI7 AK7:AL7 AN7:AO7 AQ7:AR7 AT7:AU7 AW7:AX7 AZ7:BA7 BC7:BD7 BF7:BG7 BI7:BJ7 BL7:BM7 BO7:BP7 BR7:BS7 BU7:BV7 BX7:BY7 CA7:CB7 CD7:CE7 CG7:CH7 CJ7:CK7 CM7:CN7 CP7:CQ7 CS7:CT7 V8:W8 AB8:AC8 AE8:AF8 AH8:AI8 AK8:AL8 AN8:AO8 AQ8:AR8 AT8:AU8 AW8:AX8 AZ8:BA8 BC8:BD8 BF8:BG8 BI8:BJ8 BL8:BM8 BO8:BP8 BR8:BS8 BU8:BV8 BX8:BY8 CA8:CB8 CD8:CE8 CG8:CH8 CJ8:CK8 CM8:CN8 CP8:CQ8 CS8:CT8 Y9:Z9 AB9:AC9 AE9:AF9 AH9:AI9 AK9:AL9 AN9:AO9 AQ9:AR9 AT9:AU9 AW9:AX9 AZ9:BA9 BC9:BD9 BF9:BG9 BI9:BJ9 BL9:BM9 BO9:BP9 BR9:BS9 BU9:BV9 BX9:BY9 CA9:CB9 CD9:CE9 CG9:CH9 CJ9:CK9 CM9:CN9 CP9:CQ9 CS9:CT9 Y10:Z10 AB10:AC10 AE10:AF10 AH10:AI10 AK10:AL10 AN10:AO10 AQ10:AR10 AT10:AU10 AW10:AX10 AZ10:BA10 BC10:BD10 BF10:BG10 BI10:BJ10 BL10:BM10 BO10:BP10 BR10:BS10 BU10:BV10 BX10:BY10 CA10:CB10 CD10:CE10 CP10:CQ10 CS10:CT10 Y11:Z11 AB11:AC11 AH11:AI11 AK11:AL11 AN11:AO11 AQ11:AR11 AT11:AU11 AW11:AX11 AZ11:BA11 BC11:BD11 BF11:BG11 BI11:BJ11 BL11:BM11 BO11:BP11 BR11:BS11 BU11:BV11 BX11:BY11 CA11:CB11 CD11:CE11 CG11:CH11 CJ11:CK11 CM11:CN11 CP11:CQ11 CS11:CT11 Y12:Z12 AB12:AC12 AE12:AF12 AH12:AI12 AK12:AL12 AN12:AO12 AQ12:AR12 AT12:AU12 AW12:AX12 AZ12:BA12 BC12:BD12 BF12:BG12 BI12:BJ12 BL12:BM12 BO12:BP12 BR12:BS12 BU12:BV12 BX12:BY12 CA12:CB12 CD12:CE12 CG12:CH12 CJ12:CK12 CM12:CN12 CP12:CQ12 CS12:CT12 Y13:Z13 AB13:AC13 AE13:AF13 AH13:AI13 AK13:AL13 AN13:AO13 AQ13:AR13 AT13:AU13 AW13:AX13 AZ13:BA13 BC13:BD13 BF13:BG13 BI13:BJ13 BL13:BM13 BO13:BP13 BR13:BS13 BU13:BV13 BX13:BY13 CA13:CB13 CD13:CE13 CG13:CH13 CJ13:CK13 CM13:CN13 CP13:CQ13 CS13:CT13 Y14:Z14 AB14:AC14 AE14:AF14 AH14:AI14 AK14:AL14 AN14:AO14 AQ14:AR14 AT14:AU14 AW14:AX14 AZ14:BA14 BC14:BD14 BF14:BG14 BI14:BJ14 BL14:BM14 BO14:BP14 BR14:BS14 BU14:BV14 BX14:BY14 CA14:CB14 CD14:CE14 CG14:CH14 CJ14:CK14 CM14:CN14 CP14:CQ14 CS14:CT14 Y15:Z15 AE15:AF15 AH15:AI15 AK15:AL15 AN15:AO15 AQ15:AR15 AT15:AU15 AW15:AX15 AZ15:BA15 BC15:BD15 BF15:BG15 BI15:BJ15 BL15:BM15 BO15:BP15 BR15:BS15 BU15:BV15 BX15:BY15 CA15:CB15 CD15:CE15 CG15:CH15 CJ15:CK15 CM15:CN15 CP15:CQ15 CS15:CT15 Y16:Z16 AB16:AC16 AE16:AF16 AH16:AI16 AK16:AL16 AN16:AO16 AQ16:AR16 AT16:AU16 AW16:AX16 AZ16:BA16 BC16:BD16 BF16:BG16 BI16:BJ16 BL16:BM16 BO16:BP16 BR16:BS16 BU16:BV16 BX16:BY16 CA16:CB16 CD16:CE16 CG16:CH16 CJ16:CK16 CM16:CN16 CP16:CQ16 CS16:CT16 Y17:Z17 AB17:AC17 AE17:AF17 AH17:AI17 AK17:AL17 AN17:AO17 AQ17:AR17 AT17:AU17 AW17:AX17 AZ17:BA17 BC17:BD17 BF17:BG17 BI17:BJ17 BL17:BM17 BO17:BP17 BR17:BS17 BU17:BV17 BX17:BY17 CA17:CB17 CD17:CE17 CG17:CH17 CJ17:CK17 CM17:CN17 CP17:CQ17 CS17:CT17 Y18:Z18 AB18:AC18 AE18:AF18 AH18:AI18 AK18:AL18 AN18:AO18 AQ18:AR18 AT18:AU18 AW18:AX18 AZ18:BA18 BC18:BD18 BF18:BG18 BI18:BJ18 BL18:BM18 BO18:BP18 BR18:BS18 BU18:BV18 BX18:BY18 CA18:CB18 CD18:CE18 CG18:CH18 CJ18:CK18 CM18:CN18 CP18:CQ18 CS18:CT18 V19:W19 Y19:Z19 AB19:AC19 AE19:AF19 AH19:AI19 AK19:AL19 AN19:AO19 AQ19:AR19 AT19:AU19 AW19:AX19 AZ19:BA19 BC19:BD19 BF19:BG19 BI19:BJ19 BL19:BM19 BO19:BP19 BR19:BS19 BU19:BV19 BX19:BY19 CA19:CB19 CD19:CE19 CG19:CH19 CJ19:CK19 CM19:CN19 CP19:CQ19 CS19:CT19 Y20:Z20 AB20:AC20 AE20:AF20 AH20:AI20 AK20:AL20 AN20:AO20 AQ20:AR20 AT20:AU20 AW20:AX20 AZ20:BA20 BC20:BD20 BF20:BG20 BI20:BJ20 BL20:BM20 BO20:BP20 BR20:BS20 BU20:BV20 BX20:BY20 CA20:CB20 CD20:CE20 CG20:CH20 CJ20:CK20 CM20:CN20 CP20:CQ20 CS20:CT20 Y21:Z21 AB21:AC21 AE21:AF21 AH21:AI21 AK21:AL21 AN21:AO21 AQ21:AR21 AT21:AU21 AW21:AX21 AZ21:BA21 BC21:BD21 BF21:BG21 BI21:BJ21 BL21:BM21 BO21:BP21 BR21:BS21 BU21:BV21 BX21:BY21 CA21:CB21 CD21:CE21 CG21:CH21 CJ21:CK21 CM21:CN21 CP21:CQ21 CS21:CT21 Y22:Z22 AB22:AC22 AE22:AF22 AH22:AI22 AK22:AL22 AN22:AO22 AQ22:AR22 AT22:AU22 AW22:AX22 AZ22:BA22 BC22:BD22 BF22:BG22 BI22:BJ22 BL22:BM22 BO22:BP22 BR22:BS22 BU22:BV22 BX22:BY22 CA22:CB22 CD22:CE22 CG22:CH22 CJ22:CK22 CM22:CN22 CP22:CQ22 CS22:CT22 Y23:Z23 AB23:AC23 AE23:AF23 AH23:AI23 AK23:AL23 AN23:AO23 AQ23:AR23 AT23:AU23 AW23:AX23 AZ23:BA23 BC23:BD23 BF23:BG23 BI23:BJ23 BL23:BM23 BO23:BP23 BR23:BS23 BU23:BV23 BX23:BY23 CA23:CB23 CD23:CE23 CG23:CH23 CJ23:CK23 CM23:CN23 CP23:CQ23 CS23:CT23 Y24:Z24 AB24:AC24 AE24:AF24 AH24:AI24 AK24:AL24 AN24:AO24 AQ24:AR24 AT24:AU24 AW24:AX24 AZ24:BA24 BC24:BD24 BF24:BG24 BI24:BJ24 BL24:BM24 BO24:BP24 BR24:BS24 BU24:BV24 BX24:BY24 CA24:CB24 CD24:CE24 CG24:CH24 CJ24:CK24 CM24:CN24 CP24:CQ24 CS24:CT24 M25:N25 Y25:Z25 AB25:AC25 AE25:AF25 AH25:AI25 AK25:AL25 AN25:AO25 AQ25:AR25 AT25:AU25 AW25:AX25 AZ25:BA25 BC25:BD25 BF25:BG25 BI25:BJ25 BL25:BM25 BO25:BP25 BR25:BS25 BU25:BV25 BX25:BY25 CA25:CB25 CD25:CE25 CG25:CH25 CJ25:CK25 CM25:CN25 CP25:CQ25 CS25:CT25 Y26:Z26 AB26:AC26 AE26:AF26 AH26:AI26 AK26:AL26 AN26:AO26 AQ26:AR26 AT26:AU26 AW26:AX26 AZ26:BA26 BC26:BD26 BF26:BG26 BI26:BJ26 BL26:BM26 BO26:BP26 BR26:BS26 BU26:BV26 BX26:BY26 CA26:CB26 CD26:CE26 CG26:CH26 CJ26:CK26 CM26:CN26 CP26:CQ26 CS26:CT26 Y27:Z27 AB27:AC27 AE27:AF27 AH27:AI27 AK27:AL27 AN27:AO27 AQ27:AR27 AT27:AU27 AW27:AX27 AZ27:BA27 BC27:BD27 BF27:BG27 BI27:BJ27 BL27:BM27 BO27:BP27 BR27:BS27 BU27:BV27 BX27:BY27 CA27:CB27 CD27:CE27 CG27:CH27 CJ27:CK27 CM27:CN27 CP27:CQ27 CS27:CT27 Y28:Z28 AB28:AC28 AE28:AF28 AH28:AI28 AK28:AL28 AN28:AO28 AQ28:AR28 AT28:AU28 AW28:AX28 AZ28:BA28 BC28:BD28 BF28:BG28 BI28:BJ28 BL28:BM28 BO28:BP28 BR28:BS28 BU28:BV28 BX28:BY28 CA28:CB28 CD28:CE28 CG28:CH28 CJ28:CK28 CM28:CN28 CP28:CQ28 CS28:CT28 Y29:Z29 AB29:AC29 AE29:AF29 AH29:AI29 AK29:AL29 AN29:AO29 AQ29:AR29 AT29:AU29 AW29:AX29 AZ29:BA29 BC29:BD29 BF29:BG29 BI29:BJ29 BL29:BM29 BO29:BP29 BR29:BS29 BU29:BV29 BX29:BY29 CA29:CB29 CD29:CE29 CG29:CH29 CJ29:CK29 CM29:CN29 CP29:CQ29 CS29:CT29 Y30:Z30 AB30:AC30 AE30:AF30 AH30:AI30 AK30:AL30 AN30:AO30 AQ30:AR30 AT30:AU30 AW30:AX30 AZ30:BA30 BC30:BD30 BF30:BG30 BI30:BJ30 BL30:BM30 BO30:BP30 BR30:BS30 BU30:BV30 BX30:BY30 CA30:CB30 CD30:CE30 CG30:CH30 CJ30:CK30 CM30:CN30 CP30:CQ30 CS30:CT30 Y31:Z31 AB31:AC31 AE31:AF31 AH31:AI31 AK31:AL31 AN31:AO31 AQ31:AR31 AT31:AU31 AW31:AX31 AZ31:BA31 BC31:BD31 BF31:BG31 BI31:BJ31 BL31:BM31 BO31:BP31 BR31:BS31 BU31:BV31 BX31:BY31 CA31:CB31 CD31:CE31 CG31:CH31 CJ31:CK31 CM31:CN31 CP31:CQ31 CS31:CT31 V32:W32 Y32:Z32 AE32:AF32 AH32:AI32 AK32:AL32 AN32:AO32 AQ32:AR32 AT32:AU32 AW32:AX32 AZ32:BA32 BC32:BD32 BF32:BG32 BI32:BJ32 BL32:BM32 BO32:BP32 BR32:BS32 BU32:BV32 BX32:BY32 CA32:CB32 CD32:CE32 CG32:CH32 CJ32:CK32 CM32:CN32 CP32:CQ32 CS32:CT32 Y33:Z33 AB33:AC33 AE33:AF33 AH33:AI33 AK33:AL33 AN33:AO33 AQ33:AR33 AT33:AU33 AW33:AX33 AZ33:BA33 BC33:BD33 BF33:BG33 BI33:BJ33 BL33:BM33 BO33:BP33 BR33:BS33 BU33:BV33 BX33:BY33 CA33:CB33 CD33:CE33 CG33:CH33 CJ33:CK33 CM33:CN33 CP33:CQ33 CS33:CT33 Y34:Z34 AB34:AC34 AE34:AF34 AH34:AI34 AK34:AL34 AN34:AO34 AQ34:AR34 AT34:AU34 AW34:AX34 AZ34:BA34 BC34:BD34 BF34:BG34 BI34:BJ34 BL34:BM34 BO34:BP34 BR34:BS34 BU34:BV34 BX34:BY34 CA34:CB34 CD34:CE34 CG34:CH34 CJ34:CK34 CM34:CN34 CP34:CQ34 CS34:CT34 Y35:Z35 AB35:AC35 AE35:AF35 AH35:AI35 AK35:AL35 AN35:AO35 AQ35:AR35 AT35:AU35 AW35:AX35 AZ35:BA35 BC35:BD35 BF35:BG35 BI35:BJ35 BL35:BM35 BO35:BP35 BR35:BS35 BU35:BV35 BX35:BY35 CA35:CB35 CD35:CE35 CG35:CH35 CJ35:CK35 CM35:CN35 CP35:CQ35 CS35:CT35 Y36:Z36 AB36:AC36 AE36:AF36 AH36:AI36 AK36:AL36 AN36:AO36 AQ36:AR36 AT36:AU36 AW36:AX36 AZ36:BA36 BC36:BD36 BF36:BG36 BI36:BJ36 BL36:BM36 BO36:BP36 BR36:BS36 BU36:BV36 BX36:BY36 CA36:CB36 CD36:CE36 CG36:CH36 CJ36:CK36 CM36:CN36 CP36:CQ36 CS36:CT36 Y37:Z37 AB37:AC37 AE37:AF37 AH37:AI37 AK37:AL37 AN37:AO37 AQ37:AR37 AT37:AU37 AW37:AX37 AZ37:BA37 BC37:BD37 BF37:BG37 BI37:BJ37 BL37:BM37 BO37:BP37 BR37:BS37 BU37:BV37 BX37:BY37 CA37:CB37 CD37:CE37 CG37:CH37 CJ37:CK37 CM37:CN37 CP37:CQ37 CS37:CT37 Y38:Z38 AB38:AC38 AE38:AF38 AH38:AI38 AK38:AL38 AN38:AO38 AQ38:AR38 AT38:AU38 AW38:AX38 AZ38:BA38 BC38:BD38 BF38:BG38 BI38:BJ38 BL38:BM38 BO38:BP38 BR38:BS38 BU38:BV38 BX38:BY38 CA38:CB38 CD38:CE38 CG38:CH38 CJ38:CK38 CM38:CN38 CP38:CQ38 CS38:CT38 Y39:Z39 AB39:AC39 AE39:AF39 AH39:AI39 AK39:AL39 AN39:AO39 AQ39:AR39 AT39:AU39 AW39:AX39 AZ39:BA39 BC39:BD39 BF39:BG39 BI39:BJ39 BL39:BM39 BO39:BP39 BR39:BS39 BU39:BV39 BX39:BY39 CA39:CB39 CD39:CE39 CG39:CH39 CJ39:CK39 CM39:CN39 CP39:CQ39 CS39:CT39 Y40:Z40 AB40:AC40 AE40:AF40 AH40:AI40 AK40:AL40 AN40:AO40 AQ40:AR40 AT40:AU40 AW40:AX40 AZ40:BA40 BC40:BD40 BF40:BG40 BI40:BJ40 BL40:BM40 BO40:BP40 BR40:BS40 BU40:BV40 BX40:BY40 CA40:CB40 CD40:CE40 CG40:CH40 CJ40:CK40 CM40:CN40 CP40:CQ40 CS40:CT40 Y41:Z41 AB41:AC41 AE41:AF41 AH41:AI41 AK41:AL41 AN41:AO41 AQ41:AR41 AT41:AU41 AW41:AX41 AZ41:BA41 BC41:BD41 BF41:BG41 BI41:BJ41 BL41:BM41 BO41:BP41 BR41:BS41 BU41:BV41 BX41:BY41 CA41:CB41 CD41:CE41 CG41:CH41 CJ41:CK41 CM41:CN41 CP41:CQ41 CS41:CT41 Y42:Z42 AB42:AC42 AE42:AF42 AH42:AI42 AK42:AL42 AN42:AO42 AQ42:AR42 AT42:AU42 AW42:AX42 AZ42:BA42 BC42:BD42 BF42:BG42 BI42:BJ42 BL42:BM42 BO42:BP42 BR42:BS42 BU42:BV42 BX42:BY42 CA42:CB42 CD42:CE42 CG42:CH42 CJ42:CK42 CM42:CN42 CP42:CQ42 CS42:CT42 Y43:Z43 AB43:AC43 AE43:AF43 AH43:AI43 AK43:AL43 AN43:AO43 AQ43:AR43 AT43:AU43 AW43:AX43 AZ43:BA43 BC43:BD43 BF43:BG43 BI43:BJ43 BL43:BM43 BO43:BP43 BR43:BS43 BU43:BV43 BX43:BY43 CA43:CB43 CD43:CE43 CG43:CH43 CJ43:CK43 CM43:CN43 CP43:CQ43 CS43:CT43 Y44:Z44 AB44:AC44 AE44:AF44 AH44:AI44 AK44:AL44 AN44:AO44 AQ44:AR44 AT44:AU44 AW44:AX44 AZ44:BA44 BC44:BD44 BF44:BG44 BI44:BJ44 BL44:BM44 BO44:BP44 BR44:BS44 BU44:BV44 BX44:BY44 CA44:CB44 CD44:CE44 CG44:CH44 CJ44:CK44 CM44:CN44 CP44:CQ44 CS44:CT44 Y45:Z45 AB45:AC45 AE45:AF45 AH45:AI45 AK45:AL45 AN45:AO45 AQ45:AR45 AT45:AU45 AW45:AX45 AZ45:BA45 BC45:BD45 BF45:BG45 BI45:BJ45 BL45:BM45 BO45:BP45 BR45:BS45 BU45:BV45 BX45:BY45 CA45:CB45 CD45:CE45 CG45:CH45 CJ45:CK45 CM45:CN45 CP45:CQ45 CS45:CT45 Y46:Z46 AB46:AC46 AE46:AF46 AH46:AI46 AK46:AL46 AN46:AO46 AQ46:AR46 AT46:AU46 AW46:AX46 AZ46:BA46 BC46:BD46 BF46:BG46 BI46:BJ46 BL46:BM46 BO46:BP46 BR46:BS46 BU46:BV46 BX46:BY46 CA46:CB46 CD46:CE46 CG46:CH46 CJ46:CK46 CP46:CQ46 CS46:CT46 Y47:Z47 AB47:AC47 AE47:AF47 AH47:AI47 AK47:AL47 AN47:AO47 AQ47:AR47 AT47:AU47 AW47:AX47 AZ47:BA47 BC47:BD47 BF47:BG47 BI47:BJ47 BL47:BM47 BO47:BP47 BR47:BS47 BU47:BV47 BX47:BY47 CA47:CB47 CD47:CE47 CG47:CH47 CJ47:CK47 CP47:CQ47 CS47:CT47 S48:T48 Y48:Z48 AB48:AC48 AE48:AF48 AK48:AL48 AN48:AO48 AQ48:AR48 AT48:AU48 AW48:AX48 AZ48:BA48 BC48:BD48 BF48:BG48 BI48:BJ48 BL48:BM48 BO48:BP48 BR48:BS48 BU48:BV48 BX48:BY48 CA48:CB48 CD48:CE48 CG48:CH48 CP48:CQ48 CS48:CT48 S49:T49 Y49:Z49 AB49:AC49 AE49:AF49 AK49:AL49 AN49:AO49 AQ49:AR49 AT49:AU49 AW49:AX49 AZ49:BA49 BI49:BJ49 Y50:Z50 AB50:AC50 AE50:AF50 AK50:AL50 AN50:AO50 AQ50:AR50 AT50:AU50 AW50:AX50 AZ50:BA50 BI50:BJ50 Y51:Z51 AB51:AC51 AE51:AF51 AH51:AI51 AK51:AL51 AN51:AO51 AQ51:AR51 AT51:AU51 AW51:AX51 AZ51:BA51 BI51:BJ51 CS51:CT51 Y52:Z52 AB52:AC52 AE52:AF52 AH52:AI52 AK52:AL52 AN52:AO52 AQ52:AR52 AT52:AU52 AW52:AX52 AZ52:BA52 BC52:BD52 BF52:BG52 BI52:BJ52 BL52:BM52 BO52:BP52 BR52:BS52 BU52:BV52 BX52:BY52 CG52:CH52 CJ52:CK52 CM52:CN52 CP52:CQ52 CS52:CT52 Q53 Y53:Z53 AB53:AC53 AE53:AF53 AH53:AI53 AN53:AO53 AQ53:AR53 AT53:AU53 AW53:AX53 AZ53:BA53 BC53:BD53 BF53:BG53 BI53:BJ53 BL53:BM53 BO53:BP53 BR53:BS53 BU53:BV53 BX53:BY53 CG53:CH53 CM53:CN53 CP53:CQ53 CS53:CT53 G54:H54 J54:K54 M54:N54 P54:Q54 S54:T54 Y54:Z54 AK54:AL54 AQ54:AR54 AT54:AU54 BL54:BM54 BO54:BP54 CA54:CB54 CD54:CE54 CG54:CH54 G55:H55 J55:K55 M55:N55 P55:Q55 S55:T55 Y55:Z55 AQ55:AR55 AT55:AU55 BL55:BM55 BO55:BP55 CG55:CH55 CJ55:CK55 Y56:Z56 AB56:AC56 AE56:AF56 AH56:AI56 AK56:AL56 AN56:AO56 AQ56:AR56 AT56:AU56 AW56:AX56 AZ56:BA56 BC56:BD56 BF56:BG56 BI56:BJ56 BL56:BM56 BO56:BP56 BR56:BS56 BU56:BV56 BX56:BY56 CA56:CB56 CD56:CE56 CG56:CH56 CJ56:CK56 CM56:CN56 CP56:CQ56 CS56:CT56 Y57:Z57 AB57:AC57 AE57:AF57 AH57:AI57 AK57:AL57 AN57:AO57 AQ57:AR57 AT57:AU57 AW57:AX57 AZ57:BA57 BC57:BD57 BF57:BG57 BI57:BJ57 BL57:BM57 BO57:BP57 BR57:BS57 BU57:BV57 BX57:BY57 CA57:CB57 CD57:CE57 CG57:CH57 CJ57:CK57 CM57:CN57 CP57:CQ57 CS57:CT57 Y58:Z58 AB58:AC58 AE58:AF58 AH58:AI58 AK58:AL58 AN58:AO58 AQ58:AR58 AT58:AU58 AW58:AX58 AZ58:BA58 BC58:BD58 BF58:BG58 BI58:BJ58 BL58:BM58 BO58:BP58 BR58:BS58 BU58:BV58 BX58:BY58 CA58:CB58 CD58:CE58 CG58:CH58 CJ58:CK58 CM58:CN58 CP58:CQ58 CS58:CT58 Y59:Z59 AB59:AC59 AE59:AF59 AH59:AI59 AK59:AL59 AN59:AO59 AQ59:AR59 AT59:AU59 AW59:AX59 AZ59:BA59 BC59:BD59 BF59:BG59 BI59:BJ59 BL59:BM59 BO59:BP59 BR59:BS59 BU59:BV59 BX59:BY59 CA59:CB59 CD59:CE59 CG59:CH59 CJ59:CK59 CM59:CN59 CP59:CQ59 CS59:CT59 Y60:Z60 AB60:AC60 AE60:AF60 AH60:AI60 AK60:AL60 AN60:AO60 AQ60:AR60 AT60:AU60 AW60:AX60 AZ60:BA60 BC60:BD60 BF60:BG60 BI60:BJ60 BL60:BM60 BO60:BP60 BR60:BS60 BU60:BV60 BX60:BY60 CA60:CB60 CD60:CE60 CG60:CH60 CJ60:CK60 CM60:CN60 CP60:CQ60 CS60:CT60 Y61:Z61 AB61:AC61 AE61:AF61 AH61:AI61 AK61:AL61 AN61:AO61 AQ61:AR61 AT61:AU61 AW61:AX61 AZ61:BA61 BC61:BD61 BF61:BG61 BI61:BJ61 BL61:BM61 BO61:BP61 BR61:BS61 BU61:BV61 BX61:BY61 CA61:CB61 CD61:CE61 CG61:CH61 CJ61:CK61 CM61:CN61 CP61:CQ61 CS61:CT61 Y62:Z62 AB62:AC62 AE62:AF62 AH62:AI62 AK62:AL62 AN62:AO62 AQ62:AR62 AT62:AU62 AW62:AX62 AZ62:BA62 BC62:BD62 BF62:BG62 BI62:BJ62 BL62:BM62 BO62:BP62 BR62:BS62 BU62:BV62 BX62:BY62 CA62:CB62 CD62:CE62 CG62:CH62 CJ62:CK62 CM62:CN62 CP62:CQ62 CS62:CT62 Y63:Z63 AB63:AC63 AE63:AF63 AH63:AI63 AK63:AL63 AN63:AO63 AQ63:AR63 AT63:AU63 AW63:AX63 AZ63:BA63 BC63:BD63 BF63:BG63 BI63:BJ63 BL63:BM63 BO63:BP63 BR63:BS63 BU63:BV63 BX63:BY63 CA63:CB63 CD63:CE63 CG63:CH63 CJ63:CK63 CM63:CN63 CP63:CQ63 CS63:CT63 Y64:Z64 AB64:AC64 AE64:AF64 AH64:AI64 AK64:AL64 AN64:AO64 AQ64:AR64 AT64:AU64 AW64:AX64 AZ64:BA64 BC64:BD64 BF64:BG64 BI64:BJ64 BL64:BM64 BO64:BP64 BR64:BS64 BX64:BY64 CA64:CB64 CD64:CE64 CG64:CH64 CJ64:CK64 CM64:CN64 CP64:CQ64 CS64:CT64 Y65:Z65 AB65:AC65 AE65:AF65 AH65:AI65 AK65:AL65 AN65:AO65 AQ65:AR65 AT65:AU65 AW65:AX65 AZ65:BA65 BC65:BD65 BF65:BG65 BI65:BJ65 BL65:BM65 BO65:BP65 BR65:BS65 BX65:BY65 CA65:CB65 CD65:CE65 CG65:CH65 CJ65:CK65 CM65:CN65 CP65:CQ65 CS65:CT65 J66:K66 Y66:Z66 AB66:AC66 AE66:AF66 AH66:AI66 AK66:AL66 AN66:AO66 AQ66:AR66 AW66:AX66 AZ66:BA66 BC66:BD66 BF66:BG66 BI66:BJ66 BL66:BM66 BO66:BP66 BR66:BS66 BX66:BY66 CA66:CB66 CD66:CE66 CG66:CH66 CJ66:CK66 CM66:CN66 CP66:CQ66 CS66:CT66 G67:H67 J67:K67 Y67:Z67 AB67:AC67 AE67:AF67 AH67:AI67 AK67:AL67 AN67:AO67 AQ67:AR67 AW67:AX67 AZ67:BA67 BC67:BD67 BF67:BG67 BI67:BJ67 BL67:BM67 BO67:BP67 BR67:BS67 BU67:BV67 BX67:BY67 CA67:CB67 CD67:CE67 CG67:CH67 CJ67:CK67 CM67:CN67 CP67:CQ67 CS67:CT67 G68:H68 Y68:Z68 AB68:AC68 AE68:AF68 AH68:AI68 AK68:AL68 AN68:AO68 AQ68:AR68 AT68:AU68 AW68:AX68 AZ68:BA68 BC68:BD68 BF68:BG68 BI68:BJ68 BL68:BM68 BO68:BP68 BR68:BS68 BU68:BV68 BX68:BY68 CA68:CB68 CD68:CE68 CG68:CH68 CJ68:CK68 CM68:CN68 CP68:CQ68 CS68:CT68 Y69:Z69 AB69:AC69 AE69:AF69 AH69:AI69 AK69:AL69 AN69:AO69 AQ69:AR69 AT69:AU69 AW69:AX69 AZ69:BA69 BC69:BD69 BF69:BG69 BI69:BJ69 BL69:BM69 BO69:BP69 BR69:BS69 BU69:BV69 BX69:BY69 CA69:CB69 CD69:CE69 CG69:CH69 CJ69:CK69 CM69:CN69 CP69:CQ69 CS69:CT69 Y70:Z70 AB70:AC70 AH70:AI70 AK70:AL70 AN70:AO70 AQ70:AR70 AT70:AU70 AZ70:BA70 BC70:BD70 BF70:BG70 BI70:BJ70 BL70:BM70 BO70:BP70 BU70:BV70 BX70:BY70 CA70:CB70 CD70:CE70 CG70:CH70 CJ70:CK70 CM70:CN70 CP70:CQ70 CS70:CT70 S71:T71 Y71:Z71 AB71:AC71 AH71:AI71 AK71:AL71 AN71:AO71 AQ71:AR71 AT71:AU71 AZ71:BA71 BC71:BD71 BF71:BG71 BI71:BJ71 BL71:BM71 BO71:BP71 BU71:BV71 BX71:BY71 CA71:CB71 CD71:CE71 CJ71:CK71 CM71:CN71 CP71:CQ71 CS71:CT71 Y72:Z72 AB72:AC72 AE72:AF72 AH72:AI72 AK72:AL72 AN72:AO72 AQ72:AR72 AT72:AU72 AW72:AX72 AZ72:BA72 BC72:BD72 BF72:BG72 BI72:BJ72 BL72:BM72 BO72:BP72 BR72:BS72 BU72:BV72 BX72:BY72 CA72:CB72 CD72:CE72 CJ72:CK72 CM72:CN72 CP72:CQ72 CS72:CT72 S73:T73 Y73:Z73 AB73:AC73 AE73:AF73 AH73:AI73 AK73:AL73 AN73:AO73 AQ73:AR73 AT73:AU73 AW73:AX73 AZ73:BA73 BC73:BD73 BF73:BG73 BI73:BJ73 BL73:BM73 BO73:BP73 BR73:BS73 BU73:BV73 BX73:BY73 CA73:CB73 CD73:CE73 CJ73:CK73 CM73:CN73 CP73:CQ73 CS73:CT73 Y74:Z74 AB74:AC74 AE74:AF74 AH74:AI74 AK74:AL74 AN74:AO74 AQ74:AR74 AT74:AU74 AW74:AX74 AZ74:BA74 BC74:BD74 BF74:BG74 BI74:BJ74 BL74:BM74 BO74:BP74 BR74:BS74 BU74:BV74 BX74:BY74 CA74:CB74 CD74:CE74 CG74:CH74 CJ74:CK74 CM74:CN74 CP74:CQ74 CS74:CT74 Y75:Z75 AB75:AC75 AE75:AF75 AH75:AI75 AK75:AL75 AN75:AO75 AQ75:AR75 AT75:AU75 AW75:AX75 AZ75:BA75 BC75:BD75 BF75:BG75 BI75:BJ75 BL75:BM75 BO75:BP75 BR75:BS75 BU75:BV75 BX75:BY75 CA75:CB75 CD75:CE75 CG75:CH75 CJ75:CK75 CM75:CN75 CP75:CQ75 CS75:CT75 Y76:Z76 AB76:AC76 AE76:AF76 AH76:AI76 AK76:AL76 AN76:AO76 AQ76:AR76 AT76:AU76 AW76:AX76 AZ76:BA76 BC76:BD76 BF76:BG76 BI76:BJ76 BL76:BM76 BO76:BP76 BR76:BS76 BU76:BV76 BX76:BY76 CA76:CB76 CD76:CE76 CG76:CH76 CJ76:CK76 CM76:CN76 CP76:CQ76 CS76:CT76 Y77:Z77 AB77:AC77 AE77:AF77 AH77:AI77 AK77:AL77 AN77:AO77 AQ77:AR77 AT77:AU77 AW77:AX77 BI77:BJ77 BL77:BM77 BO77:BP77 BR77:BS77 BU77:BV77 BX77:BY77 CA77:CB77 CD77:CE77 CP77:CQ77 CS77:CT77 Y78:Z78 AB78:AC78 AE78:AF78 AH78:AI78 AK78:AL78 AN78:AO78 AQ78:AR78 AT78:AU78 AW78:AX78 BI78:BJ78 BL78:BM78 BO78:BP78 BR78:BS78 BU78:BV78 BX78:BY78 CA78:CB78 CD78:CE78 CP78:CQ78 CS78:CT78 S79:T79 Y79:Z79 AB79:AC79 AE79:AF79 AH79:AI79 AN79:AO79 AQ79:AR79 AT79:AU79 AW79:AX79 BL79:BM79 BO79:BP79 BR79:BS79 BU79:BV79 BX79:BY79 CP79:CQ79 CS79:CT79 V80:W80 Y80:Z80 AE80:AF80 AH80:AI80 AN80:AO80 AQ80:AR80 AT80:AU80 AW80:AX80 BL80:BM80 BO80:BP80 BR80:BS80 BU80:BV80 BX80:BY80 CG80:CH80 CJ80:CK80 CM80:CN80 CP80:CQ80 CS80:CT80 S81:T81 V81:W81 Y81:Z81 AE81:AF81 AH81:AI81 AK81:AL81 AN81:AO81 AQ81:AR81 AT81:AU81 AW81:AX81 BL81:BM81 BO81:BP81 BR81:BS81 BU81:BV81 BX81:BY81 CG81:CH81 CJ81:CK81 CM81:CN81 CP81:CQ81 CS81:CT81 Y82:Z82 AB82:AC82 AE82:AF82 AH82:AI82 AK82:AL82 AN82:AO82 AQ82:AR82 AT82:AU82 AW82:AX82 AZ82:BA82 BC82:BD82 BF82:BG82 BI82:BJ82 BL82:BM82 BO82:BP82 BR82:BS82 BU82:BV82 BX82:BY82 CA82:CB82 CD82:CE82 CG82:CH82 CJ82:CK82 CM82:CN82 CP82:CQ82 CS82:CT82 M83:N83 Y83:Z83 AE83:AF83 AH83:AI83 AK83:AL83 AN83:AO83 AQ83:AR83 AT83:AU83 AW83:AX83 AZ83:BA83 BC83:BD83 BF83:BG83 BI83:BJ83 BL83:BM83 BO83:BP83 BR83:BS83 BU83:BV83 BX83:BY83 CA83:CB83 CD83:CE83 CG83:CH83 CJ83:CK83 CM83:CN83 CP83:CQ83 CS83:CT83 Y84:Z84 AE84:AF84 AH84:AI84 AK84:AL84 AN84:AO84 AQ84:AR84 AT84:AU84 AW84:AX84 AZ84:BA84 BC84:BD84 BF84:BG84 BI84:BJ84 BL84:BM84 BO84:BP84 BR84:BS84 BU84:BV84 BX84:BY84 CA84:CB84 CD84:CE84 CG84:CH84 CJ84:CK84 CM84:CN84 CP84:CQ84 CS84:CT84 G85:H85 J85:K85 P85:Q85 S85:T85 V85:W85 G86:H86 J86:K86 M86:N86 P86:Q86 S86:T86 V86:W86">
    <cfRule type="cellIs" dxfId="8" priority="1" operator="equal" stopIfTrue="1">
      <formula>"ОТ"</formula>
    </cfRule>
    <cfRule type="cellIs" dxfId="9" priority="2" operator="equal" stopIfTrue="1">
      <formula>"В"</formula>
    </cfRule>
    <cfRule type="cellIs" dxfId="10" priority="3" operator="equal" stopIfTrue="1">
      <formula>"Н"</formula>
    </cfRule>
    <cfRule type="cellIs" dxfId="11" priority="4" operator="equal" stopIfTrue="1">
      <formula>"Б"</formula>
    </cfRule>
    <cfRule type="cellIs" dxfId="12" priority="5" operator="equal" stopIfTrue="1">
      <formula>"ПР"</formula>
    </cfRule>
    <cfRule type="cellIs" dxfId="13" priority="6" operator="equal" stopIfTrue="1">
      <formula>"ОТ"</formula>
    </cfRule>
    <cfRule type="cellIs" dxfId="14" priority="7" operator="equal" stopIfTrue="1">
      <formula>"В"</formula>
    </cfRule>
    <cfRule type="cellIs" dxfId="15" priority="8" operator="equal" stopIfTrue="1">
      <formula>"Н"</formula>
    </cfRule>
    <cfRule type="cellIs" dxfId="16" priority="9" operator="equal" stopIfTrue="1">
      <formula>"Б"</formula>
    </cfRule>
    <cfRule type="cellIs" dxfId="17" priority="10" operator="equal" stopIfTrue="1">
      <formula>"ПР"</formula>
    </cfRule>
  </conditionalFormatting>
  <conditionalFormatting sqref="DA6:DC91">
    <cfRule type="cellIs" dxfId="18" priority="1" operator="greaterThan" stopIfTrue="1">
      <formula>9</formula>
    </cfRule>
    <cfRule type="cellIs" dxfId="19" priority="2" operator="lessThan" stopIfTrue="1">
      <formula>5</formula>
    </cfRule>
  </conditionalFormatting>
  <conditionalFormatting sqref="DD6:DD91">
    <cfRule type="cellIs" dxfId="20" priority="1" operator="greaterThan" stopIfTrue="1">
      <formula>6</formula>
    </cfRule>
    <cfRule type="cellIs" dxfId="21" priority="2" operator="lessThan" stopIfTrue="1">
      <formula>2</formula>
    </cfRule>
  </conditionalFormatting>
  <conditionalFormatting sqref="DE6:DE91">
    <cfRule type="cellIs" dxfId="22" priority="1" operator="lessThan" stopIfTrue="1">
      <formula>0</formula>
    </cfRule>
  </conditionalFormatting>
  <conditionalFormatting sqref="U44:U45 X44:X45 AG44:AG45 CO46 AJ48 CL48 CO48 BE49 BN49 BQ49 BT49 BW49 BZ49 CC49 CF49 CI49 CO49 CR49 AJ50 BE51 BN51 BQ51 BT51 BW51 BZ51 CF51 CI51 CL51 CO51 CR51 CC52:CC54 CF53:CF54 AV66:AV67 O72 R72 U72 X72 AD72 AG72 AJ72 AM72 AV72 AY72 BB72 BE72 BH72 BQ72 BT72 BW72 CF72 CI72 CL72 CO72 O73 R73 U73 X73 AD73 AG73 AJ73 AM73 AV73 AY73 BB73 BE73 BH73 BQ73 BT73 BW73 CF73 CI73 CL73 CO73 BK74:BK75 BE77 BH77 CI77 CL77 U79 AM79 BK79 CF79 CI79 CL79 X80 AD80 AM80 U81 X81 AD81 BE81 BH81 BK81 CF81 AD83:AD84 I85 L85 O85 R85 U85 X85 AA85 AD85 AG85 AJ85 AM85 AP85 AS85 AV85 AY85 BB85 BE85 BH85 BK85 BN85 BQ85 BT85 BW85 BZ85 CC85 CF85 CI85 CL85 CO85 CR85 CU85 I86 L86 O86 R86 U86 X86 AA86 AD86 AG86 AJ86 AM86 AP86 AS86 AV86 AY86 BB86 BE86 BH86 BK86 BN86 BQ86 BT86 BW86 BZ86 CC86 CF86 CI86 CL86 CO86 CR86 CU86">
    <cfRule type="cellIs" dxfId="23" priority="1" operator="equal" stopIfTrue="1">
      <formula>"!"</formula>
    </cfRule>
    <cfRule type="cellIs" dxfId="24" priority="2" operator="equal" stopIfTrue="1">
      <formula>"!"</formula>
    </cfRule>
  </conditionalFormatting>
  <conditionalFormatting sqref="CM46:CN46 CM48:CN48 BC49:BD49 BF49:BG49 BL49:BM49 BO49:BP49 BR49:BS49 BU49:BV49 BX49:BY49 CA49:CB49 CD49:CE49 CG49:CH49 CM49:CN49 CP49:CQ49 CS49:CT49 BC51:BD51 BF51:BG51 BL51:BM51 BO51:BP51 BR51:BS51 BU51:BV51 BX51:BY51 CG51:CH51 CJ51:CK51 CM51:CN51 CP51:CQ51 CA52:CB52 CD52:CE52 CJ53:CK54 BU64:BV64 AT66:AU67 BU66:BV66 CG72:CH72 AZ77:BA77 BC77:BD77 BF77:BG77 CG77:CH77 CJ77:CK77 CM77:CN77 BI79:BJ79 CA79:CB79 CD79:CE79 CG79:CH79 CJ79:CK79 CM79:CN79 AZ81:BA81 BC81:BD81 BF81:BG81 BI81:BJ81 CA81:CB81 CD81:CE81 AB83:AC85 Y85:Z85 AE85:AF85 AH85:AI85 AK85:AL85 AN85:AO85 AQ85:AR85 AT85:AU85 AW85:AX85 AZ85:BA85 BC85:BD85 BF85:BG85 BI85:BJ85 BL85:BM85 BO85:BP85 BR85:BS85 BU85:BV85 BX85:BY85 CA85:CB85 CD85:CE85 CG85:CH85 CJ85:CK85 CM85:CN85 CP85:CQ85 CS85:CT85 Y86:Z86 AB86:AC86 AE86:AF86 AH86:AI86 AK86:AL86 AN86:AO86 AQ86:AR86 AT86:AU86 AW86:AX86 AZ86:BA86 BC86:BD86 BF86:BG86 BI86:BJ86 BL86:BM86 BO86:BP86 BR86:BS86 BU86:BV86 BX86:BY86 CA86:CB86 CD86:CE86 CG86:CH86 CJ86:CK86 CM86:CN86 CP86:CQ86 CS86:CT86">
    <cfRule type="cellIs" dxfId="25" priority="1" operator="equal" stopIfTrue="1">
      <formula>"ОТ"</formula>
    </cfRule>
    <cfRule type="cellIs" dxfId="26" priority="2" operator="equal" stopIfTrue="1">
      <formula>"В"</formula>
    </cfRule>
    <cfRule type="cellIs" dxfId="27" priority="3" operator="equal" stopIfTrue="1">
      <formula>"Н"</formula>
    </cfRule>
    <cfRule type="cellIs" dxfId="28" priority="4" operator="equal" stopIfTrue="1">
      <formula>"Б"</formula>
    </cfRule>
    <cfRule type="cellIs" dxfId="29" priority="5" operator="equal" stopIfTrue="1">
      <formula>"ПР"</formula>
    </cfRule>
    <cfRule type="cellIs" dxfId="30" priority="6" operator="equal" stopIfTrue="1">
      <formula>"ОТ"</formula>
    </cfRule>
    <cfRule type="cellIs" dxfId="31" priority="7" operator="equal" stopIfTrue="1">
      <formula>"В"</formula>
    </cfRule>
    <cfRule type="cellIs" dxfId="32" priority="8" operator="equal" stopIfTrue="1">
      <formula>"Н"</formula>
    </cfRule>
    <cfRule type="cellIs" dxfId="33" priority="9" operator="equal" stopIfTrue="1">
      <formula>"Б"</formula>
    </cfRule>
    <cfRule type="cellIs" dxfId="34" priority="10" operator="equal" stopIfTrue="1">
      <formula>"ПР"</formula>
    </cfRule>
    <cfRule type="cellIs" dxfId="35" priority="11" operator="equal" stopIfTrue="1">
      <formula>"ОТ"</formula>
    </cfRule>
    <cfRule type="cellIs" dxfId="36" priority="12" operator="equal" stopIfTrue="1">
      <formula>"В"</formula>
    </cfRule>
    <cfRule type="cellIs" dxfId="37" priority="13" operator="equal" stopIfTrue="1">
      <formula>"Н"</formula>
    </cfRule>
    <cfRule type="cellIs" dxfId="38" priority="14" operator="equal" stopIfTrue="1">
      <formula>"Б"</formula>
    </cfRule>
    <cfRule type="cellIs" dxfId="39" priority="15" operator="equal" stopIfTrue="1">
      <formula>"ПР"</formula>
    </cfRule>
    <cfRule type="cellIs" dxfId="40" priority="16" operator="equal" stopIfTrue="1">
      <formula>"ОТ"</formula>
    </cfRule>
    <cfRule type="cellIs" dxfId="41" priority="17" operator="equal" stopIfTrue="1">
      <formula>"В"</formula>
    </cfRule>
    <cfRule type="cellIs" dxfId="42" priority="18" operator="equal" stopIfTrue="1">
      <formula>"Н"</formula>
    </cfRule>
    <cfRule type="cellIs" dxfId="43" priority="19" operator="equal" stopIfTrue="1">
      <formula>"Б"</formula>
    </cfRule>
    <cfRule type="cellIs" dxfId="44" priority="20" operator="equal" stopIfTrue="1">
      <formula>"ПР"</formula>
    </cfRule>
  </conditionalFormatting>
  <conditionalFormatting sqref="CM47:CN47 BC50:BD50 BF50:BG50 BL50:BM50 BO50:BP50 BR50:BS50 BU50:BV50 BX50:BY50 CG50:CH50 CM50:CN50 CP50:CQ50 CS50:CT50 BU65:BV65 AZ78:BA78 BC78:BD78 BF78:BG78 CG78:CH78 CJ78:CK78 CM78:CN78 AK79:AL79 AZ79:BA79 BC79:BD79 BF79:BG79 AK80:AL80 AZ80:BA80 BC80:BD80 BF80:BG80 BI80:BJ80 CA80:CB80 CD80:CE80">
    <cfRule type="cellIs" dxfId="45" priority="1" operator="equal" stopIfTrue="1">
      <formula>"ОТ"</formula>
    </cfRule>
    <cfRule type="cellIs" dxfId="46" priority="2" operator="equal" stopIfTrue="1">
      <formula>"В"</formula>
    </cfRule>
    <cfRule type="cellIs" dxfId="47" priority="3" operator="equal" stopIfTrue="1">
      <formula>"Н"</formula>
    </cfRule>
    <cfRule type="cellIs" dxfId="48" priority="4" operator="equal" stopIfTrue="1">
      <formula>"Б"</formula>
    </cfRule>
    <cfRule type="cellIs" dxfId="49" priority="5" operator="equal" stopIfTrue="1">
      <formula>"ПР"</formula>
    </cfRule>
    <cfRule type="cellIs" dxfId="50" priority="6" operator="equal" stopIfTrue="1">
      <formula>"ОТ"</formula>
    </cfRule>
    <cfRule type="cellIs" dxfId="51" priority="7" operator="equal" stopIfTrue="1">
      <formula>"В"</formula>
    </cfRule>
    <cfRule type="cellIs" dxfId="52" priority="8" operator="equal" stopIfTrue="1">
      <formula>"Н"</formula>
    </cfRule>
    <cfRule type="cellIs" dxfId="53" priority="9" operator="equal" stopIfTrue="1">
      <formula>"Б"</formula>
    </cfRule>
    <cfRule type="cellIs" dxfId="54" priority="10" operator="equal" stopIfTrue="1">
      <formula>"ПР"</formula>
    </cfRule>
    <cfRule type="cellIs" dxfId="55" priority="11" operator="equal" stopIfTrue="1">
      <formula>"ОТ"</formula>
    </cfRule>
    <cfRule type="cellIs" dxfId="56" priority="12" operator="equal" stopIfTrue="1">
      <formula>"В"</formula>
    </cfRule>
    <cfRule type="cellIs" dxfId="57" priority="13" operator="equal" stopIfTrue="1">
      <formula>"Н"</formula>
    </cfRule>
    <cfRule type="cellIs" dxfId="58" priority="14" operator="equal" stopIfTrue="1">
      <formula>"Б"</formula>
    </cfRule>
    <cfRule type="cellIs" dxfId="59" priority="15" operator="equal" stopIfTrue="1">
      <formula>"ПР"</formula>
    </cfRule>
    <cfRule type="cellIs" dxfId="60" priority="16" operator="equal" stopIfTrue="1">
      <formula>"ОТ"</formula>
    </cfRule>
    <cfRule type="cellIs" dxfId="61" priority="17" operator="equal" stopIfTrue="1">
      <formula>"В"</formula>
    </cfRule>
    <cfRule type="cellIs" dxfId="62" priority="18" operator="equal" stopIfTrue="1">
      <formula>"Н"</formula>
    </cfRule>
    <cfRule type="cellIs" dxfId="63" priority="19" operator="equal" stopIfTrue="1">
      <formula>"Б"</formula>
    </cfRule>
    <cfRule type="cellIs" dxfId="64" priority="20" operator="equal" stopIfTrue="1">
      <formula>"ПР"</formula>
    </cfRule>
    <cfRule type="cellIs" dxfId="65" priority="21" operator="equal" stopIfTrue="1">
      <formula>"ОТ"</formula>
    </cfRule>
    <cfRule type="cellIs" dxfId="66" priority="22" operator="equal" stopIfTrue="1">
      <formula>"В"</formula>
    </cfRule>
    <cfRule type="cellIs" dxfId="67" priority="23" operator="equal" stopIfTrue="1">
      <formula>"Н"</formula>
    </cfRule>
    <cfRule type="cellIs" dxfId="68" priority="24" operator="equal" stopIfTrue="1">
      <formula>"Б"</formula>
    </cfRule>
    <cfRule type="cellIs" dxfId="69" priority="25" operator="equal" stopIfTrue="1">
      <formula>"ПР"</formula>
    </cfRule>
    <cfRule type="cellIs" dxfId="70" priority="26" operator="equal" stopIfTrue="1">
      <formula>"ОТ"</formula>
    </cfRule>
    <cfRule type="cellIs" dxfId="71" priority="27" operator="equal" stopIfTrue="1">
      <formula>"В"</formula>
    </cfRule>
    <cfRule type="cellIs" dxfId="72" priority="28" operator="equal" stopIfTrue="1">
      <formula>"Н"</formula>
    </cfRule>
    <cfRule type="cellIs" dxfId="73" priority="29" operator="equal" stopIfTrue="1">
      <formula>"Б"</formula>
    </cfRule>
    <cfRule type="cellIs" dxfId="74" priority="30" operator="equal" stopIfTrue="1">
      <formula>"ПР"</formula>
    </cfRule>
  </conditionalFormatting>
  <conditionalFormatting sqref="CO47 AJ49 BE50 BN50 BQ50 BT50 BW50 BZ50 CF50 CI50 CO50 CR50 BE78 BH78 CI78 CL78 BE79:BE80 BH79:BH80 U80 BK80 CF80">
    <cfRule type="cellIs" dxfId="75" priority="1" operator="equal" stopIfTrue="1">
      <formula>"!"</formula>
    </cfRule>
    <cfRule type="cellIs" dxfId="76" priority="2" operator="equal" stopIfTrue="1">
      <formula>"!"</formula>
    </cfRule>
    <cfRule type="cellIs" dxfId="77" priority="3" operator="equal" stopIfTrue="1">
      <formula>"!"</formula>
    </cfRule>
  </conditionalFormatting>
  <conditionalFormatting sqref="M48:N48 P48:Q48 M50:N50 P50:Q50">
    <cfRule type="cellIs" dxfId="78" priority="1" operator="equal" stopIfTrue="1">
      <formula>"ОТ"</formula>
    </cfRule>
    <cfRule type="cellIs" dxfId="79" priority="2" operator="equal" stopIfTrue="1">
      <formula>"В"</formula>
    </cfRule>
    <cfRule type="cellIs" dxfId="80" priority="3" operator="equal" stopIfTrue="1">
      <formula>"Н"</formula>
    </cfRule>
    <cfRule type="cellIs" dxfId="81" priority="4" operator="equal" stopIfTrue="1">
      <formula>"Б"</formula>
    </cfRule>
    <cfRule type="cellIs" dxfId="82" priority="5" operator="equal" stopIfTrue="1">
      <formula>"ПР"</formula>
    </cfRule>
    <cfRule type="cellIs" dxfId="83" priority="6" operator="equal" stopIfTrue="1">
      <formula>"ОТ"</formula>
    </cfRule>
    <cfRule type="cellIs" dxfId="84" priority="7" operator="equal" stopIfTrue="1">
      <formula>"В"</formula>
    </cfRule>
    <cfRule type="cellIs" dxfId="85" priority="8" operator="equal" stopIfTrue="1">
      <formula>"Н"</formula>
    </cfRule>
    <cfRule type="cellIs" dxfId="86" priority="9" operator="equal" stopIfTrue="1">
      <formula>"Б"</formula>
    </cfRule>
    <cfRule type="cellIs" dxfId="87" priority="10" operator="equal" stopIfTrue="1">
      <formula>"ПР"</formula>
    </cfRule>
    <cfRule type="cellIs" dxfId="88" priority="11" operator="equal" stopIfTrue="1">
      <formula>"ОТ"</formula>
    </cfRule>
    <cfRule type="cellIs" dxfId="89" priority="12" operator="equal" stopIfTrue="1">
      <formula>"В"</formula>
    </cfRule>
    <cfRule type="cellIs" dxfId="90" priority="13" operator="equal" stopIfTrue="1">
      <formula>"Н"</formula>
    </cfRule>
    <cfRule type="cellIs" dxfId="91" priority="14" operator="equal" stopIfTrue="1">
      <formula>"Б"</formula>
    </cfRule>
    <cfRule type="cellIs" dxfId="92" priority="15" operator="equal" stopIfTrue="1">
      <formula>"ПР"</formula>
    </cfRule>
    <cfRule type="cellIs" dxfId="93" priority="16" operator="equal" stopIfTrue="1">
      <formula>"ОТ"</formula>
    </cfRule>
    <cfRule type="cellIs" dxfId="94" priority="17" operator="equal" stopIfTrue="1">
      <formula>"В"</formula>
    </cfRule>
    <cfRule type="cellIs" dxfId="95" priority="18" operator="equal" stopIfTrue="1">
      <formula>"Н"</formula>
    </cfRule>
    <cfRule type="cellIs" dxfId="96" priority="19" operator="equal" stopIfTrue="1">
      <formula>"Б"</formula>
    </cfRule>
    <cfRule type="cellIs" dxfId="97" priority="20" operator="equal" stopIfTrue="1">
      <formula>"ПР"</formula>
    </cfRule>
    <cfRule type="cellIs" dxfId="98" priority="21" operator="equal" stopIfTrue="1">
      <formula>"ОТ"</formula>
    </cfRule>
    <cfRule type="cellIs" dxfId="99" priority="22" operator="equal" stopIfTrue="1">
      <formula>"В"</formula>
    </cfRule>
    <cfRule type="cellIs" dxfId="100" priority="23" operator="equal" stopIfTrue="1">
      <formula>"Н"</formula>
    </cfRule>
    <cfRule type="cellIs" dxfId="101" priority="24" operator="equal" stopIfTrue="1">
      <formula>"Б"</formula>
    </cfRule>
    <cfRule type="cellIs" dxfId="102" priority="25" operator="equal" stopIfTrue="1">
      <formula>"ПР"</formula>
    </cfRule>
    <cfRule type="cellIs" dxfId="103" priority="26" operator="equal" stopIfTrue="1">
      <formula>"ОТ"</formula>
    </cfRule>
    <cfRule type="cellIs" dxfId="104" priority="27" operator="equal" stopIfTrue="1">
      <formula>"В"</formula>
    </cfRule>
    <cfRule type="cellIs" dxfId="105" priority="28" operator="equal" stopIfTrue="1">
      <formula>"Н"</formula>
    </cfRule>
    <cfRule type="cellIs" dxfId="106" priority="29" operator="equal" stopIfTrue="1">
      <formula>"Б"</formula>
    </cfRule>
    <cfRule type="cellIs" dxfId="107" priority="30" operator="equal" stopIfTrue="1">
      <formula>"ПР"</formula>
    </cfRule>
    <cfRule type="cellIs" dxfId="108" priority="31" operator="equal" stopIfTrue="1">
      <formula>"ОТ"</formula>
    </cfRule>
    <cfRule type="cellIs" dxfId="109" priority="32" operator="equal" stopIfTrue="1">
      <formula>"В"</formula>
    </cfRule>
    <cfRule type="cellIs" dxfId="110" priority="33" operator="equal" stopIfTrue="1">
      <formula>"Н"</formula>
    </cfRule>
    <cfRule type="cellIs" dxfId="111" priority="34" operator="equal" stopIfTrue="1">
      <formula>"Б"</formula>
    </cfRule>
    <cfRule type="cellIs" dxfId="112" priority="35" operator="equal" stopIfTrue="1">
      <formula>"ПР"</formula>
    </cfRule>
    <cfRule type="cellIs" dxfId="113" priority="36" operator="equal" stopIfTrue="1">
      <formula>"ОТ"</formula>
    </cfRule>
    <cfRule type="cellIs" dxfId="114" priority="37" operator="equal" stopIfTrue="1">
      <formula>"В"</formula>
    </cfRule>
    <cfRule type="cellIs" dxfId="115" priority="38" operator="equal" stopIfTrue="1">
      <formula>"Н"</formula>
    </cfRule>
    <cfRule type="cellIs" dxfId="116" priority="39" operator="equal" stopIfTrue="1">
      <formula>"Б"</formula>
    </cfRule>
    <cfRule type="cellIs" dxfId="117" priority="40" operator="equal" stopIfTrue="1">
      <formula>"ПР"</formula>
    </cfRule>
    <cfRule type="cellIs" dxfId="118" priority="41" operator="equal" stopIfTrue="1">
      <formula>"ОТ"</formula>
    </cfRule>
    <cfRule type="cellIs" dxfId="119" priority="42" operator="equal" stopIfTrue="1">
      <formula>"В"</formula>
    </cfRule>
    <cfRule type="cellIs" dxfId="120" priority="43" operator="equal" stopIfTrue="1">
      <formula>"Н"</formula>
    </cfRule>
    <cfRule type="cellIs" dxfId="121" priority="44" operator="equal" stopIfTrue="1">
      <formula>"Б"</formula>
    </cfRule>
    <cfRule type="cellIs" dxfId="122" priority="45" operator="equal" stopIfTrue="1">
      <formula>"ПР"</formula>
    </cfRule>
    <cfRule type="cellIs" dxfId="123" priority="46" operator="equal" stopIfTrue="1">
      <formula>"ОТ"</formula>
    </cfRule>
    <cfRule type="cellIs" dxfId="124" priority="47" operator="equal" stopIfTrue="1">
      <formula>"В"</formula>
    </cfRule>
    <cfRule type="cellIs" dxfId="125" priority="48" operator="equal" stopIfTrue="1">
      <formula>"Н"</formula>
    </cfRule>
    <cfRule type="cellIs" dxfId="126" priority="49" operator="equal" stopIfTrue="1">
      <formula>"Б"</formula>
    </cfRule>
    <cfRule type="cellIs" dxfId="127" priority="50" operator="equal" stopIfTrue="1">
      <formula>"ПР"</formula>
    </cfRule>
    <cfRule type="cellIs" dxfId="128" priority="51" operator="equal" stopIfTrue="1">
      <formula>"ОТ"</formula>
    </cfRule>
    <cfRule type="cellIs" dxfId="129" priority="52" operator="equal" stopIfTrue="1">
      <formula>"В"</formula>
    </cfRule>
    <cfRule type="cellIs" dxfId="130" priority="53" operator="equal" stopIfTrue="1">
      <formula>"Н"</formula>
    </cfRule>
    <cfRule type="cellIs" dxfId="131" priority="54" operator="equal" stopIfTrue="1">
      <formula>"Б"</formula>
    </cfRule>
    <cfRule type="cellIs" dxfId="132" priority="55" operator="equal" stopIfTrue="1">
      <formula>"ПР"</formula>
    </cfRule>
  </conditionalFormatting>
  <conditionalFormatting sqref="AH48:AI48 CJ48:CK48 AH50:AI50">
    <cfRule type="cellIs" dxfId="133" priority="1" operator="equal" stopIfTrue="1">
      <formula>"ОТ"</formula>
    </cfRule>
    <cfRule type="cellIs" dxfId="134" priority="2" operator="equal" stopIfTrue="1">
      <formula>"В"</formula>
    </cfRule>
    <cfRule type="cellIs" dxfId="135" priority="3" operator="equal" stopIfTrue="1">
      <formula>"Н"</formula>
    </cfRule>
    <cfRule type="cellIs" dxfId="136" priority="4" operator="equal" stopIfTrue="1">
      <formula>"Б"</formula>
    </cfRule>
    <cfRule type="cellIs" dxfId="137" priority="5" operator="equal" stopIfTrue="1">
      <formula>"ПР"</formula>
    </cfRule>
    <cfRule type="cellIs" dxfId="138" priority="6" operator="equal" stopIfTrue="1">
      <formula>"ОТ"</formula>
    </cfRule>
    <cfRule type="cellIs" dxfId="139" priority="7" operator="equal" stopIfTrue="1">
      <formula>"В"</formula>
    </cfRule>
    <cfRule type="cellIs" dxfId="140" priority="8" operator="equal" stopIfTrue="1">
      <formula>"Н"</formula>
    </cfRule>
    <cfRule type="cellIs" dxfId="141" priority="9" operator="equal" stopIfTrue="1">
      <formula>"Б"</formula>
    </cfRule>
    <cfRule type="cellIs" dxfId="142" priority="10" operator="equal" stopIfTrue="1">
      <formula>"ПР"</formula>
    </cfRule>
    <cfRule type="cellIs" dxfId="143" priority="11" operator="equal" stopIfTrue="1">
      <formula>"ОТ"</formula>
    </cfRule>
    <cfRule type="cellIs" dxfId="144" priority="12" operator="equal" stopIfTrue="1">
      <formula>"В"</formula>
    </cfRule>
    <cfRule type="cellIs" dxfId="145" priority="13" operator="equal" stopIfTrue="1">
      <formula>"Н"</formula>
    </cfRule>
    <cfRule type="cellIs" dxfId="146" priority="14" operator="equal" stopIfTrue="1">
      <formula>"Б"</formula>
    </cfRule>
    <cfRule type="cellIs" dxfId="147" priority="15" operator="equal" stopIfTrue="1">
      <formula>"ПР"</formula>
    </cfRule>
    <cfRule type="cellIs" dxfId="148" priority="16" operator="equal" stopIfTrue="1">
      <formula>"ОТ"</formula>
    </cfRule>
    <cfRule type="cellIs" dxfId="149" priority="17" operator="equal" stopIfTrue="1">
      <formula>"В"</formula>
    </cfRule>
    <cfRule type="cellIs" dxfId="150" priority="18" operator="equal" stopIfTrue="1">
      <formula>"Н"</formula>
    </cfRule>
    <cfRule type="cellIs" dxfId="151" priority="19" operator="equal" stopIfTrue="1">
      <formula>"Б"</formula>
    </cfRule>
    <cfRule type="cellIs" dxfId="152" priority="20" operator="equal" stopIfTrue="1">
      <formula>"ПР"</formula>
    </cfRule>
    <cfRule type="cellIs" dxfId="153" priority="21" operator="equal" stopIfTrue="1">
      <formula>"ОТ"</formula>
    </cfRule>
    <cfRule type="cellIs" dxfId="154" priority="22" operator="equal" stopIfTrue="1">
      <formula>"В"</formula>
    </cfRule>
    <cfRule type="cellIs" dxfId="155" priority="23" operator="equal" stopIfTrue="1">
      <formula>"Н"</formula>
    </cfRule>
    <cfRule type="cellIs" dxfId="156" priority="24" operator="equal" stopIfTrue="1">
      <formula>"Б"</formula>
    </cfRule>
    <cfRule type="cellIs" dxfId="157" priority="25" operator="equal" stopIfTrue="1">
      <formula>"ПР"</formula>
    </cfRule>
    <cfRule type="cellIs" dxfId="158" priority="26" operator="equal" stopIfTrue="1">
      <formula>"ОТ"</formula>
    </cfRule>
    <cfRule type="cellIs" dxfId="159" priority="27" operator="equal" stopIfTrue="1">
      <formula>"В"</formula>
    </cfRule>
    <cfRule type="cellIs" dxfId="160" priority="28" operator="equal" stopIfTrue="1">
      <formula>"Н"</formula>
    </cfRule>
    <cfRule type="cellIs" dxfId="161" priority="29" operator="equal" stopIfTrue="1">
      <formula>"Б"</formula>
    </cfRule>
    <cfRule type="cellIs" dxfId="162" priority="30" operator="equal" stopIfTrue="1">
      <formula>"ПР"</formula>
    </cfRule>
    <cfRule type="cellIs" dxfId="163" priority="31" operator="equal" stopIfTrue="1">
      <formula>"ОТ"</formula>
    </cfRule>
    <cfRule type="cellIs" dxfId="164" priority="32" operator="equal" stopIfTrue="1">
      <formula>"В"</formula>
    </cfRule>
    <cfRule type="cellIs" dxfId="165" priority="33" operator="equal" stopIfTrue="1">
      <formula>"Н"</formula>
    </cfRule>
    <cfRule type="cellIs" dxfId="166" priority="34" operator="equal" stopIfTrue="1">
      <formula>"Б"</formula>
    </cfRule>
    <cfRule type="cellIs" dxfId="167" priority="35" operator="equal" stopIfTrue="1">
      <formula>"ПР"</formula>
    </cfRule>
    <cfRule type="cellIs" dxfId="168" priority="36" operator="equal" stopIfTrue="1">
      <formula>"ОТ"</formula>
    </cfRule>
    <cfRule type="cellIs" dxfId="169" priority="37" operator="equal" stopIfTrue="1">
      <formula>"В"</formula>
    </cfRule>
    <cfRule type="cellIs" dxfId="170" priority="38" operator="equal" stopIfTrue="1">
      <formula>"Н"</formula>
    </cfRule>
    <cfRule type="cellIs" dxfId="171" priority="39" operator="equal" stopIfTrue="1">
      <formula>"Б"</formula>
    </cfRule>
    <cfRule type="cellIs" dxfId="172" priority="40" operator="equal" stopIfTrue="1">
      <formula>"ПР"</formula>
    </cfRule>
    <cfRule type="cellIs" dxfId="173" priority="41" operator="equal" stopIfTrue="1">
      <formula>"ОТ"</formula>
    </cfRule>
    <cfRule type="cellIs" dxfId="174" priority="42" operator="equal" stopIfTrue="1">
      <formula>"В"</formula>
    </cfRule>
    <cfRule type="cellIs" dxfId="175" priority="43" operator="equal" stopIfTrue="1">
      <formula>"Н"</formula>
    </cfRule>
    <cfRule type="cellIs" dxfId="176" priority="44" operator="equal" stopIfTrue="1">
      <formula>"Б"</formula>
    </cfRule>
    <cfRule type="cellIs" dxfId="177" priority="45" operator="equal" stopIfTrue="1">
      <formula>"ПР"</formula>
    </cfRule>
    <cfRule type="cellIs" dxfId="178" priority="46" operator="equal" stopIfTrue="1">
      <formula>"ОТ"</formula>
    </cfRule>
    <cfRule type="cellIs" dxfId="179" priority="47" operator="equal" stopIfTrue="1">
      <formula>"В"</formula>
    </cfRule>
    <cfRule type="cellIs" dxfId="180" priority="48" operator="equal" stopIfTrue="1">
      <formula>"Н"</formula>
    </cfRule>
    <cfRule type="cellIs" dxfId="181" priority="49" operator="equal" stopIfTrue="1">
      <formula>"Б"</formula>
    </cfRule>
    <cfRule type="cellIs" dxfId="182" priority="50" operator="equal" stopIfTrue="1">
      <formula>"ПР"</formula>
    </cfRule>
    <cfRule type="cellIs" dxfId="183" priority="51" operator="equal" stopIfTrue="1">
      <formula>"ОТ"</formula>
    </cfRule>
    <cfRule type="cellIs" dxfId="184" priority="52" operator="equal" stopIfTrue="1">
      <formula>"В"</formula>
    </cfRule>
    <cfRule type="cellIs" dxfId="185" priority="53" operator="equal" stopIfTrue="1">
      <formula>"Н"</formula>
    </cfRule>
    <cfRule type="cellIs" dxfId="186" priority="54" operator="equal" stopIfTrue="1">
      <formula>"Б"</formula>
    </cfRule>
    <cfRule type="cellIs" dxfId="187" priority="55" operator="equal" stopIfTrue="1">
      <formula>"ПР"</formula>
    </cfRule>
    <cfRule type="cellIs" dxfId="188" priority="56" operator="equal" stopIfTrue="1">
      <formula>"ОТ"</formula>
    </cfRule>
    <cfRule type="cellIs" dxfId="189" priority="57" operator="equal" stopIfTrue="1">
      <formula>"В"</formula>
    </cfRule>
    <cfRule type="cellIs" dxfId="190" priority="58" operator="equal" stopIfTrue="1">
      <formula>"Н"</formula>
    </cfRule>
    <cfRule type="cellIs" dxfId="191" priority="59" operator="equal" stopIfTrue="1">
      <formula>"Б"</formula>
    </cfRule>
    <cfRule type="cellIs" dxfId="192" priority="60" operator="equal" stopIfTrue="1">
      <formula>"ПР"</formula>
    </cfRule>
  </conditionalFormatting>
  <conditionalFormatting sqref="M49:N49 P49:Q49">
    <cfRule type="cellIs" dxfId="193" priority="1" operator="equal" stopIfTrue="1">
      <formula>"ОТ"</formula>
    </cfRule>
    <cfRule type="cellIs" dxfId="194" priority="2" operator="equal" stopIfTrue="1">
      <formula>"В"</formula>
    </cfRule>
    <cfRule type="cellIs" dxfId="195" priority="3" operator="equal" stopIfTrue="1">
      <formula>"Н"</formula>
    </cfRule>
    <cfRule type="cellIs" dxfId="196" priority="4" operator="equal" stopIfTrue="1">
      <formula>"Б"</formula>
    </cfRule>
    <cfRule type="cellIs" dxfId="197" priority="5" operator="equal" stopIfTrue="1">
      <formula>"ПР"</formula>
    </cfRule>
    <cfRule type="cellIs" dxfId="198" priority="6" operator="equal" stopIfTrue="1">
      <formula>"ОТ"</formula>
    </cfRule>
    <cfRule type="cellIs" dxfId="199" priority="7" operator="equal" stopIfTrue="1">
      <formula>"В"</formula>
    </cfRule>
    <cfRule type="cellIs" dxfId="200" priority="8" operator="equal" stopIfTrue="1">
      <formula>"Н"</formula>
    </cfRule>
    <cfRule type="cellIs" dxfId="201" priority="9" operator="equal" stopIfTrue="1">
      <formula>"Б"</formula>
    </cfRule>
    <cfRule type="cellIs" dxfId="202" priority="10" operator="equal" stopIfTrue="1">
      <formula>"ПР"</formula>
    </cfRule>
    <cfRule type="cellIs" dxfId="203" priority="11" operator="equal" stopIfTrue="1">
      <formula>"ОТ"</formula>
    </cfRule>
    <cfRule type="cellIs" dxfId="204" priority="12" operator="equal" stopIfTrue="1">
      <formula>"В"</formula>
    </cfRule>
    <cfRule type="cellIs" dxfId="205" priority="13" operator="equal" stopIfTrue="1">
      <formula>"Н"</formula>
    </cfRule>
    <cfRule type="cellIs" dxfId="206" priority="14" operator="equal" stopIfTrue="1">
      <formula>"Б"</formula>
    </cfRule>
    <cfRule type="cellIs" dxfId="207" priority="15" operator="equal" stopIfTrue="1">
      <formula>"ПР"</formula>
    </cfRule>
    <cfRule type="cellIs" dxfId="208" priority="16" operator="equal" stopIfTrue="1">
      <formula>"ОТ"</formula>
    </cfRule>
    <cfRule type="cellIs" dxfId="209" priority="17" operator="equal" stopIfTrue="1">
      <formula>"В"</formula>
    </cfRule>
    <cfRule type="cellIs" dxfId="210" priority="18" operator="equal" stopIfTrue="1">
      <formula>"Н"</formula>
    </cfRule>
    <cfRule type="cellIs" dxfId="211" priority="19" operator="equal" stopIfTrue="1">
      <formula>"Б"</formula>
    </cfRule>
    <cfRule type="cellIs" dxfId="212" priority="20" operator="equal" stopIfTrue="1">
      <formula>"ПР"</formula>
    </cfRule>
    <cfRule type="cellIs" dxfId="213" priority="21" operator="equal" stopIfTrue="1">
      <formula>"ОТ"</formula>
    </cfRule>
    <cfRule type="cellIs" dxfId="214" priority="22" operator="equal" stopIfTrue="1">
      <formula>"В"</formula>
    </cfRule>
    <cfRule type="cellIs" dxfId="215" priority="23" operator="equal" stopIfTrue="1">
      <formula>"Н"</formula>
    </cfRule>
    <cfRule type="cellIs" dxfId="216" priority="24" operator="equal" stopIfTrue="1">
      <formula>"Б"</formula>
    </cfRule>
    <cfRule type="cellIs" dxfId="217" priority="25" operator="equal" stopIfTrue="1">
      <formula>"ПР"</formula>
    </cfRule>
    <cfRule type="cellIs" dxfId="218" priority="26" operator="equal" stopIfTrue="1">
      <formula>"ОТ"</formula>
    </cfRule>
    <cfRule type="cellIs" dxfId="219" priority="27" operator="equal" stopIfTrue="1">
      <formula>"В"</formula>
    </cfRule>
    <cfRule type="cellIs" dxfId="220" priority="28" operator="equal" stopIfTrue="1">
      <formula>"Н"</formula>
    </cfRule>
    <cfRule type="cellIs" dxfId="221" priority="29" operator="equal" stopIfTrue="1">
      <formula>"Б"</formula>
    </cfRule>
    <cfRule type="cellIs" dxfId="222" priority="30" operator="equal" stopIfTrue="1">
      <formula>"ПР"</formula>
    </cfRule>
    <cfRule type="cellIs" dxfId="223" priority="31" operator="equal" stopIfTrue="1">
      <formula>"ОТ"</formula>
    </cfRule>
    <cfRule type="cellIs" dxfId="224" priority="32" operator="equal" stopIfTrue="1">
      <formula>"В"</formula>
    </cfRule>
    <cfRule type="cellIs" dxfId="225" priority="33" operator="equal" stopIfTrue="1">
      <formula>"Н"</formula>
    </cfRule>
    <cfRule type="cellIs" dxfId="226" priority="34" operator="equal" stopIfTrue="1">
      <formula>"Б"</formula>
    </cfRule>
    <cfRule type="cellIs" dxfId="227" priority="35" operator="equal" stopIfTrue="1">
      <formula>"ПР"</formula>
    </cfRule>
    <cfRule type="cellIs" dxfId="228" priority="36" operator="equal" stopIfTrue="1">
      <formula>"ОТ"</formula>
    </cfRule>
    <cfRule type="cellIs" dxfId="229" priority="37" operator="equal" stopIfTrue="1">
      <formula>"В"</formula>
    </cfRule>
    <cfRule type="cellIs" dxfId="230" priority="38" operator="equal" stopIfTrue="1">
      <formula>"Н"</formula>
    </cfRule>
    <cfRule type="cellIs" dxfId="231" priority="39" operator="equal" stopIfTrue="1">
      <formula>"Б"</formula>
    </cfRule>
    <cfRule type="cellIs" dxfId="232" priority="40" operator="equal" stopIfTrue="1">
      <formula>"ПР"</formula>
    </cfRule>
    <cfRule type="cellIs" dxfId="233" priority="41" operator="equal" stopIfTrue="1">
      <formula>"ОТ"</formula>
    </cfRule>
    <cfRule type="cellIs" dxfId="234" priority="42" operator="equal" stopIfTrue="1">
      <formula>"В"</formula>
    </cfRule>
    <cfRule type="cellIs" dxfId="235" priority="43" operator="equal" stopIfTrue="1">
      <formula>"Н"</formula>
    </cfRule>
    <cfRule type="cellIs" dxfId="236" priority="44" operator="equal" stopIfTrue="1">
      <formula>"Б"</formula>
    </cfRule>
    <cfRule type="cellIs" dxfId="237" priority="45" operator="equal" stopIfTrue="1">
      <formula>"ПР"</formula>
    </cfRule>
    <cfRule type="cellIs" dxfId="238" priority="46" operator="equal" stopIfTrue="1">
      <formula>"ОТ"</formula>
    </cfRule>
    <cfRule type="cellIs" dxfId="239" priority="47" operator="equal" stopIfTrue="1">
      <formula>"В"</formula>
    </cfRule>
    <cfRule type="cellIs" dxfId="240" priority="48" operator="equal" stopIfTrue="1">
      <formula>"Н"</formula>
    </cfRule>
    <cfRule type="cellIs" dxfId="241" priority="49" operator="equal" stopIfTrue="1">
      <formula>"Б"</formula>
    </cfRule>
    <cfRule type="cellIs" dxfId="242" priority="50" operator="equal" stopIfTrue="1">
      <formula>"ПР"</formula>
    </cfRule>
    <cfRule type="cellIs" dxfId="243" priority="51" operator="equal" stopIfTrue="1">
      <formula>"ОТ"</formula>
    </cfRule>
    <cfRule type="cellIs" dxfId="244" priority="52" operator="equal" stopIfTrue="1">
      <formula>"В"</formula>
    </cfRule>
    <cfRule type="cellIs" dxfId="245" priority="53" operator="equal" stopIfTrue="1">
      <formula>"Н"</formula>
    </cfRule>
    <cfRule type="cellIs" dxfId="246" priority="54" operator="equal" stopIfTrue="1">
      <formula>"Б"</formula>
    </cfRule>
    <cfRule type="cellIs" dxfId="247" priority="55" operator="equal" stopIfTrue="1">
      <formula>"ПР"</formula>
    </cfRule>
    <cfRule type="cellIs" dxfId="248" priority="56" operator="equal" stopIfTrue="1">
      <formula>"ОТ"</formula>
    </cfRule>
    <cfRule type="cellIs" dxfId="249" priority="57" operator="equal" stopIfTrue="1">
      <formula>"В"</formula>
    </cfRule>
    <cfRule type="cellIs" dxfId="250" priority="58" operator="equal" stopIfTrue="1">
      <formula>"Н"</formula>
    </cfRule>
    <cfRule type="cellIs" dxfId="251" priority="59" operator="equal" stopIfTrue="1">
      <formula>"Б"</formula>
    </cfRule>
    <cfRule type="cellIs" dxfId="252" priority="60" operator="equal" stopIfTrue="1">
      <formula>"ПР"</formula>
    </cfRule>
    <cfRule type="cellIs" dxfId="253" priority="61" operator="equal" stopIfTrue="1">
      <formula>"ОТ"</formula>
    </cfRule>
    <cfRule type="cellIs" dxfId="254" priority="62" operator="equal" stopIfTrue="1">
      <formula>"В"</formula>
    </cfRule>
    <cfRule type="cellIs" dxfId="255" priority="63" operator="equal" stopIfTrue="1">
      <formula>"Н"</formula>
    </cfRule>
    <cfRule type="cellIs" dxfId="256" priority="64" operator="equal" stopIfTrue="1">
      <formula>"Б"</formula>
    </cfRule>
    <cfRule type="cellIs" dxfId="257" priority="65" operator="equal" stopIfTrue="1">
      <formula>"ПР"</formula>
    </cfRule>
    <cfRule type="cellIs" dxfId="258" priority="66" operator="equal" stopIfTrue="1">
      <formula>"ОТ"</formula>
    </cfRule>
    <cfRule type="cellIs" dxfId="259" priority="67" operator="equal" stopIfTrue="1">
      <formula>"В"</formula>
    </cfRule>
    <cfRule type="cellIs" dxfId="260" priority="68" operator="equal" stopIfTrue="1">
      <formula>"Н"</formula>
    </cfRule>
    <cfRule type="cellIs" dxfId="261" priority="69" operator="equal" stopIfTrue="1">
      <formula>"Б"</formula>
    </cfRule>
    <cfRule type="cellIs" dxfId="262" priority="70" operator="equal" stopIfTrue="1">
      <formula>"ПР"</formula>
    </cfRule>
    <cfRule type="cellIs" dxfId="263" priority="71" operator="equal" stopIfTrue="1">
      <formula>"ОТ"</formula>
    </cfRule>
    <cfRule type="cellIs" dxfId="264" priority="72" operator="equal" stopIfTrue="1">
      <formula>"В"</formula>
    </cfRule>
    <cfRule type="cellIs" dxfId="265" priority="73" operator="equal" stopIfTrue="1">
      <formula>"Н"</formula>
    </cfRule>
    <cfRule type="cellIs" dxfId="266" priority="74" operator="equal" stopIfTrue="1">
      <formula>"Б"</formula>
    </cfRule>
    <cfRule type="cellIs" dxfId="267" priority="75" operator="equal" stopIfTrue="1">
      <formula>"ПР"</formula>
    </cfRule>
    <cfRule type="cellIs" dxfId="268" priority="76" operator="equal" stopIfTrue="1">
      <formula>"ОТ"</formula>
    </cfRule>
    <cfRule type="cellIs" dxfId="269" priority="77" operator="equal" stopIfTrue="1">
      <formula>"В"</formula>
    </cfRule>
    <cfRule type="cellIs" dxfId="270" priority="78" operator="equal" stopIfTrue="1">
      <formula>"Н"</formula>
    </cfRule>
    <cfRule type="cellIs" dxfId="271" priority="79" operator="equal" stopIfTrue="1">
      <formula>"Б"</formula>
    </cfRule>
    <cfRule type="cellIs" dxfId="272" priority="80" operator="equal" stopIfTrue="1">
      <formula>"ПР"</formula>
    </cfRule>
    <cfRule type="cellIs" dxfId="273" priority="81" operator="equal" stopIfTrue="1">
      <formula>"ОТ"</formula>
    </cfRule>
    <cfRule type="cellIs" dxfId="274" priority="82" operator="equal" stopIfTrue="1">
      <formula>"В"</formula>
    </cfRule>
    <cfRule type="cellIs" dxfId="275" priority="83" operator="equal" stopIfTrue="1">
      <formula>"Н"</formula>
    </cfRule>
    <cfRule type="cellIs" dxfId="276" priority="84" operator="equal" stopIfTrue="1">
      <formula>"Б"</formula>
    </cfRule>
    <cfRule type="cellIs" dxfId="277" priority="85" operator="equal" stopIfTrue="1">
      <formula>"ПР"</formula>
    </cfRule>
    <cfRule type="cellIs" dxfId="278" priority="86" operator="equal" stopIfTrue="1">
      <formula>"ОТ"</formula>
    </cfRule>
    <cfRule type="cellIs" dxfId="279" priority="87" operator="equal" stopIfTrue="1">
      <formula>"В"</formula>
    </cfRule>
    <cfRule type="cellIs" dxfId="280" priority="88" operator="equal" stopIfTrue="1">
      <formula>"Н"</formula>
    </cfRule>
    <cfRule type="cellIs" dxfId="281" priority="89" operator="equal" stopIfTrue="1">
      <formula>"Б"</formula>
    </cfRule>
    <cfRule type="cellIs" dxfId="282" priority="90" operator="equal" stopIfTrue="1">
      <formula>"ПР"</formula>
    </cfRule>
    <cfRule type="cellIs" dxfId="283" priority="91" operator="equal" stopIfTrue="1">
      <formula>"ОТ"</formula>
    </cfRule>
    <cfRule type="cellIs" dxfId="284" priority="92" operator="equal" stopIfTrue="1">
      <formula>"В"</formula>
    </cfRule>
    <cfRule type="cellIs" dxfId="285" priority="93" operator="equal" stopIfTrue="1">
      <formula>"Н"</formula>
    </cfRule>
    <cfRule type="cellIs" dxfId="286" priority="94" operator="equal" stopIfTrue="1">
      <formula>"Б"</formula>
    </cfRule>
    <cfRule type="cellIs" dxfId="287" priority="95" operator="equal" stopIfTrue="1">
      <formula>"ПР"</formula>
    </cfRule>
    <cfRule type="cellIs" dxfId="288" priority="96" operator="equal" stopIfTrue="1">
      <formula>"ОТ"</formula>
    </cfRule>
    <cfRule type="cellIs" dxfId="289" priority="97" operator="equal" stopIfTrue="1">
      <formula>"В"</formula>
    </cfRule>
    <cfRule type="cellIs" dxfId="290" priority="98" operator="equal" stopIfTrue="1">
      <formula>"Н"</formula>
    </cfRule>
    <cfRule type="cellIs" dxfId="291" priority="99" operator="equal" stopIfTrue="1">
      <formula>"Б"</formula>
    </cfRule>
    <cfRule type="cellIs" dxfId="292" priority="100" operator="equal" stopIfTrue="1">
      <formula>"ПР"</formula>
    </cfRule>
    <cfRule type="cellIs" dxfId="293" priority="101" operator="equal" stopIfTrue="1">
      <formula>"ОТ"</formula>
    </cfRule>
    <cfRule type="cellIs" dxfId="294" priority="102" operator="equal" stopIfTrue="1">
      <formula>"В"</formula>
    </cfRule>
    <cfRule type="cellIs" dxfId="295" priority="103" operator="equal" stopIfTrue="1">
      <formula>"Н"</formula>
    </cfRule>
    <cfRule type="cellIs" dxfId="296" priority="104" operator="equal" stopIfTrue="1">
      <formula>"Б"</formula>
    </cfRule>
    <cfRule type="cellIs" dxfId="297" priority="105" operator="equal" stopIfTrue="1">
      <formula>"ПР"</formula>
    </cfRule>
  </conditionalFormatting>
  <conditionalFormatting sqref="AH49:AI49">
    <cfRule type="cellIs" dxfId="298" priority="1" operator="equal" stopIfTrue="1">
      <formula>"ОТ"</formula>
    </cfRule>
    <cfRule type="cellIs" dxfId="299" priority="2" operator="equal" stopIfTrue="1">
      <formula>"В"</formula>
    </cfRule>
    <cfRule type="cellIs" dxfId="300" priority="3" operator="equal" stopIfTrue="1">
      <formula>"Н"</formula>
    </cfRule>
    <cfRule type="cellIs" dxfId="301" priority="4" operator="equal" stopIfTrue="1">
      <formula>"Б"</formula>
    </cfRule>
    <cfRule type="cellIs" dxfId="302" priority="5" operator="equal" stopIfTrue="1">
      <formula>"ПР"</formula>
    </cfRule>
    <cfRule type="cellIs" dxfId="303" priority="6" operator="equal" stopIfTrue="1">
      <formula>"ОТ"</formula>
    </cfRule>
    <cfRule type="cellIs" dxfId="304" priority="7" operator="equal" stopIfTrue="1">
      <formula>"В"</formula>
    </cfRule>
    <cfRule type="cellIs" dxfId="305" priority="8" operator="equal" stopIfTrue="1">
      <formula>"Н"</formula>
    </cfRule>
    <cfRule type="cellIs" dxfId="306" priority="9" operator="equal" stopIfTrue="1">
      <formula>"Б"</formula>
    </cfRule>
    <cfRule type="cellIs" dxfId="307" priority="10" operator="equal" stopIfTrue="1">
      <formula>"ПР"</formula>
    </cfRule>
    <cfRule type="cellIs" dxfId="308" priority="11" operator="equal" stopIfTrue="1">
      <formula>"ОТ"</formula>
    </cfRule>
    <cfRule type="cellIs" dxfId="309" priority="12" operator="equal" stopIfTrue="1">
      <formula>"В"</formula>
    </cfRule>
    <cfRule type="cellIs" dxfId="310" priority="13" operator="equal" stopIfTrue="1">
      <formula>"Н"</formula>
    </cfRule>
    <cfRule type="cellIs" dxfId="311" priority="14" operator="equal" stopIfTrue="1">
      <formula>"Б"</formula>
    </cfRule>
    <cfRule type="cellIs" dxfId="312" priority="15" operator="equal" stopIfTrue="1">
      <formula>"ПР"</formula>
    </cfRule>
    <cfRule type="cellIs" dxfId="313" priority="16" operator="equal" stopIfTrue="1">
      <formula>"ОТ"</formula>
    </cfRule>
    <cfRule type="cellIs" dxfId="314" priority="17" operator="equal" stopIfTrue="1">
      <formula>"В"</formula>
    </cfRule>
    <cfRule type="cellIs" dxfId="315" priority="18" operator="equal" stopIfTrue="1">
      <formula>"Н"</formula>
    </cfRule>
    <cfRule type="cellIs" dxfId="316" priority="19" operator="equal" stopIfTrue="1">
      <formula>"Б"</formula>
    </cfRule>
    <cfRule type="cellIs" dxfId="317" priority="20" operator="equal" stopIfTrue="1">
      <formula>"ПР"</formula>
    </cfRule>
    <cfRule type="cellIs" dxfId="318" priority="21" operator="equal" stopIfTrue="1">
      <formula>"ОТ"</formula>
    </cfRule>
    <cfRule type="cellIs" dxfId="319" priority="22" operator="equal" stopIfTrue="1">
      <formula>"В"</formula>
    </cfRule>
    <cfRule type="cellIs" dxfId="320" priority="23" operator="equal" stopIfTrue="1">
      <formula>"Н"</formula>
    </cfRule>
    <cfRule type="cellIs" dxfId="321" priority="24" operator="equal" stopIfTrue="1">
      <formula>"Б"</formula>
    </cfRule>
    <cfRule type="cellIs" dxfId="322" priority="25" operator="equal" stopIfTrue="1">
      <formula>"ПР"</formula>
    </cfRule>
    <cfRule type="cellIs" dxfId="323" priority="26" operator="equal" stopIfTrue="1">
      <formula>"ОТ"</formula>
    </cfRule>
    <cfRule type="cellIs" dxfId="324" priority="27" operator="equal" stopIfTrue="1">
      <formula>"В"</formula>
    </cfRule>
    <cfRule type="cellIs" dxfId="325" priority="28" operator="equal" stopIfTrue="1">
      <formula>"Н"</formula>
    </cfRule>
    <cfRule type="cellIs" dxfId="326" priority="29" operator="equal" stopIfTrue="1">
      <formula>"Б"</formula>
    </cfRule>
    <cfRule type="cellIs" dxfId="327" priority="30" operator="equal" stopIfTrue="1">
      <formula>"ПР"</formula>
    </cfRule>
    <cfRule type="cellIs" dxfId="328" priority="31" operator="equal" stopIfTrue="1">
      <formula>"ОТ"</formula>
    </cfRule>
    <cfRule type="cellIs" dxfId="329" priority="32" operator="equal" stopIfTrue="1">
      <formula>"В"</formula>
    </cfRule>
    <cfRule type="cellIs" dxfId="330" priority="33" operator="equal" stopIfTrue="1">
      <formula>"Н"</formula>
    </cfRule>
    <cfRule type="cellIs" dxfId="331" priority="34" operator="equal" stopIfTrue="1">
      <formula>"Б"</formula>
    </cfRule>
    <cfRule type="cellIs" dxfId="332" priority="35" operator="equal" stopIfTrue="1">
      <formula>"ПР"</formula>
    </cfRule>
    <cfRule type="cellIs" dxfId="333" priority="36" operator="equal" stopIfTrue="1">
      <formula>"ОТ"</formula>
    </cfRule>
    <cfRule type="cellIs" dxfId="334" priority="37" operator="equal" stopIfTrue="1">
      <formula>"В"</formula>
    </cfRule>
    <cfRule type="cellIs" dxfId="335" priority="38" operator="equal" stopIfTrue="1">
      <formula>"Н"</formula>
    </cfRule>
    <cfRule type="cellIs" dxfId="336" priority="39" operator="equal" stopIfTrue="1">
      <formula>"Б"</formula>
    </cfRule>
    <cfRule type="cellIs" dxfId="337" priority="40" operator="equal" stopIfTrue="1">
      <formula>"ПР"</formula>
    </cfRule>
    <cfRule type="cellIs" dxfId="338" priority="41" operator="equal" stopIfTrue="1">
      <formula>"ОТ"</formula>
    </cfRule>
    <cfRule type="cellIs" dxfId="339" priority="42" operator="equal" stopIfTrue="1">
      <formula>"В"</formula>
    </cfRule>
    <cfRule type="cellIs" dxfId="340" priority="43" operator="equal" stopIfTrue="1">
      <formula>"Н"</formula>
    </cfRule>
    <cfRule type="cellIs" dxfId="341" priority="44" operator="equal" stopIfTrue="1">
      <formula>"Б"</formula>
    </cfRule>
    <cfRule type="cellIs" dxfId="342" priority="45" operator="equal" stopIfTrue="1">
      <formula>"ПР"</formula>
    </cfRule>
    <cfRule type="cellIs" dxfId="343" priority="46" operator="equal" stopIfTrue="1">
      <formula>"ОТ"</formula>
    </cfRule>
    <cfRule type="cellIs" dxfId="344" priority="47" operator="equal" stopIfTrue="1">
      <formula>"В"</formula>
    </cfRule>
    <cfRule type="cellIs" dxfId="345" priority="48" operator="equal" stopIfTrue="1">
      <formula>"Н"</formula>
    </cfRule>
    <cfRule type="cellIs" dxfId="346" priority="49" operator="equal" stopIfTrue="1">
      <formula>"Б"</formula>
    </cfRule>
    <cfRule type="cellIs" dxfId="347" priority="50" operator="equal" stopIfTrue="1">
      <formula>"ПР"</formula>
    </cfRule>
    <cfRule type="cellIs" dxfId="348" priority="51" operator="equal" stopIfTrue="1">
      <formula>"ОТ"</formula>
    </cfRule>
    <cfRule type="cellIs" dxfId="349" priority="52" operator="equal" stopIfTrue="1">
      <formula>"В"</formula>
    </cfRule>
    <cfRule type="cellIs" dxfId="350" priority="53" operator="equal" stopIfTrue="1">
      <formula>"Н"</formula>
    </cfRule>
    <cfRule type="cellIs" dxfId="351" priority="54" operator="equal" stopIfTrue="1">
      <formula>"Б"</formula>
    </cfRule>
    <cfRule type="cellIs" dxfId="352" priority="55" operator="equal" stopIfTrue="1">
      <formula>"ПР"</formula>
    </cfRule>
    <cfRule type="cellIs" dxfId="353" priority="56" operator="equal" stopIfTrue="1">
      <formula>"ОТ"</formula>
    </cfRule>
    <cfRule type="cellIs" dxfId="354" priority="57" operator="equal" stopIfTrue="1">
      <formula>"В"</formula>
    </cfRule>
    <cfRule type="cellIs" dxfId="355" priority="58" operator="equal" stopIfTrue="1">
      <formula>"Н"</formula>
    </cfRule>
    <cfRule type="cellIs" dxfId="356" priority="59" operator="equal" stopIfTrue="1">
      <formula>"Б"</formula>
    </cfRule>
    <cfRule type="cellIs" dxfId="357" priority="60" operator="equal" stopIfTrue="1">
      <formula>"ПР"</formula>
    </cfRule>
    <cfRule type="cellIs" dxfId="358" priority="61" operator="equal" stopIfTrue="1">
      <formula>"ОТ"</formula>
    </cfRule>
    <cfRule type="cellIs" dxfId="359" priority="62" operator="equal" stopIfTrue="1">
      <formula>"В"</formula>
    </cfRule>
    <cfRule type="cellIs" dxfId="360" priority="63" operator="equal" stopIfTrue="1">
      <formula>"Н"</formula>
    </cfRule>
    <cfRule type="cellIs" dxfId="361" priority="64" operator="equal" stopIfTrue="1">
      <formula>"Б"</formula>
    </cfRule>
    <cfRule type="cellIs" dxfId="362" priority="65" operator="equal" stopIfTrue="1">
      <formula>"ПР"</formula>
    </cfRule>
    <cfRule type="cellIs" dxfId="363" priority="66" operator="equal" stopIfTrue="1">
      <formula>"ОТ"</formula>
    </cfRule>
    <cfRule type="cellIs" dxfId="364" priority="67" operator="equal" stopIfTrue="1">
      <formula>"В"</formula>
    </cfRule>
    <cfRule type="cellIs" dxfId="365" priority="68" operator="equal" stopIfTrue="1">
      <formula>"Н"</formula>
    </cfRule>
    <cfRule type="cellIs" dxfId="366" priority="69" operator="equal" stopIfTrue="1">
      <formula>"Б"</formula>
    </cfRule>
    <cfRule type="cellIs" dxfId="367" priority="70" operator="equal" stopIfTrue="1">
      <formula>"ПР"</formula>
    </cfRule>
    <cfRule type="cellIs" dxfId="368" priority="71" operator="equal" stopIfTrue="1">
      <formula>"ОТ"</formula>
    </cfRule>
    <cfRule type="cellIs" dxfId="369" priority="72" operator="equal" stopIfTrue="1">
      <formula>"В"</formula>
    </cfRule>
    <cfRule type="cellIs" dxfId="370" priority="73" operator="equal" stopIfTrue="1">
      <formula>"Н"</formula>
    </cfRule>
    <cfRule type="cellIs" dxfId="371" priority="74" operator="equal" stopIfTrue="1">
      <formula>"Б"</formula>
    </cfRule>
    <cfRule type="cellIs" dxfId="372" priority="75" operator="equal" stopIfTrue="1">
      <formula>"ПР"</formula>
    </cfRule>
    <cfRule type="cellIs" dxfId="373" priority="76" operator="equal" stopIfTrue="1">
      <formula>"ОТ"</formula>
    </cfRule>
    <cfRule type="cellIs" dxfId="374" priority="77" operator="equal" stopIfTrue="1">
      <formula>"В"</formula>
    </cfRule>
    <cfRule type="cellIs" dxfId="375" priority="78" operator="equal" stopIfTrue="1">
      <formula>"Н"</formula>
    </cfRule>
    <cfRule type="cellIs" dxfId="376" priority="79" operator="equal" stopIfTrue="1">
      <formula>"Б"</formula>
    </cfRule>
    <cfRule type="cellIs" dxfId="377" priority="80" operator="equal" stopIfTrue="1">
      <formula>"ПР"</formula>
    </cfRule>
    <cfRule type="cellIs" dxfId="378" priority="81" operator="equal" stopIfTrue="1">
      <formula>"ОТ"</formula>
    </cfRule>
    <cfRule type="cellIs" dxfId="379" priority="82" operator="equal" stopIfTrue="1">
      <formula>"В"</formula>
    </cfRule>
    <cfRule type="cellIs" dxfId="380" priority="83" operator="equal" stopIfTrue="1">
      <formula>"Н"</formula>
    </cfRule>
    <cfRule type="cellIs" dxfId="381" priority="84" operator="equal" stopIfTrue="1">
      <formula>"Б"</formula>
    </cfRule>
    <cfRule type="cellIs" dxfId="382" priority="85" operator="equal" stopIfTrue="1">
      <formula>"ПР"</formula>
    </cfRule>
    <cfRule type="cellIs" dxfId="383" priority="86" operator="equal" stopIfTrue="1">
      <formula>"ОТ"</formula>
    </cfRule>
    <cfRule type="cellIs" dxfId="384" priority="87" operator="equal" stopIfTrue="1">
      <formula>"В"</formula>
    </cfRule>
    <cfRule type="cellIs" dxfId="385" priority="88" operator="equal" stopIfTrue="1">
      <formula>"Н"</formula>
    </cfRule>
    <cfRule type="cellIs" dxfId="386" priority="89" operator="equal" stopIfTrue="1">
      <formula>"Б"</formula>
    </cfRule>
    <cfRule type="cellIs" dxfId="387" priority="90" operator="equal" stopIfTrue="1">
      <formula>"ПР"</formula>
    </cfRule>
    <cfRule type="cellIs" dxfId="388" priority="91" operator="equal" stopIfTrue="1">
      <formula>"ОТ"</formula>
    </cfRule>
    <cfRule type="cellIs" dxfId="389" priority="92" operator="equal" stopIfTrue="1">
      <formula>"В"</formula>
    </cfRule>
    <cfRule type="cellIs" dxfId="390" priority="93" operator="equal" stopIfTrue="1">
      <formula>"Н"</formula>
    </cfRule>
    <cfRule type="cellIs" dxfId="391" priority="94" operator="equal" stopIfTrue="1">
      <formula>"Б"</formula>
    </cfRule>
    <cfRule type="cellIs" dxfId="392" priority="95" operator="equal" stopIfTrue="1">
      <formula>"ПР"</formula>
    </cfRule>
    <cfRule type="cellIs" dxfId="393" priority="96" operator="equal" stopIfTrue="1">
      <formula>"ОТ"</formula>
    </cfRule>
    <cfRule type="cellIs" dxfId="394" priority="97" operator="equal" stopIfTrue="1">
      <formula>"В"</formula>
    </cfRule>
    <cfRule type="cellIs" dxfId="395" priority="98" operator="equal" stopIfTrue="1">
      <formula>"Н"</formula>
    </cfRule>
    <cfRule type="cellIs" dxfId="396" priority="99" operator="equal" stopIfTrue="1">
      <formula>"Б"</formula>
    </cfRule>
    <cfRule type="cellIs" dxfId="397" priority="100" operator="equal" stopIfTrue="1">
      <formula>"ПР"</formula>
    </cfRule>
    <cfRule type="cellIs" dxfId="398" priority="101" operator="equal" stopIfTrue="1">
      <formula>"ОТ"</formula>
    </cfRule>
    <cfRule type="cellIs" dxfId="399" priority="102" operator="equal" stopIfTrue="1">
      <formula>"В"</formula>
    </cfRule>
    <cfRule type="cellIs" dxfId="400" priority="103" operator="equal" stopIfTrue="1">
      <formula>"Н"</formula>
    </cfRule>
    <cfRule type="cellIs" dxfId="401" priority="104" operator="equal" stopIfTrue="1">
      <formula>"Б"</formula>
    </cfRule>
    <cfRule type="cellIs" dxfId="402" priority="105" operator="equal" stopIfTrue="1">
      <formula>"ПР"</formula>
    </cfRule>
    <cfRule type="cellIs" dxfId="403" priority="106" operator="equal" stopIfTrue="1">
      <formula>"ОТ"</formula>
    </cfRule>
    <cfRule type="cellIs" dxfId="404" priority="107" operator="equal" stopIfTrue="1">
      <formula>"В"</formula>
    </cfRule>
    <cfRule type="cellIs" dxfId="405" priority="108" operator="equal" stopIfTrue="1">
      <formula>"Н"</formula>
    </cfRule>
    <cfRule type="cellIs" dxfId="406" priority="109" operator="equal" stopIfTrue="1">
      <formula>"Б"</formula>
    </cfRule>
    <cfRule type="cellIs" dxfId="407" priority="110" operator="equal" stopIfTrue="1">
      <formula>"ПР"</formula>
    </cfRule>
  </conditionalFormatting>
  <conditionalFormatting sqref="CJ49:CK49">
    <cfRule type="cellIs" dxfId="408" priority="1" operator="equal" stopIfTrue="1">
      <formula>"ОТ"</formula>
    </cfRule>
    <cfRule type="cellIs" dxfId="409" priority="2" operator="equal" stopIfTrue="1">
      <formula>"В"</formula>
    </cfRule>
    <cfRule type="cellIs" dxfId="410" priority="3" operator="equal" stopIfTrue="1">
      <formula>"Н"</formula>
    </cfRule>
    <cfRule type="cellIs" dxfId="411" priority="4" operator="equal" stopIfTrue="1">
      <formula>"Б"</formula>
    </cfRule>
    <cfRule type="cellIs" dxfId="412" priority="5" operator="equal" stopIfTrue="1">
      <formula>"ПР"</formula>
    </cfRule>
    <cfRule type="cellIs" dxfId="413" priority="6" operator="equal" stopIfTrue="1">
      <formula>"ОТ"</formula>
    </cfRule>
    <cfRule type="cellIs" dxfId="414" priority="7" operator="equal" stopIfTrue="1">
      <formula>"В"</formula>
    </cfRule>
    <cfRule type="cellIs" dxfId="415" priority="8" operator="equal" stopIfTrue="1">
      <formula>"Н"</formula>
    </cfRule>
    <cfRule type="cellIs" dxfId="416" priority="9" operator="equal" stopIfTrue="1">
      <formula>"Б"</formula>
    </cfRule>
    <cfRule type="cellIs" dxfId="417" priority="10" operator="equal" stopIfTrue="1">
      <formula>"ПР"</formula>
    </cfRule>
    <cfRule type="cellIs" dxfId="418" priority="11" operator="equal" stopIfTrue="1">
      <formula>"ОТ"</formula>
    </cfRule>
    <cfRule type="cellIs" dxfId="419" priority="12" operator="equal" stopIfTrue="1">
      <formula>"В"</formula>
    </cfRule>
    <cfRule type="cellIs" dxfId="420" priority="13" operator="equal" stopIfTrue="1">
      <formula>"Н"</formula>
    </cfRule>
    <cfRule type="cellIs" dxfId="421" priority="14" operator="equal" stopIfTrue="1">
      <formula>"Б"</formula>
    </cfRule>
    <cfRule type="cellIs" dxfId="422" priority="15" operator="equal" stopIfTrue="1">
      <formula>"ПР"</formula>
    </cfRule>
    <cfRule type="cellIs" dxfId="423" priority="16" operator="equal" stopIfTrue="1">
      <formula>"ОТ"</formula>
    </cfRule>
    <cfRule type="cellIs" dxfId="424" priority="17" operator="equal" stopIfTrue="1">
      <formula>"В"</formula>
    </cfRule>
    <cfRule type="cellIs" dxfId="425" priority="18" operator="equal" stopIfTrue="1">
      <formula>"Н"</formula>
    </cfRule>
    <cfRule type="cellIs" dxfId="426" priority="19" operator="equal" stopIfTrue="1">
      <formula>"Б"</formula>
    </cfRule>
    <cfRule type="cellIs" dxfId="427" priority="20" operator="equal" stopIfTrue="1">
      <formula>"ПР"</formula>
    </cfRule>
    <cfRule type="cellIs" dxfId="428" priority="21" operator="equal" stopIfTrue="1">
      <formula>"ОТ"</formula>
    </cfRule>
    <cfRule type="cellIs" dxfId="429" priority="22" operator="equal" stopIfTrue="1">
      <formula>"В"</formula>
    </cfRule>
    <cfRule type="cellIs" dxfId="430" priority="23" operator="equal" stopIfTrue="1">
      <formula>"Н"</formula>
    </cfRule>
    <cfRule type="cellIs" dxfId="431" priority="24" operator="equal" stopIfTrue="1">
      <formula>"Б"</formula>
    </cfRule>
    <cfRule type="cellIs" dxfId="432" priority="25" operator="equal" stopIfTrue="1">
      <formula>"ПР"</formula>
    </cfRule>
    <cfRule type="cellIs" dxfId="433" priority="26" operator="equal" stopIfTrue="1">
      <formula>"ОТ"</formula>
    </cfRule>
    <cfRule type="cellIs" dxfId="434" priority="27" operator="equal" stopIfTrue="1">
      <formula>"В"</formula>
    </cfRule>
    <cfRule type="cellIs" dxfId="435" priority="28" operator="equal" stopIfTrue="1">
      <formula>"Н"</formula>
    </cfRule>
    <cfRule type="cellIs" dxfId="436" priority="29" operator="equal" stopIfTrue="1">
      <formula>"Б"</formula>
    </cfRule>
    <cfRule type="cellIs" dxfId="437" priority="30" operator="equal" stopIfTrue="1">
      <formula>"ПР"</formula>
    </cfRule>
    <cfRule type="cellIs" dxfId="438" priority="31" operator="equal" stopIfTrue="1">
      <formula>"ОТ"</formula>
    </cfRule>
    <cfRule type="cellIs" dxfId="439" priority="32" operator="equal" stopIfTrue="1">
      <formula>"В"</formula>
    </cfRule>
    <cfRule type="cellIs" dxfId="440" priority="33" operator="equal" stopIfTrue="1">
      <formula>"Н"</formula>
    </cfRule>
    <cfRule type="cellIs" dxfId="441" priority="34" operator="equal" stopIfTrue="1">
      <formula>"Б"</formula>
    </cfRule>
    <cfRule type="cellIs" dxfId="442" priority="35" operator="equal" stopIfTrue="1">
      <formula>"ПР"</formula>
    </cfRule>
    <cfRule type="cellIs" dxfId="443" priority="36" operator="equal" stopIfTrue="1">
      <formula>"ОТ"</formula>
    </cfRule>
    <cfRule type="cellIs" dxfId="444" priority="37" operator="equal" stopIfTrue="1">
      <formula>"В"</formula>
    </cfRule>
    <cfRule type="cellIs" dxfId="445" priority="38" operator="equal" stopIfTrue="1">
      <formula>"Н"</formula>
    </cfRule>
    <cfRule type="cellIs" dxfId="446" priority="39" operator="equal" stopIfTrue="1">
      <formula>"Б"</formula>
    </cfRule>
    <cfRule type="cellIs" dxfId="447" priority="40" operator="equal" stopIfTrue="1">
      <formula>"ПР"</formula>
    </cfRule>
    <cfRule type="cellIs" dxfId="448" priority="41" operator="equal" stopIfTrue="1">
      <formula>"ОТ"</formula>
    </cfRule>
    <cfRule type="cellIs" dxfId="449" priority="42" operator="equal" stopIfTrue="1">
      <formula>"В"</formula>
    </cfRule>
    <cfRule type="cellIs" dxfId="450" priority="43" operator="equal" stopIfTrue="1">
      <formula>"Н"</formula>
    </cfRule>
    <cfRule type="cellIs" dxfId="451" priority="44" operator="equal" stopIfTrue="1">
      <formula>"Б"</formula>
    </cfRule>
    <cfRule type="cellIs" dxfId="452" priority="45" operator="equal" stopIfTrue="1">
      <formula>"ПР"</formula>
    </cfRule>
    <cfRule type="cellIs" dxfId="453" priority="46" operator="equal" stopIfTrue="1">
      <formula>"ОТ"</formula>
    </cfRule>
    <cfRule type="cellIs" dxfId="454" priority="47" operator="equal" stopIfTrue="1">
      <formula>"В"</formula>
    </cfRule>
    <cfRule type="cellIs" dxfId="455" priority="48" operator="equal" stopIfTrue="1">
      <formula>"Н"</formula>
    </cfRule>
    <cfRule type="cellIs" dxfId="456" priority="49" operator="equal" stopIfTrue="1">
      <formula>"Б"</formula>
    </cfRule>
    <cfRule type="cellIs" dxfId="457" priority="50" operator="equal" stopIfTrue="1">
      <formula>"ПР"</formula>
    </cfRule>
    <cfRule type="cellIs" dxfId="458" priority="51" operator="equal" stopIfTrue="1">
      <formula>"ОТ"</formula>
    </cfRule>
    <cfRule type="cellIs" dxfId="459" priority="52" operator="equal" stopIfTrue="1">
      <formula>"В"</formula>
    </cfRule>
    <cfRule type="cellIs" dxfId="460" priority="53" operator="equal" stopIfTrue="1">
      <formula>"Н"</formula>
    </cfRule>
    <cfRule type="cellIs" dxfId="461" priority="54" operator="equal" stopIfTrue="1">
      <formula>"Б"</formula>
    </cfRule>
    <cfRule type="cellIs" dxfId="462" priority="55" operator="equal" stopIfTrue="1">
      <formula>"ПР"</formula>
    </cfRule>
    <cfRule type="cellIs" dxfId="463" priority="56" operator="equal" stopIfTrue="1">
      <formula>"ОТ"</formula>
    </cfRule>
    <cfRule type="cellIs" dxfId="464" priority="57" operator="equal" stopIfTrue="1">
      <formula>"В"</formula>
    </cfRule>
    <cfRule type="cellIs" dxfId="465" priority="58" operator="equal" stopIfTrue="1">
      <formula>"Н"</formula>
    </cfRule>
    <cfRule type="cellIs" dxfId="466" priority="59" operator="equal" stopIfTrue="1">
      <formula>"Б"</formula>
    </cfRule>
    <cfRule type="cellIs" dxfId="467" priority="60" operator="equal" stopIfTrue="1">
      <formula>"ПР"</formula>
    </cfRule>
    <cfRule type="cellIs" dxfId="468" priority="61" operator="equal" stopIfTrue="1">
      <formula>"ОТ"</formula>
    </cfRule>
    <cfRule type="cellIs" dxfId="469" priority="62" operator="equal" stopIfTrue="1">
      <formula>"В"</formula>
    </cfRule>
    <cfRule type="cellIs" dxfId="470" priority="63" operator="equal" stopIfTrue="1">
      <formula>"Н"</formula>
    </cfRule>
    <cfRule type="cellIs" dxfId="471" priority="64" operator="equal" stopIfTrue="1">
      <formula>"Б"</formula>
    </cfRule>
    <cfRule type="cellIs" dxfId="472" priority="65" operator="equal" stopIfTrue="1">
      <formula>"ПР"</formula>
    </cfRule>
    <cfRule type="cellIs" dxfId="473" priority="66" operator="equal" stopIfTrue="1">
      <formula>"ОТ"</formula>
    </cfRule>
    <cfRule type="cellIs" dxfId="474" priority="67" operator="equal" stopIfTrue="1">
      <formula>"В"</formula>
    </cfRule>
    <cfRule type="cellIs" dxfId="475" priority="68" operator="equal" stopIfTrue="1">
      <formula>"Н"</formula>
    </cfRule>
    <cfRule type="cellIs" dxfId="476" priority="69" operator="equal" stopIfTrue="1">
      <formula>"Б"</formula>
    </cfRule>
    <cfRule type="cellIs" dxfId="477" priority="70" operator="equal" stopIfTrue="1">
      <formula>"ПР"</formula>
    </cfRule>
    <cfRule type="cellIs" dxfId="478" priority="71" operator="equal" stopIfTrue="1">
      <formula>"ОТ"</formula>
    </cfRule>
    <cfRule type="cellIs" dxfId="479" priority="72" operator="equal" stopIfTrue="1">
      <formula>"В"</formula>
    </cfRule>
    <cfRule type="cellIs" dxfId="480" priority="73" operator="equal" stopIfTrue="1">
      <formula>"Н"</formula>
    </cfRule>
    <cfRule type="cellIs" dxfId="481" priority="74" operator="equal" stopIfTrue="1">
      <formula>"Б"</formula>
    </cfRule>
    <cfRule type="cellIs" dxfId="482" priority="75" operator="equal" stopIfTrue="1">
      <formula>"ПР"</formula>
    </cfRule>
    <cfRule type="cellIs" dxfId="483" priority="76" operator="equal" stopIfTrue="1">
      <formula>"ОТ"</formula>
    </cfRule>
    <cfRule type="cellIs" dxfId="484" priority="77" operator="equal" stopIfTrue="1">
      <formula>"В"</formula>
    </cfRule>
    <cfRule type="cellIs" dxfId="485" priority="78" operator="equal" stopIfTrue="1">
      <formula>"Н"</formula>
    </cfRule>
    <cfRule type="cellIs" dxfId="486" priority="79" operator="equal" stopIfTrue="1">
      <formula>"Б"</formula>
    </cfRule>
    <cfRule type="cellIs" dxfId="487" priority="80" operator="equal" stopIfTrue="1">
      <formula>"ПР"</formula>
    </cfRule>
    <cfRule type="cellIs" dxfId="488" priority="81" operator="equal" stopIfTrue="1">
      <formula>"ОТ"</formula>
    </cfRule>
    <cfRule type="cellIs" dxfId="489" priority="82" operator="equal" stopIfTrue="1">
      <formula>"В"</formula>
    </cfRule>
    <cfRule type="cellIs" dxfId="490" priority="83" operator="equal" stopIfTrue="1">
      <formula>"Н"</formula>
    </cfRule>
    <cfRule type="cellIs" dxfId="491" priority="84" operator="equal" stopIfTrue="1">
      <formula>"Б"</formula>
    </cfRule>
    <cfRule type="cellIs" dxfId="492" priority="85" operator="equal" stopIfTrue="1">
      <formula>"ПР"</formula>
    </cfRule>
    <cfRule type="cellIs" dxfId="493" priority="86" operator="equal" stopIfTrue="1">
      <formula>"ОТ"</formula>
    </cfRule>
    <cfRule type="cellIs" dxfId="494" priority="87" operator="equal" stopIfTrue="1">
      <formula>"В"</formula>
    </cfRule>
    <cfRule type="cellIs" dxfId="495" priority="88" operator="equal" stopIfTrue="1">
      <formula>"Н"</formula>
    </cfRule>
    <cfRule type="cellIs" dxfId="496" priority="89" operator="equal" stopIfTrue="1">
      <formula>"Б"</formula>
    </cfRule>
    <cfRule type="cellIs" dxfId="497" priority="90" operator="equal" stopIfTrue="1">
      <formula>"ПР"</formula>
    </cfRule>
    <cfRule type="cellIs" dxfId="498" priority="91" operator="equal" stopIfTrue="1">
      <formula>"ОТ"</formula>
    </cfRule>
    <cfRule type="cellIs" dxfId="499" priority="92" operator="equal" stopIfTrue="1">
      <formula>"В"</formula>
    </cfRule>
    <cfRule type="cellIs" dxfId="500" priority="93" operator="equal" stopIfTrue="1">
      <formula>"Н"</formula>
    </cfRule>
    <cfRule type="cellIs" dxfId="501" priority="94" operator="equal" stopIfTrue="1">
      <formula>"Б"</formula>
    </cfRule>
    <cfRule type="cellIs" dxfId="502" priority="95" operator="equal" stopIfTrue="1">
      <formula>"ПР"</formula>
    </cfRule>
    <cfRule type="cellIs" dxfId="503" priority="96" operator="equal" stopIfTrue="1">
      <formula>"ОТ"</formula>
    </cfRule>
    <cfRule type="cellIs" dxfId="504" priority="97" operator="equal" stopIfTrue="1">
      <formula>"В"</formula>
    </cfRule>
    <cfRule type="cellIs" dxfId="505" priority="98" operator="equal" stopIfTrue="1">
      <formula>"Н"</formula>
    </cfRule>
    <cfRule type="cellIs" dxfId="506" priority="99" operator="equal" stopIfTrue="1">
      <formula>"Б"</formula>
    </cfRule>
    <cfRule type="cellIs" dxfId="507" priority="100" operator="equal" stopIfTrue="1">
      <formula>"ПР"</formula>
    </cfRule>
    <cfRule type="cellIs" dxfId="508" priority="101" operator="equal" stopIfTrue="1">
      <formula>"ОТ"</formula>
    </cfRule>
    <cfRule type="cellIs" dxfId="509" priority="102" operator="equal" stopIfTrue="1">
      <formula>"В"</formula>
    </cfRule>
    <cfRule type="cellIs" dxfId="510" priority="103" operator="equal" stopIfTrue="1">
      <formula>"Н"</formula>
    </cfRule>
    <cfRule type="cellIs" dxfId="511" priority="104" operator="equal" stopIfTrue="1">
      <formula>"Б"</formula>
    </cfRule>
    <cfRule type="cellIs" dxfId="512" priority="105" operator="equal" stopIfTrue="1">
      <formula>"ПР"</formula>
    </cfRule>
    <cfRule type="cellIs" dxfId="513" priority="106" operator="equal" stopIfTrue="1">
      <formula>"ОТ"</formula>
    </cfRule>
    <cfRule type="cellIs" dxfId="514" priority="107" operator="equal" stopIfTrue="1">
      <formula>"В"</formula>
    </cfRule>
    <cfRule type="cellIs" dxfId="515" priority="108" operator="equal" stopIfTrue="1">
      <formula>"Н"</formula>
    </cfRule>
    <cfRule type="cellIs" dxfId="516" priority="109" operator="equal" stopIfTrue="1">
      <formula>"Б"</formula>
    </cfRule>
    <cfRule type="cellIs" dxfId="517" priority="110" operator="equal" stopIfTrue="1">
      <formula>"ПР"</formula>
    </cfRule>
    <cfRule type="cellIs" dxfId="518" priority="111" operator="equal" stopIfTrue="1">
      <formula>"ОТ"</formula>
    </cfRule>
    <cfRule type="cellIs" dxfId="519" priority="112" operator="equal" stopIfTrue="1">
      <formula>"В"</formula>
    </cfRule>
    <cfRule type="cellIs" dxfId="520" priority="113" operator="equal" stopIfTrue="1">
      <formula>"Н"</formula>
    </cfRule>
    <cfRule type="cellIs" dxfId="521" priority="114" operator="equal" stopIfTrue="1">
      <formula>"Б"</formula>
    </cfRule>
    <cfRule type="cellIs" dxfId="522" priority="115" operator="equal" stopIfTrue="1">
      <formula>"ПР"</formula>
    </cfRule>
    <cfRule type="cellIs" dxfId="523" priority="116" operator="equal" stopIfTrue="1">
      <formula>"ОТ"</formula>
    </cfRule>
    <cfRule type="cellIs" dxfId="524" priority="117" operator="equal" stopIfTrue="1">
      <formula>"В"</formula>
    </cfRule>
    <cfRule type="cellIs" dxfId="525" priority="118" operator="equal" stopIfTrue="1">
      <formula>"Н"</formula>
    </cfRule>
    <cfRule type="cellIs" dxfId="526" priority="119" operator="equal" stopIfTrue="1">
      <formula>"Б"</formula>
    </cfRule>
    <cfRule type="cellIs" dxfId="527" priority="120" operator="equal" stopIfTrue="1">
      <formula>"ПР"</formula>
    </cfRule>
  </conditionalFormatting>
  <conditionalFormatting sqref="CL49:CL50 CC50:CC51">
    <cfRule type="cellIs" dxfId="528" priority="1" operator="equal" stopIfTrue="1">
      <formula>"!"</formula>
    </cfRule>
    <cfRule type="cellIs" dxfId="529" priority="2" operator="equal" stopIfTrue="1">
      <formula>"!"</formula>
    </cfRule>
    <cfRule type="cellIs" dxfId="530" priority="3" operator="equal" stopIfTrue="1">
      <formula>"!"</formula>
    </cfRule>
    <cfRule type="cellIs" dxfId="531" priority="4" operator="equal" stopIfTrue="1">
      <formula>"!"</formula>
    </cfRule>
  </conditionalFormatting>
  <conditionalFormatting sqref="CA50:CB51 CD50:CE51">
    <cfRule type="cellIs" dxfId="532" priority="1" operator="equal" stopIfTrue="1">
      <formula>"ОТ"</formula>
    </cfRule>
    <cfRule type="cellIs" dxfId="533" priority="2" operator="equal" stopIfTrue="1">
      <formula>"В"</formula>
    </cfRule>
    <cfRule type="cellIs" dxfId="534" priority="3" operator="equal" stopIfTrue="1">
      <formula>"Н"</formula>
    </cfRule>
    <cfRule type="cellIs" dxfId="535" priority="4" operator="equal" stopIfTrue="1">
      <formula>"Б"</formula>
    </cfRule>
    <cfRule type="cellIs" dxfId="536" priority="5" operator="equal" stopIfTrue="1">
      <formula>"ПР"</formula>
    </cfRule>
    <cfRule type="cellIs" dxfId="537" priority="6" operator="equal" stopIfTrue="1">
      <formula>"ОТ"</formula>
    </cfRule>
    <cfRule type="cellIs" dxfId="538" priority="7" operator="equal" stopIfTrue="1">
      <formula>"В"</formula>
    </cfRule>
    <cfRule type="cellIs" dxfId="539" priority="8" operator="equal" stopIfTrue="1">
      <formula>"Н"</formula>
    </cfRule>
    <cfRule type="cellIs" dxfId="540" priority="9" operator="equal" stopIfTrue="1">
      <formula>"Б"</formula>
    </cfRule>
    <cfRule type="cellIs" dxfId="541" priority="10" operator="equal" stopIfTrue="1">
      <formula>"ПР"</formula>
    </cfRule>
    <cfRule type="cellIs" dxfId="542" priority="11" operator="equal" stopIfTrue="1">
      <formula>"ОТ"</formula>
    </cfRule>
    <cfRule type="cellIs" dxfId="543" priority="12" operator="equal" stopIfTrue="1">
      <formula>"В"</formula>
    </cfRule>
    <cfRule type="cellIs" dxfId="544" priority="13" operator="equal" stopIfTrue="1">
      <formula>"Н"</formula>
    </cfRule>
    <cfRule type="cellIs" dxfId="545" priority="14" operator="equal" stopIfTrue="1">
      <formula>"Б"</formula>
    </cfRule>
    <cfRule type="cellIs" dxfId="546" priority="15" operator="equal" stopIfTrue="1">
      <formula>"ПР"</formula>
    </cfRule>
    <cfRule type="cellIs" dxfId="547" priority="16" operator="equal" stopIfTrue="1">
      <formula>"ОТ"</formula>
    </cfRule>
    <cfRule type="cellIs" dxfId="548" priority="17" operator="equal" stopIfTrue="1">
      <formula>"В"</formula>
    </cfRule>
    <cfRule type="cellIs" dxfId="549" priority="18" operator="equal" stopIfTrue="1">
      <formula>"Н"</formula>
    </cfRule>
    <cfRule type="cellIs" dxfId="550" priority="19" operator="equal" stopIfTrue="1">
      <formula>"Б"</formula>
    </cfRule>
    <cfRule type="cellIs" dxfId="551" priority="20" operator="equal" stopIfTrue="1">
      <formula>"ПР"</formula>
    </cfRule>
    <cfRule type="cellIs" dxfId="552" priority="21" operator="equal" stopIfTrue="1">
      <formula>"ОТ"</formula>
    </cfRule>
    <cfRule type="cellIs" dxfId="553" priority="22" operator="equal" stopIfTrue="1">
      <formula>"В"</formula>
    </cfRule>
    <cfRule type="cellIs" dxfId="554" priority="23" operator="equal" stopIfTrue="1">
      <formula>"Н"</formula>
    </cfRule>
    <cfRule type="cellIs" dxfId="555" priority="24" operator="equal" stopIfTrue="1">
      <formula>"Б"</formula>
    </cfRule>
    <cfRule type="cellIs" dxfId="556" priority="25" operator="equal" stopIfTrue="1">
      <formula>"ПР"</formula>
    </cfRule>
    <cfRule type="cellIs" dxfId="557" priority="26" operator="equal" stopIfTrue="1">
      <formula>"ОТ"</formula>
    </cfRule>
    <cfRule type="cellIs" dxfId="558" priority="27" operator="equal" stopIfTrue="1">
      <formula>"В"</formula>
    </cfRule>
    <cfRule type="cellIs" dxfId="559" priority="28" operator="equal" stopIfTrue="1">
      <formula>"Н"</formula>
    </cfRule>
    <cfRule type="cellIs" dxfId="560" priority="29" operator="equal" stopIfTrue="1">
      <formula>"Б"</formula>
    </cfRule>
    <cfRule type="cellIs" dxfId="561" priority="30" operator="equal" stopIfTrue="1">
      <formula>"ПР"</formula>
    </cfRule>
    <cfRule type="cellIs" dxfId="562" priority="31" operator="equal" stopIfTrue="1">
      <formula>"ОТ"</formula>
    </cfRule>
    <cfRule type="cellIs" dxfId="563" priority="32" operator="equal" stopIfTrue="1">
      <formula>"В"</formula>
    </cfRule>
    <cfRule type="cellIs" dxfId="564" priority="33" operator="equal" stopIfTrue="1">
      <formula>"Н"</formula>
    </cfRule>
    <cfRule type="cellIs" dxfId="565" priority="34" operator="equal" stopIfTrue="1">
      <formula>"Б"</formula>
    </cfRule>
    <cfRule type="cellIs" dxfId="566" priority="35" operator="equal" stopIfTrue="1">
      <formula>"ПР"</formula>
    </cfRule>
    <cfRule type="cellIs" dxfId="567" priority="36" operator="equal" stopIfTrue="1">
      <formula>"ОТ"</formula>
    </cfRule>
    <cfRule type="cellIs" dxfId="568" priority="37" operator="equal" stopIfTrue="1">
      <formula>"В"</formula>
    </cfRule>
    <cfRule type="cellIs" dxfId="569" priority="38" operator="equal" stopIfTrue="1">
      <formula>"Н"</formula>
    </cfRule>
    <cfRule type="cellIs" dxfId="570" priority="39" operator="equal" stopIfTrue="1">
      <formula>"Б"</formula>
    </cfRule>
    <cfRule type="cellIs" dxfId="571" priority="40" operator="equal" stopIfTrue="1">
      <formula>"ПР"</formula>
    </cfRule>
  </conditionalFormatting>
  <conditionalFormatting sqref="CJ50:CK50">
    <cfRule type="cellIs" dxfId="572" priority="1" operator="equal" stopIfTrue="1">
      <formula>"ОТ"</formula>
    </cfRule>
    <cfRule type="cellIs" dxfId="573" priority="2" operator="equal" stopIfTrue="1">
      <formula>"В"</formula>
    </cfRule>
    <cfRule type="cellIs" dxfId="574" priority="3" operator="equal" stopIfTrue="1">
      <formula>"Н"</formula>
    </cfRule>
    <cfRule type="cellIs" dxfId="575" priority="4" operator="equal" stopIfTrue="1">
      <formula>"Б"</formula>
    </cfRule>
    <cfRule type="cellIs" dxfId="576" priority="5" operator="equal" stopIfTrue="1">
      <formula>"ПР"</formula>
    </cfRule>
    <cfRule type="cellIs" dxfId="577" priority="6" operator="equal" stopIfTrue="1">
      <formula>"ОТ"</formula>
    </cfRule>
    <cfRule type="cellIs" dxfId="578" priority="7" operator="equal" stopIfTrue="1">
      <formula>"В"</formula>
    </cfRule>
    <cfRule type="cellIs" dxfId="579" priority="8" operator="equal" stopIfTrue="1">
      <formula>"Н"</formula>
    </cfRule>
    <cfRule type="cellIs" dxfId="580" priority="9" operator="equal" stopIfTrue="1">
      <formula>"Б"</formula>
    </cfRule>
    <cfRule type="cellIs" dxfId="581" priority="10" operator="equal" stopIfTrue="1">
      <formula>"ПР"</formula>
    </cfRule>
    <cfRule type="cellIs" dxfId="582" priority="11" operator="equal" stopIfTrue="1">
      <formula>"ОТ"</formula>
    </cfRule>
    <cfRule type="cellIs" dxfId="583" priority="12" operator="equal" stopIfTrue="1">
      <formula>"В"</formula>
    </cfRule>
    <cfRule type="cellIs" dxfId="584" priority="13" operator="equal" stopIfTrue="1">
      <formula>"Н"</formula>
    </cfRule>
    <cfRule type="cellIs" dxfId="585" priority="14" operator="equal" stopIfTrue="1">
      <formula>"Б"</formula>
    </cfRule>
    <cfRule type="cellIs" dxfId="586" priority="15" operator="equal" stopIfTrue="1">
      <formula>"ПР"</formula>
    </cfRule>
    <cfRule type="cellIs" dxfId="587" priority="16" operator="equal" stopIfTrue="1">
      <formula>"ОТ"</formula>
    </cfRule>
    <cfRule type="cellIs" dxfId="588" priority="17" operator="equal" stopIfTrue="1">
      <formula>"В"</formula>
    </cfRule>
    <cfRule type="cellIs" dxfId="589" priority="18" operator="equal" stopIfTrue="1">
      <formula>"Н"</formula>
    </cfRule>
    <cfRule type="cellIs" dxfId="590" priority="19" operator="equal" stopIfTrue="1">
      <formula>"Б"</formula>
    </cfRule>
    <cfRule type="cellIs" dxfId="591" priority="20" operator="equal" stopIfTrue="1">
      <formula>"ПР"</formula>
    </cfRule>
    <cfRule type="cellIs" dxfId="592" priority="21" operator="equal" stopIfTrue="1">
      <formula>"ОТ"</formula>
    </cfRule>
    <cfRule type="cellIs" dxfId="593" priority="22" operator="equal" stopIfTrue="1">
      <formula>"В"</formula>
    </cfRule>
    <cfRule type="cellIs" dxfId="594" priority="23" operator="equal" stopIfTrue="1">
      <formula>"Н"</formula>
    </cfRule>
    <cfRule type="cellIs" dxfId="595" priority="24" operator="equal" stopIfTrue="1">
      <formula>"Б"</formula>
    </cfRule>
    <cfRule type="cellIs" dxfId="596" priority="25" operator="equal" stopIfTrue="1">
      <formula>"ПР"</formula>
    </cfRule>
    <cfRule type="cellIs" dxfId="597" priority="26" operator="equal" stopIfTrue="1">
      <formula>"ОТ"</formula>
    </cfRule>
    <cfRule type="cellIs" dxfId="598" priority="27" operator="equal" stopIfTrue="1">
      <formula>"В"</formula>
    </cfRule>
    <cfRule type="cellIs" dxfId="599" priority="28" operator="equal" stopIfTrue="1">
      <formula>"Н"</formula>
    </cfRule>
    <cfRule type="cellIs" dxfId="600" priority="29" operator="equal" stopIfTrue="1">
      <formula>"Б"</formula>
    </cfRule>
    <cfRule type="cellIs" dxfId="601" priority="30" operator="equal" stopIfTrue="1">
      <formula>"ПР"</formula>
    </cfRule>
    <cfRule type="cellIs" dxfId="602" priority="31" operator="equal" stopIfTrue="1">
      <formula>"ОТ"</formula>
    </cfRule>
    <cfRule type="cellIs" dxfId="603" priority="32" operator="equal" stopIfTrue="1">
      <formula>"В"</formula>
    </cfRule>
    <cfRule type="cellIs" dxfId="604" priority="33" operator="equal" stopIfTrue="1">
      <formula>"Н"</formula>
    </cfRule>
    <cfRule type="cellIs" dxfId="605" priority="34" operator="equal" stopIfTrue="1">
      <formula>"Б"</formula>
    </cfRule>
    <cfRule type="cellIs" dxfId="606" priority="35" operator="equal" stopIfTrue="1">
      <formula>"ПР"</formula>
    </cfRule>
    <cfRule type="cellIs" dxfId="607" priority="36" operator="equal" stopIfTrue="1">
      <formula>"ОТ"</formula>
    </cfRule>
    <cfRule type="cellIs" dxfId="608" priority="37" operator="equal" stopIfTrue="1">
      <formula>"В"</formula>
    </cfRule>
    <cfRule type="cellIs" dxfId="609" priority="38" operator="equal" stopIfTrue="1">
      <formula>"Н"</formula>
    </cfRule>
    <cfRule type="cellIs" dxfId="610" priority="39" operator="equal" stopIfTrue="1">
      <formula>"Б"</formula>
    </cfRule>
    <cfRule type="cellIs" dxfId="611" priority="40" operator="equal" stopIfTrue="1">
      <formula>"ПР"</formula>
    </cfRule>
    <cfRule type="cellIs" dxfId="612" priority="41" operator="equal" stopIfTrue="1">
      <formula>"ОТ"</formula>
    </cfRule>
    <cfRule type="cellIs" dxfId="613" priority="42" operator="equal" stopIfTrue="1">
      <formula>"В"</formula>
    </cfRule>
    <cfRule type="cellIs" dxfId="614" priority="43" operator="equal" stopIfTrue="1">
      <formula>"Н"</formula>
    </cfRule>
    <cfRule type="cellIs" dxfId="615" priority="44" operator="equal" stopIfTrue="1">
      <formula>"Б"</formula>
    </cfRule>
    <cfRule type="cellIs" dxfId="616" priority="45" operator="equal" stopIfTrue="1">
      <formula>"ПР"</formula>
    </cfRule>
    <cfRule type="cellIs" dxfId="617" priority="46" operator="equal" stopIfTrue="1">
      <formula>"ОТ"</formula>
    </cfRule>
    <cfRule type="cellIs" dxfId="618" priority="47" operator="equal" stopIfTrue="1">
      <formula>"В"</formula>
    </cfRule>
    <cfRule type="cellIs" dxfId="619" priority="48" operator="equal" stopIfTrue="1">
      <formula>"Н"</formula>
    </cfRule>
    <cfRule type="cellIs" dxfId="620" priority="49" operator="equal" stopIfTrue="1">
      <formula>"Б"</formula>
    </cfRule>
    <cfRule type="cellIs" dxfId="621" priority="50" operator="equal" stopIfTrue="1">
      <formula>"ПР"</formula>
    </cfRule>
    <cfRule type="cellIs" dxfId="622" priority="51" operator="equal" stopIfTrue="1">
      <formula>"ОТ"</formula>
    </cfRule>
    <cfRule type="cellIs" dxfId="623" priority="52" operator="equal" stopIfTrue="1">
      <formula>"В"</formula>
    </cfRule>
    <cfRule type="cellIs" dxfId="624" priority="53" operator="equal" stopIfTrue="1">
      <formula>"Н"</formula>
    </cfRule>
    <cfRule type="cellIs" dxfId="625" priority="54" operator="equal" stopIfTrue="1">
      <formula>"Б"</formula>
    </cfRule>
    <cfRule type="cellIs" dxfId="626" priority="55" operator="equal" stopIfTrue="1">
      <formula>"ПР"</formula>
    </cfRule>
    <cfRule type="cellIs" dxfId="627" priority="56" operator="equal" stopIfTrue="1">
      <formula>"ОТ"</formula>
    </cfRule>
    <cfRule type="cellIs" dxfId="628" priority="57" operator="equal" stopIfTrue="1">
      <formula>"В"</formula>
    </cfRule>
    <cfRule type="cellIs" dxfId="629" priority="58" operator="equal" stopIfTrue="1">
      <formula>"Н"</formula>
    </cfRule>
    <cfRule type="cellIs" dxfId="630" priority="59" operator="equal" stopIfTrue="1">
      <formula>"Б"</formula>
    </cfRule>
    <cfRule type="cellIs" dxfId="631" priority="60" operator="equal" stopIfTrue="1">
      <formula>"ПР"</formula>
    </cfRule>
    <cfRule type="cellIs" dxfId="632" priority="61" operator="equal" stopIfTrue="1">
      <formula>"ОТ"</formula>
    </cfRule>
    <cfRule type="cellIs" dxfId="633" priority="62" operator="equal" stopIfTrue="1">
      <formula>"В"</formula>
    </cfRule>
    <cfRule type="cellIs" dxfId="634" priority="63" operator="equal" stopIfTrue="1">
      <formula>"Н"</formula>
    </cfRule>
    <cfRule type="cellIs" dxfId="635" priority="64" operator="equal" stopIfTrue="1">
      <formula>"Б"</formula>
    </cfRule>
    <cfRule type="cellIs" dxfId="636" priority="65" operator="equal" stopIfTrue="1">
      <formula>"ПР"</formula>
    </cfRule>
    <cfRule type="cellIs" dxfId="637" priority="66" operator="equal" stopIfTrue="1">
      <formula>"ОТ"</formula>
    </cfRule>
    <cfRule type="cellIs" dxfId="638" priority="67" operator="equal" stopIfTrue="1">
      <formula>"В"</formula>
    </cfRule>
    <cfRule type="cellIs" dxfId="639" priority="68" operator="equal" stopIfTrue="1">
      <formula>"Н"</formula>
    </cfRule>
    <cfRule type="cellIs" dxfId="640" priority="69" operator="equal" stopIfTrue="1">
      <formula>"Б"</formula>
    </cfRule>
    <cfRule type="cellIs" dxfId="641" priority="70" operator="equal" stopIfTrue="1">
      <formula>"ПР"</formula>
    </cfRule>
    <cfRule type="cellIs" dxfId="642" priority="71" operator="equal" stopIfTrue="1">
      <formula>"ОТ"</formula>
    </cfRule>
    <cfRule type="cellIs" dxfId="643" priority="72" operator="equal" stopIfTrue="1">
      <formula>"В"</formula>
    </cfRule>
    <cfRule type="cellIs" dxfId="644" priority="73" operator="equal" stopIfTrue="1">
      <formula>"Н"</formula>
    </cfRule>
    <cfRule type="cellIs" dxfId="645" priority="74" operator="equal" stopIfTrue="1">
      <formula>"Б"</formula>
    </cfRule>
    <cfRule type="cellIs" dxfId="646" priority="75" operator="equal" stopIfTrue="1">
      <formula>"ПР"</formula>
    </cfRule>
    <cfRule type="cellIs" dxfId="647" priority="76" operator="equal" stopIfTrue="1">
      <formula>"ОТ"</formula>
    </cfRule>
    <cfRule type="cellIs" dxfId="648" priority="77" operator="equal" stopIfTrue="1">
      <formula>"В"</formula>
    </cfRule>
    <cfRule type="cellIs" dxfId="649" priority="78" operator="equal" stopIfTrue="1">
      <formula>"Н"</formula>
    </cfRule>
    <cfRule type="cellIs" dxfId="650" priority="79" operator="equal" stopIfTrue="1">
      <formula>"Б"</formula>
    </cfRule>
    <cfRule type="cellIs" dxfId="651" priority="80" operator="equal" stopIfTrue="1">
      <formula>"ПР"</formula>
    </cfRule>
  </conditionalFormatting>
  <conditionalFormatting sqref="AK53:AL53 CA53:CB53 CD53:CE53 AB54:AC54 AE54:AF54 AH54:AI54 AN54:AO54 AW54:AX54 AZ54:BA54 BC54:BD54 BF54:BG54 BI54:BJ54 BR54:BS54 BU54:BV54 BX54:BY54 CM54:CN54 CP54:CQ54 CS54:CT54 AB55:AC55 AE55:AF55 AH55:AI55 AK55:AL55 AN55:AO55 AW55:AX55 AZ55:BA55 BC55:BD55 BF55:BG55 BI55:BJ55 BR55:BS55 BU55:BV55 BX55:BY55 CA55:CB55 CD55:CE55 CM55:CN55 CP55:CQ55 CS55:CT55 CG71:CH71 S72:T72 CG73:CH73 S80:T80 AB80:AC81 M84:N85">
    <cfRule type="cellIs" dxfId="652" priority="1" operator="equal" stopIfTrue="1">
      <formula>"ОТ"</formula>
    </cfRule>
    <cfRule type="cellIs" dxfId="653" priority="2" operator="equal" stopIfTrue="1">
      <formula>"В"</formula>
    </cfRule>
    <cfRule type="cellIs" dxfId="654" priority="3" operator="equal" stopIfTrue="1">
      <formula>"Н"</formula>
    </cfRule>
    <cfRule type="cellIs" dxfId="655" priority="4" operator="equal" stopIfTrue="1">
      <formula>"Б"</formula>
    </cfRule>
    <cfRule type="cellIs" dxfId="656" priority="5" operator="equal" stopIfTrue="1">
      <formula>"ПР"</formula>
    </cfRule>
    <cfRule type="cellIs" dxfId="657" priority="6" operator="equal" stopIfTrue="1">
      <formula>"ОТ"</formula>
    </cfRule>
    <cfRule type="cellIs" dxfId="658" priority="7" operator="equal" stopIfTrue="1">
      <formula>"В"</formula>
    </cfRule>
    <cfRule type="cellIs" dxfId="659" priority="8" operator="equal" stopIfTrue="1">
      <formula>"Н"</formula>
    </cfRule>
    <cfRule type="cellIs" dxfId="660" priority="9" operator="equal" stopIfTrue="1">
      <formula>"Б"</formula>
    </cfRule>
    <cfRule type="cellIs" dxfId="661" priority="10" operator="equal" stopIfTrue="1">
      <formula>"ПР"</formula>
    </cfRule>
    <cfRule type="cellIs" dxfId="662" priority="11" operator="equal" stopIfTrue="1">
      <formula>"ОТ"</formula>
    </cfRule>
    <cfRule type="cellIs" dxfId="663" priority="12" operator="equal" stopIfTrue="1">
      <formula>"В"</formula>
    </cfRule>
    <cfRule type="cellIs" dxfId="664" priority="13" operator="equal" stopIfTrue="1">
      <formula>"Н"</formula>
    </cfRule>
    <cfRule type="cellIs" dxfId="665" priority="14" operator="equal" stopIfTrue="1">
      <formula>"Б"</formula>
    </cfRule>
    <cfRule type="cellIs" dxfId="666" priority="15" operator="equal" stopIfTrue="1">
      <formula>"ПР"</formula>
    </cfRule>
  </conditionalFormatting>
  <conditionalFormatting sqref="J70:K71">
    <cfRule type="cellIs" dxfId="667" priority="1" operator="equal" stopIfTrue="1">
      <formula>"ОТ"</formula>
    </cfRule>
    <cfRule type="cellIs" dxfId="668" priority="2" operator="equal" stopIfTrue="1">
      <formula>"В"</formula>
    </cfRule>
    <cfRule type="cellIs" dxfId="669" priority="3" operator="equal" stopIfTrue="1">
      <formula>"Н"</formula>
    </cfRule>
    <cfRule type="cellIs" dxfId="670" priority="4" operator="equal" stopIfTrue="1">
      <formula>"Б"</formula>
    </cfRule>
    <cfRule type="cellIs" dxfId="671" priority="5" operator="equal" stopIfTrue="1">
      <formula>"ПР"</formula>
    </cfRule>
    <cfRule type="cellIs" dxfId="672" priority="6" operator="equal" stopIfTrue="1">
      <formula>"ОТ"</formula>
    </cfRule>
    <cfRule type="cellIs" dxfId="673" priority="7" operator="equal" stopIfTrue="1">
      <formula>"В"</formula>
    </cfRule>
    <cfRule type="cellIs" dxfId="674" priority="8" operator="equal" stopIfTrue="1">
      <formula>"Н"</formula>
    </cfRule>
    <cfRule type="cellIs" dxfId="675" priority="9" operator="equal" stopIfTrue="1">
      <formula>"Б"</formula>
    </cfRule>
    <cfRule type="cellIs" dxfId="676" priority="10" operator="equal" stopIfTrue="1">
      <formula>"ПР"</formula>
    </cfRule>
    <cfRule type="cellIs" dxfId="677" priority="11" operator="equal" stopIfTrue="1">
      <formula>"ОТ"</formula>
    </cfRule>
    <cfRule type="cellIs" dxfId="678" priority="12" operator="equal" stopIfTrue="1">
      <formula>"В"</formula>
    </cfRule>
    <cfRule type="cellIs" dxfId="679" priority="13" operator="equal" stopIfTrue="1">
      <formula>"Н"</formula>
    </cfRule>
    <cfRule type="cellIs" dxfId="680" priority="14" operator="equal" stopIfTrue="1">
      <formula>"Б"</formula>
    </cfRule>
    <cfRule type="cellIs" dxfId="681" priority="15" operator="equal" stopIfTrue="1">
      <formula>"ПР"</formula>
    </cfRule>
    <cfRule type="cellIs" dxfId="682" priority="16" operator="equal" stopIfTrue="1">
      <formula>"ОТ"</formula>
    </cfRule>
    <cfRule type="cellIs" dxfId="683" priority="17" operator="equal" stopIfTrue="1">
      <formula>"В"</formula>
    </cfRule>
    <cfRule type="cellIs" dxfId="684" priority="18" operator="equal" stopIfTrue="1">
      <formula>"Н"</formula>
    </cfRule>
    <cfRule type="cellIs" dxfId="685" priority="19" operator="equal" stopIfTrue="1">
      <formula>"Б"</formula>
    </cfRule>
    <cfRule type="cellIs" dxfId="686" priority="20" operator="equal" stopIfTrue="1">
      <formula>"ПР"</formula>
    </cfRule>
    <cfRule type="cellIs" dxfId="687" priority="21" operator="equal" stopIfTrue="1">
      <formula>"ОТ"</formula>
    </cfRule>
    <cfRule type="cellIs" dxfId="688" priority="22" operator="equal" stopIfTrue="1">
      <formula>"В"</formula>
    </cfRule>
    <cfRule type="cellIs" dxfId="689" priority="23" operator="equal" stopIfTrue="1">
      <formula>"Н"</formula>
    </cfRule>
    <cfRule type="cellIs" dxfId="690" priority="24" operator="equal" stopIfTrue="1">
      <formula>"Б"</formula>
    </cfRule>
    <cfRule type="cellIs" dxfId="691" priority="25" operator="equal" stopIfTrue="1">
      <formula>"ПР"</formula>
    </cfRule>
    <cfRule type="cellIs" dxfId="692" priority="26" operator="equal" stopIfTrue="1">
      <formula>"ОТ"</formula>
    </cfRule>
    <cfRule type="cellIs" dxfId="693" priority="27" operator="equal" stopIfTrue="1">
      <formula>"В"</formula>
    </cfRule>
    <cfRule type="cellIs" dxfId="694" priority="28" operator="equal" stopIfTrue="1">
      <formula>"Н"</formula>
    </cfRule>
    <cfRule type="cellIs" dxfId="695" priority="29" operator="equal" stopIfTrue="1">
      <formula>"Б"</formula>
    </cfRule>
    <cfRule type="cellIs" dxfId="696" priority="30" operator="equal" stopIfTrue="1">
      <formula>"ПР"</formula>
    </cfRule>
    <cfRule type="cellIs" dxfId="697" priority="31" operator="equal" stopIfTrue="1">
      <formula>"ОТ"</formula>
    </cfRule>
    <cfRule type="cellIs" dxfId="698" priority="32" operator="equal" stopIfTrue="1">
      <formula>"В"</formula>
    </cfRule>
    <cfRule type="cellIs" dxfId="699" priority="33" operator="equal" stopIfTrue="1">
      <formula>"Н"</formula>
    </cfRule>
    <cfRule type="cellIs" dxfId="700" priority="34" operator="equal" stopIfTrue="1">
      <formula>"Б"</formula>
    </cfRule>
    <cfRule type="cellIs" dxfId="701" priority="35" operator="equal" stopIfTrue="1">
      <formula>"ПР"</formula>
    </cfRule>
    <cfRule type="cellIs" dxfId="702" priority="36" operator="equal" stopIfTrue="1">
      <formula>"ОТ"</formula>
    </cfRule>
    <cfRule type="cellIs" dxfId="703" priority="37" operator="equal" stopIfTrue="1">
      <formula>"В"</formula>
    </cfRule>
    <cfRule type="cellIs" dxfId="704" priority="38" operator="equal" stopIfTrue="1">
      <formula>"Н"</formula>
    </cfRule>
    <cfRule type="cellIs" dxfId="705" priority="39" operator="equal" stopIfTrue="1">
      <formula>"Б"</formula>
    </cfRule>
    <cfRule type="cellIs" dxfId="706" priority="40" operator="equal" stopIfTrue="1">
      <formula>"ПР"</formula>
    </cfRule>
    <cfRule type="cellIs" dxfId="707" priority="41" operator="equal" stopIfTrue="1">
      <formula>"ОТ"</formula>
    </cfRule>
    <cfRule type="cellIs" dxfId="708" priority="42" operator="equal" stopIfTrue="1">
      <formula>"В"</formula>
    </cfRule>
    <cfRule type="cellIs" dxfId="709" priority="43" operator="equal" stopIfTrue="1">
      <formula>"Н"</formula>
    </cfRule>
    <cfRule type="cellIs" dxfId="710" priority="44" operator="equal" stopIfTrue="1">
      <formula>"Б"</formula>
    </cfRule>
    <cfRule type="cellIs" dxfId="711" priority="45" operator="equal" stopIfTrue="1">
      <formula>"ПР"</formula>
    </cfRule>
    <cfRule type="cellIs" dxfId="712" priority="46" operator="equal" stopIfTrue="1">
      <formula>"ОТ"</formula>
    </cfRule>
    <cfRule type="cellIs" dxfId="713" priority="47" operator="equal" stopIfTrue="1">
      <formula>"В"</formula>
    </cfRule>
    <cfRule type="cellIs" dxfId="714" priority="48" operator="equal" stopIfTrue="1">
      <formula>"Н"</formula>
    </cfRule>
    <cfRule type="cellIs" dxfId="715" priority="49" operator="equal" stopIfTrue="1">
      <formula>"Б"</formula>
    </cfRule>
    <cfRule type="cellIs" dxfId="716" priority="50" operator="equal" stopIfTrue="1">
      <formula>"ПР"</formula>
    </cfRule>
    <cfRule type="cellIs" dxfId="717" priority="51" operator="equal" stopIfTrue="1">
      <formula>"ОТ"</formula>
    </cfRule>
    <cfRule type="cellIs" dxfId="718" priority="52" operator="equal" stopIfTrue="1">
      <formula>"В"</formula>
    </cfRule>
    <cfRule type="cellIs" dxfId="719" priority="53" operator="equal" stopIfTrue="1">
      <formula>"Н"</formula>
    </cfRule>
    <cfRule type="cellIs" dxfId="720" priority="54" operator="equal" stopIfTrue="1">
      <formula>"Б"</formula>
    </cfRule>
    <cfRule type="cellIs" dxfId="721" priority="55" operator="equal" stopIfTrue="1">
      <formula>"ПР"</formula>
    </cfRule>
    <cfRule type="cellIs" dxfId="722" priority="56" operator="equal" stopIfTrue="1">
      <formula>"ОТ"</formula>
    </cfRule>
    <cfRule type="cellIs" dxfId="723" priority="57" operator="equal" stopIfTrue="1">
      <formula>"В"</formula>
    </cfRule>
    <cfRule type="cellIs" dxfId="724" priority="58" operator="equal" stopIfTrue="1">
      <formula>"Н"</formula>
    </cfRule>
    <cfRule type="cellIs" dxfId="725" priority="59" operator="equal" stopIfTrue="1">
      <formula>"Б"</formula>
    </cfRule>
    <cfRule type="cellIs" dxfId="726" priority="60" operator="equal" stopIfTrue="1">
      <formula>"ПР"</formula>
    </cfRule>
    <cfRule type="cellIs" dxfId="727" priority="61" operator="equal" stopIfTrue="1">
      <formula>"ОТ"</formula>
    </cfRule>
    <cfRule type="cellIs" dxfId="728" priority="62" operator="equal" stopIfTrue="1">
      <formula>"В"</formula>
    </cfRule>
    <cfRule type="cellIs" dxfId="729" priority="63" operator="equal" stopIfTrue="1">
      <formula>"Н"</formula>
    </cfRule>
    <cfRule type="cellIs" dxfId="730" priority="64" operator="equal" stopIfTrue="1">
      <formula>"Б"</formula>
    </cfRule>
    <cfRule type="cellIs" dxfId="731" priority="65" operator="equal" stopIfTrue="1">
      <formula>"ПР"</formula>
    </cfRule>
  </conditionalFormatting>
  <conditionalFormatting sqref="AE70:AF71 AW70:AX71 BR70:BS71">
    <cfRule type="cellIs" dxfId="732" priority="1" operator="equal" stopIfTrue="1">
      <formula>"ОТ"</formula>
    </cfRule>
    <cfRule type="cellIs" dxfId="733" priority="2" operator="equal" stopIfTrue="1">
      <formula>"В"</formula>
    </cfRule>
    <cfRule type="cellIs" dxfId="734" priority="3" operator="equal" stopIfTrue="1">
      <formula>"Н"</formula>
    </cfRule>
    <cfRule type="cellIs" dxfId="735" priority="4" operator="equal" stopIfTrue="1">
      <formula>"Б"</formula>
    </cfRule>
    <cfRule type="cellIs" dxfId="736" priority="5" operator="equal" stopIfTrue="1">
      <formula>"ПР"</formula>
    </cfRule>
    <cfRule type="cellIs" dxfId="737" priority="6" operator="equal" stopIfTrue="1">
      <formula>"ОТ"</formula>
    </cfRule>
    <cfRule type="cellIs" dxfId="738" priority="7" operator="equal" stopIfTrue="1">
      <formula>"В"</formula>
    </cfRule>
    <cfRule type="cellIs" dxfId="739" priority="8" operator="equal" stopIfTrue="1">
      <formula>"Н"</formula>
    </cfRule>
    <cfRule type="cellIs" dxfId="740" priority="9" operator="equal" stopIfTrue="1">
      <formula>"Б"</formula>
    </cfRule>
    <cfRule type="cellIs" dxfId="741" priority="10" operator="equal" stopIfTrue="1">
      <formula>"ПР"</formula>
    </cfRule>
    <cfRule type="cellIs" dxfId="742" priority="11" operator="equal" stopIfTrue="1">
      <formula>"ОТ"</formula>
    </cfRule>
    <cfRule type="cellIs" dxfId="743" priority="12" operator="equal" stopIfTrue="1">
      <formula>"В"</formula>
    </cfRule>
    <cfRule type="cellIs" dxfId="744" priority="13" operator="equal" stopIfTrue="1">
      <formula>"Н"</formula>
    </cfRule>
    <cfRule type="cellIs" dxfId="745" priority="14" operator="equal" stopIfTrue="1">
      <formula>"Б"</formula>
    </cfRule>
    <cfRule type="cellIs" dxfId="746" priority="15" operator="equal" stopIfTrue="1">
      <formula>"ПР"</formula>
    </cfRule>
    <cfRule type="cellIs" dxfId="747" priority="16" operator="equal" stopIfTrue="1">
      <formula>"ОТ"</formula>
    </cfRule>
    <cfRule type="cellIs" dxfId="748" priority="17" operator="equal" stopIfTrue="1">
      <formula>"В"</formula>
    </cfRule>
    <cfRule type="cellIs" dxfId="749" priority="18" operator="equal" stopIfTrue="1">
      <formula>"Н"</formula>
    </cfRule>
    <cfRule type="cellIs" dxfId="750" priority="19" operator="equal" stopIfTrue="1">
      <formula>"Б"</formula>
    </cfRule>
    <cfRule type="cellIs" dxfId="751" priority="20" operator="equal" stopIfTrue="1">
      <formula>"ПР"</formula>
    </cfRule>
    <cfRule type="cellIs" dxfId="752" priority="21" operator="equal" stopIfTrue="1">
      <formula>"ОТ"</formula>
    </cfRule>
    <cfRule type="cellIs" dxfId="753" priority="22" operator="equal" stopIfTrue="1">
      <formula>"В"</formula>
    </cfRule>
    <cfRule type="cellIs" dxfId="754" priority="23" operator="equal" stopIfTrue="1">
      <formula>"Н"</formula>
    </cfRule>
    <cfRule type="cellIs" dxfId="755" priority="24" operator="equal" stopIfTrue="1">
      <formula>"Б"</formula>
    </cfRule>
    <cfRule type="cellIs" dxfId="756" priority="25" operator="equal" stopIfTrue="1">
      <formula>"ПР"</formula>
    </cfRule>
    <cfRule type="cellIs" dxfId="757" priority="26" operator="equal" stopIfTrue="1">
      <formula>"ОТ"</formula>
    </cfRule>
    <cfRule type="cellIs" dxfId="758" priority="27" operator="equal" stopIfTrue="1">
      <formula>"В"</formula>
    </cfRule>
    <cfRule type="cellIs" dxfId="759" priority="28" operator="equal" stopIfTrue="1">
      <formula>"Н"</formula>
    </cfRule>
    <cfRule type="cellIs" dxfId="760" priority="29" operator="equal" stopIfTrue="1">
      <formula>"Б"</formula>
    </cfRule>
    <cfRule type="cellIs" dxfId="761" priority="30" operator="equal" stopIfTrue="1">
      <formula>"ПР"</formula>
    </cfRule>
    <cfRule type="cellIs" dxfId="762" priority="31" operator="equal" stopIfTrue="1">
      <formula>"ОТ"</formula>
    </cfRule>
    <cfRule type="cellIs" dxfId="763" priority="32" operator="equal" stopIfTrue="1">
      <formula>"В"</formula>
    </cfRule>
    <cfRule type="cellIs" dxfId="764" priority="33" operator="equal" stopIfTrue="1">
      <formula>"Н"</formula>
    </cfRule>
    <cfRule type="cellIs" dxfId="765" priority="34" operator="equal" stopIfTrue="1">
      <formula>"Б"</formula>
    </cfRule>
    <cfRule type="cellIs" dxfId="766" priority="35" operator="equal" stopIfTrue="1">
      <formula>"ПР"</formula>
    </cfRule>
    <cfRule type="cellIs" dxfId="767" priority="36" operator="equal" stopIfTrue="1">
      <formula>"ОТ"</formula>
    </cfRule>
    <cfRule type="cellIs" dxfId="768" priority="37" operator="equal" stopIfTrue="1">
      <formula>"В"</formula>
    </cfRule>
    <cfRule type="cellIs" dxfId="769" priority="38" operator="equal" stopIfTrue="1">
      <formula>"Н"</formula>
    </cfRule>
    <cfRule type="cellIs" dxfId="770" priority="39" operator="equal" stopIfTrue="1">
      <formula>"Б"</formula>
    </cfRule>
    <cfRule type="cellIs" dxfId="771" priority="40" operator="equal" stopIfTrue="1">
      <formula>"ПР"</formula>
    </cfRule>
    <cfRule type="cellIs" dxfId="772" priority="41" operator="equal" stopIfTrue="1">
      <formula>"ОТ"</formula>
    </cfRule>
    <cfRule type="cellIs" dxfId="773" priority="42" operator="equal" stopIfTrue="1">
      <formula>"В"</formula>
    </cfRule>
    <cfRule type="cellIs" dxfId="774" priority="43" operator="equal" stopIfTrue="1">
      <formula>"Н"</formula>
    </cfRule>
    <cfRule type="cellIs" dxfId="775" priority="44" operator="equal" stopIfTrue="1">
      <formula>"Б"</formula>
    </cfRule>
    <cfRule type="cellIs" dxfId="776" priority="45" operator="equal" stopIfTrue="1">
      <formula>"ПР"</formula>
    </cfRule>
    <cfRule type="cellIs" dxfId="777" priority="46" operator="equal" stopIfTrue="1">
      <formula>"ОТ"</formula>
    </cfRule>
    <cfRule type="cellIs" dxfId="778" priority="47" operator="equal" stopIfTrue="1">
      <formula>"В"</formula>
    </cfRule>
    <cfRule type="cellIs" dxfId="779" priority="48" operator="equal" stopIfTrue="1">
      <formula>"Н"</formula>
    </cfRule>
    <cfRule type="cellIs" dxfId="780" priority="49" operator="equal" stopIfTrue="1">
      <formula>"Б"</formula>
    </cfRule>
    <cfRule type="cellIs" dxfId="781" priority="50" operator="equal" stopIfTrue="1">
      <formula>"ПР"</formula>
    </cfRule>
    <cfRule type="cellIs" dxfId="782" priority="51" operator="equal" stopIfTrue="1">
      <formula>"ОТ"</formula>
    </cfRule>
    <cfRule type="cellIs" dxfId="783" priority="52" operator="equal" stopIfTrue="1">
      <formula>"В"</formula>
    </cfRule>
    <cfRule type="cellIs" dxfId="784" priority="53" operator="equal" stopIfTrue="1">
      <formula>"Н"</formula>
    </cfRule>
    <cfRule type="cellIs" dxfId="785" priority="54" operator="equal" stopIfTrue="1">
      <formula>"Б"</formula>
    </cfRule>
    <cfRule type="cellIs" dxfId="786" priority="55" operator="equal" stopIfTrue="1">
      <formula>"ПР"</formula>
    </cfRule>
    <cfRule type="cellIs" dxfId="787" priority="56" operator="equal" stopIfTrue="1">
      <formula>"ОТ"</formula>
    </cfRule>
    <cfRule type="cellIs" dxfId="788" priority="57" operator="equal" stopIfTrue="1">
      <formula>"В"</formula>
    </cfRule>
    <cfRule type="cellIs" dxfId="789" priority="58" operator="equal" stopIfTrue="1">
      <formula>"Н"</formula>
    </cfRule>
    <cfRule type="cellIs" dxfId="790" priority="59" operator="equal" stopIfTrue="1">
      <formula>"Б"</formula>
    </cfRule>
    <cfRule type="cellIs" dxfId="791" priority="60" operator="equal" stopIfTrue="1">
      <formula>"ПР"</formula>
    </cfRule>
    <cfRule type="cellIs" dxfId="792" priority="61" operator="equal" stopIfTrue="1">
      <formula>"ОТ"</formula>
    </cfRule>
    <cfRule type="cellIs" dxfId="793" priority="62" operator="equal" stopIfTrue="1">
      <formula>"В"</formula>
    </cfRule>
    <cfRule type="cellIs" dxfId="794" priority="63" operator="equal" stopIfTrue="1">
      <formula>"Н"</formula>
    </cfRule>
    <cfRule type="cellIs" dxfId="795" priority="64" operator="equal" stopIfTrue="1">
      <formula>"Б"</formula>
    </cfRule>
    <cfRule type="cellIs" dxfId="796" priority="65" operator="equal" stopIfTrue="1">
      <formula>"ПР"</formula>
    </cfRule>
    <cfRule type="cellIs" dxfId="797" priority="66" operator="equal" stopIfTrue="1">
      <formula>"ОТ"</formula>
    </cfRule>
    <cfRule type="cellIs" dxfId="798" priority="67" operator="equal" stopIfTrue="1">
      <formula>"В"</formula>
    </cfRule>
    <cfRule type="cellIs" dxfId="799" priority="68" operator="equal" stopIfTrue="1">
      <formula>"Н"</formula>
    </cfRule>
    <cfRule type="cellIs" dxfId="800" priority="69" operator="equal" stopIfTrue="1">
      <formula>"Б"</formula>
    </cfRule>
    <cfRule type="cellIs" dxfId="801" priority="70" operator="equal" stopIfTrue="1">
      <formula>"ПР"</formula>
    </cfRule>
  </conditionalFormatting>
  <conditionalFormatting sqref="G96:CU97 G99:H99 J99:K99 M99:N99 P99:Q99 S99:T99 V99:W99 Y99:Z99 AB99:AC99 AE99:AF99 AH99:AI99 AK99:AL99 AN99:AO99 AQ99:AR99 AT99:AU99 AW99:AX99 AZ99:BA99 BC99:BD99 BF99:BG99 BI99:BJ99 BL99:BM99 BO99:BP99 BR99:BS99 BU99:BV99 BX99:BY99 CA99:CB99 CD99:CE99 CG99:CH99 CJ99:CK99 CM99:CN99 CP99:CQ99 CS99:CT99 G100:H100 J100:K100 M100:N100 P100:Q100 S100:T100 V100:W100 Y100:Z100 AB100:AC100 AE100:AF100 AH100:AI100 AK100:AL100 AN100:AO100 AQ100:AR100 AT100:AU100 AW100:AX100 AZ100:BA100 BC100:BD100 BF100:BG100 BI100:BJ100 BL100:BM100 BO100:BP100 BR100:BS100 BU100:BV100 BX100:BY100 CA100:CB100 CD100:CE100 CG100:CH100 CJ100:CK100 CM100:CN100 CP100:CQ100 CS100:CT100 G101:H101 J101:K101 M101:N101 P101:Q101 S101:T101 V101:W101 Y101:Z101 AB101:AC101 AE101:AF101 AH101:AI101 AK101:AL101 AN101:AO101 AQ101:AR101 AT101:AU101 AW101:AX101 AZ101:BA101 BC101:BD101 BF101:BG101 BI101:BJ101 BL101:BM101 BO101:BP101 BR101:BS101 BU101:BV101 BX101:BY101 CA101:CB101 CD101:CE101 CG101:CH101 CJ101:CK101 CM101:CN101 CP101:CQ101 CS101:CT101 G102:H102 J102:K102 M102:N102 P102:Q102 S102:T102 V102:W102 Y102:Z102 AB102:AC102 AE102:AF102 AH102:AI102 AK102:AL102 AN102:AO102 AQ102:AR102 AT102:AU102 AW102:AX102 AZ102:BA102 BC102:BD102 BF102:BG102 BI102:BJ102 BL102:BM102 BO102:BP102 BR102:BS102 BU102:BV102 BX102:BY102 CA102:CB102 CD102:CE102 CG102:CH102 CJ102:CK102 CM102:CN102 CP102:CQ102 CS102:CT102 G103:H103 J103:K103 M103:N103 P103:Q103 S103:T103 V103:W103 Y103:Z103 AB103:AC103 AE103:AF103 AH103:AI103 AK103:AL103 AN103:AO103 AQ103:AR103 AT103:AU103 AW103:AX103 AZ103:BA103 BC103:BD103 BF103:BG103 BI103:BJ103 BL103:BM103 BO103:BP103 BR103:BS103 BU103:BV103 BX103:BY103 CA103:CB103 CD103:CE103 CG103:CH103 CJ103:CK103 CM103:CN103 CP103:CQ103 CS103:CT103 G104:CU105 G106:H106 J106:K106 M106:N106 P106:Q106 S106:T106 V106:W106 Y106:Z106 AB106:AC106 AE106:AF106 AH106:AI106 AK106:AL106 AN106:AO106 AQ106:AR106 AT106:BJ106 BL106:BM106 BO106:BP106 BR106:BS106 BU106:BV106 BX106:BY106 CA106:CB106 CD106:CE106 CG106:CH106 CJ106:CK106 CM106:CN106 CP106:CQ106 CS106:CT106 G107:H107 J107:K107 M107:N107 P107:Q107 S107:T107 V107:W107 Y107:Z107 AB107:AC107 AE107:AF107 AH107:AI107 AK107:AL107 AN107:AO107 AQ107:AR107 AT107:AU107 AW107:AX107 AZ107:BA107 BC107:BD107 BF107:BG107 BI107:BJ107 BL107:BM107 BO107:BP107 BR107:BS107 BU107:BV107 BX107:BY107 CA107:CB107 CD107:CE107 CG107:CH107 CJ107:CK107 CM107:CN107 CP107:CQ107 CS107:CT107 G108:CU109">
    <cfRule type="containsText" dxfId="802" priority="1" stopIfTrue="1" text="В">
      <formula>NOT(ISERROR(FIND(UPPER("В"),UPPER(G96))))</formula>
      <formula>"В"</formula>
    </cfRule>
  </conditionalFormatting>
  <conditionalFormatting sqref="G98:CU98">
    <cfRule type="cellIs" dxfId="803" priority="1" operator="greaterThanOrEqual" stopIfTrue="1">
      <formula>45</formula>
    </cfRule>
    <cfRule type="containsText" dxfId="804" priority="2" stopIfTrue="1" text="В">
      <formula>NOT(ISERROR(FIND(UPPER("В"),UPPER(G98))))</formula>
      <formula>"В"</formula>
    </cfRule>
  </conditionalFormatting>
  <conditionalFormatting sqref="I99">
    <cfRule type="cellIs" dxfId="805" priority="1" operator="greaterThan" stopIfTrue="1">
      <formula>2</formula>
    </cfRule>
    <cfRule type="cellIs" dxfId="806" priority="2" operator="lessThan" stopIfTrue="1">
      <formula>2</formula>
    </cfRule>
    <cfRule type="containsText" dxfId="807" priority="3" stopIfTrue="1" text="В">
      <formula>NOT(ISERROR(FIND(UPPER("В"),UPPER(I99))))</formula>
      <formula>"В"</formula>
    </cfRule>
  </conditionalFormatting>
  <conditionalFormatting sqref="L99 O99 R99 U99 X99 AA99 AD99 AG99 AJ99 AM99 AP99 AS99 AV99 AY99 BB99 BE99 BH99 BK99 BN99 BQ99 BT99 BW99 BZ99 CC99 CF99 CI99 CL99 CO99 CR99 CU99">
    <cfRule type="cellIs" dxfId="808" priority="1" operator="lessThan" stopIfTrue="1">
      <formula>2</formula>
    </cfRule>
    <cfRule type="cellIs" dxfId="809" priority="2" operator="greaterThan" stopIfTrue="1">
      <formula>2</formula>
    </cfRule>
    <cfRule type="containsText" dxfId="810" priority="3" stopIfTrue="1" text="В">
      <formula>NOT(ISERROR(FIND(UPPER("В"),UPPER(L99))))</formula>
      <formula>"В"</formula>
    </cfRule>
  </conditionalFormatting>
  <conditionalFormatting sqref="I100 L100 O100 R100 U100 X100 AA100 AD100 AG100 AJ100 AM100 AP100 AS100 AV100 AY100 BB100 BE100 BH100 BK100 BN100 BQ100 BT100 BW100 BZ100 CC100 CF100 CI100 CL100 CO100 CR100 CU100">
    <cfRule type="cellIs" dxfId="811" priority="1" operator="greaterThan" stopIfTrue="1">
      <formula>4</formula>
    </cfRule>
    <cfRule type="cellIs" dxfId="812" priority="2" operator="lessThan" stopIfTrue="1">
      <formula>4</formula>
    </cfRule>
    <cfRule type="containsText" dxfId="813" priority="3" stopIfTrue="1" text="В">
      <formula>NOT(ISERROR(FIND(UPPER("В"),UPPER(I100))))</formula>
      <formula>"В"</formula>
    </cfRule>
  </conditionalFormatting>
  <conditionalFormatting sqref="I101 L101 O101 R101 U101 X101 AA101 AD101 AG101 AJ101 AM101 AP101 AS101 AV101 AY101 BB101 BE101 BH101 BK101 BN101 BQ101 BT101 BW101 BZ101 CC101 CF101 CI101 CL101 CO101 CR101 CU101 I102 L102 O102 R102 U102 X102 AA102 AD102 AG102 AJ102 AM102 AP102 AS102 AV102 AY102 BB102 BE102 BH102 BK102 BN102 BQ102 BT102 BW102 BZ102 CC102 CF102 CI102 CL102 CO102 CR102 CU102">
    <cfRule type="cellIs" dxfId="814" priority="1" operator="greaterThan" stopIfTrue="1">
      <formula>2</formula>
    </cfRule>
    <cfRule type="cellIs" dxfId="815" priority="2" operator="lessThan" stopIfTrue="1">
      <formula>2</formula>
    </cfRule>
    <cfRule type="containsText" dxfId="816" priority="3" stopIfTrue="1" text="В">
      <formula>NOT(ISERROR(FIND(UPPER("В"),UPPER(I101))))</formula>
      <formula>"В"</formula>
    </cfRule>
  </conditionalFormatting>
  <conditionalFormatting sqref="I103 L103 O103 R103 U103 X103 AA103 AD103 AG103 AJ103 AM103 AP103 AS103 AV103 AY103 BB103 BE103 BH103 BK103 BN103 BQ103 BT103 BW103 BZ103 CC103 CF103 CI103 CL103 CO103 CR103 CU103">
    <cfRule type="cellIs" dxfId="817" priority="1" operator="greaterThan" stopIfTrue="1">
      <formula>3</formula>
    </cfRule>
    <cfRule type="cellIs" dxfId="818" priority="2" operator="lessThan" stopIfTrue="1">
      <formula>3</formula>
    </cfRule>
    <cfRule type="containsText" dxfId="819" priority="3" stopIfTrue="1" text="В">
      <formula>NOT(ISERROR(FIND(UPPER("В"),UPPER(I103))))</formula>
      <formula>"В"</formula>
    </cfRule>
  </conditionalFormatting>
  <conditionalFormatting sqref="I106 L106 O106 R106 U106 X106 AA106 AD106 AG106 AJ106 AM106 AP106 AS106 BK106 BN106 BQ106 BT106 BW106 BZ106 CC106 CF106 CI106 CL106 CO106 CR106 CU106 I107 L107 O107 R107 U107 X107 AA107 AD107 AG107 AJ107 AM107 AP107 AS107 AV107 AY107 BB107 BE107 BH107 BK107 BN107 BQ107 BT107 BW107 BZ107 CC107 CF107 CI107 CL107 CO107 CR107 CU107">
    <cfRule type="containsText" dxfId="820" priority="1" stopIfTrue="1" text="В">
      <formula>NOT(ISERROR(FIND(UPPER("В"),UPPER(I106))))</formula>
      <formula>"В"</formula>
    </cfRule>
    <cfRule type="containsText" dxfId="821" priority="2" stopIfTrue="1" text="В">
      <formula>NOT(ISERROR(FIND(UPPER("В"),UPPER(I106))))</formula>
      <formula>"В"</formula>
    </cfRule>
  </conditionalFormatting>
  <conditionalFormatting sqref="I111 L111 O111 R111 U111 X111 AA111 AD111 AG111 AJ111 AM111 AP111 AS111 AV111 AY111 BB111 BE111 BH111 BK111 BN111 BQ111 BT111 BW111 BZ111 CC111 CF111 CI111 CL111 CO111 CR111 CU111 I112 L112 O112 R112 U112 X112 AA112 AD112 AG112 AJ112 AM112 AP112 AS112 AV112 AY112 BB112 BE112 BH112 BK112 BN112 BQ112 BT112 BW112 BZ112 CC112 CF112 CI112 CL112 CO112 CR112 CU112 I127 L127 O127 R127 U127 X127 AA127 AD127 AG127 AJ127 AM127 AP127 AS127 AV127 AY127 BB127 BE127 BH127 BK127 BN127 BQ127 BT127 BW127 BZ127 CC127 CF127 CI127 CL127 CO127 CR127 CU127 I128 L128 O128 R128 U128 X128 AA128 AD128 AG128 AJ128 AM128 AP128 AS128 AV128 AY128 BB128 BE128 BH128 BK128 BN128 BQ128 BT128 BW128 BZ128 CC128 CF128 CI128 CL128 CO128 CR128 CU128">
    <cfRule type="cellIs" dxfId="822" priority="1" operator="lessThan" stopIfTrue="1">
      <formula>-5999</formula>
    </cfRule>
    <cfRule type="cellIs" dxfId="823" priority="2" operator="greaterThan" stopIfTrue="1">
      <formula>1.99</formula>
    </cfRule>
    <cfRule type="cellIs" dxfId="824" priority="3" operator="lessThan" stopIfTrue="1">
      <formula>-1.99</formula>
    </cfRule>
  </conditionalFormatting>
  <conditionalFormatting sqref="I113 L113 O113 R113 U113 X113 AA113 AD113 AG113 AJ113 AM113 AP113 AS113 AV113 AY113 BB113 BE113 BH113 BK113 BN113 BQ113 BT113 BW113 BZ113 CC113 CF113 CI113 CL113 CO113 CR113 CU113 I114 L114 O114 R114 U114 X114 AA114 AD114 AG114 AJ114 AM114 AP114 AS114 AV114 AY114 BB114 BE114 BH114 BK114 BN114 BQ114 BT114 BW114 BZ114 CC114 CF114 CI114 CL114 CO114 CR114 CU114 I115 L115 O115 R115 U115 X115 AA115 AD115 AG115 AJ115 AM115 AP115 AS115 AV115 AY115 BB115 BE115 BH115 BK115 BN115 BQ115 BT115 BW115 BZ115 CC115 CF115 CI115 CL115 CO115 CR115 CU115 I116 L116 O116 R116 U116 X116 AA116 AD116 AG116 AJ116 AM116 AP116 AS116 AV116 AY116 BB116 BE116 BH116 BK116 BN116 BQ116 BT116 BW116 BZ116 CC116 CF116 CI116 CL116 CO116 CR116 CU116 I117 L117 O117 R117 U117 X117 AA117 AD117 AG117 AJ117 AM117 AP117 AS117 AV117 AY117 BB117 BE117 BH117 BK117 BN117 BQ117 BT117 BW117 BZ117 CC117 CF117 CI117 CL117 CO117 CR117 CU117 I118 L118 O118 R118 U118 X118 AA118 AD118 AG118 AJ118 AM118 AP118 AS118 AV118 AY118 BB118 BE118 BH118 BK118 BN118 BQ118 BT118 BW118 BZ118 CC118 CF118 CI118 CL118 CO118 CR118 CU118 I119 L119 O119 R119 U119 X119 AA119 AD119 AG119 AJ119 AM119 AP119 AS119 AV119 AY119 BB119 BE119 BH119 BK119 BN119 BQ119 BT119 BW119 BZ119 CC119 CF119 CI119 CL119 CO119 CR119 CU119 I120 L120 O120 R120 U120 X120 AA120 AD120 AG120 AJ120 AM120 AP120 AS120 AV120 AY120 BB120 BE120 BH120 BK120 BN120 BQ120 BT120 BW120 BZ120 CC120 CF120 CI120 CL120 CO120 CR120 CU120 I121 L121 O121 R121 U121 X121 AA121 AD121 AG121 AJ121 AM121 AP121 AS121 AV121 AY121 BB121 BE121 BH121 BK121 BN121 BQ121 BT121 BW121 BZ121 CC121 CF121 CI121 CL121 CO121 CR121 CU121 I122 L122 O122 R122 U122 X122 AA122 AD122 AG122 AJ122 AM122 AP122 AS122 AV122 AY122 BB122 BE122 BH122 BK122 BN122 BQ122 BT122 BW122 BZ122 CC122 CF122 CI122 CL122 CO122 CR122 CU122 I123 L123 O123 R123 U123 X123 AA123 AD123 AG123 AJ123 AM123 AP123 AS123 AV123 AY123 BB123 BE123 BH123 BK123 BN123 BQ123 BT123 BW123 BZ123 CC123 CF123 CI123 CL123 CO123 CR123 CU123 I124 L124 O124 R124 U124 X124 AA124 AD124 AG124 AJ124 AM124 AP124 AS124 AV124 AY124 BB124 BE124 BH124 BK124 BN124 BQ124 BT124 BW124 BZ124 CC124 CF124 CI124 CL124 CO124 CR124 CU124 I125 L125 O125 R125 U125 X125 AA125 AD125 AG125 AJ125 AM125 AP125 AS125 AV125 AY125 BB125 BE125 BH125 BK125 BN125 BQ125 BT125 BW125 BZ125 CC125 CF125 CI125 CL125 CO125 CR125 CU125 I126 L126 O126 R126 U126 X126 AA126 AD126 AG126 AJ126 AM126 AP126 AS126 AV126 AY126 BB126 BE126 BH126 BK126 BN126 BQ126 BT126 BW126 BZ126 CC126 CF126 CI126 CL126 CO126 CR126 CU126">
    <cfRule type="cellIs" dxfId="825" priority="1" operator="lessThan" stopIfTrue="1">
      <formula>-5999</formula>
    </cfRule>
    <cfRule type="cellIs" dxfId="826" priority="2" operator="greaterThan" stopIfTrue="1">
      <formula>4</formula>
    </cfRule>
    <cfRule type="cellIs" dxfId="827" priority="3" operator="lessThan" stopIfTrue="1">
      <formula>-5.49999</formula>
    </cfRule>
  </conditionalFormatting>
  <conditionalFormatting sqref="L130 O130 R130 U130 X130 AA130 AD130 AG130 AJ130 AM130 AP130 AS130 AV130 AY130 BB130 BE130 BH130 BK130 BN130 BQ130 BT130 BW130 BZ130 CC130 CF130 CI130 CL130 CO130 CR130 CU130 L131 O131 R131 U131 X131 AA131 AD131 AG131 AJ131 AM131 AP131 AS131 AV131 AY131 BB131 BE131 BH131 BK131 BN131 BQ131 BT131 BW131 BZ131 CC131 CF131 CI131 CL131 CO131 CR131 CU131 L132 O132 R132 U132 X132 AA132 AD132 AG132 AJ132 AM132 AP132 AS132 AV132 AY132 BB132 BE132 BH132 BK132 BN132 BQ132 BT132 BW132 BZ132 CC132 CF132 CI132 CL132 CO132 CR132 CU132 L133 O133 R133 U133 X133 AA133 AD133 AG133 AJ133 AM133 AP133 AS133 AV133 AY133 BB133 BE133 BH133 BK133 BN133 BQ133 BT133 BW133 BZ133 CC133 CF133 CI133 CL133 CO133 CR133 CU133 L134 O134 R134 U134 X134 AA134 AD134 AG134 AJ134 AM134 AP134 AS134 AV134 AY134 BB134 BE134 BH134 BK134 BN134 BQ134 BT134 BW134 BZ134 CC134 CF134 CI134 CL134 CO134 CR134 CU134 L135 O135 R135 U135 X135 AA135 AD135 AG135 AJ135 AM135 AP135 AS135 AV135 AY135 BB135 BE135 BH135 BK135 BN135 BQ135 BT135 BW135 BZ135 CC135 CF135 CI135 CL135 CO135 CR135 CU135 L136 O136 R136 U136 X136 AA136 AD136 AG136 AJ136 AM136 AP136 AS136 AV136 AY136 BB136 BE136 BH136 BK136 BN136 BQ136 BT136 BW136 BZ136 CC136 CF136 CI136 CL136 CO136 CR136 CU136 L137 O137 R137 U137 X137 AA137 AD137 AG137 AJ137 AM137 AP137 AS137 AV137 AY137 BB137 BE137 BH137 BK137 BN137 BQ137 BT137 BW137 BZ137 CC137 CF137 CI137 CL137 CO137 CR137 CU137 L138 O138 R138 U138 X138 AA138 AD138 AG138 AJ138 AM138 AP138 AS138 AV138 AY138 BB138 BE138 BH138 BK138 BN138 BQ138 BT138 BW138 BZ138 CC138 CF138 CI138 CL138 CO138 CR138 CU138 L139 O139 R139 U139 X139 AA139 AD139 AG139 AJ139 AM139 AP139 AS139 AV139 AY139 BB139 BE139 BH139 BK139 BN139 BQ139 BT139 BW139 BZ139 CC139 CF139 CI139 CL139 CO139 CR139 CU139 L140 O140 R140 U140 X140 AA140 AD140 AG140 AJ140 AM140 AP140 AS140 AV140 AY140 BB140 BE140 BH140 BK140 BN140 BQ140 BT140 BW140 BZ140 CC140 CF140 CI140 CL140 CO140 CR140 CU140 L141 O141 R141 U141 X141 AA141 AD141 AG141 AJ141 AM141 AP141 AS141 AV141 AY141 BB141 BE141 BH141 BK141 BN141 BQ141 BT141 BW141 BZ141 CC141 CF141 CI141 CL141 CO141 CR141 CU141 L142 O142 R142 U142 X142 AA142 AD142 AG142 AJ142 AM142 AP142 AS142 AV142 AY142 BB142 BE142 BH142 BK142 BN142 BQ142 BT142 BW142 BZ142 CC142 CF142 CI142 CL142 CO142 CR142 CU142 L143 O143 R143 U143 X143 AA143 AD143 AG143 AJ143 AM143 AP143 AS143 AV143 AY143 BB143 BE143 BH143 BK143 BN143 BQ143 BT143 BW143 BZ143 CC143 CF143 CI143 CL143 CO143 CR143 CU143 L144 O144 R144 U144 X144 AA144 AD144 AG144 AJ144 AM144 AP144 AS144 AV144 AY144 BB144 BE144 BH144 BK144 BN144 BQ144 BT144 BW144 BZ144 CC144 CF144 CI144 CL144 CO144 CR144 CU144 L145 O145 R145 U145 X145 AA145 AD145 AG145 AJ145 AM145 AP145 AS145 AV145 AY145 BB145 BE145 BH145 BK145 BN145 BQ145 BT145 BW145 BZ145 CC145 CF145 CI145 CL145 CO145 CR145 CU145 L146 O146 R146 U146 X146 AA146 AD146 AG146 AJ146 AM146 AP146 AS146 AV146 AY146 BB146 BE146 BH146 BK146 BN146 BQ146 BT146 BW146 BZ146 CC146 CF146 CI146 CL146 CO146 CR146 CU146 L147 O147 R147 U147 X147 AA147 AD147 AG147 AJ147 AM147 AP147 AS147 AV147 AY147 BB147 BE147 BH147 BK147 BN147 BQ147 BT147 BW147 BZ147 CC147 CF147 CI147 CL147 CO147 CR147 CU147 L148 O148 R148 U148 X148 AA148 AD148 AG148 AJ148 AM148 AP148 AS148 AV148 AY148 BB148 BE148 BH148 BK148 BN148 BQ148 BT148 BW148 BZ148 CC148 CF148 CI148 CL148 CO148 CR148 CU148">
    <cfRule type="cellIs" dxfId="828" priority="1" operator="greaterThanOrEqual" stopIfTrue="1">
      <formula>5</formula>
    </cfRule>
  </conditionalFormatting>
  <conditionalFormatting sqref="G131 I131:J131 M131 P131 S131 V131 Y131 AB131 AE131 AH131 AK131 AN131 AQ131 AT131 AW131 AZ131 BC131 BF131 BI131 BL131 BO131 BR131 BU131 BX131 CA131 CD131 CG131 CJ131 CM131 CP131 CS131">
    <cfRule type="cellIs" dxfId="829" priority="1" operator="greaterThanOrEqual" stopIfTrue="1">
      <formula>8</formula>
    </cfRule>
  </conditionalFormatting>
  <conditionalFormatting sqref="G132:H132 J132:K132 M132:N132 P132:Q132 S132:T132 V132:W132 Y132:Z132 AB132:AC132 AE132:AF132 AH132:AI132 AK132:AL132 AN132:AO132 AQ132:AR132 AT132:AU132 AW132:AX132 AZ132:BA132 BC132:BD132 BF132:BG132 BI132:BJ132 BL132:BM132 BO132:BP132 BR132:BS132 BU132:BV132 BX132:BY132 CA132:CB132 CD132:CE132 CG132:CH132 CJ132:CK132 CM132:CN132 CP132:CQ132 CS132:CT132 G133:H133 J133:K133 M133:N133 P133:Q133 S133:T133 V133:W133 Y133:Z133 AB133:AC133 AE133:AF133 AH133:AI133 AK133:AL133 AN133:AO133 AQ133:AR133 AT133:AU133 AW133:AX133 AZ133:BA133 BC133:BD133 BF133:BG133 BI133:BJ133 BL133:BM133 BO133:BP133 BR133:BS133 BU133:BV133 BX133:BY133 CA133:CB133 CD133:CE133 CG133:CH133 CJ133:CK133 CM133:CN133 CP133:CQ133 CS133:CT133 G134:H134 J134:K134 M134:N134 P134:Q134 S134:T134 V134:W134 Y134:Z134 AB134:AC134 AE134:AF134 AH134:AI134 AK134:AL134 AN134:AO134 AQ134:AR134 AT134:AU134 AW134:AX134 AZ134:BA134 BC134:BD134 BF134:BG134 BI134:BJ134 BL134:BM134 BO134:BP134 BR134:BS134 BU134:BV134 BX134:BY134 CA134:CB134 CD134:CE134 CG134:CH134 CJ134:CK134 CM134:CN134 CP134:CQ134 CS134:CT134 G135:H135 J135:K135 M135:N135 P135:Q135 S135:T135 V135:W135 Y135:Z135 AB135:AC135 AE135:AF135 AH135:AI135 AK135:AL135 AN135:AO135 AQ135:AR135 AT135:AU135 AW135:AX135 AZ135:BA135 BC135:BD135 BF135:BG135 BI135:BJ135 BL135:BM135 BO135:BP135 BR135:BS135 BU135:BV135 BX135:BY135 CA135:CB135 CD135:CE135 CG135:CH135 CJ135:CK135 CM135:CN135 CP135:CQ135 CS135:CT135 G136:H136 J136:K136 M136:N136 P136:Q136 S136:T136 V136:W136 Y136:Z136 AB136:AC136 AE136:AF136 AH136:AI136 AK136:AL136 AN136:AO136 AQ136:AR136 AT136:AU136 AW136:AX136 AZ136:BA136 BC136:BD136 BF136:BG136 BI136:BJ136 BL136:BM136 BO136:BP136 BR136:BS136 BU136:BV136 BX136:BY136 CA136:CB136 CD136:CE136 CG136:CH136 CJ136:CK136 CM136:CN136 CP136:CQ136 CS136:CT136 G137:H137 J137:K137 M137:N137 P137:Q137 S137:T137 V137:W137 Y137:Z137 AB137:AC137 AE137:AF137 AH137:AI137 AK137:AL137 AN137:AO137 AQ137:AR137 AT137:AU137 AW137:AX137 AZ137:BA137 BC137:BD137 BF137:BG137 BI137:BJ137 BL137:BM137 BO137:BP137 BR137:BS137 BU137:BV137 BX137:BY137 CA137:CB137 CD137:CE137 CG137:CH137 CJ137:CK137 CM137:CN137 CP137:CQ137 CS137:CT137 G138:H138 J138:K138 M138:N138 P138:Q138 S138:T138 V138:W138 Y138:Z138 AB138:AC138 AE138:AF138 AH138:AI138 AK138:AL138 AN138:AO138 AQ138:AR138 AT138:AU138 AW138:AX138 AZ138:BA138 BC138:BD138 BF138:BG138 BI138:BJ138 BL138:BM138 BO138:BP138 BR138:BS138 BU138:BV138 BX138:BY138 CA138:CB138 CD138:CE138 CG138:CH138 CJ138:CK138 CM138:CN138 CP138:CQ138 CS138:CT138 G139:H139 J139:K139 M139:N139 P139:Q139 S139:T139 V139:W139 Y139:Z139 AB139:AC139 AE139:AF139 AH139:AI139 AK139:AL139 AN139:AO139 AQ139:AR139 AT139:AU139 AW139:AX139 AZ139:BA139 BC139:BD139 BF139:BG139 BI139:BJ139 BL139:BM139 BO139:BP139 BR139:BS139 BU139:BV139 BX139:BY139 CA139:CB139 CD139:CE139 CG139:CH139 CJ139:CK139 CM139:CN139 CP139:CQ139 CS139:CT139 G140:H140 J140:K140 M140:N140 P140:Q140 S140:T140 V140:W140 Y140:Z140 AB140:AC140 AE140:AF140 AH140:AI140 AK140:AL140 AN140:AO140 AQ140:AR140 AT140:AU140 AW140:AX140 AZ140:BA140 BC140:BD140 BF140:BG140 BI140:BJ140 BL140:BM140 BO140:BP140 BR140:BS140 BU140:BV140 BX140:BY140 CA140:CB140 CD140:CE140 CG140:CH140 CJ140:CK140 CM140:CN140 CP140:CQ140 CS140:CT140 G141:H141 J141:K141 M141:N141 P141:Q141 S141:T141 V141:W141 Y141:Z141 AB141:AC141 AE141:AF141 AH141:AI141 AK141:AL141 AN141:AO141 AQ141:AR141 AT141:AU141 AW141:AX141 AZ141:BA141 BC141:BD141 BF141:BG141 BI141:BJ141 BL141:BM141 BO141:BP141 BR141:BS141 BU141:BV141 BX141:BY141 CA141:CB141 CD141:CE141 CG141:CH141 CJ141:CK141 CM141:CN141 CP141:CQ141 CS141:CT141 G142:H142 J142:K142 M142:N142 P142:Q142 S142:T142 V142:W142 Y142:Z142 AB142:AC142 AE142:AF142 AH142:AI142 AK142:AL142 AN142:AO142 AQ142:AR142 AT142:AU142 AW142:AX142 AZ142:BA142 BC142:BD142 BF142:BG142 BI142:BJ142 BL142:BM142 BO142:BP142 BR142:BS142 BU142:BV142 BX142:BY142 CA142:CB142 CD142:CE142 CG142:CH142 CJ142:CK142 CM142:CN142 CP142:CQ142 CS142:CT142 G143:H143 J143:K143 M143:N143 P143:Q143 S143:T143 V143:W143 Y143:Z143 AB143:AC143 AE143:AF143 AH143:AI143 AK143:AL143 AN143:AO143 AQ143:AR143 AT143:AU143 AW143:AX143 AZ143:BA143 BC143:BD143 BF143:BG143 BI143:BJ143 BL143:BM143 BO143:BP143 BR143:BS143 BU143:BV143 BX143:BY143 CA143:CB143 CD143:CE143 CG143:CH143 CJ143:CK143 CM143:CN143 CP143:CQ143 CS143:CT143 G144:H144 J144:K144 M144:N144 P144:Q144 S144:T144 V144:W144 Y144:Z144 AB144:AC144 AE144:AF144 AH144:AI144 AK144:AL144 AN144:AO144 AQ144:AR144 AT144:AU144 AW144:AX144 AZ144:BA144 BC144:BD144 BF144:BG144 BI144:BJ144 BL144:BM144 BO144:BP144 BR144:BS144 BU144:BV144 BX144:BY144 CA144:CB144 CD144:CE144 CG144:CH144 CJ144:CK144 CM144:CN144 CP144:CQ144 CS144:CT144 G145:H145 J145:K145 M145:N145 P145:Q145 S145:T145 V145:W145 Y145:Z145 AB145:AC145 AE145:AF145 AH145:AI145 AK145:AL145 AN145:AO145 AQ145:AR145 AT145:AU145 AW145:AX145 AZ145:BA145 BC145:BD145 BF145:BG145 BI145:BJ145 BL145:BM145 BO145:BP145 BR145:BS145 BU145:BV145 BX145:BY145 CA145:CB145 CD145:CE145 CG145:CH145 CJ145:CK145 CM145:CN145 CP145:CQ145 CS145:CT145">
    <cfRule type="cellIs" dxfId="830" priority="1" operator="greaterThanOrEqual" stopIfTrue="1">
      <formula>5</formula>
    </cfRule>
  </conditionalFormatting>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