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activeTab="4"/>
  </bookViews>
  <sheets>
    <sheet name="QNB" sheetId="1" r:id="rId1"/>
    <sheet name="QNB ratios" sheetId="2" r:id="rId2"/>
    <sheet name="AAIB" sheetId="6" r:id="rId3"/>
    <sheet name="AAIB ratios" sheetId="7" r:id="rId4"/>
    <sheet name="Cross-sectional ratios analysis" sheetId="8" r:id="rId5"/>
    <sheet name="Interest sensitive gap AAIB" sheetId="9" r:id="rId6"/>
    <sheet name="Earning spread" sheetId="10" r:id="rId7"/>
    <sheet name="liquidity risk measure" sheetId="11" r:id="rId8"/>
    <sheet name="credit risk AAIB" sheetId="12" r:id="rId9"/>
    <sheet name="Interest sensitive gap QNB " sheetId="13" r:id="rId10"/>
    <sheet name="credit risk QNB" sheetId="14" r:id="rId11"/>
    <sheet name="overall risk AAIB" sheetId="15" r:id="rId12"/>
    <sheet name="overall risk QNB" sheetId="16" r:id="rId13"/>
  </sheets>
  <calcPr calcId="152511"/>
</workbook>
</file>

<file path=xl/calcChain.xml><?xml version="1.0" encoding="utf-8"?>
<calcChain xmlns="http://schemas.openxmlformats.org/spreadsheetml/2006/main">
  <c r="B8" i="16" l="1"/>
  <c r="C8" i="16"/>
  <c r="B8" i="15"/>
  <c r="C8" i="15"/>
  <c r="E23" i="13"/>
  <c r="E24" i="13" s="1"/>
  <c r="E25" i="13" s="1"/>
  <c r="B24" i="13"/>
  <c r="B25" i="13" s="1"/>
  <c r="H24" i="13"/>
  <c r="K24" i="13"/>
  <c r="N24" i="13"/>
  <c r="N25" i="13" s="1"/>
  <c r="H25" i="13"/>
  <c r="K25" i="13"/>
  <c r="G7" i="11"/>
  <c r="K7" i="11"/>
  <c r="W7" i="11"/>
  <c r="K10" i="11"/>
  <c r="G22" i="11"/>
  <c r="K22" i="11"/>
  <c r="G25" i="11"/>
  <c r="K25" i="11"/>
  <c r="H45" i="11"/>
  <c r="I45" i="11"/>
  <c r="J45" i="11"/>
  <c r="K45" i="11"/>
  <c r="K47" i="11" s="1"/>
  <c r="L45" i="11"/>
  <c r="H47" i="11"/>
  <c r="I47" i="11"/>
  <c r="J47" i="11"/>
  <c r="L47" i="11"/>
  <c r="H56" i="11"/>
  <c r="I56" i="11"/>
  <c r="I58" i="11" s="1"/>
  <c r="J56" i="11"/>
  <c r="J58" i="11" s="1"/>
  <c r="K56" i="11"/>
  <c r="L56" i="11"/>
  <c r="H58" i="11"/>
  <c r="K58" i="11"/>
  <c r="L58" i="11"/>
  <c r="B9" i="10"/>
  <c r="C9" i="10"/>
  <c r="E9" i="10"/>
  <c r="F9" i="10"/>
  <c r="H9" i="10"/>
  <c r="I9" i="10"/>
  <c r="K9" i="10"/>
  <c r="K10" i="10" s="1"/>
  <c r="L9" i="10"/>
  <c r="N9" i="10"/>
  <c r="O9" i="10"/>
  <c r="B10" i="10"/>
  <c r="E10" i="10"/>
  <c r="H10" i="10"/>
  <c r="N10" i="10"/>
  <c r="B23" i="10"/>
  <c r="B24" i="10" s="1"/>
  <c r="C23" i="10"/>
  <c r="E23" i="10"/>
  <c r="F23" i="10"/>
  <c r="H23" i="10"/>
  <c r="I23" i="10"/>
  <c r="K23" i="10"/>
  <c r="L23" i="10"/>
  <c r="K24" i="10" s="1"/>
  <c r="N23" i="10"/>
  <c r="N24" i="10" s="1"/>
  <c r="O23" i="10"/>
  <c r="E24" i="10"/>
  <c r="H24" i="10"/>
  <c r="B23" i="9"/>
  <c r="B24" i="9" s="1"/>
  <c r="E23" i="9"/>
  <c r="H23" i="9"/>
  <c r="K23" i="9"/>
  <c r="N23" i="9"/>
  <c r="N24" i="9" s="1"/>
  <c r="E24" i="9"/>
  <c r="H24" i="9"/>
  <c r="K24" i="9"/>
  <c r="F7" i="8" l="1"/>
  <c r="F3" i="8"/>
  <c r="E14" i="2"/>
  <c r="F14" i="2" s="1"/>
  <c r="C19" i="8"/>
  <c r="B4" i="2"/>
  <c r="F84" i="2" l="1"/>
  <c r="E84" i="2"/>
  <c r="D84" i="2"/>
  <c r="C84" i="2"/>
  <c r="B84" i="2"/>
  <c r="F86" i="7"/>
  <c r="E86" i="7"/>
  <c r="D86" i="7"/>
  <c r="C86" i="7"/>
  <c r="B86" i="7"/>
  <c r="G25" i="7"/>
  <c r="G24" i="7"/>
  <c r="G23" i="7"/>
  <c r="G22" i="7"/>
  <c r="G21" i="7"/>
  <c r="F24" i="7"/>
  <c r="F22" i="7"/>
  <c r="F25" i="7"/>
  <c r="F23" i="7"/>
  <c r="F21" i="7"/>
  <c r="E25" i="7"/>
  <c r="E24" i="7"/>
  <c r="E23" i="7"/>
  <c r="E22" i="7"/>
  <c r="E21" i="7"/>
  <c r="D25" i="7"/>
  <c r="D24" i="7"/>
  <c r="D23" i="7"/>
  <c r="D22" i="7"/>
  <c r="D21" i="7"/>
  <c r="G25" i="2"/>
  <c r="G23" i="2"/>
  <c r="G26" i="2"/>
  <c r="G24" i="2"/>
  <c r="G22" i="2"/>
  <c r="F26" i="2"/>
  <c r="F25" i="2" l="1"/>
  <c r="F24" i="2"/>
  <c r="F23" i="2"/>
  <c r="F22" i="2"/>
  <c r="F49" i="8" l="1"/>
  <c r="E49" i="8"/>
  <c r="D49" i="8"/>
  <c r="C49" i="8"/>
  <c r="F48" i="8"/>
  <c r="E48" i="8"/>
  <c r="D48" i="8"/>
  <c r="C48" i="8"/>
  <c r="B49" i="8"/>
  <c r="B48" i="8"/>
  <c r="F37" i="8"/>
  <c r="E37" i="8"/>
  <c r="D37" i="8"/>
  <c r="C37" i="8"/>
  <c r="F36" i="8"/>
  <c r="E36" i="8"/>
  <c r="D36" i="8"/>
  <c r="C36" i="8"/>
  <c r="B37" i="8"/>
  <c r="B36" i="8"/>
  <c r="F33" i="8"/>
  <c r="E33" i="8"/>
  <c r="D33" i="8"/>
  <c r="C33" i="8"/>
  <c r="F32" i="8"/>
  <c r="E32" i="8"/>
  <c r="D32" i="8"/>
  <c r="C32" i="8"/>
  <c r="B33" i="8"/>
  <c r="B32" i="8"/>
  <c r="F29" i="8"/>
  <c r="E29" i="8"/>
  <c r="D29" i="8"/>
  <c r="C29" i="8"/>
  <c r="F28" i="8"/>
  <c r="E28" i="8"/>
  <c r="D28" i="8"/>
  <c r="C28" i="8"/>
  <c r="B29" i="8"/>
  <c r="B28" i="8"/>
  <c r="F25" i="8"/>
  <c r="E25" i="8"/>
  <c r="D25" i="8"/>
  <c r="C25" i="8"/>
  <c r="F24" i="8"/>
  <c r="E24" i="8"/>
  <c r="D24" i="8"/>
  <c r="C24" i="8"/>
  <c r="B25" i="8"/>
  <c r="B24" i="8"/>
  <c r="F20" i="8"/>
  <c r="E20" i="8"/>
  <c r="D20" i="8"/>
  <c r="C20" i="8"/>
  <c r="F19" i="8"/>
  <c r="E19" i="8"/>
  <c r="D19" i="8"/>
  <c r="B20" i="8"/>
  <c r="B19" i="8"/>
  <c r="F16" i="8"/>
  <c r="E16" i="8"/>
  <c r="D16" i="8"/>
  <c r="C16" i="8"/>
  <c r="B16" i="8"/>
  <c r="F15" i="8"/>
  <c r="E15" i="8"/>
  <c r="D15" i="8"/>
  <c r="C15" i="8"/>
  <c r="B15" i="8"/>
  <c r="F12" i="8"/>
  <c r="E12" i="8"/>
  <c r="D12" i="8"/>
  <c r="C12" i="8"/>
  <c r="B12" i="8"/>
  <c r="F11" i="8"/>
  <c r="E11" i="8"/>
  <c r="D11" i="8"/>
  <c r="C11" i="8"/>
  <c r="B11" i="8"/>
  <c r="F8" i="8"/>
  <c r="E8" i="8"/>
  <c r="D8" i="8"/>
  <c r="C8" i="8"/>
  <c r="B8" i="8"/>
  <c r="E7" i="8"/>
  <c r="D7" i="8"/>
  <c r="C7" i="8"/>
  <c r="B7" i="8"/>
  <c r="F4" i="8"/>
  <c r="E4" i="8"/>
  <c r="D4" i="8"/>
  <c r="C4" i="8"/>
  <c r="B4" i="8"/>
  <c r="E3" i="8"/>
  <c r="D3" i="8"/>
  <c r="C3" i="8"/>
  <c r="B3" i="8"/>
  <c r="F59" i="7" l="1"/>
  <c r="E59" i="7"/>
  <c r="D59" i="7"/>
  <c r="C59" i="7"/>
  <c r="B59" i="7"/>
  <c r="F56" i="7"/>
  <c r="E56" i="7"/>
  <c r="D56" i="7"/>
  <c r="C56" i="7"/>
  <c r="B56" i="7"/>
  <c r="F57" i="2" l="1"/>
  <c r="E57" i="2"/>
  <c r="D57" i="2"/>
  <c r="C57" i="2"/>
  <c r="B57" i="2"/>
  <c r="F54" i="2"/>
  <c r="E54" i="2"/>
  <c r="D54" i="2"/>
  <c r="C54" i="2"/>
  <c r="B54" i="2"/>
  <c r="F80" i="7" l="1"/>
  <c r="E80" i="7"/>
  <c r="D80" i="7"/>
  <c r="C80" i="7"/>
  <c r="B80" i="7"/>
  <c r="F74" i="7"/>
  <c r="E74" i="7"/>
  <c r="D74" i="7"/>
  <c r="C74" i="7"/>
  <c r="B74" i="7"/>
  <c r="F71" i="7"/>
  <c r="E71" i="7"/>
  <c r="D71" i="7"/>
  <c r="C71" i="7"/>
  <c r="B71" i="7"/>
  <c r="F68" i="7"/>
  <c r="E68" i="7"/>
  <c r="D68" i="7"/>
  <c r="C68" i="7"/>
  <c r="B68" i="7"/>
  <c r="F62" i="7"/>
  <c r="E62" i="7"/>
  <c r="D62" i="7"/>
  <c r="C62" i="7"/>
  <c r="B62" i="7"/>
  <c r="F53" i="7"/>
  <c r="E53" i="7"/>
  <c r="D53" i="7"/>
  <c r="C53" i="7"/>
  <c r="B53" i="7"/>
  <c r="D37" i="7"/>
  <c r="D36" i="7"/>
  <c r="D35" i="7"/>
  <c r="D34" i="7"/>
  <c r="D33" i="7"/>
  <c r="C37" i="7"/>
  <c r="C36" i="7"/>
  <c r="C35" i="7"/>
  <c r="C34" i="7"/>
  <c r="C33" i="7"/>
  <c r="F17" i="7"/>
  <c r="F16" i="7"/>
  <c r="F15" i="7"/>
  <c r="F14" i="7"/>
  <c r="F13" i="7"/>
  <c r="B7" i="7"/>
  <c r="B6" i="7"/>
  <c r="B5" i="7"/>
  <c r="B4" i="7"/>
  <c r="B3" i="7"/>
  <c r="D7" i="7"/>
  <c r="D6" i="7"/>
  <c r="D5" i="7"/>
  <c r="D4" i="7"/>
  <c r="D3" i="7"/>
  <c r="C7" i="7"/>
  <c r="C6" i="7"/>
  <c r="C5" i="7"/>
  <c r="C4" i="7"/>
  <c r="C3" i="7"/>
  <c r="I66" i="6"/>
  <c r="H66" i="6"/>
  <c r="G66" i="6"/>
  <c r="F66" i="6"/>
  <c r="E66" i="6"/>
  <c r="I64" i="6"/>
  <c r="H64" i="6"/>
  <c r="G64" i="6"/>
  <c r="F64" i="6"/>
  <c r="E64" i="6"/>
  <c r="I56" i="6"/>
  <c r="H56" i="6"/>
  <c r="G56" i="6"/>
  <c r="F56" i="6"/>
  <c r="E56" i="6"/>
  <c r="I55" i="6" l="1"/>
  <c r="H55" i="6"/>
  <c r="G55" i="6"/>
  <c r="F55" i="6"/>
  <c r="E55" i="6"/>
  <c r="F59" i="1"/>
  <c r="E59" i="1"/>
  <c r="D59" i="1"/>
  <c r="C59" i="1"/>
  <c r="B59" i="1"/>
  <c r="F57" i="1"/>
  <c r="E57" i="1"/>
  <c r="D57" i="1"/>
  <c r="C57" i="1"/>
  <c r="B57" i="1"/>
  <c r="F46" i="1"/>
  <c r="E46" i="1"/>
  <c r="D46" i="1"/>
  <c r="C46" i="1"/>
  <c r="B46" i="1"/>
  <c r="B69" i="2"/>
  <c r="B63" i="2"/>
  <c r="F50" i="1" l="1"/>
  <c r="E50" i="1"/>
  <c r="D50" i="1"/>
  <c r="C50" i="1"/>
  <c r="B50" i="1"/>
  <c r="F49" i="1"/>
  <c r="E49" i="1"/>
  <c r="D49" i="1"/>
  <c r="C49" i="1"/>
  <c r="B49" i="1"/>
  <c r="D34" i="2"/>
  <c r="C38" i="2"/>
  <c r="C37" i="2"/>
  <c r="C36" i="2"/>
  <c r="C35" i="2"/>
  <c r="C34" i="2"/>
  <c r="E17" i="2"/>
  <c r="F17" i="2" s="1"/>
  <c r="E16" i="2"/>
  <c r="F16" i="2" s="1"/>
  <c r="E15" i="2"/>
  <c r="F15" i="2" s="1"/>
  <c r="E13" i="2"/>
  <c r="F13" i="2" s="1"/>
  <c r="D13" i="2"/>
  <c r="C3" i="2"/>
  <c r="B51" i="2" s="1"/>
  <c r="B78" i="2" l="1"/>
  <c r="C78" i="2"/>
  <c r="D78" i="2"/>
  <c r="E78" i="2"/>
  <c r="F78" i="2"/>
  <c r="B13" i="7"/>
  <c r="C13" i="7"/>
  <c r="D13" i="7"/>
  <c r="B14" i="7"/>
  <c r="C14" i="7"/>
  <c r="D14" i="7"/>
  <c r="B15" i="7"/>
  <c r="C15" i="7"/>
  <c r="D15" i="7"/>
  <c r="B16" i="7"/>
  <c r="B17" i="7"/>
  <c r="B83" i="7"/>
  <c r="F83" i="7"/>
  <c r="E83" i="7"/>
  <c r="D83" i="7"/>
  <c r="C83" i="7"/>
  <c r="F81" i="2"/>
  <c r="E81" i="2"/>
  <c r="D81" i="2"/>
  <c r="C81" i="2"/>
  <c r="B81" i="2"/>
  <c r="E22" i="2"/>
  <c r="D22" i="2"/>
  <c r="C26" i="2"/>
  <c r="C25" i="2"/>
  <c r="C24" i="2"/>
  <c r="C23" i="2"/>
  <c r="C22" i="2"/>
  <c r="B26" i="2"/>
  <c r="B25" i="2"/>
  <c r="B24" i="2"/>
  <c r="B23" i="2"/>
  <c r="B22" i="2"/>
  <c r="B17" i="2"/>
  <c r="F72" i="2" s="1"/>
  <c r="B16" i="2"/>
  <c r="E72" i="2" s="1"/>
  <c r="B15" i="2"/>
  <c r="D72" i="2" s="1"/>
  <c r="B14" i="2"/>
  <c r="C72" i="2" s="1"/>
  <c r="B13" i="2"/>
  <c r="B72" i="2" s="1"/>
  <c r="C13" i="2"/>
  <c r="B75" i="2" s="1"/>
  <c r="D3" i="2"/>
  <c r="B37" i="7"/>
  <c r="B36" i="7"/>
  <c r="C25" i="7"/>
  <c r="C24" i="7"/>
  <c r="C23" i="7"/>
  <c r="C22" i="7"/>
  <c r="C21" i="7"/>
  <c r="B25" i="7"/>
  <c r="B24" i="7"/>
  <c r="B23" i="7"/>
  <c r="B22" i="7"/>
  <c r="B21" i="7"/>
  <c r="F52" i="6"/>
  <c r="B35" i="7"/>
  <c r="B34" i="7"/>
  <c r="B33" i="7"/>
  <c r="B34" i="2"/>
  <c r="E24" i="6"/>
  <c r="D17" i="7" s="1"/>
  <c r="F24" i="6"/>
  <c r="C16" i="7" s="1"/>
  <c r="E38" i="6"/>
  <c r="F38" i="6"/>
  <c r="E43" i="6"/>
  <c r="F43" i="6"/>
  <c r="E52" i="6"/>
  <c r="C17" i="7" l="1"/>
  <c r="E17" i="7" s="1"/>
  <c r="E13" i="7"/>
  <c r="D16" i="7"/>
  <c r="E44" i="6"/>
  <c r="E14" i="7"/>
  <c r="E15" i="7"/>
  <c r="E16" i="7"/>
  <c r="D38" i="1" l="1"/>
  <c r="E38" i="1"/>
  <c r="F38" i="1"/>
  <c r="D32" i="1"/>
  <c r="E32" i="1"/>
  <c r="E21" i="1"/>
  <c r="D21" i="1"/>
  <c r="D63" i="2" l="1"/>
  <c r="D36" i="2"/>
  <c r="B36" i="2" s="1"/>
  <c r="C5" i="2"/>
  <c r="D51" i="2" s="1"/>
  <c r="D15" i="2"/>
  <c r="D69" i="2" s="1"/>
  <c r="C15" i="2"/>
  <c r="D75" i="2" s="1"/>
  <c r="E24" i="2"/>
  <c r="D24" i="2"/>
  <c r="C63" i="2"/>
  <c r="D14" i="2"/>
  <c r="C69" i="2" s="1"/>
  <c r="D35" i="2"/>
  <c r="B35" i="2" s="1"/>
  <c r="C4" i="2"/>
  <c r="C51" i="2" s="1"/>
  <c r="E23" i="2"/>
  <c r="C14" i="2"/>
  <c r="C75" i="2" s="1"/>
  <c r="D23" i="2"/>
  <c r="B3" i="2"/>
  <c r="B66" i="2" s="1"/>
  <c r="D5" i="2"/>
  <c r="D4" i="2"/>
  <c r="D39" i="1"/>
  <c r="E39" i="1"/>
  <c r="F39" i="1"/>
  <c r="C38" i="1"/>
  <c r="B38" i="1"/>
  <c r="C32" i="1"/>
  <c r="B32" i="1"/>
  <c r="C21" i="1"/>
  <c r="B21" i="1"/>
  <c r="F63" i="2" l="1"/>
  <c r="D38" i="2"/>
  <c r="B38" i="2" s="1"/>
  <c r="D17" i="2"/>
  <c r="F69" i="2" s="1"/>
  <c r="C7" i="2"/>
  <c r="F51" i="2" s="1"/>
  <c r="D26" i="2"/>
  <c r="C17" i="2"/>
  <c r="F75" i="2" s="1"/>
  <c r="E26" i="2"/>
  <c r="E63" i="2"/>
  <c r="D37" i="2"/>
  <c r="B37" i="2" s="1"/>
  <c r="C6" i="2"/>
  <c r="E51" i="2" s="1"/>
  <c r="D16" i="2"/>
  <c r="E69" i="2" s="1"/>
  <c r="C16" i="2"/>
  <c r="E75" i="2" s="1"/>
  <c r="E25" i="2"/>
  <c r="D25" i="2"/>
  <c r="C66" i="2"/>
  <c r="D6" i="2"/>
  <c r="D7" i="2"/>
  <c r="B5" i="2"/>
  <c r="D66" i="2" s="1"/>
  <c r="C39" i="1"/>
  <c r="B39" i="1"/>
  <c r="B7" i="2" l="1"/>
  <c r="F66" i="2" s="1"/>
  <c r="B6" i="2"/>
  <c r="E66" i="2" s="1"/>
</calcChain>
</file>

<file path=xl/sharedStrings.xml><?xml version="1.0" encoding="utf-8"?>
<sst xmlns="http://schemas.openxmlformats.org/spreadsheetml/2006/main" count="491" uniqueCount="205">
  <si>
    <t>Assets:</t>
  </si>
  <si>
    <t>Cash and due from Central Bank of Egypt</t>
  </si>
  <si>
    <t>Due from banks</t>
  </si>
  <si>
    <t>Treasury bills</t>
  </si>
  <si>
    <t>Loans and credit facilities to customers</t>
  </si>
  <si>
    <t>Financial derivatives</t>
  </si>
  <si>
    <t>Financial Investments:</t>
  </si>
  <si>
    <t>Amortized cost</t>
  </si>
  <si>
    <t>Fair value through profit or loss</t>
  </si>
  <si>
    <t>Investments in subsidiaries and associates</t>
  </si>
  <si>
    <t>Intangible assets</t>
  </si>
  <si>
    <t>Other assets</t>
  </si>
  <si>
    <t>Deferred tax assets</t>
  </si>
  <si>
    <t>Property and equipment</t>
  </si>
  <si>
    <t>Total assets</t>
  </si>
  <si>
    <t>Liabilities and equity:</t>
  </si>
  <si>
    <t>Liabilities:</t>
  </si>
  <si>
    <t>Due to banks</t>
  </si>
  <si>
    <t>Customer deposits</t>
  </si>
  <si>
    <t>Other loans</t>
  </si>
  <si>
    <t>Other liabilities</t>
  </si>
  <si>
    <t>Other provisions</t>
  </si>
  <si>
    <t>Current income tax payable</t>
  </si>
  <si>
    <t>Defined benefits obligation</t>
  </si>
  <si>
    <t>Total liabilities</t>
  </si>
  <si>
    <t>Equity:</t>
  </si>
  <si>
    <t>Issued and paid-up capital</t>
  </si>
  <si>
    <t>Reserves</t>
  </si>
  <si>
    <t>Profit for the year and retained earnings</t>
  </si>
  <si>
    <t>Total equity</t>
  </si>
  <si>
    <t>Total liabilities and equity</t>
  </si>
  <si>
    <t xml:space="preserve"> Held to maturity</t>
  </si>
  <si>
    <t>Available-for-sale</t>
  </si>
  <si>
    <t>Fair value through other comprehensive income</t>
  </si>
  <si>
    <t>Reserve for employee stock ownership plan</t>
  </si>
  <si>
    <t>Interest on loans and similar income</t>
  </si>
  <si>
    <t>Cost of deposits and similar expense</t>
  </si>
  <si>
    <t>Net interest income</t>
  </si>
  <si>
    <t>Fee and commission income</t>
  </si>
  <si>
    <t>Fee and commission expense</t>
  </si>
  <si>
    <t>Net interest, fee and commission income</t>
  </si>
  <si>
    <t>Dividend income</t>
  </si>
  <si>
    <t>Net trading income</t>
  </si>
  <si>
    <t>Gain on financial investments</t>
  </si>
  <si>
    <t>Impairment credit losses</t>
  </si>
  <si>
    <t>Administrative expenses</t>
  </si>
  <si>
    <t>Other operating revenues (expenses)</t>
  </si>
  <si>
    <t>Profit before income tax</t>
  </si>
  <si>
    <t>Income tax expense</t>
  </si>
  <si>
    <t>Net profit for the year</t>
  </si>
  <si>
    <t>Earnings per share</t>
  </si>
  <si>
    <t>Income Statement</t>
  </si>
  <si>
    <t>Year</t>
  </si>
  <si>
    <t>Total Assets</t>
  </si>
  <si>
    <t>ROE = ROA * Equity Multiplier</t>
  </si>
  <si>
    <t>Return on Equity Capital (ROE)</t>
  </si>
  <si>
    <t>Return on Assets (ROA)</t>
  </si>
  <si>
    <t>Equity Multiplier (TA/TE)</t>
  </si>
  <si>
    <t>Dupont/ ROE= Net Profit Margin *Asset Utilization*Equity Multiplier</t>
  </si>
  <si>
    <t>Net Profit Margin(Net Profit/Total Operating Revenues)</t>
  </si>
  <si>
    <t>Asset Utilization( Total Revenues/Total Assets)</t>
  </si>
  <si>
    <t>Equity Multiplier(Total Assets/Total Equity)</t>
  </si>
  <si>
    <t>ROE In %</t>
  </si>
  <si>
    <t>Tax Management efficiency(Net income/ Pretax operating income)</t>
  </si>
  <si>
    <t>Expense Control management(Pretax operating income/total operating revenue)</t>
  </si>
  <si>
    <t>Asset Utilization(total Revenue/ Total assets)</t>
  </si>
  <si>
    <t>Equity Multiplier(Total Assets/total Equity</t>
  </si>
  <si>
    <t>Return on equity capital (ROE)</t>
  </si>
  <si>
    <t>Profitability and Efficency Ratios</t>
  </si>
  <si>
    <t>Loans to investments ratio</t>
  </si>
  <si>
    <t>Return on Equity (ROE)</t>
  </si>
  <si>
    <t>Net Profit Margin</t>
  </si>
  <si>
    <t>Asset Utilization Ratio(Asset Management Efficiency)</t>
  </si>
  <si>
    <t>Tax Management Efficieny Ratio(Net income/Pretax operating income)</t>
  </si>
  <si>
    <t>Expense Control Management(Pretax net operating income/total operating revenue)</t>
  </si>
  <si>
    <t>Earnings per share( net income/ number of outstanding shares)</t>
  </si>
  <si>
    <t>year</t>
  </si>
  <si>
    <t>QNB Alahli (Egypt)</t>
  </si>
  <si>
    <t>Earnings per share ( dollar / share )</t>
  </si>
  <si>
    <t>Other operating expense</t>
  </si>
  <si>
    <t>Impairment charge for credit losses</t>
  </si>
  <si>
    <t>Expected credit losses expense</t>
  </si>
  <si>
    <t>Fees &amp; Commission expenses</t>
  </si>
  <si>
    <t>Fees &amp; Commission income</t>
  </si>
  <si>
    <t>Interest Expense &amp; Similar costs</t>
  </si>
  <si>
    <t>Interest Income &amp; Similar revenues</t>
  </si>
  <si>
    <t>Total liabilities and owners’ equity</t>
  </si>
  <si>
    <t>Total owners’ equity</t>
  </si>
  <si>
    <t>Retained earnings</t>
  </si>
  <si>
    <t>Paid-in capital</t>
  </si>
  <si>
    <t>Total Liabilities</t>
  </si>
  <si>
    <t>Employee benefits obligations</t>
  </si>
  <si>
    <t>Subordinated deposits</t>
  </si>
  <si>
    <t>Retirement benefit obligations</t>
  </si>
  <si>
    <t>Current income tax liabilities</t>
  </si>
  <si>
    <t>Loans and facilites from banks</t>
  </si>
  <si>
    <t>Customers’ deposits</t>
  </si>
  <si>
    <t>Repos - Treasury bills</t>
  </si>
  <si>
    <t>Liabilities</t>
  </si>
  <si>
    <t>Liabilities &amp; owners’ equity</t>
  </si>
  <si>
    <t>Net fixed assets</t>
  </si>
  <si>
    <t>Investments properties</t>
  </si>
  <si>
    <t>Held to maturity investments</t>
  </si>
  <si>
    <t>Available for sale investments</t>
  </si>
  <si>
    <t>Trading investment</t>
  </si>
  <si>
    <t>Loans to customers</t>
  </si>
  <si>
    <t>Loans to Banks</t>
  </si>
  <si>
    <t>Cash and due from Central Banks</t>
  </si>
  <si>
    <t>Assets</t>
  </si>
  <si>
    <t>AAIB (Egypt)</t>
  </si>
  <si>
    <t>ROA = Net Income/Total Assets</t>
  </si>
  <si>
    <t>Net income</t>
  </si>
  <si>
    <t>Return on Assets</t>
  </si>
  <si>
    <t xml:space="preserve"> Balance Sheet                                                                                        (per EGP)</t>
  </si>
  <si>
    <t>%</t>
  </si>
  <si>
    <t>Equity Multiplier(Total Assets/total Equity)</t>
  </si>
  <si>
    <t>Equity Multiplier</t>
  </si>
  <si>
    <t>Asset Utilization Ratio</t>
  </si>
  <si>
    <t>Net interest Margin (Net interest income/total earning assets)</t>
  </si>
  <si>
    <t>Net Non-Interest Margin (Non Net interest income/total earning assets)</t>
  </si>
  <si>
    <t>Return on Assets (ROA) in %</t>
  </si>
  <si>
    <t>Net Operating Margin in %</t>
  </si>
  <si>
    <t>Net Interest Margin in %</t>
  </si>
  <si>
    <t>Net Non-Interest Margin in %</t>
  </si>
  <si>
    <t>Return on Equity (ROE) in %</t>
  </si>
  <si>
    <t>Components of ROE</t>
  </si>
  <si>
    <t>Net Profit Margin %</t>
  </si>
  <si>
    <t>Tax Management  Efficiency</t>
  </si>
  <si>
    <t>Expense Control Efficiency</t>
  </si>
  <si>
    <t>Loans to investment ratio</t>
  </si>
  <si>
    <t>Earning per share (%)</t>
  </si>
  <si>
    <t>QNB</t>
  </si>
  <si>
    <t>AAIB</t>
  </si>
  <si>
    <t>Asset Utilization</t>
  </si>
  <si>
    <t>Net Operating Margin (Pretax income/Total assets)</t>
  </si>
  <si>
    <t xml:space="preserve">Equity Multiplier </t>
  </si>
  <si>
    <t xml:space="preserve"> Balance Sheet                                                                            (per 000 dollar)</t>
  </si>
  <si>
    <t>Net Fee and commission income</t>
  </si>
  <si>
    <t>Year  (000's USD)</t>
  </si>
  <si>
    <t>Fees &amp; Commission Income</t>
  </si>
  <si>
    <t>ROE AAIB %</t>
  </si>
  <si>
    <t>ROE QNB %</t>
  </si>
  <si>
    <t>ROA AAIB bank %</t>
  </si>
  <si>
    <t>ROA QNB bank %</t>
  </si>
  <si>
    <t>Graphs</t>
  </si>
  <si>
    <t>ROA Country wise %  (CBE)</t>
  </si>
  <si>
    <t xml:space="preserve">Industry Average </t>
  </si>
  <si>
    <t>Industry Average</t>
  </si>
  <si>
    <t>ROE country wise % (CBE)</t>
  </si>
  <si>
    <t>RELATIVE ISG</t>
  </si>
  <si>
    <t>ISG</t>
  </si>
  <si>
    <t>TOTAL ISL</t>
  </si>
  <si>
    <t>TOTAL ISA</t>
  </si>
  <si>
    <t>TOTAL</t>
  </si>
  <si>
    <t>Total short term assets</t>
  </si>
  <si>
    <t>ISL</t>
  </si>
  <si>
    <t>ISA</t>
  </si>
  <si>
    <t>YEAR 2019</t>
  </si>
  <si>
    <t>YEAR 2018</t>
  </si>
  <si>
    <t>YEAR 2017</t>
  </si>
  <si>
    <t>YEAR 2016</t>
  </si>
  <si>
    <t>YEAR 2015</t>
  </si>
  <si>
    <t>INTEREST SENSITIVE GAP FOR AAIB BANK</t>
  </si>
  <si>
    <t>INTEREST RATE-TURKEY</t>
  </si>
  <si>
    <t>E.S</t>
  </si>
  <si>
    <t>Total Interest bearing liabilities</t>
  </si>
  <si>
    <t>Total earning Assets</t>
  </si>
  <si>
    <t>Interest Expense</t>
  </si>
  <si>
    <t>Interest Income</t>
  </si>
  <si>
    <t>EARNING SPREAD 2019</t>
  </si>
  <si>
    <t>EARNING SPREAD 2018</t>
  </si>
  <si>
    <t>EARNING SPREAD 2017</t>
  </si>
  <si>
    <t>EARNING SPREAD 2016</t>
  </si>
  <si>
    <t>EARNING SPREAD  2015</t>
  </si>
  <si>
    <t>EARNING SPREAD FOR AAIB BANK</t>
  </si>
  <si>
    <t>EARNING SPREAD FOR QNB BANK</t>
  </si>
  <si>
    <t>*INTEREST RATE RISK ANALYSIS: CONT`</t>
  </si>
  <si>
    <t>Total Gov &amp; investment</t>
  </si>
  <si>
    <t>Short term investment</t>
  </si>
  <si>
    <t>Government Securities</t>
  </si>
  <si>
    <t>HALK BANK</t>
  </si>
  <si>
    <t>Governtment Securities</t>
  </si>
  <si>
    <t>GARANTI BANK</t>
  </si>
  <si>
    <t>2) LIQUID SECURITIES INDICATORS:</t>
  </si>
  <si>
    <t>Deposits from the othe banks</t>
  </si>
  <si>
    <t>Cash</t>
  </si>
  <si>
    <t>QNB BANK</t>
  </si>
  <si>
    <t>1) CASH POSITION INDICATOR:</t>
  </si>
  <si>
    <t>AAIB BANK</t>
  </si>
  <si>
    <t>*LIQUIDITY RISK MEASURES:</t>
  </si>
  <si>
    <t>Total loans/Total investments</t>
  </si>
  <si>
    <t>Total loans/Total deposits</t>
  </si>
  <si>
    <t>Recoveries/Total loans and leases</t>
  </si>
  <si>
    <t>Charge (Written Offs) loans/Total loans and leases</t>
  </si>
  <si>
    <t>Annual provision of loan losses/Total loans and leases</t>
  </si>
  <si>
    <t>Allowance for loan losses/Total loans and leases</t>
  </si>
  <si>
    <t>Credit Risk Management Ratios of AAIB.</t>
  </si>
  <si>
    <t>INTEREST SENSITIVE GAP FOR QNB BANK</t>
  </si>
  <si>
    <t>INTEREST RATE RISK ANALYSIS</t>
  </si>
  <si>
    <t>Credit Risk Management Ratios of QNB.</t>
  </si>
  <si>
    <t>STANDARD DEVIATION</t>
  </si>
  <si>
    <t>ROE</t>
  </si>
  <si>
    <t>ROA</t>
  </si>
  <si>
    <t>Overall Risk Management of AAIB Bank</t>
  </si>
  <si>
    <t>Overall Risk Management of QNB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</si>
</sst>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0.000"/>
    <numFmt numFmtId="166" formatCode="#,##0.00000000_);[Red]\(#,##0.00000000\)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Calibri"/>
      <family val="2"/>
      <scheme val="minor"/>
    </font>
    <font>
      <sz val="16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22"/>
      <color theme="1"/>
      <name val="Arial"/>
      <family val="2"/>
    </font>
    <font>
      <sz val="11"/>
      <color rgb="FF006100"/>
      <name val="Calibri"/>
      <family val="2"/>
      <charset val="178"/>
      <scheme val="minor"/>
    </font>
    <font>
      <b/>
      <sz val="16"/>
      <color rgb="FF006100"/>
      <name val="Arial"/>
      <family val="2"/>
    </font>
    <font>
      <sz val="14"/>
      <color theme="1"/>
      <name val="Calibri"/>
      <family val="2"/>
      <charset val="178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63"/>
      <name val="Calibri"/>
      <family val="2"/>
      <scheme val="minor"/>
    </font>
    <font>
      <sz val="10"/>
      <color rgb="FF20212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theme="2" tint="-0.89999084444715716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rgb="FF006100"/>
      <name val="Arial"/>
      <family val="2"/>
    </font>
    <font>
      <b/>
      <sz val="16"/>
      <color theme="2" tint="-0.89999084444715716"/>
      <name val="Arial"/>
      <family val="2"/>
    </font>
    <font>
      <sz val="16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i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4" borderId="2" applyNumberFormat="0" applyFont="0" applyAlignment="0" applyProtection="0"/>
    <xf numFmtId="0" fontId="2" fillId="0" borderId="0"/>
    <xf numFmtId="0" fontId="12" fillId="11" borderId="0" applyNumberFormat="0" applyBorder="0" applyAlignment="0" applyProtection="0"/>
    <xf numFmtId="43" fontId="2" fillId="0" borderId="0" applyFont="0" applyFill="0" applyBorder="0" applyAlignment="0" applyProtection="0"/>
    <xf numFmtId="0" fontId="35" fillId="11" borderId="0" applyNumberFormat="0" applyBorder="0" applyAlignment="0" applyProtection="0"/>
    <xf numFmtId="0" fontId="42" fillId="23" borderId="0" applyNumberFormat="0" applyBorder="0" applyAlignment="0" applyProtection="0"/>
    <xf numFmtId="0" fontId="2" fillId="24" borderId="0" applyNumberFormat="0" applyBorder="0" applyAlignment="0" applyProtection="0"/>
  </cellStyleXfs>
  <cellXfs count="393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5" fillId="0" borderId="3" xfId="2" applyFont="1" applyFill="1" applyBorder="1"/>
    <xf numFmtId="0" fontId="7" fillId="0" borderId="3" xfId="0" applyFont="1" applyBorder="1"/>
    <xf numFmtId="0" fontId="5" fillId="0" borderId="3" xfId="0" applyFont="1" applyBorder="1"/>
    <xf numFmtId="0" fontId="7" fillId="0" borderId="0" xfId="0" applyFont="1"/>
    <xf numFmtId="0" fontId="5" fillId="0" borderId="0" xfId="0" applyFont="1" applyFill="1" applyBorder="1"/>
    <xf numFmtId="0" fontId="5" fillId="0" borderId="0" xfId="0" applyFont="1"/>
    <xf numFmtId="0" fontId="9" fillId="0" borderId="0" xfId="3" applyFont="1" applyFill="1" applyBorder="1" applyAlignment="1">
      <alignment horizontal="center"/>
    </xf>
    <xf numFmtId="0" fontId="5" fillId="7" borderId="3" xfId="0" applyFont="1" applyFill="1" applyBorder="1"/>
    <xf numFmtId="0" fontId="4" fillId="7" borderId="3" xfId="2" applyFont="1" applyFill="1" applyBorder="1" applyAlignment="1"/>
    <xf numFmtId="0" fontId="6" fillId="7" borderId="3" xfId="0" applyFont="1" applyFill="1" applyBorder="1"/>
    <xf numFmtId="0" fontId="0" fillId="7" borderId="0" xfId="0" applyFill="1"/>
    <xf numFmtId="0" fontId="0" fillId="5" borderId="0" xfId="0" applyFill="1"/>
    <xf numFmtId="0" fontId="15" fillId="14" borderId="3" xfId="0" applyFont="1" applyFill="1" applyBorder="1" applyAlignment="1">
      <alignment horizontal="center" vertical="top"/>
    </xf>
    <xf numFmtId="0" fontId="10" fillId="14" borderId="3" xfId="0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/>
    </xf>
    <xf numFmtId="0" fontId="18" fillId="14" borderId="3" xfId="0" applyFont="1" applyFill="1" applyBorder="1" applyAlignment="1">
      <alignment horizontal="center"/>
    </xf>
    <xf numFmtId="0" fontId="0" fillId="0" borderId="10" xfId="0" applyBorder="1"/>
    <xf numFmtId="0" fontId="0" fillId="0" borderId="0" xfId="0" applyFont="1"/>
    <xf numFmtId="3" fontId="0" fillId="2" borderId="0" xfId="0" applyNumberFormat="1" applyFont="1" applyFill="1"/>
    <xf numFmtId="0" fontId="0" fillId="2" borderId="0" xfId="0" applyFont="1" applyFill="1"/>
    <xf numFmtId="3" fontId="0" fillId="0" borderId="0" xfId="0" applyNumberFormat="1" applyFont="1"/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3" fontId="21" fillId="0" borderId="0" xfId="0" applyNumberFormat="1" applyFont="1"/>
    <xf numFmtId="3" fontId="21" fillId="0" borderId="0" xfId="5" applyNumberFormat="1" applyFont="1"/>
    <xf numFmtId="0" fontId="4" fillId="7" borderId="0" xfId="2" applyFont="1" applyFill="1" applyBorder="1" applyAlignment="1">
      <alignment horizontal="center"/>
    </xf>
    <xf numFmtId="0" fontId="4" fillId="7" borderId="0" xfId="2" applyFont="1" applyFill="1" applyBorder="1" applyAlignment="1">
      <alignment horizontal="left"/>
    </xf>
    <xf numFmtId="0" fontId="0" fillId="0" borderId="0" xfId="0" applyAlignment="1"/>
    <xf numFmtId="0" fontId="10" fillId="0" borderId="0" xfId="0" applyFont="1" applyAlignment="1">
      <alignment wrapText="1"/>
    </xf>
    <xf numFmtId="0" fontId="5" fillId="0" borderId="0" xfId="0" applyFont="1" applyAlignment="1">
      <alignment wrapText="1"/>
    </xf>
    <xf numFmtId="3" fontId="5" fillId="0" borderId="0" xfId="0" applyNumberFormat="1" applyFont="1" applyAlignment="1">
      <alignment horizontal="center" wrapText="1"/>
    </xf>
    <xf numFmtId="3" fontId="5" fillId="0" borderId="0" xfId="0" applyNumberFormat="1" applyFont="1" applyAlignment="1">
      <alignment horizontal="center"/>
    </xf>
    <xf numFmtId="164" fontId="5" fillId="0" borderId="0" xfId="1" applyNumberFormat="1" applyFont="1" applyAlignment="1">
      <alignment horizontal="center"/>
    </xf>
    <xf numFmtId="0" fontId="5" fillId="16" borderId="0" xfId="0" applyFont="1" applyFill="1" applyAlignment="1">
      <alignment wrapText="1"/>
    </xf>
    <xf numFmtId="0" fontId="0" fillId="16" borderId="0" xfId="0" applyFill="1"/>
    <xf numFmtId="3" fontId="5" fillId="16" borderId="0" xfId="0" applyNumberFormat="1" applyFont="1" applyFill="1" applyAlignment="1">
      <alignment horizontal="center" wrapText="1"/>
    </xf>
    <xf numFmtId="3" fontId="5" fillId="16" borderId="0" xfId="0" applyNumberFormat="1" applyFont="1" applyFill="1" applyAlignment="1">
      <alignment horizontal="center"/>
    </xf>
    <xf numFmtId="164" fontId="5" fillId="16" borderId="0" xfId="1" applyNumberFormat="1" applyFont="1" applyFill="1" applyAlignment="1">
      <alignment horizontal="center"/>
    </xf>
    <xf numFmtId="0" fontId="5" fillId="16" borderId="3" xfId="0" applyFont="1" applyFill="1" applyBorder="1"/>
    <xf numFmtId="0" fontId="0" fillId="3" borderId="0" xfId="0" applyFont="1" applyFill="1"/>
    <xf numFmtId="3" fontId="0" fillId="3" borderId="0" xfId="0" applyNumberFormat="1" applyFont="1" applyFill="1"/>
    <xf numFmtId="0" fontId="0" fillId="17" borderId="0" xfId="0" applyFont="1" applyFill="1"/>
    <xf numFmtId="3" fontId="0" fillId="17" borderId="0" xfId="0" applyNumberFormat="1" applyFont="1" applyFill="1"/>
    <xf numFmtId="0" fontId="0" fillId="17" borderId="0" xfId="0" applyFill="1"/>
    <xf numFmtId="3" fontId="0" fillId="17" borderId="0" xfId="0" applyNumberFormat="1" applyFill="1"/>
    <xf numFmtId="0" fontId="1" fillId="17" borderId="0" xfId="0" applyFont="1" applyFill="1"/>
    <xf numFmtId="0" fontId="24" fillId="0" borderId="3" xfId="2" applyFont="1" applyFill="1" applyBorder="1" applyAlignment="1">
      <alignment horizontal="center"/>
    </xf>
    <xf numFmtId="164" fontId="24" fillId="0" borderId="3" xfId="1" applyNumberFormat="1" applyFont="1" applyFill="1" applyBorder="1" applyAlignment="1">
      <alignment horizontal="center"/>
    </xf>
    <xf numFmtId="0" fontId="24" fillId="16" borderId="3" xfId="0" applyFont="1" applyFill="1" applyBorder="1" applyAlignment="1">
      <alignment horizontal="center"/>
    </xf>
    <xf numFmtId="164" fontId="24" fillId="16" borderId="3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8" fillId="7" borderId="3" xfId="0" applyFont="1" applyFill="1" applyBorder="1" applyAlignment="1">
      <alignment horizontal="left" vertical="center"/>
    </xf>
    <xf numFmtId="0" fontId="25" fillId="7" borderId="3" xfId="2" applyFont="1" applyFill="1" applyBorder="1" applyAlignment="1">
      <alignment vertical="center"/>
    </xf>
    <xf numFmtId="0" fontId="25" fillId="7" borderId="3" xfId="0" applyFont="1" applyFill="1" applyBorder="1" applyAlignment="1">
      <alignment vertical="center"/>
    </xf>
    <xf numFmtId="0" fontId="28" fillId="8" borderId="4" xfId="2" applyFont="1" applyFill="1" applyBorder="1" applyAlignment="1">
      <alignment horizontal="left" vertical="center"/>
    </xf>
    <xf numFmtId="0" fontId="25" fillId="8" borderId="5" xfId="2" applyFont="1" applyFill="1" applyBorder="1" applyAlignment="1">
      <alignment horizontal="left" vertical="center" wrapText="1"/>
    </xf>
    <xf numFmtId="0" fontId="23" fillId="10" borderId="6" xfId="0" applyFont="1" applyFill="1" applyBorder="1" applyAlignment="1">
      <alignment horizontal="left" vertical="center"/>
    </xf>
    <xf numFmtId="0" fontId="10" fillId="15" borderId="13" xfId="0" applyFont="1" applyFill="1" applyBorder="1" applyAlignment="1">
      <alignment horizontal="center"/>
    </xf>
    <xf numFmtId="0" fontId="10" fillId="15" borderId="0" xfId="0" applyFont="1" applyFill="1" applyAlignment="1">
      <alignment horizontal="center"/>
    </xf>
    <xf numFmtId="0" fontId="10" fillId="7" borderId="0" xfId="2" applyFont="1" applyFill="1" applyBorder="1" applyAlignment="1">
      <alignment horizontal="left"/>
    </xf>
    <xf numFmtId="3" fontId="10" fillId="0" borderId="0" xfId="0" applyNumberFormat="1" applyFont="1" applyAlignment="1">
      <alignment horizontal="center" wrapText="1"/>
    </xf>
    <xf numFmtId="3" fontId="10" fillId="0" borderId="0" xfId="0" applyNumberFormat="1" applyFont="1" applyAlignment="1">
      <alignment horizontal="center"/>
    </xf>
    <xf numFmtId="0" fontId="10" fillId="16" borderId="0" xfId="0" applyFont="1" applyFill="1" applyAlignment="1">
      <alignment wrapText="1"/>
    </xf>
    <xf numFmtId="3" fontId="10" fillId="16" borderId="0" xfId="0" applyNumberFormat="1" applyFont="1" applyFill="1" applyAlignment="1">
      <alignment horizontal="center"/>
    </xf>
    <xf numFmtId="3" fontId="8" fillId="5" borderId="0" xfId="0" applyNumberFormat="1" applyFont="1" applyFill="1" applyAlignment="1">
      <alignment horizontal="center"/>
    </xf>
    <xf numFmtId="3" fontId="8" fillId="16" borderId="0" xfId="0" applyNumberFormat="1" applyFont="1" applyFill="1" applyAlignment="1">
      <alignment horizontal="center"/>
    </xf>
    <xf numFmtId="43" fontId="24" fillId="0" borderId="3" xfId="5" applyFont="1" applyFill="1" applyBorder="1" applyAlignment="1">
      <alignment horizontal="center"/>
    </xf>
    <xf numFmtId="43" fontId="24" fillId="16" borderId="3" xfId="5" applyFont="1" applyFill="1" applyBorder="1" applyAlignment="1">
      <alignment horizontal="center" vertical="center"/>
    </xf>
    <xf numFmtId="43" fontId="24" fillId="5" borderId="3" xfId="5" applyFont="1" applyFill="1" applyBorder="1" applyAlignment="1">
      <alignment horizontal="center" vertical="center"/>
    </xf>
    <xf numFmtId="0" fontId="25" fillId="7" borderId="3" xfId="2" applyFont="1" applyFill="1" applyBorder="1" applyAlignment="1">
      <alignment horizontal="left" vertical="center"/>
    </xf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5" fillId="0" borderId="3" xfId="0" applyFont="1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2" fillId="0" borderId="9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7" fillId="0" borderId="3" xfId="5" applyFont="1" applyBorder="1" applyAlignment="1"/>
    <xf numFmtId="0" fontId="1" fillId="7" borderId="2" xfId="2" applyFont="1" applyFill="1" applyBorder="1" applyAlignment="1">
      <alignment horizontal="left" vertical="center"/>
    </xf>
    <xf numFmtId="0" fontId="29" fillId="7" borderId="2" xfId="2" applyFont="1" applyFill="1" applyBorder="1" applyAlignment="1">
      <alignment horizontal="left" vertical="center"/>
    </xf>
    <xf numFmtId="0" fontId="1" fillId="16" borderId="0" xfId="0" applyFont="1" applyFill="1" applyAlignment="1">
      <alignment horizontal="center"/>
    </xf>
    <xf numFmtId="9" fontId="1" fillId="16" borderId="0" xfId="1" applyFont="1" applyFill="1" applyAlignment="1">
      <alignment horizontal="center"/>
    </xf>
    <xf numFmtId="0" fontId="1" fillId="16" borderId="0" xfId="0" applyFont="1" applyFill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9" fontId="1" fillId="5" borderId="0" xfId="1" applyFont="1" applyFill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9" xfId="0" applyFont="1" applyBorder="1"/>
    <xf numFmtId="0" fontId="22" fillId="0" borderId="0" xfId="0" applyFont="1" applyBorder="1"/>
    <xf numFmtId="0" fontId="22" fillId="0" borderId="6" xfId="0" applyFont="1" applyBorder="1"/>
    <xf numFmtId="0" fontId="22" fillId="0" borderId="1" xfId="0" applyFont="1" applyBorder="1"/>
    <xf numFmtId="43" fontId="5" fillId="0" borderId="3" xfId="5" applyFont="1" applyFill="1" applyBorder="1" applyAlignment="1"/>
    <xf numFmtId="43" fontId="5" fillId="16" borderId="3" xfId="5" applyFont="1" applyFill="1" applyBorder="1" applyAlignment="1"/>
    <xf numFmtId="164" fontId="5" fillId="0" borderId="3" xfId="1" applyNumberFormat="1" applyFont="1" applyFill="1" applyBorder="1" applyAlignment="1">
      <alignment horizontal="right"/>
    </xf>
    <xf numFmtId="164" fontId="5" fillId="16" borderId="3" xfId="1" applyNumberFormat="1" applyFont="1" applyFill="1" applyBorder="1" applyAlignment="1">
      <alignment horizontal="right"/>
    </xf>
    <xf numFmtId="0" fontId="8" fillId="16" borderId="0" xfId="0" applyFont="1" applyFill="1" applyBorder="1" applyAlignment="1">
      <alignment horizontal="center"/>
    </xf>
    <xf numFmtId="0" fontId="6" fillId="16" borderId="0" xfId="0" applyFont="1" applyFill="1" applyAlignment="1">
      <alignment horizontal="center"/>
    </xf>
    <xf numFmtId="9" fontId="7" fillId="16" borderId="3" xfId="1" applyFont="1" applyFill="1" applyBorder="1" applyAlignment="1">
      <alignment horizontal="center"/>
    </xf>
    <xf numFmtId="0" fontId="10" fillId="8" borderId="5" xfId="2" applyFont="1" applyFill="1" applyBorder="1" applyAlignment="1">
      <alignment horizontal="left" vertical="center" wrapText="1"/>
    </xf>
    <xf numFmtId="0" fontId="32" fillId="8" borderId="4" xfId="2" applyFont="1" applyFill="1" applyBorder="1" applyAlignment="1">
      <alignment horizontal="left" vertical="center"/>
    </xf>
    <xf numFmtId="0" fontId="5" fillId="8" borderId="5" xfId="2" applyFont="1" applyFill="1" applyBorder="1" applyAlignment="1">
      <alignment horizontal="left" vertical="center" wrapText="1"/>
    </xf>
    <xf numFmtId="0" fontId="27" fillId="10" borderId="6" xfId="0" applyFont="1" applyFill="1" applyBorder="1" applyAlignment="1">
      <alignment horizontal="left" vertical="center"/>
    </xf>
    <xf numFmtId="0" fontId="27" fillId="16" borderId="3" xfId="0" applyFont="1" applyFill="1" applyBorder="1" applyAlignment="1">
      <alignment horizontal="center"/>
    </xf>
    <xf numFmtId="0" fontId="27" fillId="5" borderId="3" xfId="0" applyFont="1" applyFill="1" applyBorder="1" applyAlignment="1">
      <alignment horizontal="center"/>
    </xf>
    <xf numFmtId="0" fontId="33" fillId="0" borderId="0" xfId="0" applyFont="1"/>
    <xf numFmtId="0" fontId="22" fillId="16" borderId="3" xfId="0" applyFont="1" applyFill="1" applyBorder="1" applyAlignment="1">
      <alignment horizontal="center"/>
    </xf>
    <xf numFmtId="164" fontId="25" fillId="16" borderId="3" xfId="0" applyNumberFormat="1" applyFont="1" applyFill="1" applyBorder="1" applyAlignment="1">
      <alignment horizontal="center"/>
    </xf>
    <xf numFmtId="0" fontId="14" fillId="16" borderId="3" xfId="0" applyFont="1" applyFill="1" applyBorder="1" applyAlignment="1">
      <alignment horizontal="center"/>
    </xf>
    <xf numFmtId="0" fontId="26" fillId="16" borderId="3" xfId="0" applyFont="1" applyFill="1" applyBorder="1" applyAlignment="1">
      <alignment horizontal="center"/>
    </xf>
    <xf numFmtId="164" fontId="10" fillId="16" borderId="3" xfId="0" applyNumberFormat="1" applyFont="1" applyFill="1" applyBorder="1" applyAlignment="1">
      <alignment horizontal="center"/>
    </xf>
    <xf numFmtId="2" fontId="26" fillId="16" borderId="3" xfId="1" applyNumberFormat="1" applyFont="1" applyFill="1" applyBorder="1" applyAlignment="1">
      <alignment horizontal="center"/>
    </xf>
    <xf numFmtId="2" fontId="26" fillId="16" borderId="3" xfId="0" applyNumberFormat="1" applyFont="1" applyFill="1" applyBorder="1" applyAlignment="1">
      <alignment horizontal="center"/>
    </xf>
    <xf numFmtId="0" fontId="22" fillId="16" borderId="9" xfId="0" applyFont="1" applyFill="1" applyBorder="1" applyAlignment="1">
      <alignment horizontal="center"/>
    </xf>
    <xf numFmtId="9" fontId="26" fillId="16" borderId="0" xfId="0" applyNumberFormat="1" applyFont="1" applyFill="1" applyBorder="1" applyAlignment="1">
      <alignment horizontal="center"/>
    </xf>
    <xf numFmtId="9" fontId="26" fillId="16" borderId="0" xfId="1" applyFont="1" applyFill="1" applyBorder="1" applyAlignment="1">
      <alignment horizontal="center"/>
    </xf>
    <xf numFmtId="9" fontId="10" fillId="16" borderId="0" xfId="0" applyNumberFormat="1" applyFont="1" applyFill="1" applyBorder="1" applyAlignment="1">
      <alignment horizontal="center"/>
    </xf>
    <xf numFmtId="9" fontId="8" fillId="16" borderId="12" xfId="1" applyFont="1" applyFill="1" applyBorder="1" applyAlignment="1">
      <alignment horizontal="center"/>
    </xf>
    <xf numFmtId="9" fontId="7" fillId="16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4" fillId="10" borderId="0" xfId="3" applyFont="1" applyFill="1" applyBorder="1" applyAlignment="1"/>
    <xf numFmtId="0" fontId="9" fillId="10" borderId="0" xfId="3" applyFont="1" applyFill="1" applyBorder="1"/>
    <xf numFmtId="0" fontId="0" fillId="10" borderId="0" xfId="0" applyFill="1"/>
    <xf numFmtId="0" fontId="34" fillId="10" borderId="0" xfId="4" applyFont="1" applyFill="1" applyBorder="1" applyAlignment="1">
      <alignment horizontal="left"/>
    </xf>
    <xf numFmtId="0" fontId="0" fillId="19" borderId="0" xfId="0" applyFill="1"/>
    <xf numFmtId="0" fontId="9" fillId="16" borderId="0" xfId="0" applyFont="1" applyFill="1" applyBorder="1" applyAlignment="1">
      <alignment horizontal="center"/>
    </xf>
    <xf numFmtId="0" fontId="7" fillId="16" borderId="3" xfId="0" applyFont="1" applyFill="1" applyBorder="1" applyAlignment="1">
      <alignment horizontal="center"/>
    </xf>
    <xf numFmtId="9" fontId="26" fillId="16" borderId="3" xfId="1" applyFont="1" applyFill="1" applyBorder="1" applyAlignment="1">
      <alignment horizontal="center"/>
    </xf>
    <xf numFmtId="164" fontId="7" fillId="16" borderId="3" xfId="0" applyNumberFormat="1" applyFont="1" applyFill="1" applyBorder="1" applyAlignment="1">
      <alignment horizontal="center"/>
    </xf>
    <xf numFmtId="2" fontId="7" fillId="16" borderId="3" xfId="1" applyNumberFormat="1" applyFont="1" applyFill="1" applyBorder="1" applyAlignment="1">
      <alignment horizontal="center"/>
    </xf>
    <xf numFmtId="2" fontId="7" fillId="16" borderId="3" xfId="0" applyNumberFormat="1" applyFont="1" applyFill="1" applyBorder="1" applyAlignment="1">
      <alignment horizontal="center"/>
    </xf>
    <xf numFmtId="9" fontId="6" fillId="16" borderId="0" xfId="0" applyNumberFormat="1" applyFont="1" applyFill="1" applyAlignment="1">
      <alignment horizontal="center"/>
    </xf>
    <xf numFmtId="9" fontId="7" fillId="16" borderId="0" xfId="1" applyFont="1" applyFill="1" applyBorder="1" applyAlignment="1">
      <alignment horizontal="center"/>
    </xf>
    <xf numFmtId="3" fontId="30" fillId="16" borderId="0" xfId="0" applyNumberFormat="1" applyFont="1" applyFill="1" applyAlignment="1">
      <alignment horizontal="center"/>
    </xf>
    <xf numFmtId="0" fontId="22" fillId="5" borderId="9" xfId="0" applyFont="1" applyFill="1" applyBorder="1" applyAlignment="1">
      <alignment horizontal="center"/>
    </xf>
    <xf numFmtId="0" fontId="24" fillId="16" borderId="0" xfId="0" applyFont="1" applyFill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4" fillId="16" borderId="0" xfId="0" applyFont="1" applyFill="1" applyBorder="1" applyAlignment="1"/>
    <xf numFmtId="0" fontId="24" fillId="0" borderId="0" xfId="0" applyFont="1" applyBorder="1" applyAlignment="1">
      <alignment horizontal="center"/>
    </xf>
    <xf numFmtId="0" fontId="24" fillId="0" borderId="0" xfId="0" applyFont="1" applyBorder="1" applyAlignment="1"/>
    <xf numFmtId="0" fontId="24" fillId="0" borderId="0" xfId="0" applyFont="1" applyAlignment="1">
      <alignment horizontal="center"/>
    </xf>
    <xf numFmtId="0" fontId="5" fillId="7" borderId="16" xfId="2" applyFont="1" applyFill="1" applyBorder="1" applyAlignment="1">
      <alignment horizontal="left" vertical="center"/>
    </xf>
    <xf numFmtId="0" fontId="29" fillId="7" borderId="16" xfId="2" applyFont="1" applyFill="1" applyBorder="1" applyAlignment="1">
      <alignment horizontal="left" vertical="center"/>
    </xf>
    <xf numFmtId="0" fontId="1" fillId="7" borderId="16" xfId="2" applyFont="1" applyFill="1" applyBorder="1" applyAlignment="1">
      <alignment horizontal="left" vertical="center"/>
    </xf>
    <xf numFmtId="0" fontId="10" fillId="15" borderId="3" xfId="0" applyFont="1" applyFill="1" applyBorder="1" applyAlignment="1">
      <alignment horizontal="center"/>
    </xf>
    <xf numFmtId="164" fontId="6" fillId="16" borderId="3" xfId="1" applyNumberFormat="1" applyFont="1" applyFill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2" fontId="6" fillId="16" borderId="3" xfId="0" applyNumberFormat="1" applyFont="1" applyFill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16" borderId="3" xfId="0" applyNumberFormat="1" applyFont="1" applyFill="1" applyBorder="1"/>
    <xf numFmtId="2" fontId="6" fillId="0" borderId="3" xfId="0" applyNumberFormat="1" applyFont="1" applyBorder="1"/>
    <xf numFmtId="0" fontId="8" fillId="10" borderId="17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9" fontId="27" fillId="16" borderId="3" xfId="1" applyFont="1" applyFill="1" applyBorder="1" applyAlignment="1">
      <alignment horizontal="center"/>
    </xf>
    <xf numFmtId="9" fontId="27" fillId="5" borderId="3" xfId="1" applyFont="1" applyFill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0" fillId="0" borderId="15" xfId="0" applyBorder="1"/>
    <xf numFmtId="164" fontId="8" fillId="0" borderId="3" xfId="1" applyNumberFormat="1" applyFont="1" applyBorder="1" applyAlignment="1">
      <alignment horizontal="center"/>
    </xf>
    <xf numFmtId="164" fontId="8" fillId="16" borderId="3" xfId="1" applyNumberFormat="1" applyFont="1" applyFill="1" applyBorder="1" applyAlignment="1">
      <alignment horizontal="center"/>
    </xf>
    <xf numFmtId="0" fontId="5" fillId="7" borderId="20" xfId="2" applyFont="1" applyFill="1" applyBorder="1" applyAlignment="1">
      <alignment horizontal="left" vertical="center"/>
    </xf>
    <xf numFmtId="0" fontId="8" fillId="10" borderId="19" xfId="0" applyFont="1" applyFill="1" applyBorder="1" applyAlignment="1">
      <alignment horizontal="left" vertical="center"/>
    </xf>
    <xf numFmtId="0" fontId="10" fillId="15" borderId="9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9" fontId="1" fillId="16" borderId="0" xfId="1" applyFont="1" applyFill="1" applyBorder="1" applyAlignment="1">
      <alignment horizontal="center"/>
    </xf>
    <xf numFmtId="9" fontId="1" fillId="0" borderId="0" xfId="1" applyFont="1" applyBorder="1" applyAlignment="1">
      <alignment horizontal="center"/>
    </xf>
    <xf numFmtId="9" fontId="1" fillId="16" borderId="1" xfId="1" applyFont="1" applyFill="1" applyBorder="1" applyAlignment="1">
      <alignment horizontal="center"/>
    </xf>
    <xf numFmtId="164" fontId="1" fillId="16" borderId="0" xfId="1" applyNumberFormat="1" applyFont="1" applyFill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1" fillId="16" borderId="1" xfId="1" applyNumberFormat="1" applyFont="1" applyFill="1" applyBorder="1" applyAlignment="1">
      <alignment horizontal="center"/>
    </xf>
    <xf numFmtId="165" fontId="1" fillId="16" borderId="0" xfId="0" applyNumberFormat="1" applyFont="1" applyFill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16" borderId="1" xfId="0" applyNumberFormat="1" applyFont="1" applyFill="1" applyBorder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16" borderId="1" xfId="0" applyNumberFormat="1" applyFont="1" applyFill="1" applyBorder="1" applyAlignment="1">
      <alignment horizontal="center"/>
    </xf>
    <xf numFmtId="164" fontId="8" fillId="0" borderId="0" xfId="1" applyNumberFormat="1" applyFont="1" applyAlignment="1">
      <alignment horizontal="center"/>
    </xf>
    <xf numFmtId="164" fontId="8" fillId="16" borderId="0" xfId="1" applyNumberFormat="1" applyFont="1" applyFill="1" applyAlignment="1">
      <alignment horizontal="center"/>
    </xf>
    <xf numFmtId="0" fontId="22" fillId="0" borderId="10" xfId="0" applyFont="1" applyBorder="1"/>
    <xf numFmtId="9" fontId="27" fillId="16" borderId="0" xfId="1" applyFont="1" applyFill="1" applyBorder="1" applyAlignment="1">
      <alignment horizontal="center"/>
    </xf>
    <xf numFmtId="164" fontId="10" fillId="16" borderId="0" xfId="1" applyNumberFormat="1" applyFont="1" applyFill="1" applyBorder="1" applyAlignment="1">
      <alignment horizontal="center"/>
    </xf>
    <xf numFmtId="9" fontId="8" fillId="16" borderId="0" xfId="1" applyFont="1" applyFill="1" applyBorder="1" applyAlignment="1">
      <alignment horizontal="center"/>
    </xf>
    <xf numFmtId="0" fontId="22" fillId="0" borderId="4" xfId="0" applyFont="1" applyBorder="1"/>
    <xf numFmtId="9" fontId="6" fillId="16" borderId="3" xfId="1" applyFont="1" applyFill="1" applyBorder="1" applyAlignment="1">
      <alignment horizontal="center"/>
    </xf>
    <xf numFmtId="9" fontId="6" fillId="0" borderId="3" xfId="1" applyFont="1" applyBorder="1" applyAlignment="1">
      <alignment horizontal="center"/>
    </xf>
    <xf numFmtId="9" fontId="0" fillId="0" borderId="0" xfId="1" applyFont="1"/>
    <xf numFmtId="164" fontId="7" fillId="16" borderId="3" xfId="1" applyNumberFormat="1" applyFont="1" applyFill="1" applyBorder="1" applyAlignment="1">
      <alignment horizontal="center"/>
    </xf>
    <xf numFmtId="10" fontId="7" fillId="16" borderId="3" xfId="1" applyNumberFormat="1" applyFont="1" applyFill="1" applyBorder="1" applyAlignment="1">
      <alignment horizontal="center"/>
    </xf>
    <xf numFmtId="9" fontId="24" fillId="16" borderId="3" xfId="1" applyFont="1" applyFill="1" applyBorder="1" applyAlignment="1">
      <alignment horizontal="center"/>
    </xf>
    <xf numFmtId="0" fontId="0" fillId="0" borderId="0" xfId="0" applyFill="1"/>
    <xf numFmtId="9" fontId="24" fillId="0" borderId="0" xfId="0" applyNumberFormat="1" applyFont="1" applyBorder="1" applyAlignment="1">
      <alignment horizontal="center"/>
    </xf>
    <xf numFmtId="9" fontId="24" fillId="0" borderId="0" xfId="1" applyFont="1" applyBorder="1" applyAlignment="1">
      <alignment horizontal="center"/>
    </xf>
    <xf numFmtId="9" fontId="24" fillId="0" borderId="0" xfId="0" applyNumberFormat="1" applyFont="1" applyAlignment="1">
      <alignment horizontal="center"/>
    </xf>
    <xf numFmtId="10" fontId="24" fillId="16" borderId="0" xfId="0" applyNumberFormat="1" applyFont="1" applyFill="1" applyBorder="1" applyAlignment="1"/>
    <xf numFmtId="10" fontId="24" fillId="0" borderId="0" xfId="0" applyNumberFormat="1" applyFont="1" applyBorder="1" applyAlignment="1"/>
    <xf numFmtId="9" fontId="24" fillId="16" borderId="0" xfId="1" applyFont="1" applyFill="1" applyBorder="1" applyAlignment="1">
      <alignment horizontal="center"/>
    </xf>
    <xf numFmtId="9" fontId="24" fillId="16" borderId="0" xfId="0" applyNumberFormat="1" applyFont="1" applyFill="1" applyBorder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16" borderId="0" xfId="0" applyNumberFormat="1" applyFont="1" applyFill="1" applyBorder="1" applyAlignment="1">
      <alignment horizontal="center"/>
    </xf>
    <xf numFmtId="2" fontId="1" fillId="16" borderId="3" xfId="5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0" fontId="27" fillId="16" borderId="3" xfId="1" applyNumberFormat="1" applyFont="1" applyFill="1" applyBorder="1" applyAlignment="1">
      <alignment horizontal="center"/>
    </xf>
    <xf numFmtId="10" fontId="27" fillId="5" borderId="3" xfId="1" applyNumberFormat="1" applyFont="1" applyFill="1" applyBorder="1" applyAlignment="1">
      <alignment horizontal="center"/>
    </xf>
    <xf numFmtId="10" fontId="5" fillId="0" borderId="3" xfId="1" applyNumberFormat="1" applyFont="1" applyFill="1" applyBorder="1"/>
    <xf numFmtId="10" fontId="5" fillId="16" borderId="3" xfId="1" applyNumberFormat="1" applyFont="1" applyFill="1" applyBorder="1"/>
    <xf numFmtId="164" fontId="1" fillId="16" borderId="10" xfId="1" applyNumberFormat="1" applyFont="1" applyFill="1" applyBorder="1" applyAlignment="1">
      <alignment horizontal="center"/>
    </xf>
    <xf numFmtId="164" fontId="1" fillId="0" borderId="10" xfId="1" applyNumberFormat="1" applyFont="1" applyBorder="1" applyAlignment="1">
      <alignment horizontal="center"/>
    </xf>
    <xf numFmtId="164" fontId="1" fillId="16" borderId="4" xfId="1" applyNumberFormat="1" applyFont="1" applyFill="1" applyBorder="1" applyAlignment="1">
      <alignment horizontal="center"/>
    </xf>
    <xf numFmtId="164" fontId="1" fillId="16" borderId="0" xfId="1" applyNumberFormat="1" applyFont="1" applyFill="1" applyAlignment="1">
      <alignment horizontal="center"/>
    </xf>
    <xf numFmtId="164" fontId="1" fillId="5" borderId="0" xfId="1" applyNumberFormat="1" applyFont="1" applyFill="1" applyAlignment="1">
      <alignment horizontal="center"/>
    </xf>
    <xf numFmtId="0" fontId="0" fillId="6" borderId="0" xfId="0" applyFill="1"/>
    <xf numFmtId="0" fontId="25" fillId="20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37" fillId="0" borderId="0" xfId="6" applyFont="1" applyFill="1" applyAlignment="1">
      <alignment vertical="center"/>
    </xf>
    <xf numFmtId="0" fontId="38" fillId="10" borderId="0" xfId="0" applyFont="1" applyFill="1"/>
    <xf numFmtId="0" fontId="38" fillId="10" borderId="0" xfId="6" applyFont="1" applyFill="1" applyAlignment="1">
      <alignment vertical="center"/>
    </xf>
    <xf numFmtId="0" fontId="37" fillId="22" borderId="0" xfId="6" applyFont="1" applyFill="1" applyAlignment="1">
      <alignment vertical="center"/>
    </xf>
    <xf numFmtId="0" fontId="24" fillId="22" borderId="0" xfId="0" applyFont="1" applyFill="1" applyBorder="1" applyAlignment="1">
      <alignment horizontal="center"/>
    </xf>
    <xf numFmtId="9" fontId="24" fillId="22" borderId="0" xfId="1" applyFont="1" applyFill="1" applyBorder="1" applyAlignment="1">
      <alignment horizontal="center"/>
    </xf>
    <xf numFmtId="0" fontId="40" fillId="0" borderId="0" xfId="0" applyFont="1"/>
    <xf numFmtId="0" fontId="22" fillId="0" borderId="0" xfId="0" applyFont="1"/>
    <xf numFmtId="3" fontId="22" fillId="0" borderId="0" xfId="0" applyNumberFormat="1" applyFont="1"/>
    <xf numFmtId="0" fontId="22" fillId="3" borderId="0" xfId="0" applyFont="1" applyFill="1"/>
    <xf numFmtId="3" fontId="22" fillId="3" borderId="0" xfId="0" applyNumberFormat="1" applyFont="1" applyFill="1"/>
    <xf numFmtId="0" fontId="22" fillId="2" borderId="0" xfId="0" applyFont="1" applyFill="1"/>
    <xf numFmtId="3" fontId="22" fillId="2" borderId="0" xfId="0" applyNumberFormat="1" applyFont="1" applyFill="1"/>
    <xf numFmtId="0" fontId="0" fillId="21" borderId="0" xfId="0" applyFont="1" applyFill="1"/>
    <xf numFmtId="3" fontId="0" fillId="21" borderId="0" xfId="0" applyNumberFormat="1" applyFont="1" applyFill="1"/>
    <xf numFmtId="3" fontId="0" fillId="21" borderId="0" xfId="0" applyNumberFormat="1" applyFill="1"/>
    <xf numFmtId="0" fontId="8" fillId="17" borderId="0" xfId="0" applyFont="1" applyFill="1"/>
    <xf numFmtId="3" fontId="8" fillId="17" borderId="0" xfId="0" applyNumberFormat="1" applyFont="1" applyFill="1"/>
    <xf numFmtId="0" fontId="8" fillId="21" borderId="0" xfId="0" applyFont="1" applyFill="1"/>
    <xf numFmtId="3" fontId="8" fillId="21" borderId="0" xfId="0" applyNumberFormat="1" applyFont="1" applyFill="1"/>
    <xf numFmtId="0" fontId="16" fillId="13" borderId="3" xfId="0" applyFont="1" applyFill="1" applyBorder="1" applyAlignment="1">
      <alignment horizontal="center"/>
    </xf>
    <xf numFmtId="0" fontId="1" fillId="13" borderId="8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7" xfId="0" applyFont="1" applyFill="1" applyBorder="1" applyAlignment="1">
      <alignment horizontal="center"/>
    </xf>
    <xf numFmtId="0" fontId="39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3" fillId="12" borderId="3" xfId="4" applyFont="1" applyFill="1" applyBorder="1" applyAlignment="1">
      <alignment horizontal="center"/>
    </xf>
    <xf numFmtId="0" fontId="13" fillId="12" borderId="8" xfId="4" applyFont="1" applyFill="1" applyBorder="1" applyAlignment="1">
      <alignment horizontal="center"/>
    </xf>
    <xf numFmtId="0" fontId="13" fillId="12" borderId="11" xfId="4" applyFont="1" applyFill="1" applyBorder="1" applyAlignment="1">
      <alignment horizontal="center"/>
    </xf>
    <xf numFmtId="0" fontId="13" fillId="12" borderId="7" xfId="4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11" fillId="6" borderId="11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4" fillId="9" borderId="3" xfId="2" applyFont="1" applyFill="1" applyBorder="1" applyAlignment="1">
      <alignment horizontal="center"/>
    </xf>
    <xf numFmtId="0" fontId="4" fillId="9" borderId="0" xfId="2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31" fillId="12" borderId="3" xfId="4" applyFont="1" applyFill="1" applyBorder="1" applyAlignment="1">
      <alignment horizontal="center"/>
    </xf>
    <xf numFmtId="0" fontId="4" fillId="9" borderId="18" xfId="2" applyFont="1" applyFill="1" applyBorder="1" applyAlignment="1">
      <alignment horizontal="center"/>
    </xf>
    <xf numFmtId="0" fontId="4" fillId="9" borderId="14" xfId="2" applyFont="1" applyFill="1" applyBorder="1" applyAlignment="1">
      <alignment horizontal="center"/>
    </xf>
    <xf numFmtId="0" fontId="4" fillId="9" borderId="15" xfId="2" applyFont="1" applyFill="1" applyBorder="1" applyAlignment="1">
      <alignment horizontal="center"/>
    </xf>
    <xf numFmtId="0" fontId="26" fillId="6" borderId="3" xfId="0" applyFont="1" applyFill="1" applyBorder="1" applyAlignment="1">
      <alignment horizontal="center"/>
    </xf>
    <xf numFmtId="0" fontId="24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3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24" fillId="18" borderId="0" xfId="3" applyFont="1" applyFill="1" applyBorder="1" applyAlignment="1">
      <alignment horizontal="center"/>
    </xf>
    <xf numFmtId="0" fontId="24" fillId="18" borderId="0" xfId="4" applyFont="1" applyFill="1" applyBorder="1" applyAlignment="1">
      <alignment horizontal="center"/>
    </xf>
    <xf numFmtId="0" fontId="24" fillId="18" borderId="14" xfId="3" applyFont="1" applyFill="1" applyBorder="1" applyAlignment="1">
      <alignment horizontal="center"/>
    </xf>
    <xf numFmtId="0" fontId="10" fillId="19" borderId="0" xfId="3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/>
    <xf numFmtId="10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0" fontId="0" fillId="25" borderId="3" xfId="0" applyFill="1" applyBorder="1" applyAlignment="1">
      <alignment horizontal="center"/>
    </xf>
    <xf numFmtId="0" fontId="1" fillId="25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1" fillId="5" borderId="3" xfId="0" applyFont="1" applyFill="1" applyBorder="1" applyAlignment="1">
      <alignment horizontal="center"/>
    </xf>
    <xf numFmtId="0" fontId="1" fillId="0" borderId="3" xfId="0" applyFont="1" applyBorder="1"/>
    <xf numFmtId="0" fontId="41" fillId="5" borderId="3" xfId="0" applyFont="1" applyFill="1" applyBorder="1"/>
    <xf numFmtId="0" fontId="43" fillId="5" borderId="3" xfId="0" applyFont="1" applyFill="1" applyBorder="1"/>
    <xf numFmtId="3" fontId="0" fillId="0" borderId="3" xfId="0" applyNumberFormat="1" applyBorder="1"/>
    <xf numFmtId="3" fontId="41" fillId="5" borderId="3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43" fillId="5" borderId="3" xfId="0" applyFont="1" applyFill="1" applyBorder="1" applyAlignment="1">
      <alignment horizontal="center" vertical="center"/>
    </xf>
    <xf numFmtId="0" fontId="1" fillId="26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1" fillId="27" borderId="3" xfId="0" applyFont="1" applyFill="1" applyBorder="1" applyAlignment="1">
      <alignment horizontal="center"/>
    </xf>
    <xf numFmtId="0" fontId="0" fillId="28" borderId="3" xfId="0" applyFill="1" applyBorder="1" applyAlignment="1">
      <alignment horizontal="center"/>
    </xf>
    <xf numFmtId="0" fontId="1" fillId="28" borderId="3" xfId="0" applyFont="1" applyFill="1" applyBorder="1" applyAlignment="1">
      <alignment horizontal="center"/>
    </xf>
    <xf numFmtId="0" fontId="0" fillId="29" borderId="3" xfId="0" applyFill="1" applyBorder="1" applyAlignment="1">
      <alignment horizontal="center"/>
    </xf>
    <xf numFmtId="0" fontId="1" fillId="29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4" fillId="0" borderId="0" xfId="0" applyFont="1" applyAlignment="1">
      <alignment horizontal="center"/>
    </xf>
    <xf numFmtId="10" fontId="0" fillId="0" borderId="7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25" borderId="7" xfId="0" applyFont="1" applyFill="1" applyBorder="1" applyAlignment="1">
      <alignment horizontal="center"/>
    </xf>
    <xf numFmtId="0" fontId="1" fillId="25" borderId="11" xfId="0" applyFont="1" applyFill="1" applyBorder="1" applyAlignment="1">
      <alignment horizontal="center"/>
    </xf>
    <xf numFmtId="0" fontId="1" fillId="25" borderId="8" xfId="0" applyFont="1" applyFill="1" applyBorder="1" applyAlignment="1">
      <alignment horizontal="center"/>
    </xf>
    <xf numFmtId="1" fontId="0" fillId="0" borderId="3" xfId="0" applyNumberFormat="1" applyBorder="1"/>
    <xf numFmtId="0" fontId="0" fillId="17" borderId="3" xfId="0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0" fontId="0" fillId="30" borderId="3" xfId="0" applyFill="1" applyBorder="1" applyAlignment="1">
      <alignment horizontal="center"/>
    </xf>
    <xf numFmtId="0" fontId="1" fillId="30" borderId="5" xfId="0" applyFont="1" applyFill="1" applyBorder="1" applyAlignment="1">
      <alignment horizontal="center"/>
    </xf>
    <xf numFmtId="0" fontId="0" fillId="29" borderId="5" xfId="0" applyFill="1" applyBorder="1" applyAlignment="1">
      <alignment horizontal="center"/>
    </xf>
    <xf numFmtId="0" fontId="1" fillId="29" borderId="5" xfId="0" applyFont="1" applyFill="1" applyBorder="1" applyAlignment="1">
      <alignment horizontal="center"/>
    </xf>
    <xf numFmtId="0" fontId="0" fillId="31" borderId="3" xfId="0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0" fillId="32" borderId="3" xfId="0" applyFill="1" applyBorder="1" applyAlignment="1">
      <alignment horizontal="center"/>
    </xf>
    <xf numFmtId="0" fontId="1" fillId="32" borderId="3" xfId="0" applyFont="1" applyFill="1" applyBorder="1" applyAlignment="1">
      <alignment horizontal="center"/>
    </xf>
    <xf numFmtId="0" fontId="44" fillId="33" borderId="0" xfId="0" applyFon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10" fontId="0" fillId="0" borderId="3" xfId="0" applyNumberFormat="1" applyBorder="1"/>
    <xf numFmtId="0" fontId="0" fillId="5" borderId="5" xfId="0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4" fillId="33" borderId="3" xfId="0" applyFon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23" fillId="17" borderId="3" xfId="0" applyFont="1" applyFill="1" applyBorder="1"/>
    <xf numFmtId="6" fontId="0" fillId="0" borderId="3" xfId="0" applyNumberFormat="1" applyBorder="1" applyAlignment="1">
      <alignment horizontal="center"/>
    </xf>
    <xf numFmtId="6" fontId="0" fillId="0" borderId="3" xfId="0" applyNumberFormat="1" applyBorder="1"/>
    <xf numFmtId="0" fontId="44" fillId="29" borderId="3" xfId="0" applyFont="1" applyFill="1" applyBorder="1"/>
    <xf numFmtId="0" fontId="45" fillId="17" borderId="3" xfId="0" applyFont="1" applyFill="1" applyBorder="1"/>
    <xf numFmtId="0" fontId="0" fillId="33" borderId="0" xfId="0" applyFill="1" applyAlignment="1">
      <alignment horizontal="center"/>
    </xf>
    <xf numFmtId="0" fontId="44" fillId="29" borderId="3" xfId="0" applyFon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6" fontId="0" fillId="0" borderId="3" xfId="0" applyNumberFormat="1" applyBorder="1" applyAlignment="1">
      <alignment horizontal="center"/>
    </xf>
    <xf numFmtId="6" fontId="0" fillId="0" borderId="7" xfId="0" applyNumberFormat="1" applyBorder="1" applyAlignment="1">
      <alignment horizontal="center"/>
    </xf>
    <xf numFmtId="6" fontId="0" fillId="0" borderId="8" xfId="0" applyNumberFormat="1" applyBorder="1" applyAlignment="1">
      <alignment horizontal="center"/>
    </xf>
    <xf numFmtId="0" fontId="1" fillId="31" borderId="7" xfId="0" applyFont="1" applyFill="1" applyBorder="1" applyAlignment="1">
      <alignment horizontal="center"/>
    </xf>
    <xf numFmtId="0" fontId="1" fillId="31" borderId="11" xfId="0" applyFont="1" applyFill="1" applyBorder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44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46" fillId="0" borderId="3" xfId="0" applyFont="1" applyBorder="1"/>
    <xf numFmtId="0" fontId="46" fillId="24" borderId="7" xfId="8" applyFont="1" applyBorder="1" applyAlignment="1">
      <alignment horizontal="center"/>
    </xf>
    <xf numFmtId="0" fontId="46" fillId="24" borderId="11" xfId="8" applyFont="1" applyBorder="1" applyAlignment="1">
      <alignment horizontal="center"/>
    </xf>
    <xf numFmtId="0" fontId="46" fillId="24" borderId="8" xfId="8" applyFont="1" applyBorder="1" applyAlignment="1">
      <alignment horizontal="center"/>
    </xf>
    <xf numFmtId="0" fontId="0" fillId="35" borderId="8" xfId="0" applyFill="1" applyBorder="1" applyAlignment="1">
      <alignment horizontal="center"/>
    </xf>
    <xf numFmtId="0" fontId="1" fillId="35" borderId="3" xfId="0" applyFont="1" applyFill="1" applyBorder="1" applyAlignment="1">
      <alignment horizontal="center"/>
    </xf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3" fontId="0" fillId="0" borderId="21" xfId="0" applyNumberFormat="1" applyBorder="1"/>
    <xf numFmtId="0" fontId="1" fillId="0" borderId="7" xfId="0" applyFont="1" applyBorder="1"/>
    <xf numFmtId="0" fontId="1" fillId="0" borderId="21" xfId="0" applyFont="1" applyBorder="1"/>
    <xf numFmtId="0" fontId="1" fillId="0" borderId="8" xfId="0" applyFont="1" applyBorder="1"/>
    <xf numFmtId="0" fontId="0" fillId="0" borderId="7" xfId="0" applyBorder="1"/>
    <xf numFmtId="0" fontId="0" fillId="0" borderId="21" xfId="0" applyBorder="1"/>
    <xf numFmtId="0" fontId="0" fillId="0" borderId="8" xfId="0" applyBorder="1"/>
    <xf numFmtId="0" fontId="1" fillId="26" borderId="7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27" borderId="8" xfId="0" applyFill="1" applyBorder="1" applyAlignment="1">
      <alignment horizontal="center"/>
    </xf>
    <xf numFmtId="0" fontId="1" fillId="27" borderId="7" xfId="0" applyFont="1" applyFill="1" applyBorder="1" applyAlignment="1">
      <alignment horizontal="center"/>
    </xf>
    <xf numFmtId="0" fontId="0" fillId="28" borderId="8" xfId="0" applyFill="1" applyBorder="1" applyAlignment="1">
      <alignment horizontal="center"/>
    </xf>
    <xf numFmtId="0" fontId="1" fillId="28" borderId="7" xfId="0" applyFont="1" applyFill="1" applyBorder="1" applyAlignment="1">
      <alignment horizontal="center"/>
    </xf>
    <xf numFmtId="0" fontId="0" fillId="29" borderId="8" xfId="0" applyFill="1" applyBorder="1" applyAlignment="1">
      <alignment horizontal="center"/>
    </xf>
    <xf numFmtId="0" fontId="1" fillId="29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3" fillId="0" borderId="3" xfId="0" applyFont="1" applyBorder="1" applyAlignment="1">
      <alignment horizontal="center" vertical="center"/>
    </xf>
    <xf numFmtId="0" fontId="47" fillId="36" borderId="3" xfId="0" applyFont="1" applyFill="1" applyBorder="1" applyAlignment="1">
      <alignment horizontal="center" vertical="center"/>
    </xf>
    <xf numFmtId="0" fontId="45" fillId="0" borderId="3" xfId="0" applyFont="1" applyBorder="1"/>
    <xf numFmtId="0" fontId="45" fillId="0" borderId="0" xfId="0" applyFont="1"/>
    <xf numFmtId="0" fontId="23" fillId="0" borderId="3" xfId="0" applyFont="1" applyBorder="1" applyAlignment="1">
      <alignment horizontal="right" vertical="center"/>
    </xf>
    <xf numFmtId="0" fontId="23" fillId="0" borderId="3" xfId="0" applyFont="1" applyBorder="1"/>
    <xf numFmtId="0" fontId="42" fillId="23" borderId="3" xfId="7" applyBorder="1" applyAlignment="1">
      <alignment horizontal="center"/>
    </xf>
    <xf numFmtId="0" fontId="23" fillId="0" borderId="3" xfId="0" applyFont="1" applyBorder="1" applyAlignment="1">
      <alignment vertical="center"/>
    </xf>
    <xf numFmtId="0" fontId="42" fillId="23" borderId="7" xfId="7" applyBorder="1" applyAlignment="1">
      <alignment horizontal="center"/>
    </xf>
    <xf numFmtId="0" fontId="42" fillId="23" borderId="11" xfId="7" applyBorder="1" applyAlignment="1">
      <alignment horizontal="center"/>
    </xf>
    <xf numFmtId="0" fontId="42" fillId="23" borderId="8" xfId="7" applyBorder="1" applyAlignment="1">
      <alignment horizontal="center"/>
    </xf>
    <xf numFmtId="0" fontId="47" fillId="18" borderId="3" xfId="0" applyFont="1" applyFill="1" applyBorder="1" applyAlignment="1">
      <alignment horizontal="center" vertical="center"/>
    </xf>
  </cellXfs>
  <cellStyles count="9">
    <cellStyle name="60% - Accent6 2" xfId="8"/>
    <cellStyle name="Accent6" xfId="7" builtinId="49"/>
    <cellStyle name="Comma" xfId="5" builtinId="3"/>
    <cellStyle name="Good" xfId="6" builtinId="26"/>
    <cellStyle name="Good 2" xfId="4"/>
    <cellStyle name="Normal" xfId="0" builtinId="0"/>
    <cellStyle name="Normal 2" xfId="3"/>
    <cellStyle name="Note 2" xfId="2"/>
    <cellStyle name="Percent" xfId="1" builtinId="5"/>
  </cellStyles>
  <dxfs count="46"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5" tint="-0.249977111117893"/>
        </patternFill>
      </fill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interest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ratios'!$B$56:$F$56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ratios'!$B$57:$F$57</c:f>
              <c:numCache>
                <c:formatCode>0.00%</c:formatCode>
                <c:ptCount val="5"/>
                <c:pt idx="0">
                  <c:v>3.9381810047276318E-2</c:v>
                </c:pt>
                <c:pt idx="1">
                  <c:v>3.8758489763722058E-2</c:v>
                </c:pt>
                <c:pt idx="2">
                  <c:v>4.0327552749538684E-2</c:v>
                </c:pt>
                <c:pt idx="3">
                  <c:v>4.4076053751893489E-2</c:v>
                </c:pt>
                <c:pt idx="4">
                  <c:v>6.1071505852225469E-2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6202768"/>
        <c:axId val="386203160"/>
      </c:lineChart>
      <c:catAx>
        <c:axId val="38620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3160"/>
        <c:crosses val="autoZero"/>
        <c:auto val="1"/>
        <c:lblAlgn val="ctr"/>
        <c:lblOffset val="100"/>
        <c:noMultiLvlLbl val="0"/>
      </c:catAx>
      <c:valAx>
        <c:axId val="38620316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2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Control Management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ratios'!$B$80:$F$80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ratios'!$B$81:$F$81</c:f>
              <c:numCache>
                <c:formatCode>0%</c:formatCode>
                <c:ptCount val="5"/>
                <c:pt idx="0">
                  <c:v>0.65774565118188943</c:v>
                </c:pt>
                <c:pt idx="1">
                  <c:v>0.47995927913084246</c:v>
                </c:pt>
                <c:pt idx="2">
                  <c:v>0.68231181856526135</c:v>
                </c:pt>
                <c:pt idx="3">
                  <c:v>0.73218772012912825</c:v>
                </c:pt>
                <c:pt idx="4">
                  <c:v>0.71754091884052462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7072"/>
        <c:axId val="484810408"/>
      </c:lineChart>
      <c:catAx>
        <c:axId val="4848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0408"/>
        <c:crosses val="autoZero"/>
        <c:auto val="1"/>
        <c:lblAlgn val="ctr"/>
        <c:lblOffset val="100"/>
        <c:noMultiLvlLbl val="0"/>
      </c:catAx>
      <c:valAx>
        <c:axId val="48481040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7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ratios'!$B$83:$F$83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ratios'!$B$84:$F$84</c:f>
              <c:numCache>
                <c:formatCode>General</c:formatCode>
                <c:ptCount val="5"/>
                <c:pt idx="0" formatCode="#,##0">
                  <c:v>4.28</c:v>
                </c:pt>
                <c:pt idx="1">
                  <c:v>4.05</c:v>
                </c:pt>
                <c:pt idx="2">
                  <c:v>5.34</c:v>
                </c:pt>
                <c:pt idx="3">
                  <c:v>6.34</c:v>
                </c:pt>
                <c:pt idx="4">
                  <c:v>7.63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1192"/>
        <c:axId val="484811976"/>
      </c:lineChart>
      <c:catAx>
        <c:axId val="48481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1976"/>
        <c:crosses val="autoZero"/>
        <c:auto val="1"/>
        <c:lblAlgn val="ctr"/>
        <c:lblOffset val="100"/>
        <c:noMultiLvlLbl val="0"/>
      </c:catAx>
      <c:valAx>
        <c:axId val="48481197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11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interest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ratios'!$B$58:$F$58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ratios'!$B$59:$F$59</c:f>
              <c:numCache>
                <c:formatCode>0%</c:formatCode>
                <c:ptCount val="5"/>
                <c:pt idx="0">
                  <c:v>2.7384555703633899E-2</c:v>
                </c:pt>
                <c:pt idx="1">
                  <c:v>4.2168810661484091E-2</c:v>
                </c:pt>
                <c:pt idx="2">
                  <c:v>2.7180232383314767E-2</c:v>
                </c:pt>
                <c:pt idx="3">
                  <c:v>3.0544966439621325E-2</c:v>
                </c:pt>
                <c:pt idx="4">
                  <c:v>3.4611263407996383E-2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2760"/>
        <c:axId val="484813152"/>
      </c:lineChart>
      <c:catAx>
        <c:axId val="48481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3152"/>
        <c:crosses val="autoZero"/>
        <c:auto val="1"/>
        <c:lblAlgn val="ctr"/>
        <c:lblOffset val="100"/>
        <c:noMultiLvlLbl val="0"/>
      </c:catAx>
      <c:valAx>
        <c:axId val="48481315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27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Non-Interest Margin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ratios'!$B$55:$F$55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ratios'!$B$56:$F$56</c:f>
              <c:numCache>
                <c:formatCode>0%</c:formatCode>
                <c:ptCount val="5"/>
                <c:pt idx="0">
                  <c:v>7.3997107746401119E-3</c:v>
                </c:pt>
                <c:pt idx="1">
                  <c:v>1.1137276128038921E-2</c:v>
                </c:pt>
                <c:pt idx="2">
                  <c:v>7.5101623239774828E-3</c:v>
                </c:pt>
                <c:pt idx="3">
                  <c:v>7.162933761367743E-3</c:v>
                </c:pt>
                <c:pt idx="4">
                  <c:v>6.1588939728417398E-3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3936"/>
        <c:axId val="484814328"/>
      </c:lineChart>
      <c:catAx>
        <c:axId val="4848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4328"/>
        <c:crosses val="autoZero"/>
        <c:auto val="1"/>
        <c:lblAlgn val="ctr"/>
        <c:lblOffset val="100"/>
        <c:noMultiLvlLbl val="0"/>
      </c:catAx>
      <c:valAx>
        <c:axId val="4848143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39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Operating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ratios'!$B$61:$F$61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ratios'!$B$62:$F$62</c:f>
              <c:numCache>
                <c:formatCode>0%</c:formatCode>
                <c:ptCount val="5"/>
                <c:pt idx="0">
                  <c:v>2.2632548322136389E-2</c:v>
                </c:pt>
                <c:pt idx="1">
                  <c:v>3.4294257435378915E-2</c:v>
                </c:pt>
                <c:pt idx="2">
                  <c:v>2.8067848307039355E-2</c:v>
                </c:pt>
                <c:pt idx="3">
                  <c:v>2.9987107903698667E-2</c:v>
                </c:pt>
                <c:pt idx="4">
                  <c:v>2.3101737631382895E-2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7456"/>
        <c:axId val="484897848"/>
      </c:lineChart>
      <c:catAx>
        <c:axId val="4848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7848"/>
        <c:crosses val="autoZero"/>
        <c:auto val="1"/>
        <c:lblAlgn val="ctr"/>
        <c:lblOffset val="100"/>
        <c:noMultiLvlLbl val="0"/>
      </c:catAx>
      <c:valAx>
        <c:axId val="4848978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7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Multiplier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ratios'!$B$70:$F$70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ratios'!$B$71:$F$71</c:f>
              <c:numCache>
                <c:formatCode>0.00</c:formatCode>
                <c:ptCount val="5"/>
                <c:pt idx="0">
                  <c:v>10.1687982127177</c:v>
                </c:pt>
                <c:pt idx="1">
                  <c:v>6.6086391176260388</c:v>
                </c:pt>
                <c:pt idx="2">
                  <c:v>6.9608589393621241</c:v>
                </c:pt>
                <c:pt idx="3">
                  <c:v>6.1579277274913915</c:v>
                </c:pt>
                <c:pt idx="4">
                  <c:v>6.2280687388802543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8240"/>
        <c:axId val="484893144"/>
      </c:lineChart>
      <c:catAx>
        <c:axId val="48489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3144"/>
        <c:crosses val="autoZero"/>
        <c:auto val="1"/>
        <c:lblAlgn val="ctr"/>
        <c:lblOffset val="100"/>
        <c:noMultiLvlLbl val="0"/>
      </c:catAx>
      <c:valAx>
        <c:axId val="4848931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8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 (ROE)</a:t>
            </a:r>
          </a:p>
        </c:rich>
      </c:tx>
      <c:layout>
        <c:manualLayout>
          <c:xMode val="edge"/>
          <c:yMode val="edge"/>
          <c:x val="0.286993000874890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ratios'!$B$67:$F$67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ratios'!$B$68:$F$68</c:f>
              <c:numCache>
                <c:formatCode>0.0%</c:formatCode>
                <c:ptCount val="5"/>
                <c:pt idx="0">
                  <c:v>0.16090372821107932</c:v>
                </c:pt>
                <c:pt idx="1">
                  <c:v>0.16684798001053469</c:v>
                </c:pt>
                <c:pt idx="2">
                  <c:v>0.14903000396630969</c:v>
                </c:pt>
                <c:pt idx="3">
                  <c:v>0.14111778333410749</c:v>
                </c:pt>
                <c:pt idx="4">
                  <c:v>9.9023975895060179E-2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8632"/>
        <c:axId val="484891576"/>
      </c:lineChart>
      <c:catAx>
        <c:axId val="48489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1576"/>
        <c:crosses val="autoZero"/>
        <c:auto val="1"/>
        <c:lblAlgn val="ctr"/>
        <c:lblOffset val="100"/>
        <c:noMultiLvlLbl val="0"/>
      </c:catAx>
      <c:valAx>
        <c:axId val="48489157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8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ratios'!$B$73:$F$73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ratios'!$B$74:$F$74</c:f>
              <c:numCache>
                <c:formatCode>0%</c:formatCode>
                <c:ptCount val="5"/>
                <c:pt idx="0">
                  <c:v>0.46203343971139171</c:v>
                </c:pt>
                <c:pt idx="1">
                  <c:v>0.48525508898139541</c:v>
                </c:pt>
                <c:pt idx="2">
                  <c:v>0.63277618312897332</c:v>
                </c:pt>
                <c:pt idx="3">
                  <c:v>0.6213502534252372</c:v>
                </c:pt>
                <c:pt idx="4">
                  <c:v>0.42895243141066941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3536"/>
        <c:axId val="484896672"/>
      </c:lineChart>
      <c:catAx>
        <c:axId val="484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6672"/>
        <c:crosses val="autoZero"/>
        <c:auto val="1"/>
        <c:lblAlgn val="ctr"/>
        <c:lblOffset val="100"/>
        <c:noMultiLvlLbl val="0"/>
      </c:catAx>
      <c:valAx>
        <c:axId val="4848966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3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Utilization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ratios'!$B$76:$F$76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ratios'!$B$77:$F$77</c:f>
              <c:numCache>
                <c:formatCode>0%</c:formatCode>
                <c:ptCount val="5"/>
                <c:pt idx="0">
                  <c:v>3.4247042193578416E-2</c:v>
                </c:pt>
                <c:pt idx="1">
                  <c:v>5.2028202006438602E-2</c:v>
                </c:pt>
                <c:pt idx="2">
                  <c:v>3.3834577330688197E-2</c:v>
                </c:pt>
                <c:pt idx="3">
                  <c:v>3.688167857885729E-2</c:v>
                </c:pt>
                <c:pt idx="4">
                  <c:v>3.7066179841299125E-2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5104"/>
        <c:axId val="484892360"/>
      </c:lineChart>
      <c:catAx>
        <c:axId val="48489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2360"/>
        <c:crosses val="autoZero"/>
        <c:auto val="1"/>
        <c:lblAlgn val="ctr"/>
        <c:lblOffset val="100"/>
        <c:noMultiLvlLbl val="0"/>
      </c:catAx>
      <c:valAx>
        <c:axId val="48489236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5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Management Efficieny Ratio</a:t>
            </a:r>
          </a:p>
        </c:rich>
      </c:tx>
      <c:layout>
        <c:manualLayout>
          <c:xMode val="edge"/>
          <c:yMode val="edge"/>
          <c:x val="0.2425485564304461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ratios'!$B$79:$F$79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ratios'!$B$80:$F$80</c:f>
              <c:numCache>
                <c:formatCode>0%</c:formatCode>
                <c:ptCount val="5"/>
                <c:pt idx="0">
                  <c:v>0.69913818273675365</c:v>
                </c:pt>
                <c:pt idx="1">
                  <c:v>0.73618592972160179</c:v>
                </c:pt>
                <c:pt idx="2">
                  <c:v>0.76278432414519903</c:v>
                </c:pt>
                <c:pt idx="3">
                  <c:v>0.76420975324848062</c:v>
                </c:pt>
                <c:pt idx="4">
                  <c:v>0.68824381177419824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3928"/>
        <c:axId val="484894320"/>
      </c:lineChart>
      <c:catAx>
        <c:axId val="484893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4320"/>
        <c:crosses val="autoZero"/>
        <c:auto val="1"/>
        <c:lblAlgn val="ctr"/>
        <c:lblOffset val="100"/>
        <c:noMultiLvlLbl val="0"/>
      </c:catAx>
      <c:valAx>
        <c:axId val="4848943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392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Non-Interest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ratios'!$B$53:$F$53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ratios'!$B$54:$F$54</c:f>
              <c:numCache>
                <c:formatCode>0.0%</c:formatCode>
                <c:ptCount val="5"/>
                <c:pt idx="0">
                  <c:v>9.5815453174881455E-3</c:v>
                </c:pt>
                <c:pt idx="1">
                  <c:v>7.5186755456123841E-3</c:v>
                </c:pt>
                <c:pt idx="2">
                  <c:v>8.3562876663925197E-3</c:v>
                </c:pt>
                <c:pt idx="3">
                  <c:v>7.953638968554758E-3</c:v>
                </c:pt>
                <c:pt idx="4">
                  <c:v>9.0152768747614707E-3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86207080"/>
        <c:axId val="386203944"/>
      </c:lineChart>
      <c:catAx>
        <c:axId val="3862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3944"/>
        <c:crosses val="autoZero"/>
        <c:auto val="1"/>
        <c:lblAlgn val="ctr"/>
        <c:lblOffset val="100"/>
        <c:noMultiLvlLbl val="0"/>
      </c:catAx>
      <c:valAx>
        <c:axId val="386203944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7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Control Management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ratios'!$B$82:$F$82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ratios'!$B$83:$F$83</c:f>
              <c:numCache>
                <c:formatCode>0%</c:formatCode>
                <c:ptCount val="5"/>
                <c:pt idx="0">
                  <c:v>0.66086140210906064</c:v>
                </c:pt>
                <c:pt idx="1">
                  <c:v>0.65914746450655592</c:v>
                </c:pt>
                <c:pt idx="2">
                  <c:v>0.82956107394850176</c:v>
                </c:pt>
                <c:pt idx="3">
                  <c:v>0.81306244886828472</c:v>
                </c:pt>
                <c:pt idx="4">
                  <c:v>0.62325650310591074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94712"/>
        <c:axId val="484895888"/>
      </c:lineChart>
      <c:catAx>
        <c:axId val="48489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5888"/>
        <c:crosses val="autoZero"/>
        <c:auto val="1"/>
        <c:lblAlgn val="ctr"/>
        <c:lblOffset val="100"/>
        <c:noMultiLvlLbl val="0"/>
      </c:catAx>
      <c:valAx>
        <c:axId val="4848958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947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Earnings per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ratios'!$B$85:$F$85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ratios'!$B$86:$F$86</c:f>
              <c:numCache>
                <c:formatCode>General</c:formatCode>
                <c:ptCount val="5"/>
                <c:pt idx="0">
                  <c:v>9.8800000000000008</c:v>
                </c:pt>
                <c:pt idx="1">
                  <c:v>11.8</c:v>
                </c:pt>
                <c:pt idx="2">
                  <c:v>2.38</c:v>
                </c:pt>
                <c:pt idx="3">
                  <c:v>2.4</c:v>
                </c:pt>
                <c:pt idx="4">
                  <c:v>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32984"/>
        <c:axId val="490134160"/>
      </c:lineChart>
      <c:catAx>
        <c:axId val="49013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4160"/>
        <c:crosses val="autoZero"/>
        <c:auto val="1"/>
        <c:lblAlgn val="ctr"/>
        <c:lblOffset val="100"/>
        <c:noMultiLvlLbl val="0"/>
      </c:catAx>
      <c:valAx>
        <c:axId val="49013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29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</a:t>
            </a:r>
            <a:r>
              <a:rPr lang="en-US" baseline="0"/>
              <a:t> on Assets (ROA)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'AAIB ratios'!$B$52:$F$52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'AAIB ratios'!$B$53:$F$53</c:f>
              <c:numCache>
                <c:formatCode>0.0%</c:formatCode>
                <c:ptCount val="5"/>
                <c:pt idx="0" formatCode="0%">
                  <c:v>1.58232787046402E-2</c:v>
                </c:pt>
                <c:pt idx="1">
                  <c:v>2.5246949794176379E-2</c:v>
                </c:pt>
                <c:pt idx="2">
                  <c:v>2.1409714701094984E-2</c:v>
                </c:pt>
                <c:pt idx="3">
                  <c:v>2.2916440331721119E-2</c:v>
                </c:pt>
                <c:pt idx="4">
                  <c:v>1.5899627966030401E-2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28280"/>
        <c:axId val="490132592"/>
      </c:lineChart>
      <c:catAx>
        <c:axId val="490128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2592"/>
        <c:crosses val="autoZero"/>
        <c:auto val="1"/>
        <c:lblAlgn val="ctr"/>
        <c:lblOffset val="100"/>
        <c:noMultiLvlLbl val="0"/>
      </c:catAx>
      <c:valAx>
        <c:axId val="49013259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82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Operating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analysis'!$A$7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'Cross-sectional ratios analysis'!$B$7:$F$7</c:f>
              <c:numCache>
                <c:formatCode>0%</c:formatCode>
                <c:ptCount val="5"/>
                <c:pt idx="0">
                  <c:v>3.1173046362987053E-2</c:v>
                </c:pt>
                <c:pt idx="1">
                  <c:v>2.1558316587418545E-2</c:v>
                </c:pt>
                <c:pt idx="2">
                  <c:v>3.2174512513225E-2</c:v>
                </c:pt>
                <c:pt idx="3">
                  <c:v>3.7221979170879743E-2</c:v>
                </c:pt>
                <c:pt idx="4">
                  <c:v>4.1546494539502744E-2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analysis'!$A$8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'Cross-sectional ratios analysis'!$B$8:$F$8</c:f>
              <c:numCache>
                <c:formatCode>0%</c:formatCode>
                <c:ptCount val="5"/>
                <c:pt idx="0">
                  <c:v>2.2632548322136389E-2</c:v>
                </c:pt>
                <c:pt idx="1">
                  <c:v>3.4294257435378915E-2</c:v>
                </c:pt>
                <c:pt idx="2">
                  <c:v>2.8067848307039355E-2</c:v>
                </c:pt>
                <c:pt idx="3">
                  <c:v>2.9987107903698667E-2</c:v>
                </c:pt>
                <c:pt idx="4">
                  <c:v>2.3101737631382895E-2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33768"/>
        <c:axId val="490128672"/>
      </c:lineChart>
      <c:catAx>
        <c:axId val="490133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8672"/>
        <c:crosses val="autoZero"/>
        <c:auto val="1"/>
        <c:lblAlgn val="ctr"/>
        <c:lblOffset val="100"/>
        <c:noMultiLvlLbl val="0"/>
      </c:catAx>
      <c:valAx>
        <c:axId val="4901286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37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Interest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analysis'!$A$11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analysis'!$B$10:$F$10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analysis'!$B$11:$F$11</c:f>
              <c:numCache>
                <c:formatCode>0.00%</c:formatCode>
                <c:ptCount val="5"/>
                <c:pt idx="0">
                  <c:v>3.9381810047276318E-2</c:v>
                </c:pt>
                <c:pt idx="1">
                  <c:v>3.8758489763722058E-2</c:v>
                </c:pt>
                <c:pt idx="2">
                  <c:v>4.0327552749538684E-2</c:v>
                </c:pt>
                <c:pt idx="3">
                  <c:v>4.4076053751893489E-2</c:v>
                </c:pt>
                <c:pt idx="4">
                  <c:v>6.1071505852225469E-2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analysis'!$A$12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analysis'!$B$10:$F$10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analysis'!$B$12:$F$12</c:f>
              <c:numCache>
                <c:formatCode>0.00%</c:formatCode>
                <c:ptCount val="5"/>
                <c:pt idx="0">
                  <c:v>2.7384555703633899E-2</c:v>
                </c:pt>
                <c:pt idx="1">
                  <c:v>4.2168810661484091E-2</c:v>
                </c:pt>
                <c:pt idx="2">
                  <c:v>2.7180232383314767E-2</c:v>
                </c:pt>
                <c:pt idx="3">
                  <c:v>3.0544966439621325E-2</c:v>
                </c:pt>
                <c:pt idx="4">
                  <c:v>3.4611263407996383E-2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34944"/>
        <c:axId val="490131024"/>
      </c:lineChart>
      <c:catAx>
        <c:axId val="4901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1024"/>
        <c:crosses val="autoZero"/>
        <c:auto val="1"/>
        <c:lblAlgn val="ctr"/>
        <c:lblOffset val="100"/>
        <c:noMultiLvlLbl val="0"/>
      </c:catAx>
      <c:valAx>
        <c:axId val="49013102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494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Non-Interest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analysis'!$A$15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analysis'!$B$15:$F$15</c:f>
              <c:numCache>
                <c:formatCode>0.00%</c:formatCode>
                <c:ptCount val="5"/>
                <c:pt idx="0">
                  <c:v>9.5815453174881455E-3</c:v>
                </c:pt>
                <c:pt idx="1">
                  <c:v>7.5186755456123841E-3</c:v>
                </c:pt>
                <c:pt idx="2">
                  <c:v>8.3562876663925197E-3</c:v>
                </c:pt>
                <c:pt idx="3">
                  <c:v>7.953638968554758E-3</c:v>
                </c:pt>
                <c:pt idx="4">
                  <c:v>9.0152768747614707E-3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analysis'!$A$16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analysis'!$B$14:$F$14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analysis'!$B$16:$F$16</c:f>
              <c:numCache>
                <c:formatCode>0.00%</c:formatCode>
                <c:ptCount val="5"/>
                <c:pt idx="0">
                  <c:v>7.3997107746401119E-3</c:v>
                </c:pt>
                <c:pt idx="1">
                  <c:v>1.1137276128038921E-2</c:v>
                </c:pt>
                <c:pt idx="2">
                  <c:v>7.5101623239774828E-3</c:v>
                </c:pt>
                <c:pt idx="3">
                  <c:v>7.162933761367743E-3</c:v>
                </c:pt>
                <c:pt idx="4">
                  <c:v>6.1588939728417398E-3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29064"/>
        <c:axId val="490127496"/>
      </c:lineChart>
      <c:catAx>
        <c:axId val="49012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7496"/>
        <c:crosses val="autoZero"/>
        <c:auto val="1"/>
        <c:lblAlgn val="ctr"/>
        <c:lblOffset val="100"/>
        <c:noMultiLvlLbl val="0"/>
      </c:catAx>
      <c:valAx>
        <c:axId val="490127496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90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(ROA)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analysis'!$A$3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analysis'!$B$3:$F$3</c:f>
              <c:numCache>
                <c:formatCode>0%</c:formatCode>
                <c:ptCount val="5"/>
                <c:pt idx="0">
                  <c:v>2.3549633730420291E-2</c:v>
                </c:pt>
                <c:pt idx="1">
                  <c:v>1.4490188736292884E-2</c:v>
                </c:pt>
                <c:pt idx="2">
                  <c:v>2.4104856378129737E-2</c:v>
                </c:pt>
                <c:pt idx="3">
                  <c:v>2.7302886787843674E-2</c:v>
                </c:pt>
                <c:pt idx="4">
                  <c:v>3.0944150788128628E-2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analysis'!$A$4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analysis'!$B$2:$F$2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analysis'!$B$4:$F$4</c:f>
              <c:numCache>
                <c:formatCode>0%</c:formatCode>
                <c:ptCount val="5"/>
                <c:pt idx="0">
                  <c:v>1.58232787046402E-2</c:v>
                </c:pt>
                <c:pt idx="1">
                  <c:v>2.5246949794176379E-2</c:v>
                </c:pt>
                <c:pt idx="2">
                  <c:v>2.1409714701094984E-2</c:v>
                </c:pt>
                <c:pt idx="3">
                  <c:v>2.2916440331721119E-2</c:v>
                </c:pt>
                <c:pt idx="4">
                  <c:v>1.5899627966030401E-2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29456"/>
        <c:axId val="490129848"/>
      </c:lineChart>
      <c:catAx>
        <c:axId val="4901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9848"/>
        <c:crosses val="autoZero"/>
        <c:auto val="1"/>
        <c:lblAlgn val="ctr"/>
        <c:lblOffset val="100"/>
        <c:noMultiLvlLbl val="0"/>
      </c:catAx>
      <c:valAx>
        <c:axId val="4901298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94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 (ROE)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analysis'!$A$19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analysis'!$B$19:$F$19</c:f>
              <c:numCache>
                <c:formatCode>0%</c:formatCode>
                <c:ptCount val="5"/>
                <c:pt idx="0">
                  <c:v>0.21018015932190734</c:v>
                </c:pt>
                <c:pt idx="1">
                  <c:v>0.16361300151019864</c:v>
                </c:pt>
                <c:pt idx="2">
                  <c:v>0.24271861629771582</c:v>
                </c:pt>
                <c:pt idx="3">
                  <c:v>0.24974769341558672</c:v>
                </c:pt>
                <c:pt idx="4">
                  <c:v>0.24347476075007898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analysis'!$A$20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analysis'!$B$18:$F$18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analysis'!$B$20:$F$20</c:f>
              <c:numCache>
                <c:formatCode>0%</c:formatCode>
                <c:ptCount val="5"/>
                <c:pt idx="0">
                  <c:v>0.16090372821107932</c:v>
                </c:pt>
                <c:pt idx="1">
                  <c:v>0.16684798001053469</c:v>
                </c:pt>
                <c:pt idx="2">
                  <c:v>0.14903000396630969</c:v>
                </c:pt>
                <c:pt idx="3">
                  <c:v>0.14111778333410749</c:v>
                </c:pt>
                <c:pt idx="4">
                  <c:v>9.9023975895060179E-2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0130240"/>
        <c:axId val="489926472"/>
      </c:lineChart>
      <c:catAx>
        <c:axId val="49013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6472"/>
        <c:crosses val="autoZero"/>
        <c:auto val="1"/>
        <c:lblAlgn val="ctr"/>
        <c:lblOffset val="100"/>
        <c:noMultiLvlLbl val="0"/>
      </c:catAx>
      <c:valAx>
        <c:axId val="489926472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302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analysis'!$A$24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analysis'!$B$23:$F$23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analysis'!$B$24:$F$24</c:f>
              <c:numCache>
                <c:formatCode>0%</c:formatCode>
                <c:ptCount val="5"/>
                <c:pt idx="0">
                  <c:v>0.49689302074441327</c:v>
                </c:pt>
                <c:pt idx="1">
                  <c:v>0.32259942524453677</c:v>
                </c:pt>
                <c:pt idx="2">
                  <c:v>0.51118189855575158</c:v>
                </c:pt>
                <c:pt idx="3">
                  <c:v>0.53707080803953045</c:v>
                </c:pt>
                <c:pt idx="4">
                  <c:v>0.53443003159128399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analysis'!$A$25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analysis'!$B$23:$F$23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analysis'!$B$25:$F$25</c:f>
              <c:numCache>
                <c:formatCode>0%</c:formatCode>
                <c:ptCount val="5"/>
                <c:pt idx="0">
                  <c:v>0.46203343971139171</c:v>
                </c:pt>
                <c:pt idx="1">
                  <c:v>0.48525508898139541</c:v>
                </c:pt>
                <c:pt idx="2">
                  <c:v>0.63277618312897332</c:v>
                </c:pt>
                <c:pt idx="3">
                  <c:v>0.6213502534252372</c:v>
                </c:pt>
                <c:pt idx="4">
                  <c:v>0.42895243141066941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31176"/>
        <c:axId val="489930784"/>
      </c:lineChart>
      <c:catAx>
        <c:axId val="489931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784"/>
        <c:crosses val="autoZero"/>
        <c:auto val="1"/>
        <c:lblAlgn val="ctr"/>
        <c:lblOffset val="100"/>
        <c:noMultiLvlLbl val="0"/>
      </c:catAx>
      <c:valAx>
        <c:axId val="4899307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11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Utilization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analysis'!$A$28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analysis'!$B$27:$F$27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analysis'!$B$28:$F$28</c:f>
              <c:numCache>
                <c:formatCode>0%</c:formatCode>
                <c:ptCount val="5"/>
                <c:pt idx="0">
                  <c:v>4.7393770383692926E-2</c:v>
                </c:pt>
                <c:pt idx="1">
                  <c:v>4.4916970094751513E-2</c:v>
                </c:pt>
                <c:pt idx="2">
                  <c:v>4.7155144668137659E-2</c:v>
                </c:pt>
                <c:pt idx="3">
                  <c:v>5.0836661347332203E-2</c:v>
                </c:pt>
                <c:pt idx="4">
                  <c:v>5.7901219914590775E-2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analysis'!$A$29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analysis'!$B$27:$F$27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analysis'!$B$29:$F$29</c:f>
              <c:numCache>
                <c:formatCode>0%</c:formatCode>
                <c:ptCount val="5"/>
                <c:pt idx="0">
                  <c:v>3.4247042193578416E-2</c:v>
                </c:pt>
                <c:pt idx="1">
                  <c:v>5.2028202006438602E-2</c:v>
                </c:pt>
                <c:pt idx="2">
                  <c:v>3.3834577330688197E-2</c:v>
                </c:pt>
                <c:pt idx="3">
                  <c:v>3.688167857885729E-2</c:v>
                </c:pt>
                <c:pt idx="4">
                  <c:v>3.7066179841299125E-2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25296"/>
        <c:axId val="489923728"/>
      </c:lineChart>
      <c:catAx>
        <c:axId val="48992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3728"/>
        <c:crosses val="autoZero"/>
        <c:auto val="1"/>
        <c:lblAlgn val="ctr"/>
        <c:lblOffset val="100"/>
        <c:noMultiLvlLbl val="0"/>
      </c:catAx>
      <c:valAx>
        <c:axId val="48992372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52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Assets (ROA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ratios'!$B$50:$F$50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ratios'!$B$51:$F$51</c:f>
              <c:numCache>
                <c:formatCode>0.0%</c:formatCode>
                <c:ptCount val="5"/>
                <c:pt idx="0">
                  <c:v>2.3549633730420291E-2</c:v>
                </c:pt>
                <c:pt idx="1">
                  <c:v>1.4490188736292884E-2</c:v>
                </c:pt>
                <c:pt idx="2">
                  <c:v>2.4104856378129737E-2</c:v>
                </c:pt>
                <c:pt idx="3">
                  <c:v>2.7302886787843674E-2</c:v>
                </c:pt>
                <c:pt idx="4" formatCode="0%">
                  <c:v>3.0944150788128628E-2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5394008"/>
        <c:axId val="485394792"/>
      </c:lineChart>
      <c:catAx>
        <c:axId val="48539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4792"/>
        <c:crosses val="autoZero"/>
        <c:auto val="1"/>
        <c:lblAlgn val="ctr"/>
        <c:lblOffset val="100"/>
        <c:noMultiLvlLbl val="0"/>
      </c:catAx>
      <c:valAx>
        <c:axId val="485394792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40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Multiplier</a:t>
            </a:r>
          </a:p>
        </c:rich>
      </c:tx>
      <c:layout>
        <c:manualLayout>
          <c:xMode val="edge"/>
          <c:yMode val="edge"/>
          <c:x val="0.378659667541557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analysis'!$A$32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analysis'!$B$31:$F$31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analysis'!$B$32:$F$32</c:f>
              <c:numCache>
                <c:formatCode>0.00</c:formatCode>
                <c:ptCount val="5"/>
                <c:pt idx="0">
                  <c:v>8.924986338552122</c:v>
                </c:pt>
                <c:pt idx="1">
                  <c:v>11.291295406001508</c:v>
                </c:pt>
                <c:pt idx="2">
                  <c:v>10.069282823768811</c:v>
                </c:pt>
                <c:pt idx="3">
                  <c:v>9.1472998938260357</c:v>
                </c:pt>
                <c:pt idx="4">
                  <c:v>7.8681997905557424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analysis'!$A$33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analysis'!$B$31:$F$31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analysis'!$B$33:$F$33</c:f>
              <c:numCache>
                <c:formatCode>0.00</c:formatCode>
                <c:ptCount val="5"/>
                <c:pt idx="0">
                  <c:v>10.1687982127177</c:v>
                </c:pt>
                <c:pt idx="1">
                  <c:v>6.6086391176260388</c:v>
                </c:pt>
                <c:pt idx="2">
                  <c:v>6.9608589393621241</c:v>
                </c:pt>
                <c:pt idx="3">
                  <c:v>6.1579277274913915</c:v>
                </c:pt>
                <c:pt idx="4">
                  <c:v>6.2280687388802543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30392"/>
        <c:axId val="489927256"/>
      </c:lineChart>
      <c:catAx>
        <c:axId val="4899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7256"/>
        <c:crosses val="autoZero"/>
        <c:auto val="1"/>
        <c:lblAlgn val="ctr"/>
        <c:lblOffset val="100"/>
        <c:noMultiLvlLbl val="0"/>
      </c:catAx>
      <c:valAx>
        <c:axId val="48992725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303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Management 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analysis'!$A$36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analysis'!$B$35:$F$35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analysis'!$B$36:$F$36</c:f>
              <c:numCache>
                <c:formatCode>0%</c:formatCode>
                <c:ptCount val="5"/>
                <c:pt idx="0">
                  <c:v>0.75544858388885816</c:v>
                </c:pt>
                <c:pt idx="1">
                  <c:v>0.67213915694833859</c:v>
                </c:pt>
                <c:pt idx="2">
                  <c:v>0.74919103648335583</c:v>
                </c:pt>
                <c:pt idx="3">
                  <c:v>0.73351518097683055</c:v>
                </c:pt>
                <c:pt idx="4">
                  <c:v>0.74480774205165923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analysis'!$A$37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analysis'!$B$35:$F$35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analysis'!$B$37:$F$37</c:f>
              <c:numCache>
                <c:formatCode>0%</c:formatCode>
                <c:ptCount val="5"/>
                <c:pt idx="0">
                  <c:v>0.69913818273675365</c:v>
                </c:pt>
                <c:pt idx="1">
                  <c:v>0.73618592972160179</c:v>
                </c:pt>
                <c:pt idx="2">
                  <c:v>0.76278432414519903</c:v>
                </c:pt>
                <c:pt idx="3">
                  <c:v>0.76420975324848062</c:v>
                </c:pt>
                <c:pt idx="4">
                  <c:v>0.68824381177419824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28432"/>
        <c:axId val="489927648"/>
      </c:lineChart>
      <c:catAx>
        <c:axId val="48992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7648"/>
        <c:crosses val="autoZero"/>
        <c:auto val="1"/>
        <c:lblAlgn val="ctr"/>
        <c:lblOffset val="100"/>
        <c:noMultiLvlLbl val="0"/>
      </c:catAx>
      <c:valAx>
        <c:axId val="48992764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4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Control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analysis'!$A$40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analysis'!$B$39:$F$39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analysis'!$B$40:$F$40</c:f>
              <c:numCache>
                <c:formatCode>General</c:formatCode>
                <c:ptCount val="5"/>
                <c:pt idx="0">
                  <c:v>0.65774565118188943</c:v>
                </c:pt>
                <c:pt idx="1">
                  <c:v>0.6355275368390052</c:v>
                </c:pt>
                <c:pt idx="2">
                  <c:v>0.68231181856526135</c:v>
                </c:pt>
                <c:pt idx="3">
                  <c:v>0.73218772012912825</c:v>
                </c:pt>
                <c:pt idx="4">
                  <c:v>0.71754091884052462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analysis'!$A$41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analysis'!$B$39:$F$39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analysis'!$B$41:$F$41</c:f>
              <c:numCache>
                <c:formatCode>General</c:formatCode>
                <c:ptCount val="5"/>
                <c:pt idx="0">
                  <c:v>0.66086140210906064</c:v>
                </c:pt>
                <c:pt idx="1">
                  <c:v>0.65807356770457448</c:v>
                </c:pt>
                <c:pt idx="2">
                  <c:v>0.82956107394850176</c:v>
                </c:pt>
                <c:pt idx="3">
                  <c:v>0.81306244886828472</c:v>
                </c:pt>
                <c:pt idx="4">
                  <c:v>0.62325650310591074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24512"/>
        <c:axId val="489924904"/>
      </c:lineChart>
      <c:catAx>
        <c:axId val="48992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4904"/>
        <c:crosses val="autoZero"/>
        <c:auto val="1"/>
        <c:lblAlgn val="ctr"/>
        <c:lblOffset val="100"/>
        <c:noMultiLvlLbl val="0"/>
      </c:catAx>
      <c:valAx>
        <c:axId val="489924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4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 per share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analysis'!$A$48</c:f>
              <c:strCache>
                <c:ptCount val="1"/>
                <c:pt idx="0">
                  <c:v>QNB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analysis'!$B$47:$F$47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analysis'!$B$48:$F$48</c:f>
              <c:numCache>
                <c:formatCode>0.00</c:formatCode>
                <c:ptCount val="5"/>
                <c:pt idx="0">
                  <c:v>4.28</c:v>
                </c:pt>
                <c:pt idx="1">
                  <c:v>4.05</c:v>
                </c:pt>
                <c:pt idx="2">
                  <c:v>5.34</c:v>
                </c:pt>
                <c:pt idx="3">
                  <c:v>6.34</c:v>
                </c:pt>
                <c:pt idx="4">
                  <c:v>7.63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analysis'!$A$49</c:f>
              <c:strCache>
                <c:ptCount val="1"/>
                <c:pt idx="0">
                  <c:v>AAIB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analysis'!$B$47:$F$47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analysis'!$B$49:$F$49</c:f>
              <c:numCache>
                <c:formatCode>0.00</c:formatCode>
                <c:ptCount val="5"/>
                <c:pt idx="0">
                  <c:v>9.8800000000000008</c:v>
                </c:pt>
                <c:pt idx="1">
                  <c:v>11.8</c:v>
                </c:pt>
                <c:pt idx="2">
                  <c:v>2.38</c:v>
                </c:pt>
                <c:pt idx="3">
                  <c:v>2.4</c:v>
                </c:pt>
                <c:pt idx="4">
                  <c:v>1.73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9926080"/>
        <c:axId val="489928824"/>
      </c:lineChart>
      <c:catAx>
        <c:axId val="48992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8824"/>
        <c:crosses val="autoZero"/>
        <c:auto val="1"/>
        <c:lblAlgn val="ctr"/>
        <c:lblOffset val="100"/>
        <c:noMultiLvlLbl val="0"/>
      </c:catAx>
      <c:valAx>
        <c:axId val="4899288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260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analysis'!$B$65</c:f>
              <c:strCache>
                <c:ptCount val="1"/>
                <c:pt idx="0">
                  <c:v>ROA Country wise %  (CBE)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analysis'!$A$66:$A$70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analysis'!$B$66:$B$70</c:f>
              <c:numCache>
                <c:formatCode>General</c:formatCode>
                <c:ptCount val="5"/>
                <c:pt idx="0">
                  <c:v>2.89</c:v>
                </c:pt>
                <c:pt idx="1">
                  <c:v>2</c:v>
                </c:pt>
                <c:pt idx="2">
                  <c:v>1.5</c:v>
                </c:pt>
                <c:pt idx="3">
                  <c:v>1.4</c:v>
                </c:pt>
                <c:pt idx="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analysis'!$C$65</c:f>
              <c:strCache>
                <c:ptCount val="1"/>
                <c:pt idx="0">
                  <c:v>ROA QNB bank %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analysis'!$A$66:$A$70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analysis'!$C$66:$C$70</c:f>
              <c:numCache>
                <c:formatCode>General</c:formatCode>
                <c:ptCount val="5"/>
                <c:pt idx="0">
                  <c:v>2.4</c:v>
                </c:pt>
                <c:pt idx="1">
                  <c:v>1.4</c:v>
                </c:pt>
                <c:pt idx="2">
                  <c:v>2.4</c:v>
                </c:pt>
                <c:pt idx="3">
                  <c:v>2.7</c:v>
                </c:pt>
                <c:pt idx="4">
                  <c:v>3.1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'Cross-sectional ratios analysis'!$D$65</c:f>
              <c:strCache>
                <c:ptCount val="1"/>
                <c:pt idx="0">
                  <c:v>ROA AAIB bank %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analysis'!$A$66:$A$70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analysis'!$D$66:$D$70</c:f>
              <c:numCache>
                <c:formatCode>General</c:formatCode>
                <c:ptCount val="5"/>
                <c:pt idx="0">
                  <c:v>1.6</c:v>
                </c:pt>
                <c:pt idx="1">
                  <c:v>2.5</c:v>
                </c:pt>
                <c:pt idx="2">
                  <c:v>2.1</c:v>
                </c:pt>
                <c:pt idx="3">
                  <c:v>2.2999999999999998</c:v>
                </c:pt>
                <c:pt idx="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7848976"/>
        <c:axId val="487846232"/>
      </c:lineChart>
      <c:catAx>
        <c:axId val="48784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6232"/>
        <c:crosses val="autoZero"/>
        <c:auto val="1"/>
        <c:lblAlgn val="ctr"/>
        <c:lblOffset val="100"/>
        <c:noMultiLvlLbl val="0"/>
      </c:catAx>
      <c:valAx>
        <c:axId val="48784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897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'Cross-sectional ratios analysis'!$B$56</c:f>
              <c:strCache>
                <c:ptCount val="1"/>
                <c:pt idx="0">
                  <c:v>ROE country wise % (CBE)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analysis'!$A$57:$A$61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analysis'!$B$57:$B$61</c:f>
              <c:numCache>
                <c:formatCode>General</c:formatCode>
                <c:ptCount val="5"/>
                <c:pt idx="0">
                  <c:v>18.899999999999999</c:v>
                </c:pt>
                <c:pt idx="1">
                  <c:v>30.9</c:v>
                </c:pt>
                <c:pt idx="2">
                  <c:v>21.5</c:v>
                </c:pt>
                <c:pt idx="3">
                  <c:v>19.2</c:v>
                </c:pt>
                <c:pt idx="4">
                  <c:v>23.4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'Cross-sectional ratios analysis'!$C$56</c:f>
              <c:strCache>
                <c:ptCount val="1"/>
                <c:pt idx="0">
                  <c:v>ROE QNB %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analysis'!$A$57:$A$61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analysis'!$C$57:$C$61</c:f>
              <c:numCache>
                <c:formatCode>General</c:formatCode>
                <c:ptCount val="5"/>
                <c:pt idx="0">
                  <c:v>21</c:v>
                </c:pt>
                <c:pt idx="1">
                  <c:v>16.36</c:v>
                </c:pt>
                <c:pt idx="2">
                  <c:v>24.3</c:v>
                </c:pt>
                <c:pt idx="3">
                  <c:v>25</c:v>
                </c:pt>
                <c:pt idx="4">
                  <c:v>24.3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'Cross-sectional ratios analysis'!$D$56</c:f>
              <c:strCache>
                <c:ptCount val="1"/>
                <c:pt idx="0">
                  <c:v>ROE AAIB %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'Cross-sectional ratios analysis'!$A$57:$A$61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'Cross-sectional ratios analysis'!$D$57:$D$61</c:f>
              <c:numCache>
                <c:formatCode>General</c:formatCode>
                <c:ptCount val="5"/>
                <c:pt idx="0">
                  <c:v>16.100000000000001</c:v>
                </c:pt>
                <c:pt idx="1">
                  <c:v>16.600000000000001</c:v>
                </c:pt>
                <c:pt idx="2">
                  <c:v>14.9</c:v>
                </c:pt>
                <c:pt idx="3">
                  <c:v>14.1</c:v>
                </c:pt>
                <c:pt idx="4">
                  <c:v>9.9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7849368"/>
        <c:axId val="487848192"/>
      </c:lineChart>
      <c:catAx>
        <c:axId val="4878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8192"/>
        <c:crosses val="autoZero"/>
        <c:auto val="1"/>
        <c:lblAlgn val="ctr"/>
        <c:lblOffset val="100"/>
        <c:noMultiLvlLbl val="0"/>
      </c:catAx>
      <c:valAx>
        <c:axId val="48784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8493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Operating Margin</a:t>
            </a:r>
          </a:p>
        </c:rich>
      </c:tx>
      <c:layout>
        <c:manualLayout>
          <c:xMode val="edge"/>
          <c:yMode val="edge"/>
          <c:x val="0.3092152230971128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ratios'!$B$62:$F$62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ratios'!$B$63:$F$63</c:f>
              <c:numCache>
                <c:formatCode>0%</c:formatCode>
                <c:ptCount val="5"/>
                <c:pt idx="0">
                  <c:v>3.1173046362987053E-2</c:v>
                </c:pt>
                <c:pt idx="1">
                  <c:v>2.1558316587418545E-2</c:v>
                </c:pt>
                <c:pt idx="2">
                  <c:v>3.2174512513225E-2</c:v>
                </c:pt>
                <c:pt idx="3">
                  <c:v>3.7221979170879743E-2</c:v>
                </c:pt>
                <c:pt idx="4">
                  <c:v>4.1546494539502744E-2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5396360"/>
        <c:axId val="485397144"/>
      </c:lineChart>
      <c:catAx>
        <c:axId val="4853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7144"/>
        <c:crosses val="autoZero"/>
        <c:auto val="1"/>
        <c:lblAlgn val="ctr"/>
        <c:lblOffset val="100"/>
        <c:noMultiLvlLbl val="0"/>
      </c:catAx>
      <c:valAx>
        <c:axId val="48539714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39636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Return on Equity (ROE)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ratios'!$B$65:$F$65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ratios'!$B$66:$F$66</c:f>
              <c:numCache>
                <c:formatCode>0.0%</c:formatCode>
                <c:ptCount val="5"/>
                <c:pt idx="0">
                  <c:v>0.21018015932190734</c:v>
                </c:pt>
                <c:pt idx="1">
                  <c:v>0.16361300151019864</c:v>
                </c:pt>
                <c:pt idx="2">
                  <c:v>0.24271861629771582</c:v>
                </c:pt>
                <c:pt idx="3">
                  <c:v>0.24974769341558672</c:v>
                </c:pt>
                <c:pt idx="4">
                  <c:v>0.24347476075007898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203688"/>
        <c:axId val="133204080"/>
      </c:lineChart>
      <c:catAx>
        <c:axId val="1332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0"/>
        <c:crosses val="autoZero"/>
        <c:auto val="1"/>
        <c:lblAlgn val="ctr"/>
        <c:lblOffset val="100"/>
        <c:noMultiLvlLbl val="0"/>
      </c:catAx>
      <c:valAx>
        <c:axId val="133204080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368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Multiplier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ratios'!$B$68:$F$68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ratios'!$B$69:$F$69</c:f>
              <c:numCache>
                <c:formatCode>0.00</c:formatCode>
                <c:ptCount val="5"/>
                <c:pt idx="0">
                  <c:v>8.924986338552122</c:v>
                </c:pt>
                <c:pt idx="1">
                  <c:v>11.291295406001508</c:v>
                </c:pt>
                <c:pt idx="2">
                  <c:v>10.069282823768811</c:v>
                </c:pt>
                <c:pt idx="3">
                  <c:v>9.1472998938260357</c:v>
                </c:pt>
                <c:pt idx="4">
                  <c:v>7.8681997905557424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204864"/>
        <c:axId val="133205648"/>
      </c:lineChart>
      <c:catAx>
        <c:axId val="13320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5648"/>
        <c:crosses val="autoZero"/>
        <c:auto val="1"/>
        <c:lblAlgn val="ctr"/>
        <c:lblOffset val="100"/>
        <c:noMultiLvlLbl val="0"/>
      </c:catAx>
      <c:valAx>
        <c:axId val="133205648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ratios'!$B$71:$F$71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ratios'!$B$72:$F$72</c:f>
              <c:numCache>
                <c:formatCode>0%</c:formatCode>
                <c:ptCount val="5"/>
                <c:pt idx="0">
                  <c:v>0.49689302074441327</c:v>
                </c:pt>
                <c:pt idx="1">
                  <c:v>0.32259942524453677</c:v>
                </c:pt>
                <c:pt idx="2">
                  <c:v>0.51118189855575158</c:v>
                </c:pt>
                <c:pt idx="3">
                  <c:v>0.53707080803953045</c:v>
                </c:pt>
                <c:pt idx="4">
                  <c:v>0.53443003159128399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53116792"/>
        <c:axId val="484815504"/>
      </c:lineChart>
      <c:catAx>
        <c:axId val="25311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5504"/>
        <c:crosses val="autoZero"/>
        <c:auto val="1"/>
        <c:lblAlgn val="ctr"/>
        <c:lblOffset val="100"/>
        <c:noMultiLvlLbl val="0"/>
      </c:catAx>
      <c:valAx>
        <c:axId val="48481550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11679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 Utilization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ratios'!$B$74:$F$74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ratios'!$B$75:$F$75</c:f>
              <c:numCache>
                <c:formatCode>0%</c:formatCode>
                <c:ptCount val="5"/>
                <c:pt idx="0">
                  <c:v>4.7393770383692926E-2</c:v>
                </c:pt>
                <c:pt idx="1">
                  <c:v>4.4916970094751513E-2</c:v>
                </c:pt>
                <c:pt idx="2">
                  <c:v>4.7155144668137659E-2</c:v>
                </c:pt>
                <c:pt idx="3">
                  <c:v>5.0836661347332203E-2</c:v>
                </c:pt>
                <c:pt idx="4">
                  <c:v>5.7901219914590775E-2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5896"/>
        <c:axId val="484811584"/>
      </c:lineChart>
      <c:catAx>
        <c:axId val="48481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1584"/>
        <c:crosses val="autoZero"/>
        <c:auto val="1"/>
        <c:lblAlgn val="ctr"/>
        <c:lblOffset val="100"/>
        <c:noMultiLvlLbl val="0"/>
      </c:catAx>
      <c:valAx>
        <c:axId val="48481158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5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 Management Efficieny Ratio</a:t>
            </a:r>
          </a:p>
        </c:rich>
      </c:tx>
      <c:layout>
        <c:manualLayout>
          <c:xMode val="edge"/>
          <c:yMode val="edge"/>
          <c:x val="0.30230437476097793"/>
          <c:y val="5.92861718171945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'QNB ratios'!$B$77:$F$77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'QNB ratios'!$B$78:$F$78</c:f>
              <c:numCache>
                <c:formatCode>0%</c:formatCode>
                <c:ptCount val="5"/>
                <c:pt idx="0">
                  <c:v>0.75544858388885816</c:v>
                </c:pt>
                <c:pt idx="1">
                  <c:v>0.67213915694833859</c:v>
                </c:pt>
                <c:pt idx="2">
                  <c:v>0.74919103648335583</c:v>
                </c:pt>
                <c:pt idx="3">
                  <c:v>0.73351518097683055</c:v>
                </c:pt>
                <c:pt idx="4">
                  <c:v>0.74480774205165923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16680"/>
        <c:axId val="484809624"/>
      </c:lineChart>
      <c:catAx>
        <c:axId val="484816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09624"/>
        <c:crosses val="autoZero"/>
        <c:auto val="1"/>
        <c:lblAlgn val="ctr"/>
        <c:lblOffset val="100"/>
        <c:noMultiLvlLbl val="0"/>
      </c:catAx>
      <c:valAx>
        <c:axId val="484809624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16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936170</xdr:colOff>
      <xdr:row>48</xdr:row>
      <xdr:rowOff>16328</xdr:rowOff>
    </xdr:from>
    <xdr:to>
      <xdr:col>12</xdr:col>
      <xdr:colOff>1066799</xdr:colOff>
      <xdr:row>60</xdr:row>
      <xdr:rowOff>108856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10884</xdr:colOff>
      <xdr:row>48</xdr:row>
      <xdr:rowOff>5443</xdr:rowOff>
    </xdr:from>
    <xdr:to>
      <xdr:col>23</xdr:col>
      <xdr:colOff>598713</xdr:colOff>
      <xdr:row>60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1055915</xdr:colOff>
      <xdr:row>61</xdr:row>
      <xdr:rowOff>5442</xdr:rowOff>
    </xdr:from>
    <xdr:to>
      <xdr:col>17</xdr:col>
      <xdr:colOff>598714</xdr:colOff>
      <xdr:row>73</xdr:row>
      <xdr:rowOff>10885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598712</xdr:colOff>
      <xdr:row>48</xdr:row>
      <xdr:rowOff>5443</xdr:rowOff>
    </xdr:from>
    <xdr:to>
      <xdr:col>36</xdr:col>
      <xdr:colOff>21772</xdr:colOff>
      <xdr:row>60</xdr:row>
      <xdr:rowOff>108856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21772</xdr:colOff>
      <xdr:row>60</xdr:row>
      <xdr:rowOff>255813</xdr:rowOff>
    </xdr:from>
    <xdr:to>
      <xdr:col>29</xdr:col>
      <xdr:colOff>609599</xdr:colOff>
      <xdr:row>73</xdr:row>
      <xdr:rowOff>10885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10884</xdr:colOff>
      <xdr:row>74</xdr:row>
      <xdr:rowOff>5444</xdr:rowOff>
    </xdr:from>
    <xdr:to>
      <xdr:col>13</xdr:col>
      <xdr:colOff>10885</xdr:colOff>
      <xdr:row>85</xdr:row>
      <xdr:rowOff>10887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609598</xdr:colOff>
      <xdr:row>74</xdr:row>
      <xdr:rowOff>5444</xdr:rowOff>
    </xdr:from>
    <xdr:to>
      <xdr:col>23</xdr:col>
      <xdr:colOff>609599</xdr:colOff>
      <xdr:row>85</xdr:row>
      <xdr:rowOff>1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587827</xdr:colOff>
      <xdr:row>74</xdr:row>
      <xdr:rowOff>5444</xdr:rowOff>
    </xdr:from>
    <xdr:to>
      <xdr:col>35</xdr:col>
      <xdr:colOff>0</xdr:colOff>
      <xdr:row>85</xdr:row>
      <xdr:rowOff>32657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609598</xdr:colOff>
      <xdr:row>85</xdr:row>
      <xdr:rowOff>179615</xdr:rowOff>
    </xdr:from>
    <xdr:to>
      <xdr:col>23</xdr:col>
      <xdr:colOff>587827</xdr:colOff>
      <xdr:row>102</xdr:row>
      <xdr:rowOff>32656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10883</xdr:colOff>
      <xdr:row>86</xdr:row>
      <xdr:rowOff>16326</xdr:rowOff>
    </xdr:from>
    <xdr:to>
      <xdr:col>13</xdr:col>
      <xdr:colOff>10884</xdr:colOff>
      <xdr:row>101</xdr:row>
      <xdr:rowOff>174170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598714</xdr:colOff>
      <xdr:row>86</xdr:row>
      <xdr:rowOff>5442</xdr:rowOff>
    </xdr:from>
    <xdr:to>
      <xdr:col>34</xdr:col>
      <xdr:colOff>598713</xdr:colOff>
      <xdr:row>102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49</xdr:row>
      <xdr:rowOff>228599</xdr:rowOff>
    </xdr:from>
    <xdr:to>
      <xdr:col>16</xdr:col>
      <xdr:colOff>598714</xdr:colOff>
      <xdr:row>63</xdr:row>
      <xdr:rowOff>21771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21770</xdr:colOff>
      <xdr:row>50</xdr:row>
      <xdr:rowOff>10885</xdr:rowOff>
    </xdr:from>
    <xdr:to>
      <xdr:col>28</xdr:col>
      <xdr:colOff>10885</xdr:colOff>
      <xdr:row>63</xdr:row>
      <xdr:rowOff>32657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50</xdr:row>
      <xdr:rowOff>0</xdr:rowOff>
    </xdr:from>
    <xdr:to>
      <xdr:col>38</xdr:col>
      <xdr:colOff>587828</xdr:colOff>
      <xdr:row>63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609599</xdr:colOff>
      <xdr:row>79</xdr:row>
      <xdr:rowOff>10885</xdr:rowOff>
    </xdr:from>
    <xdr:to>
      <xdr:col>28</xdr:col>
      <xdr:colOff>21770</xdr:colOff>
      <xdr:row>94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64</xdr:row>
      <xdr:rowOff>1</xdr:rowOff>
    </xdr:from>
    <xdr:to>
      <xdr:col>33</xdr:col>
      <xdr:colOff>21771</xdr:colOff>
      <xdr:row>78</xdr:row>
      <xdr:rowOff>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79</xdr:row>
      <xdr:rowOff>0</xdr:rowOff>
    </xdr:from>
    <xdr:to>
      <xdr:col>16</xdr:col>
      <xdr:colOff>598714</xdr:colOff>
      <xdr:row>94</xdr:row>
      <xdr:rowOff>10885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10886</xdr:colOff>
      <xdr:row>78</xdr:row>
      <xdr:rowOff>228599</xdr:rowOff>
    </xdr:from>
    <xdr:to>
      <xdr:col>38</xdr:col>
      <xdr:colOff>598715</xdr:colOff>
      <xdr:row>94</xdr:row>
      <xdr:rowOff>-1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95</xdr:row>
      <xdr:rowOff>0</xdr:rowOff>
    </xdr:from>
    <xdr:to>
      <xdr:col>16</xdr:col>
      <xdr:colOff>598714</xdr:colOff>
      <xdr:row>111</xdr:row>
      <xdr:rowOff>10886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95</xdr:row>
      <xdr:rowOff>0</xdr:rowOff>
    </xdr:from>
    <xdr:to>
      <xdr:col>27</xdr:col>
      <xdr:colOff>598714</xdr:colOff>
      <xdr:row>111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0</xdr:colOff>
      <xdr:row>95</xdr:row>
      <xdr:rowOff>0</xdr:rowOff>
    </xdr:from>
    <xdr:to>
      <xdr:col>39</xdr:col>
      <xdr:colOff>0</xdr:colOff>
      <xdr:row>111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</xdr:colOff>
      <xdr:row>63</xdr:row>
      <xdr:rowOff>223158</xdr:rowOff>
    </xdr:from>
    <xdr:to>
      <xdr:col>22</xdr:col>
      <xdr:colOff>0</xdr:colOff>
      <xdr:row>77</xdr:row>
      <xdr:rowOff>217714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617220</xdr:colOff>
      <xdr:row>1</xdr:row>
      <xdr:rowOff>7620</xdr:rowOff>
    </xdr:from>
    <xdr:to>
      <xdr:col>24</xdr:col>
      <xdr:colOff>0</xdr:colOff>
      <xdr:row>16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</xdr:colOff>
      <xdr:row>1</xdr:row>
      <xdr:rowOff>15240</xdr:rowOff>
    </xdr:from>
    <xdr:to>
      <xdr:col>16</xdr:col>
      <xdr:colOff>0</xdr:colOff>
      <xdr:row>15</xdr:row>
      <xdr:rowOff>175260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609600</xdr:colOff>
      <xdr:row>1</xdr:row>
      <xdr:rowOff>0</xdr:rowOff>
    </xdr:from>
    <xdr:to>
      <xdr:col>32</xdr:col>
      <xdr:colOff>15240</xdr:colOff>
      <xdr:row>16</xdr:row>
      <xdr:rowOff>30480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</xdr:colOff>
      <xdr:row>17</xdr:row>
      <xdr:rowOff>0</xdr:rowOff>
    </xdr:from>
    <xdr:to>
      <xdr:col>20</xdr:col>
      <xdr:colOff>0</xdr:colOff>
      <xdr:row>31</xdr:row>
      <xdr:rowOff>175260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17</xdr:row>
      <xdr:rowOff>7620</xdr:rowOff>
    </xdr:from>
    <xdr:to>
      <xdr:col>29</xdr:col>
      <xdr:colOff>0</xdr:colOff>
      <xdr:row>32</xdr:row>
      <xdr:rowOff>22860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</xdr:colOff>
      <xdr:row>33</xdr:row>
      <xdr:rowOff>0</xdr:rowOff>
    </xdr:from>
    <xdr:to>
      <xdr:col>16</xdr:col>
      <xdr:colOff>7620</xdr:colOff>
      <xdr:row>47</xdr:row>
      <xdr:rowOff>30480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</xdr:colOff>
      <xdr:row>33</xdr:row>
      <xdr:rowOff>0</xdr:rowOff>
    </xdr:from>
    <xdr:to>
      <xdr:col>24</xdr:col>
      <xdr:colOff>7620</xdr:colOff>
      <xdr:row>47</xdr:row>
      <xdr:rowOff>30480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617220</xdr:colOff>
      <xdr:row>32</xdr:row>
      <xdr:rowOff>167640</xdr:rowOff>
    </xdr:from>
    <xdr:to>
      <xdr:col>31</xdr:col>
      <xdr:colOff>617220</xdr:colOff>
      <xdr:row>46</xdr:row>
      <xdr:rowOff>175260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7620</xdr:colOff>
      <xdr:row>48</xdr:row>
      <xdr:rowOff>7620</xdr:rowOff>
    </xdr:from>
    <xdr:to>
      <xdr:col>16</xdr:col>
      <xdr:colOff>7620</xdr:colOff>
      <xdr:row>62</xdr:row>
      <xdr:rowOff>175260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48</xdr:row>
      <xdr:rowOff>0</xdr:rowOff>
    </xdr:from>
    <xdr:to>
      <xdr:col>24</xdr:col>
      <xdr:colOff>7620</xdr:colOff>
      <xdr:row>63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0</xdr:colOff>
      <xdr:row>48</xdr:row>
      <xdr:rowOff>0</xdr:rowOff>
    </xdr:from>
    <xdr:to>
      <xdr:col>32</xdr:col>
      <xdr:colOff>7620</xdr:colOff>
      <xdr:row>63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63</xdr:row>
      <xdr:rowOff>175260</xdr:rowOff>
    </xdr:from>
    <xdr:to>
      <xdr:col>19</xdr:col>
      <xdr:colOff>0</xdr:colOff>
      <xdr:row>79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64</xdr:row>
      <xdr:rowOff>7620</xdr:rowOff>
    </xdr:from>
    <xdr:to>
      <xdr:col>27</xdr:col>
      <xdr:colOff>7620</xdr:colOff>
      <xdr:row>79</xdr:row>
      <xdr:rowOff>7620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ROE_115" displayName="ROE_115" ref="A21:G26" headerRowCount="0" totalsRowShown="0" headerRowDxfId="45" dataDxfId="44" tableBorderDxfId="43" totalsRowBorderDxfId="42">
  <tableColumns count="7">
    <tableColumn id="1" name="Column1" headerRowDxfId="41" dataDxfId="40"/>
    <tableColumn id="2" name="ROE= Tax management efficiency*Expense management*Asset Utilization*Equity Multiplyerplier" headerRowDxfId="39" dataDxfId="38"/>
    <tableColumn id="3" name="Column2" headerRowDxfId="37" dataDxfId="36"/>
    <tableColumn id="4" name="Column3" headerRowDxfId="35" dataDxfId="34"/>
    <tableColumn id="5" name="Column4" headerRowDxfId="33" dataDxfId="32"/>
    <tableColumn id="6" name="Column5" headerRowDxfId="31" dataDxfId="30"/>
    <tableColumn id="7" name="Column6" dataDxfId="29" dataCellStyle="Percent"/>
  </tableColumns>
  <tableStyleInfo name="TableStyleMedium1" showFirstColumn="1" showLastColumn="0" showRowStripes="1" showColumnStripes="0"/>
</table>
</file>

<file path=xl/tables/table2.xml><?xml version="1.0" encoding="utf-8"?>
<table xmlns="http://schemas.openxmlformats.org/spreadsheetml/2006/main" id="2" name="ROE_1153" displayName="ROE_1153" ref="A20:G25" headerRowCount="0" totalsRowShown="0" headerRowDxfId="28" dataDxfId="27" tableBorderDxfId="26" totalsRowBorderDxfId="25">
  <tableColumns count="7">
    <tableColumn id="1" name="Column1" headerRowDxfId="24" dataDxfId="23"/>
    <tableColumn id="2" name="ROE= Tax management efficiency*Expense management*Asset Utilization*Equity Multiplyerplier" headerRowDxfId="22" dataDxfId="21"/>
    <tableColumn id="3" name="Column2" headerRowDxfId="20" dataDxfId="19"/>
    <tableColumn id="4" name="Column3" headerRowDxfId="18" dataDxfId="17"/>
    <tableColumn id="5" name="Column4" headerRowDxfId="16" dataDxfId="15"/>
    <tableColumn id="6" name="Column5" headerRowDxfId="14" dataDxfId="13"/>
    <tableColumn id="7" name="Column6" dataDxfId="12"/>
  </tableColumns>
  <tableStyleInfo name="TableStyleMedium1" showFirstColumn="1" showLastColumn="0" showRowStripes="1" showColumnStripes="0"/>
</table>
</file>

<file path=xl/tables/table3.xml><?xml version="1.0" encoding="utf-8"?>
<table xmlns="http://schemas.openxmlformats.org/spreadsheetml/2006/main" id="5" name="Table2" displayName="Table2" ref="A56:D61" totalsRowShown="0" headerRowDxfId="11" dataDxfId="10">
  <autoFilter ref="A56:D61"/>
  <tableColumns count="4">
    <tableColumn id="1" name="Year" dataDxfId="9"/>
    <tableColumn id="2" name="ROE country wise % (CBE)" dataDxfId="8"/>
    <tableColumn id="3" name="ROE QNB %" dataDxfId="7"/>
    <tableColumn id="4" name="ROE AAIB %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6" name="Table1" displayName="Table1" ref="A65:D70" totalsRowShown="0" headerRowDxfId="5" dataDxfId="4" headerRowCellStyle="Good" dataCellStyle="Good">
  <autoFilter ref="A65:D70"/>
  <tableColumns count="4">
    <tableColumn id="1" name="Year" dataDxfId="3" dataCellStyle="Good"/>
    <tableColumn id="2" name="ROA Country wise %  (CBE)" dataDxfId="2" dataCellStyle="Good"/>
    <tableColumn id="3" name="ROA QNB bank %" dataDxfId="1" dataCellStyle="Good"/>
    <tableColumn id="4" name="ROA AAIB bank %" dataDxfId="0" dataCellStyle="Good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8"/>
  <sheetViews>
    <sheetView zoomScale="70" zoomScaleNormal="70" workbookViewId="0">
      <selection activeCell="K45" sqref="K45"/>
    </sheetView>
  </sheetViews>
  <sheetFormatPr defaultRowHeight="14.4" x14ac:dyDescent="0.3"/>
  <cols>
    <col min="1" max="1" width="48.33203125" customWidth="1"/>
    <col min="2" max="2" width="34.21875" customWidth="1"/>
    <col min="3" max="3" width="27.88671875" customWidth="1"/>
    <col min="4" max="4" width="23.88671875" customWidth="1"/>
    <col min="5" max="5" width="24.109375" customWidth="1"/>
    <col min="6" max="6" width="26.33203125" customWidth="1"/>
    <col min="7" max="7" width="14.88671875" bestFit="1" customWidth="1"/>
  </cols>
  <sheetData>
    <row r="1" spans="1:11" x14ac:dyDescent="0.3">
      <c r="A1" s="258" t="s">
        <v>77</v>
      </c>
      <c r="B1" s="259"/>
      <c r="C1" s="259"/>
      <c r="D1" s="259"/>
      <c r="E1" s="259"/>
      <c r="F1" s="260"/>
      <c r="G1" s="78"/>
      <c r="H1" s="78"/>
      <c r="I1" s="78"/>
      <c r="J1" s="78"/>
      <c r="K1" s="78"/>
    </row>
    <row r="2" spans="1:11" x14ac:dyDescent="0.3">
      <c r="A2" s="258" t="s">
        <v>113</v>
      </c>
      <c r="B2" s="259"/>
      <c r="C2" s="259"/>
      <c r="D2" s="259"/>
      <c r="E2" s="259"/>
      <c r="F2" s="260"/>
      <c r="G2" s="78"/>
      <c r="H2" s="78"/>
      <c r="I2" s="78"/>
      <c r="J2" s="78"/>
      <c r="K2" s="78"/>
    </row>
    <row r="3" spans="1:11" ht="17.399999999999999" x14ac:dyDescent="0.3">
      <c r="A3" s="19" t="s">
        <v>76</v>
      </c>
      <c r="B3" s="20">
        <v>2019</v>
      </c>
      <c r="C3" s="20">
        <v>2018</v>
      </c>
      <c r="D3" s="20">
        <v>2017</v>
      </c>
      <c r="E3" s="20">
        <v>2016</v>
      </c>
      <c r="F3" s="20">
        <v>2015</v>
      </c>
      <c r="G3" s="78"/>
      <c r="H3" s="78"/>
      <c r="I3" s="78"/>
      <c r="J3" s="78"/>
      <c r="K3" s="78"/>
    </row>
    <row r="4" spans="1:11" ht="18" x14ac:dyDescent="0.35">
      <c r="A4" s="243" t="s">
        <v>0</v>
      </c>
      <c r="B4" s="244"/>
      <c r="C4" s="244"/>
      <c r="D4" s="244"/>
      <c r="E4" s="244"/>
      <c r="F4" s="244"/>
      <c r="G4" s="78"/>
      <c r="H4" s="78"/>
      <c r="I4" s="78"/>
      <c r="J4" s="78"/>
      <c r="K4" s="78"/>
    </row>
    <row r="5" spans="1:11" ht="18" x14ac:dyDescent="0.35">
      <c r="A5" s="244" t="s">
        <v>1</v>
      </c>
      <c r="B5" s="245">
        <v>12012821372</v>
      </c>
      <c r="C5" s="245">
        <v>11750943263</v>
      </c>
      <c r="D5" s="245">
        <v>15394019991</v>
      </c>
      <c r="E5" s="245">
        <v>11860397544</v>
      </c>
      <c r="F5" s="245">
        <v>8730768198</v>
      </c>
    </row>
    <row r="6" spans="1:11" ht="18" x14ac:dyDescent="0.35">
      <c r="A6" s="244" t="s">
        <v>2</v>
      </c>
      <c r="B6" s="245">
        <v>6639128536</v>
      </c>
      <c r="C6" s="245">
        <v>10545594892</v>
      </c>
      <c r="D6" s="245">
        <v>15351758544</v>
      </c>
      <c r="E6" s="245">
        <v>9409530563</v>
      </c>
      <c r="F6" s="245">
        <v>3183043121</v>
      </c>
    </row>
    <row r="7" spans="1:11" ht="18" x14ac:dyDescent="0.35">
      <c r="A7" s="244" t="s">
        <v>3</v>
      </c>
      <c r="B7" s="245">
        <v>46181998997</v>
      </c>
      <c r="C7" s="245">
        <v>48133640018</v>
      </c>
      <c r="D7" s="245">
        <v>34954481837</v>
      </c>
      <c r="E7" s="245">
        <v>39056864720</v>
      </c>
      <c r="F7" s="245">
        <v>29142779015</v>
      </c>
    </row>
    <row r="8" spans="1:11" ht="18" x14ac:dyDescent="0.35">
      <c r="A8" s="244" t="s">
        <v>4</v>
      </c>
      <c r="B8" s="245">
        <v>154784013373</v>
      </c>
      <c r="C8" s="245">
        <v>138249356764</v>
      </c>
      <c r="D8" s="245">
        <v>113015038296</v>
      </c>
      <c r="E8" s="245">
        <v>93220548026</v>
      </c>
      <c r="F8" s="245">
        <v>61544912222</v>
      </c>
    </row>
    <row r="9" spans="1:11" ht="18" x14ac:dyDescent="0.35">
      <c r="A9" s="244" t="s">
        <v>5</v>
      </c>
      <c r="B9" s="245">
        <v>83458859</v>
      </c>
      <c r="C9" s="245">
        <v>3796045</v>
      </c>
      <c r="D9" s="244"/>
      <c r="E9" s="245">
        <v>85572172</v>
      </c>
      <c r="F9" s="245">
        <v>26667353</v>
      </c>
    </row>
    <row r="10" spans="1:11" ht="18" x14ac:dyDescent="0.35">
      <c r="A10" s="243" t="s">
        <v>6</v>
      </c>
      <c r="B10" s="244"/>
      <c r="C10" s="244"/>
      <c r="D10" s="244"/>
      <c r="E10" s="244"/>
      <c r="F10" s="244"/>
    </row>
    <row r="11" spans="1:11" ht="18" x14ac:dyDescent="0.35">
      <c r="A11" s="244" t="s">
        <v>33</v>
      </c>
      <c r="B11" s="245">
        <v>2463888129</v>
      </c>
      <c r="C11" s="245"/>
      <c r="D11" s="244"/>
      <c r="E11" s="245"/>
      <c r="F11" s="245"/>
    </row>
    <row r="12" spans="1:11" ht="18" x14ac:dyDescent="0.35">
      <c r="A12" s="244" t="s">
        <v>31</v>
      </c>
      <c r="B12" s="245"/>
      <c r="C12" s="245">
        <v>36568382720</v>
      </c>
      <c r="D12" s="245">
        <v>31297090056</v>
      </c>
      <c r="E12" s="245">
        <v>25862286683</v>
      </c>
      <c r="F12" s="245">
        <v>15000000</v>
      </c>
    </row>
    <row r="13" spans="1:11" ht="18" x14ac:dyDescent="0.35">
      <c r="A13" s="244" t="s">
        <v>32</v>
      </c>
      <c r="B13" s="245"/>
      <c r="C13" s="245">
        <v>2300380853</v>
      </c>
      <c r="D13" s="245">
        <v>2697935760</v>
      </c>
      <c r="E13" s="245">
        <v>2787364114</v>
      </c>
      <c r="F13" s="245">
        <v>23958495251</v>
      </c>
      <c r="G13" s="1"/>
    </row>
    <row r="14" spans="1:11" ht="18" x14ac:dyDescent="0.35">
      <c r="A14" s="244" t="s">
        <v>7</v>
      </c>
      <c r="B14" s="245">
        <v>39973893488</v>
      </c>
      <c r="C14" s="245"/>
      <c r="D14" s="244"/>
      <c r="E14" s="245"/>
      <c r="F14" s="245"/>
    </row>
    <row r="15" spans="1:11" ht="18" x14ac:dyDescent="0.35">
      <c r="A15" s="244" t="s">
        <v>8</v>
      </c>
      <c r="B15" s="245">
        <v>61678473</v>
      </c>
      <c r="C15" s="245"/>
      <c r="D15" s="244"/>
      <c r="E15" s="245"/>
      <c r="F15" s="245"/>
    </row>
    <row r="16" spans="1:11" ht="18" x14ac:dyDescent="0.35">
      <c r="A16" s="244" t="s">
        <v>9</v>
      </c>
      <c r="B16" s="245">
        <v>542109089</v>
      </c>
      <c r="C16" s="245">
        <v>292109089</v>
      </c>
      <c r="D16" s="245">
        <v>292109089</v>
      </c>
      <c r="E16" s="245">
        <v>292109089</v>
      </c>
      <c r="F16" s="245">
        <v>292109089</v>
      </c>
    </row>
    <row r="17" spans="1:6" ht="18" x14ac:dyDescent="0.35">
      <c r="A17" s="244" t="s">
        <v>10</v>
      </c>
      <c r="B17" s="245">
        <v>202344647</v>
      </c>
      <c r="C17" s="245">
        <v>162034757</v>
      </c>
      <c r="D17" s="245">
        <v>115919735</v>
      </c>
      <c r="E17" s="245">
        <v>120343700</v>
      </c>
      <c r="F17" s="245">
        <v>104407638</v>
      </c>
    </row>
    <row r="18" spans="1:6" ht="18" x14ac:dyDescent="0.35">
      <c r="A18" s="244" t="s">
        <v>11</v>
      </c>
      <c r="B18" s="245">
        <v>3462925342</v>
      </c>
      <c r="C18" s="245">
        <v>2957822205</v>
      </c>
      <c r="D18" s="245">
        <v>4216430365</v>
      </c>
      <c r="E18" s="245">
        <v>3154859399</v>
      </c>
      <c r="F18" s="245">
        <v>2503349759</v>
      </c>
    </row>
    <row r="19" spans="1:6" ht="18" x14ac:dyDescent="0.35">
      <c r="A19" s="244" t="s">
        <v>12</v>
      </c>
      <c r="B19" s="245">
        <v>54901205</v>
      </c>
      <c r="C19" s="245">
        <v>161419802</v>
      </c>
      <c r="D19" s="245">
        <v>163514511</v>
      </c>
      <c r="E19" s="245">
        <v>125503880</v>
      </c>
      <c r="F19" s="245">
        <v>132692678</v>
      </c>
    </row>
    <row r="20" spans="1:6" ht="18" x14ac:dyDescent="0.35">
      <c r="A20" s="244" t="s">
        <v>13</v>
      </c>
      <c r="B20" s="245">
        <v>2457800483</v>
      </c>
      <c r="C20" s="245">
        <v>2236150168</v>
      </c>
      <c r="D20" s="245">
        <v>2107761025</v>
      </c>
      <c r="E20" s="245">
        <v>1827143771</v>
      </c>
      <c r="F20" s="245">
        <v>1160229690</v>
      </c>
    </row>
    <row r="21" spans="1:6" ht="18" x14ac:dyDescent="0.35">
      <c r="A21" s="246" t="s">
        <v>14</v>
      </c>
      <c r="B21" s="247">
        <f>SUM(B5:B20)</f>
        <v>268920961993</v>
      </c>
      <c r="C21" s="247">
        <f>SUM(C5:C20)</f>
        <v>253361630576</v>
      </c>
      <c r="D21" s="247">
        <f>SUM(D5:D20)</f>
        <v>219606059209</v>
      </c>
      <c r="E21" s="247">
        <f>SUM(E5:E20)</f>
        <v>187802523661</v>
      </c>
      <c r="F21" s="247">
        <v>130794454014</v>
      </c>
    </row>
    <row r="22" spans="1:6" ht="18" x14ac:dyDescent="0.35">
      <c r="A22" s="243" t="s">
        <v>15</v>
      </c>
      <c r="B22" s="244"/>
      <c r="C22" s="244"/>
      <c r="D22" s="244"/>
      <c r="E22" s="245"/>
      <c r="F22" s="244"/>
    </row>
    <row r="23" spans="1:6" ht="18" x14ac:dyDescent="0.35">
      <c r="A23" s="244" t="s">
        <v>16</v>
      </c>
      <c r="B23" s="244"/>
      <c r="C23" s="244"/>
      <c r="D23" s="244"/>
      <c r="E23" s="245"/>
      <c r="F23" s="244"/>
    </row>
    <row r="24" spans="1:6" ht="18" x14ac:dyDescent="0.35">
      <c r="A24" s="244" t="s">
        <v>17</v>
      </c>
      <c r="B24" s="245">
        <v>16030665382</v>
      </c>
      <c r="C24" s="245">
        <v>11481076209</v>
      </c>
      <c r="D24" s="245">
        <v>3741942711</v>
      </c>
      <c r="E24" s="245">
        <v>2327453138</v>
      </c>
      <c r="F24" s="245">
        <v>2203726431</v>
      </c>
    </row>
    <row r="25" spans="1:6" ht="18" x14ac:dyDescent="0.35">
      <c r="A25" s="244" t="s">
        <v>18</v>
      </c>
      <c r="B25" s="245">
        <v>209065365497</v>
      </c>
      <c r="C25" s="245">
        <v>207349945095</v>
      </c>
      <c r="D25" s="245">
        <v>186676655164</v>
      </c>
      <c r="E25" s="245">
        <v>159890441260</v>
      </c>
      <c r="F25" s="245">
        <v>108806270395</v>
      </c>
    </row>
    <row r="26" spans="1:6" ht="18" x14ac:dyDescent="0.35">
      <c r="A26" s="244" t="s">
        <v>5</v>
      </c>
      <c r="B26" s="245">
        <v>44711902</v>
      </c>
      <c r="C26" s="245">
        <v>664669</v>
      </c>
      <c r="D26" s="245">
        <v>5619598</v>
      </c>
      <c r="E26" s="245"/>
      <c r="F26" s="244"/>
    </row>
    <row r="27" spans="1:6" ht="18" x14ac:dyDescent="0.35">
      <c r="A27" s="244" t="s">
        <v>19</v>
      </c>
      <c r="B27" s="245">
        <v>4574732377</v>
      </c>
      <c r="C27" s="245">
        <v>2586406412</v>
      </c>
      <c r="D27" s="245">
        <v>1768109118</v>
      </c>
      <c r="E27" s="245">
        <v>4022719840</v>
      </c>
      <c r="F27" s="245">
        <v>1348491483</v>
      </c>
    </row>
    <row r="28" spans="1:6" ht="18" x14ac:dyDescent="0.35">
      <c r="A28" s="244" t="s">
        <v>20</v>
      </c>
      <c r="B28" s="245">
        <v>2789354332</v>
      </c>
      <c r="C28" s="245">
        <v>2517785003</v>
      </c>
      <c r="D28" s="245">
        <v>2652467654</v>
      </c>
      <c r="E28" s="245">
        <v>2412722394</v>
      </c>
      <c r="F28" s="245">
        <v>1809218072</v>
      </c>
    </row>
    <row r="29" spans="1:6" ht="18" x14ac:dyDescent="0.35">
      <c r="A29" s="244" t="s">
        <v>21</v>
      </c>
      <c r="B29" s="245">
        <v>717548592</v>
      </c>
      <c r="C29" s="245">
        <v>657934031</v>
      </c>
      <c r="D29" s="245">
        <v>935007098</v>
      </c>
      <c r="E29" s="245">
        <v>895443889</v>
      </c>
      <c r="F29" s="245">
        <v>766454700</v>
      </c>
    </row>
    <row r="30" spans="1:6" ht="18" x14ac:dyDescent="0.35">
      <c r="A30" s="244" t="s">
        <v>22</v>
      </c>
      <c r="B30" s="245">
        <v>1038088421</v>
      </c>
      <c r="C30" s="245">
        <v>632028488</v>
      </c>
      <c r="D30" s="245">
        <v>1651350976</v>
      </c>
      <c r="E30" s="245">
        <v>1313140999</v>
      </c>
      <c r="F30" s="245">
        <v>944837509</v>
      </c>
    </row>
    <row r="31" spans="1:6" ht="18" x14ac:dyDescent="0.35">
      <c r="A31" s="244" t="s">
        <v>23</v>
      </c>
      <c r="B31" s="245">
        <v>482288384</v>
      </c>
      <c r="C31" s="245">
        <v>437821485</v>
      </c>
      <c r="D31" s="245">
        <v>365403368</v>
      </c>
      <c r="E31" s="245">
        <v>308097463</v>
      </c>
      <c r="F31" s="245">
        <v>260592206</v>
      </c>
    </row>
    <row r="32" spans="1:6" ht="18" x14ac:dyDescent="0.35">
      <c r="A32" s="248" t="s">
        <v>24</v>
      </c>
      <c r="B32" s="249">
        <f>SUM(B24:B31)</f>
        <v>234742754887</v>
      </c>
      <c r="C32" s="249">
        <f>SUM(C24:C31)</f>
        <v>225663661392</v>
      </c>
      <c r="D32" s="249">
        <f>SUM(D24:D31)</f>
        <v>197796555687</v>
      </c>
      <c r="E32" s="249">
        <f>SUM(E24:E31)</f>
        <v>171170018983</v>
      </c>
      <c r="F32" s="249">
        <v>116139590796</v>
      </c>
    </row>
    <row r="33" spans="1:39" ht="18" x14ac:dyDescent="0.35">
      <c r="A33" s="243" t="s">
        <v>25</v>
      </c>
      <c r="B33" s="244"/>
      <c r="C33" s="244"/>
      <c r="D33" s="244"/>
      <c r="E33" s="245"/>
      <c r="F33" s="244"/>
    </row>
    <row r="34" spans="1:39" ht="18" x14ac:dyDescent="0.35">
      <c r="A34" s="244" t="s">
        <v>26</v>
      </c>
      <c r="B34" s="245">
        <v>9794649850</v>
      </c>
      <c r="C34" s="245">
        <v>9794649850</v>
      </c>
      <c r="D34" s="245">
        <v>8904227140</v>
      </c>
      <c r="E34" s="245">
        <v>7420189290</v>
      </c>
      <c r="F34" s="245">
        <v>6452338520</v>
      </c>
    </row>
    <row r="35" spans="1:39" ht="18" x14ac:dyDescent="0.35">
      <c r="A35" s="244" t="s">
        <v>27</v>
      </c>
      <c r="B35" s="245">
        <v>15629509254</v>
      </c>
      <c r="C35" s="245">
        <v>10584464481</v>
      </c>
      <c r="D35" s="245">
        <v>7613528532</v>
      </c>
      <c r="E35" s="245">
        <v>5035703549</v>
      </c>
      <c r="F35" s="245">
        <v>5054221261</v>
      </c>
    </row>
    <row r="36" spans="1:39" ht="18" x14ac:dyDescent="0.35">
      <c r="A36" s="244" t="s">
        <v>34</v>
      </c>
      <c r="B36" s="245"/>
      <c r="C36" s="245"/>
      <c r="D36" s="245"/>
      <c r="E36" s="245"/>
      <c r="F36" s="245">
        <v>9351950</v>
      </c>
    </row>
    <row r="37" spans="1:39" ht="18" x14ac:dyDescent="0.35">
      <c r="A37" s="244" t="s">
        <v>28</v>
      </c>
      <c r="B37" s="245">
        <v>8754048002</v>
      </c>
      <c r="C37" s="245">
        <v>7318854853</v>
      </c>
      <c r="D37" s="245">
        <v>5291747850</v>
      </c>
      <c r="E37" s="245">
        <v>4176611839</v>
      </c>
      <c r="F37" s="245">
        <v>3138951487</v>
      </c>
    </row>
    <row r="38" spans="1:39" ht="18" x14ac:dyDescent="0.35">
      <c r="A38" s="248" t="s">
        <v>29</v>
      </c>
      <c r="B38" s="249">
        <f>SUM(B34:B37)</f>
        <v>34178207106</v>
      </c>
      <c r="C38" s="249">
        <f>SUM(C34:C37)</f>
        <v>27697969184</v>
      </c>
      <c r="D38" s="249">
        <f>SUM(D34:D37)</f>
        <v>21809503522</v>
      </c>
      <c r="E38" s="249">
        <f>SUM(E34:E37)</f>
        <v>16632504678</v>
      </c>
      <c r="F38" s="249">
        <f>SUM(F34:F37)</f>
        <v>14654863218</v>
      </c>
    </row>
    <row r="39" spans="1:39" ht="18" x14ac:dyDescent="0.35">
      <c r="A39" s="246" t="s">
        <v>30</v>
      </c>
      <c r="B39" s="247">
        <f>B38+B32</f>
        <v>268920961993</v>
      </c>
      <c r="C39" s="247">
        <f>C38+C32</f>
        <v>253361630576</v>
      </c>
      <c r="D39" s="247">
        <f>D38+D32</f>
        <v>219606059209</v>
      </c>
      <c r="E39" s="247">
        <f>E38+E32</f>
        <v>187802523661</v>
      </c>
      <c r="F39" s="247">
        <f>F38+F32</f>
        <v>130794454014</v>
      </c>
    </row>
    <row r="42" spans="1:39" ht="28.8" x14ac:dyDescent="0.55000000000000004">
      <c r="A42" s="257" t="s">
        <v>51</v>
      </c>
      <c r="B42" s="257"/>
      <c r="C42" s="257"/>
      <c r="D42" s="257"/>
      <c r="E42" s="257"/>
      <c r="F42" s="257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</row>
    <row r="43" spans="1:39" ht="23.4" x14ac:dyDescent="0.45">
      <c r="A43" s="21" t="s">
        <v>76</v>
      </c>
      <c r="B43" s="22">
        <v>2019</v>
      </c>
      <c r="C43" s="22">
        <v>2018</v>
      </c>
      <c r="D43" s="22">
        <v>2017</v>
      </c>
      <c r="E43" s="22">
        <v>2016</v>
      </c>
      <c r="F43" s="22">
        <v>2015</v>
      </c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</row>
    <row r="44" spans="1:39" ht="18" x14ac:dyDescent="0.35">
      <c r="A44" s="244" t="s">
        <v>35</v>
      </c>
      <c r="B44" s="245">
        <v>32130794899</v>
      </c>
      <c r="C44" s="245">
        <v>30308369254</v>
      </c>
      <c r="D44" s="245">
        <v>24356765597</v>
      </c>
      <c r="E44" s="245">
        <v>15516221252</v>
      </c>
      <c r="F44" s="245">
        <v>11167920806</v>
      </c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</row>
    <row r="45" spans="1:39" ht="18" x14ac:dyDescent="0.35">
      <c r="A45" s="244" t="s">
        <v>36</v>
      </c>
      <c r="B45" s="245">
        <v>18562824914</v>
      </c>
      <c r="C45" s="245">
        <v>19397249828</v>
      </c>
      <c r="D45" s="245">
        <v>15778678766</v>
      </c>
      <c r="E45" s="245">
        <v>8451224368</v>
      </c>
      <c r="F45" s="245">
        <v>6182118077</v>
      </c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</row>
    <row r="46" spans="1:39" s="50" customFormat="1" ht="18" x14ac:dyDescent="0.35">
      <c r="A46" s="253" t="s">
        <v>37</v>
      </c>
      <c r="B46" s="254">
        <f>B44-B45</f>
        <v>13567969985</v>
      </c>
      <c r="C46" s="254">
        <f t="shared" ref="C46:F46" si="0">C44-C45</f>
        <v>10911119426</v>
      </c>
      <c r="D46" s="254">
        <f t="shared" si="0"/>
        <v>8578086831</v>
      </c>
      <c r="E46" s="254">
        <f t="shared" si="0"/>
        <v>7064996884</v>
      </c>
      <c r="F46" s="254">
        <f t="shared" si="0"/>
        <v>4985802729</v>
      </c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</row>
    <row r="47" spans="1:39" ht="18" x14ac:dyDescent="0.35">
      <c r="A47" s="244" t="s">
        <v>38</v>
      </c>
      <c r="B47" s="245">
        <v>2504801366</v>
      </c>
      <c r="C47" s="245">
        <v>2361269895</v>
      </c>
      <c r="D47" s="245">
        <v>2072799173</v>
      </c>
      <c r="E47" s="245">
        <v>1533969801</v>
      </c>
      <c r="F47" s="245">
        <v>1313593581</v>
      </c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</row>
    <row r="48" spans="1:39" ht="18" x14ac:dyDescent="0.35">
      <c r="A48" s="244" t="s">
        <v>39</v>
      </c>
      <c r="B48" s="245">
        <v>501919591</v>
      </c>
      <c r="C48" s="245">
        <v>392329909</v>
      </c>
      <c r="D48" s="245">
        <v>295330512</v>
      </c>
      <c r="E48" s="245">
        <v>163446346</v>
      </c>
      <c r="F48" s="245">
        <v>100553989</v>
      </c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</row>
    <row r="49" spans="1:39" s="50" customFormat="1" ht="18" x14ac:dyDescent="0.35">
      <c r="A49" s="255" t="s">
        <v>137</v>
      </c>
      <c r="B49" s="256">
        <f>B47-B48</f>
        <v>2002881775</v>
      </c>
      <c r="C49" s="256">
        <f t="shared" ref="C49:F49" si="1">C47-C48</f>
        <v>1968939986</v>
      </c>
      <c r="D49" s="256">
        <f t="shared" si="1"/>
        <v>1777468661</v>
      </c>
      <c r="E49" s="256">
        <f t="shared" si="1"/>
        <v>1370523455</v>
      </c>
      <c r="F49" s="256">
        <f t="shared" si="1"/>
        <v>1213039592</v>
      </c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</row>
    <row r="50" spans="1:39" s="50" customFormat="1" ht="18" x14ac:dyDescent="0.35">
      <c r="A50" s="253" t="s">
        <v>40</v>
      </c>
      <c r="B50" s="254">
        <f>B49+B46</f>
        <v>15570851760</v>
      </c>
      <c r="C50" s="254">
        <f t="shared" ref="C50:F50" si="2">C49+C46</f>
        <v>12880059412</v>
      </c>
      <c r="D50" s="254">
        <f t="shared" si="2"/>
        <v>10355555492</v>
      </c>
      <c r="E50" s="254">
        <f t="shared" si="2"/>
        <v>8435520339</v>
      </c>
      <c r="F50" s="254">
        <f t="shared" si="2"/>
        <v>6198842321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</row>
    <row r="51" spans="1:39" ht="18" x14ac:dyDescent="0.35">
      <c r="A51" s="244" t="s">
        <v>41</v>
      </c>
      <c r="B51" s="245">
        <v>149707215</v>
      </c>
      <c r="C51" s="245">
        <v>25477281</v>
      </c>
      <c r="D51" s="245">
        <v>18577273</v>
      </c>
      <c r="E51" s="245">
        <v>11002220</v>
      </c>
      <c r="F51" s="245">
        <v>11835676</v>
      </c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</row>
    <row r="52" spans="1:39" ht="18" x14ac:dyDescent="0.35">
      <c r="A52" s="244" t="s">
        <v>42</v>
      </c>
      <c r="B52" s="245">
        <v>109613390</v>
      </c>
      <c r="C52" s="245">
        <v>35149579</v>
      </c>
      <c r="D52" s="245">
        <v>112229689</v>
      </c>
      <c r="E52" s="245">
        <v>1251419162</v>
      </c>
      <c r="F52" s="245">
        <v>108552571</v>
      </c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</row>
    <row r="53" spans="1:39" ht="18" x14ac:dyDescent="0.35">
      <c r="A53" s="244" t="s">
        <v>43</v>
      </c>
      <c r="B53" s="245">
        <v>6631154</v>
      </c>
      <c r="C53" s="245">
        <v>63093304</v>
      </c>
      <c r="D53" s="245">
        <v>3743346</v>
      </c>
      <c r="E53" s="245">
        <v>1525106</v>
      </c>
      <c r="F53" s="245">
        <v>1404069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</row>
    <row r="54" spans="1:39" ht="18" x14ac:dyDescent="0.35">
      <c r="A54" s="244" t="s">
        <v>44</v>
      </c>
      <c r="B54" s="245">
        <v>688994875</v>
      </c>
      <c r="C54" s="245">
        <v>519779960</v>
      </c>
      <c r="D54" s="245">
        <v>688713255</v>
      </c>
      <c r="E54" s="245">
        <v>1838841329</v>
      </c>
      <c r="F54" s="245">
        <v>508039369</v>
      </c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</row>
    <row r="55" spans="1:39" ht="18" x14ac:dyDescent="0.35">
      <c r="A55" s="244" t="s">
        <v>45</v>
      </c>
      <c r="B55" s="245">
        <v>3416271433</v>
      </c>
      <c r="C55" s="245">
        <v>2905198826</v>
      </c>
      <c r="D55" s="245">
        <v>2391576257</v>
      </c>
      <c r="E55" s="245">
        <v>1902825368</v>
      </c>
      <c r="F55" s="245">
        <v>1642447299</v>
      </c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</row>
    <row r="56" spans="1:39" ht="18" x14ac:dyDescent="0.35">
      <c r="A56" s="244" t="s">
        <v>46</v>
      </c>
      <c r="B56" s="245">
        <v>558813932</v>
      </c>
      <c r="C56" s="245">
        <v>148179454</v>
      </c>
      <c r="D56" s="245">
        <v>344098388</v>
      </c>
      <c r="E56" s="245">
        <v>1909093869</v>
      </c>
      <c r="F56" s="245">
        <v>92886390</v>
      </c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</row>
    <row r="57" spans="1:39" s="50" customFormat="1" ht="18" x14ac:dyDescent="0.35">
      <c r="A57" s="253" t="s">
        <v>47</v>
      </c>
      <c r="B57" s="254">
        <f>B50+B51+B52+B53-B54-B55-B56</f>
        <v>11172723279</v>
      </c>
      <c r="C57" s="254">
        <f>C50+C51+C52+C53-C54-C55-C56</f>
        <v>9430621336</v>
      </c>
      <c r="D57" s="254">
        <f>D50+D51+D52+D53-D54-D55-D56</f>
        <v>7065717900</v>
      </c>
      <c r="E57" s="254">
        <f>E50+E51+E52+E53-E54-E55-E56</f>
        <v>4048706261</v>
      </c>
      <c r="F57" s="254">
        <f>F50+F51+F52+F53-F54-F55-F56</f>
        <v>4077261579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</row>
    <row r="58" spans="1:39" ht="18" x14ac:dyDescent="0.35">
      <c r="A58" s="244" t="s">
        <v>48</v>
      </c>
      <c r="B58" s="245">
        <v>2851192481</v>
      </c>
      <c r="C58" s="245">
        <v>2513117420</v>
      </c>
      <c r="D58" s="245">
        <v>1772145383</v>
      </c>
      <c r="E58" s="245">
        <v>1327412248</v>
      </c>
      <c r="F58" s="245">
        <v>997100093</v>
      </c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</row>
    <row r="59" spans="1:39" s="50" customFormat="1" ht="18" x14ac:dyDescent="0.35">
      <c r="A59" s="253" t="s">
        <v>49</v>
      </c>
      <c r="B59" s="254">
        <f>B57-B58</f>
        <v>8321530798</v>
      </c>
      <c r="C59" s="254">
        <f t="shared" ref="C59:F59" si="3">C57-C58</f>
        <v>6917503916</v>
      </c>
      <c r="D59" s="254">
        <f t="shared" si="3"/>
        <v>5293572517</v>
      </c>
      <c r="E59" s="254">
        <f t="shared" si="3"/>
        <v>2721294013</v>
      </c>
      <c r="F59" s="254">
        <f t="shared" si="3"/>
        <v>3080161486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</row>
    <row r="60" spans="1:39" ht="18" x14ac:dyDescent="0.35">
      <c r="A60" s="244" t="s">
        <v>50</v>
      </c>
      <c r="B60" s="244">
        <v>7.63</v>
      </c>
      <c r="C60" s="244">
        <v>6.34</v>
      </c>
      <c r="D60" s="244">
        <v>5.34</v>
      </c>
      <c r="E60" s="244">
        <v>4.05</v>
      </c>
      <c r="F60" s="245">
        <v>4.28</v>
      </c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</row>
    <row r="61" spans="1:39" x14ac:dyDescent="0.3"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</row>
    <row r="65" spans="1:7" x14ac:dyDescent="0.3">
      <c r="B65" s="1"/>
    </row>
    <row r="67" spans="1:7" x14ac:dyDescent="0.3">
      <c r="A67" s="13"/>
      <c r="G67" s="5"/>
    </row>
    <row r="68" spans="1:7" x14ac:dyDescent="0.3">
      <c r="A68" s="13"/>
      <c r="G68" s="5"/>
    </row>
  </sheetData>
  <dataConsolidate link="1"/>
  <mergeCells count="3">
    <mergeCell ref="A42:F42"/>
    <mergeCell ref="A1:F1"/>
    <mergeCell ref="A2:F2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42"/>
  <sheetViews>
    <sheetView zoomScale="70" zoomScaleNormal="70" workbookViewId="0">
      <selection activeCell="D33" sqref="D33"/>
    </sheetView>
  </sheetViews>
  <sheetFormatPr defaultColWidth="9.109375" defaultRowHeight="14.4" x14ac:dyDescent="0.3"/>
  <cols>
    <col min="1" max="1" width="12.33203125" style="78" bestFit="1" customWidth="1"/>
    <col min="2" max="2" width="22.109375" style="78" bestFit="1" customWidth="1"/>
    <col min="3" max="3" width="26.21875" style="78" bestFit="1" customWidth="1"/>
    <col min="4" max="4" width="26.21875" style="78" customWidth="1"/>
    <col min="5" max="5" width="22.109375" style="78" bestFit="1" customWidth="1"/>
    <col min="6" max="6" width="26.21875" style="78" bestFit="1" customWidth="1"/>
    <col min="7" max="7" width="26.21875" style="78" customWidth="1"/>
    <col min="8" max="8" width="22.109375" style="78" bestFit="1" customWidth="1"/>
    <col min="9" max="9" width="26.21875" style="78" bestFit="1" customWidth="1"/>
    <col min="10" max="10" width="26.21875" style="78" customWidth="1"/>
    <col min="11" max="11" width="22.109375" style="78" bestFit="1" customWidth="1"/>
    <col min="12" max="12" width="26.21875" style="78" bestFit="1" customWidth="1"/>
    <col min="13" max="13" width="26.21875" style="78" customWidth="1"/>
    <col min="14" max="14" width="22.109375" style="78" bestFit="1" customWidth="1"/>
    <col min="15" max="15" width="25" style="78" bestFit="1" customWidth="1"/>
    <col min="16" max="16384" width="9.109375" style="78"/>
  </cols>
  <sheetData>
    <row r="1" spans="1:16" ht="19.8" x14ac:dyDescent="0.4">
      <c r="A1" s="330" t="s">
        <v>198</v>
      </c>
      <c r="B1" s="330"/>
      <c r="C1" s="330"/>
    </row>
    <row r="2" spans="1:16" ht="19.8" x14ac:dyDescent="0.4">
      <c r="F2" s="330" t="s">
        <v>197</v>
      </c>
      <c r="G2" s="330"/>
      <c r="H2" s="330"/>
      <c r="I2" s="330"/>
      <c r="J2" s="18"/>
      <c r="K2" s="18"/>
      <c r="L2" s="18"/>
      <c r="M2" s="18"/>
      <c r="N2" s="18"/>
      <c r="O2" s="18"/>
      <c r="P2" s="18"/>
    </row>
    <row r="4" spans="1:16" x14ac:dyDescent="0.3">
      <c r="A4" s="288"/>
      <c r="B4" s="311" t="s">
        <v>161</v>
      </c>
      <c r="C4" s="380"/>
      <c r="D4" s="373"/>
      <c r="E4" s="379" t="s">
        <v>160</v>
      </c>
      <c r="F4" s="378"/>
      <c r="G4" s="373"/>
      <c r="H4" s="377" t="s">
        <v>159</v>
      </c>
      <c r="I4" s="376"/>
      <c r="J4" s="373"/>
      <c r="K4" s="375" t="s">
        <v>158</v>
      </c>
      <c r="L4" s="374"/>
      <c r="M4" s="373"/>
      <c r="N4" s="372" t="s">
        <v>157</v>
      </c>
      <c r="O4" s="302"/>
    </row>
    <row r="5" spans="1:16" x14ac:dyDescent="0.3">
      <c r="A5" s="288"/>
      <c r="B5" s="295"/>
      <c r="C5" s="368"/>
      <c r="D5" s="367"/>
      <c r="E5" s="366"/>
      <c r="F5" s="368"/>
      <c r="G5" s="367"/>
      <c r="H5" s="366"/>
      <c r="I5" s="368"/>
      <c r="J5" s="367"/>
      <c r="K5" s="366"/>
      <c r="L5" s="368"/>
      <c r="M5" s="367"/>
      <c r="N5" s="366"/>
      <c r="O5" s="295"/>
    </row>
    <row r="6" spans="1:16" x14ac:dyDescent="0.3">
      <c r="A6" s="288"/>
      <c r="B6" s="288"/>
      <c r="C6" s="371"/>
      <c r="D6" s="370"/>
      <c r="E6" s="369"/>
      <c r="F6" s="371"/>
      <c r="G6" s="370"/>
      <c r="H6" s="369"/>
      <c r="I6" s="371"/>
      <c r="J6" s="370"/>
      <c r="K6" s="369"/>
      <c r="L6" s="371"/>
      <c r="M6" s="370"/>
      <c r="N6" s="369"/>
      <c r="O6" s="288"/>
    </row>
    <row r="7" spans="1:16" x14ac:dyDescent="0.3">
      <c r="A7" s="288"/>
      <c r="B7" s="288"/>
      <c r="C7" s="371"/>
      <c r="D7" s="370"/>
      <c r="E7" s="369"/>
      <c r="F7" s="371"/>
      <c r="G7" s="370"/>
      <c r="H7" s="369"/>
      <c r="I7" s="371"/>
      <c r="J7" s="370"/>
      <c r="K7" s="369"/>
      <c r="L7" s="371"/>
      <c r="M7" s="370"/>
      <c r="N7" s="369"/>
      <c r="O7" s="288"/>
    </row>
    <row r="8" spans="1:16" x14ac:dyDescent="0.3">
      <c r="A8" s="288"/>
      <c r="B8" s="288"/>
      <c r="C8" s="371"/>
      <c r="D8" s="370"/>
      <c r="E8" s="369"/>
      <c r="F8" s="371"/>
      <c r="G8" s="370"/>
      <c r="H8" s="369"/>
      <c r="I8" s="371"/>
      <c r="J8" s="370"/>
      <c r="K8" s="369"/>
      <c r="L8" s="371"/>
      <c r="M8" s="370"/>
      <c r="N8" s="369"/>
      <c r="O8" s="288"/>
    </row>
    <row r="9" spans="1:16" x14ac:dyDescent="0.3">
      <c r="A9" s="288"/>
      <c r="B9" s="288"/>
      <c r="C9" s="371"/>
      <c r="D9" s="370"/>
      <c r="E9" s="369"/>
      <c r="F9" s="371"/>
      <c r="G9" s="370"/>
      <c r="H9" s="369"/>
      <c r="I9" s="371"/>
      <c r="J9" s="370"/>
      <c r="K9" s="369"/>
      <c r="L9" s="371"/>
      <c r="M9" s="370"/>
      <c r="N9" s="369"/>
      <c r="O9" s="288"/>
    </row>
    <row r="10" spans="1:16" x14ac:dyDescent="0.3">
      <c r="A10" s="295"/>
      <c r="B10" s="288"/>
      <c r="C10" s="371"/>
      <c r="D10" s="370"/>
      <c r="E10" s="369"/>
      <c r="F10" s="371"/>
      <c r="G10" s="370"/>
      <c r="H10" s="369"/>
      <c r="I10" s="371"/>
      <c r="J10" s="370"/>
      <c r="K10" s="369"/>
      <c r="L10" s="371"/>
      <c r="M10" s="370"/>
      <c r="N10" s="369"/>
      <c r="O10" s="288"/>
    </row>
    <row r="11" spans="1:16" x14ac:dyDescent="0.3">
      <c r="A11" s="288"/>
      <c r="B11" s="288"/>
      <c r="C11" s="371"/>
      <c r="D11" s="370"/>
      <c r="E11" s="369"/>
      <c r="F11" s="371"/>
      <c r="G11" s="370"/>
      <c r="H11" s="369"/>
      <c r="I11" s="371"/>
      <c r="J11" s="370"/>
      <c r="K11" s="369"/>
      <c r="L11" s="371"/>
      <c r="M11" s="370"/>
      <c r="N11" s="369"/>
      <c r="O11" s="288"/>
    </row>
    <row r="12" spans="1:16" x14ac:dyDescent="0.3">
      <c r="A12" s="288"/>
      <c r="B12" s="288"/>
      <c r="C12" s="371"/>
      <c r="D12" s="370"/>
      <c r="E12" s="369"/>
      <c r="F12" s="371"/>
      <c r="G12" s="370"/>
      <c r="H12" s="369"/>
      <c r="I12" s="371"/>
      <c r="J12" s="370"/>
      <c r="K12" s="369"/>
      <c r="L12" s="371"/>
      <c r="M12" s="370"/>
      <c r="N12" s="369"/>
      <c r="O12" s="288"/>
    </row>
    <row r="13" spans="1:16" x14ac:dyDescent="0.3">
      <c r="A13" s="288"/>
      <c r="B13" s="288"/>
      <c r="C13" s="371"/>
      <c r="D13" s="370"/>
      <c r="E13" s="369"/>
      <c r="F13" s="371"/>
      <c r="G13" s="370"/>
      <c r="H13" s="369"/>
      <c r="I13" s="371"/>
      <c r="J13" s="370"/>
      <c r="K13" s="369"/>
      <c r="L13" s="371"/>
      <c r="M13" s="370"/>
      <c r="N13" s="369"/>
      <c r="O13" s="288"/>
    </row>
    <row r="14" spans="1:16" x14ac:dyDescent="0.3">
      <c r="A14" s="288"/>
      <c r="B14" s="288"/>
      <c r="C14" s="371"/>
      <c r="D14" s="370"/>
      <c r="E14" s="369"/>
      <c r="F14" s="371"/>
      <c r="G14" s="370"/>
      <c r="H14" s="369"/>
      <c r="I14" s="371"/>
      <c r="J14" s="370"/>
      <c r="K14" s="369"/>
      <c r="L14" s="371"/>
      <c r="M14" s="370"/>
      <c r="N14" s="369"/>
      <c r="O14" s="288"/>
    </row>
    <row r="15" spans="1:16" x14ac:dyDescent="0.3">
      <c r="A15" s="295"/>
      <c r="B15" s="288"/>
      <c r="C15" s="371"/>
      <c r="D15" s="370"/>
      <c r="E15" s="369"/>
      <c r="F15" s="371"/>
      <c r="G15" s="370"/>
      <c r="H15" s="369"/>
      <c r="I15" s="371"/>
      <c r="J15" s="370"/>
      <c r="K15" s="369"/>
      <c r="L15" s="371"/>
      <c r="M15" s="370"/>
      <c r="N15" s="369"/>
      <c r="O15" s="288"/>
    </row>
    <row r="16" spans="1:16" ht="14.25" customHeight="1" x14ac:dyDescent="0.3">
      <c r="A16" s="295"/>
      <c r="B16" s="288"/>
      <c r="C16" s="371"/>
      <c r="D16" s="370"/>
      <c r="E16" s="369"/>
      <c r="F16" s="371"/>
      <c r="G16" s="370"/>
      <c r="H16" s="369"/>
      <c r="I16" s="371"/>
      <c r="J16" s="370"/>
      <c r="K16" s="369"/>
      <c r="L16" s="371"/>
      <c r="M16" s="370"/>
      <c r="O16" s="288"/>
    </row>
    <row r="17" spans="1:15" x14ac:dyDescent="0.3">
      <c r="A17" s="295"/>
      <c r="B17" s="288"/>
      <c r="C17" s="371"/>
      <c r="D17" s="332"/>
      <c r="E17" s="369"/>
      <c r="F17" s="371"/>
      <c r="G17" s="370"/>
      <c r="H17" s="369"/>
      <c r="I17" s="371"/>
      <c r="J17" s="370"/>
      <c r="K17" s="369"/>
      <c r="L17" s="371"/>
      <c r="M17" s="370"/>
      <c r="N17" s="369"/>
      <c r="O17" s="288"/>
    </row>
    <row r="18" spans="1:15" x14ac:dyDescent="0.3">
      <c r="A18" s="295"/>
      <c r="B18" s="288" t="s">
        <v>154</v>
      </c>
      <c r="C18" s="371"/>
      <c r="D18" s="370"/>
      <c r="E18" s="369" t="s">
        <v>154</v>
      </c>
      <c r="F18" s="371"/>
      <c r="G18" s="370"/>
      <c r="H18" s="369" t="s">
        <v>154</v>
      </c>
      <c r="I18" s="371"/>
      <c r="J18" s="370"/>
      <c r="K18" s="369" t="s">
        <v>154</v>
      </c>
      <c r="L18" s="371"/>
      <c r="M18" s="370"/>
      <c r="N18" s="369" t="s">
        <v>154</v>
      </c>
      <c r="O18" s="288"/>
    </row>
    <row r="19" spans="1:15" x14ac:dyDescent="0.3">
      <c r="A19" s="295"/>
      <c r="B19" s="288"/>
      <c r="C19" s="371"/>
      <c r="D19" s="370"/>
      <c r="E19" s="369"/>
      <c r="F19" s="371"/>
      <c r="G19" s="370"/>
      <c r="H19" s="369"/>
      <c r="I19" s="371"/>
      <c r="J19" s="370"/>
      <c r="K19" s="369"/>
      <c r="L19" s="371"/>
      <c r="M19" s="370"/>
      <c r="N19" s="369"/>
      <c r="O19" s="288"/>
    </row>
    <row r="20" spans="1:15" x14ac:dyDescent="0.3">
      <c r="A20" s="295" t="s">
        <v>153</v>
      </c>
      <c r="B20" s="332">
        <v>130794454014</v>
      </c>
      <c r="C20" s="371"/>
      <c r="D20" s="370"/>
      <c r="E20" s="332">
        <v>187802523661</v>
      </c>
      <c r="F20" s="371"/>
      <c r="G20" s="370"/>
      <c r="H20" s="47">
        <v>11933975</v>
      </c>
      <c r="I20" s="371"/>
      <c r="J20" s="370"/>
      <c r="K20" s="47">
        <v>11533423</v>
      </c>
      <c r="L20" s="371"/>
      <c r="M20" s="370"/>
      <c r="N20" s="332">
        <v>12017451</v>
      </c>
      <c r="O20" s="288"/>
    </row>
    <row r="21" spans="1:15" x14ac:dyDescent="0.3">
      <c r="A21" s="288"/>
      <c r="B21" s="288"/>
      <c r="C21" s="371"/>
      <c r="D21" s="370"/>
      <c r="E21" s="369"/>
      <c r="F21" s="371"/>
      <c r="G21" s="370"/>
      <c r="H21" s="369"/>
      <c r="I21" s="371"/>
      <c r="J21" s="370"/>
      <c r="K21" s="369"/>
      <c r="L21" s="371"/>
      <c r="M21" s="370"/>
      <c r="N21" s="369"/>
      <c r="O21" s="288"/>
    </row>
    <row r="22" spans="1:15" x14ac:dyDescent="0.3">
      <c r="A22" s="295"/>
      <c r="B22" s="295" t="s">
        <v>152</v>
      </c>
      <c r="C22" s="368" t="s">
        <v>151</v>
      </c>
      <c r="D22" s="367"/>
      <c r="E22" s="366" t="s">
        <v>152</v>
      </c>
      <c r="F22" s="368" t="s">
        <v>151</v>
      </c>
      <c r="G22" s="367"/>
      <c r="H22" s="366" t="s">
        <v>152</v>
      </c>
      <c r="I22" s="368" t="s">
        <v>151</v>
      </c>
      <c r="J22" s="367"/>
      <c r="K22" s="366" t="s">
        <v>152</v>
      </c>
      <c r="L22" s="368" t="s">
        <v>151</v>
      </c>
      <c r="M22" s="367"/>
      <c r="N22" s="366" t="s">
        <v>152</v>
      </c>
      <c r="O22" s="295" t="s">
        <v>151</v>
      </c>
    </row>
    <row r="23" spans="1:15" x14ac:dyDescent="0.3">
      <c r="A23" s="288"/>
      <c r="B23" s="332">
        <v>130794454014</v>
      </c>
      <c r="C23" s="331">
        <v>116139590796</v>
      </c>
      <c r="D23" s="365"/>
      <c r="E23" s="332">
        <f>SUM(E7:E22)</f>
        <v>187802523661</v>
      </c>
      <c r="F23" s="331">
        <v>171170018983</v>
      </c>
      <c r="G23" s="365"/>
      <c r="H23" s="47">
        <v>11933975</v>
      </c>
      <c r="I23" s="25">
        <v>10219535</v>
      </c>
      <c r="J23" s="365"/>
      <c r="K23" s="47">
        <v>11533423</v>
      </c>
      <c r="L23" s="25">
        <v>9632884</v>
      </c>
      <c r="M23" s="365"/>
      <c r="N23" s="332">
        <v>12017451</v>
      </c>
      <c r="O23" s="25">
        <v>10087888</v>
      </c>
    </row>
    <row r="24" spans="1:15" x14ac:dyDescent="0.3">
      <c r="A24" s="295" t="s">
        <v>150</v>
      </c>
      <c r="B24" s="286">
        <f>B23-C23</f>
        <v>14654863218</v>
      </c>
      <c r="C24" s="363"/>
      <c r="D24" s="364"/>
      <c r="E24" s="361">
        <f>E23-F23</f>
        <v>16632504678</v>
      </c>
      <c r="F24" s="363"/>
      <c r="G24" s="364"/>
      <c r="H24" s="361">
        <f>H23-I23</f>
        <v>1714440</v>
      </c>
      <c r="I24" s="363"/>
      <c r="J24" s="364"/>
      <c r="K24" s="361">
        <f>K23-L23</f>
        <v>1900539</v>
      </c>
      <c r="L24" s="363"/>
      <c r="M24" s="364"/>
      <c r="N24" s="361">
        <f>N23-O23</f>
        <v>1929563</v>
      </c>
      <c r="O24" s="286"/>
    </row>
    <row r="25" spans="1:15" x14ac:dyDescent="0.3">
      <c r="A25" s="295" t="s">
        <v>149</v>
      </c>
      <c r="B25" s="286">
        <f>B24/B20</f>
        <v>0.11204498943381323</v>
      </c>
      <c r="C25" s="363"/>
      <c r="D25" s="362"/>
      <c r="E25" s="361">
        <f>E24/E20</f>
        <v>8.856379751330247E-2</v>
      </c>
      <c r="F25" s="363"/>
      <c r="G25" s="362"/>
      <c r="H25" s="361">
        <f>H24/H20</f>
        <v>0.14366043166673301</v>
      </c>
      <c r="I25" s="363"/>
      <c r="J25" s="362"/>
      <c r="K25" s="361">
        <f>K24/K20</f>
        <v>0.16478533736255055</v>
      </c>
      <c r="L25" s="363"/>
      <c r="M25" s="362"/>
      <c r="N25" s="361">
        <f>N24/N20</f>
        <v>0.16056341731703336</v>
      </c>
      <c r="O25" s="286"/>
    </row>
    <row r="26" spans="1:15" x14ac:dyDescent="0.3">
      <c r="A26" s="360"/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8" spans="1:15" x14ac:dyDescent="0.3">
      <c r="A28" s="288"/>
      <c r="B28" s="359"/>
      <c r="C28" s="358"/>
      <c r="D28" s="290"/>
    </row>
    <row r="29" spans="1:15" x14ac:dyDescent="0.3">
      <c r="A29" s="288"/>
      <c r="B29" s="287"/>
      <c r="C29" s="286"/>
      <c r="D29" s="80"/>
    </row>
    <row r="30" spans="1:15" x14ac:dyDescent="0.3">
      <c r="A30" s="288"/>
      <c r="B30" s="287"/>
      <c r="C30" s="286"/>
      <c r="D30" s="80"/>
    </row>
    <row r="31" spans="1:15" x14ac:dyDescent="0.3">
      <c r="A31" s="288"/>
      <c r="B31" s="287"/>
      <c r="C31" s="287"/>
      <c r="D31" s="289"/>
    </row>
    <row r="32" spans="1:15" x14ac:dyDescent="0.3">
      <c r="A32" s="288"/>
      <c r="B32" s="287"/>
      <c r="C32" s="287"/>
      <c r="D32" s="289"/>
    </row>
    <row r="33" spans="1:4" x14ac:dyDescent="0.3">
      <c r="A33" s="288"/>
      <c r="B33" s="287"/>
      <c r="C33" s="286"/>
      <c r="D33" s="80"/>
    </row>
    <row r="34" spans="1:4" x14ac:dyDescent="0.3">
      <c r="A34" s="288"/>
      <c r="B34" s="287"/>
      <c r="C34" s="286"/>
      <c r="D34" s="80"/>
    </row>
    <row r="35" spans="1:4" x14ac:dyDescent="0.3">
      <c r="A35" s="288"/>
      <c r="B35" s="287"/>
      <c r="C35" s="286"/>
      <c r="D35" s="80"/>
    </row>
    <row r="36" spans="1:4" x14ac:dyDescent="0.3">
      <c r="A36" s="288"/>
      <c r="B36" s="287"/>
      <c r="C36" s="286"/>
      <c r="D36" s="80"/>
    </row>
    <row r="37" spans="1:4" x14ac:dyDescent="0.3">
      <c r="A37" s="288"/>
      <c r="B37" s="287"/>
      <c r="C37" s="286"/>
      <c r="D37" s="80"/>
    </row>
    <row r="38" spans="1:4" x14ac:dyDescent="0.3">
      <c r="A38" s="288"/>
      <c r="B38" s="287"/>
      <c r="C38" s="286"/>
      <c r="D38" s="80"/>
    </row>
    <row r="39" spans="1:4" x14ac:dyDescent="0.3">
      <c r="A39" s="288"/>
      <c r="B39" s="287"/>
      <c r="C39" s="286"/>
      <c r="D39" s="80"/>
    </row>
    <row r="40" spans="1:4" x14ac:dyDescent="0.3">
      <c r="A40" s="288"/>
      <c r="B40" s="287"/>
      <c r="C40" s="286"/>
      <c r="D40" s="80"/>
    </row>
    <row r="41" spans="1:4" x14ac:dyDescent="0.3">
      <c r="A41" s="288"/>
      <c r="B41" s="287"/>
      <c r="C41" s="286"/>
      <c r="D41" s="80"/>
    </row>
    <row r="42" spans="1:4" x14ac:dyDescent="0.3">
      <c r="A42" s="288"/>
      <c r="B42" s="287"/>
      <c r="C42" s="286"/>
      <c r="D42" s="80"/>
    </row>
  </sheetData>
  <mergeCells count="32">
    <mergeCell ref="A1:C1"/>
    <mergeCell ref="F2:I2"/>
    <mergeCell ref="B4:C4"/>
    <mergeCell ref="E4:F4"/>
    <mergeCell ref="H4:I4"/>
    <mergeCell ref="N25:O25"/>
    <mergeCell ref="B28:C28"/>
    <mergeCell ref="N4:O4"/>
    <mergeCell ref="B24:C24"/>
    <mergeCell ref="E24:F24"/>
    <mergeCell ref="H24:I24"/>
    <mergeCell ref="K24:L24"/>
    <mergeCell ref="N24:O24"/>
    <mergeCell ref="K4:L4"/>
    <mergeCell ref="B34:C34"/>
    <mergeCell ref="B25:C25"/>
    <mergeCell ref="E25:F25"/>
    <mergeCell ref="H25:I25"/>
    <mergeCell ref="K25:L25"/>
    <mergeCell ref="B29:C29"/>
    <mergeCell ref="B30:C30"/>
    <mergeCell ref="B31:C31"/>
    <mergeCell ref="B32:C32"/>
    <mergeCell ref="B33:C33"/>
    <mergeCell ref="B41:C41"/>
    <mergeCell ref="B42:C42"/>
    <mergeCell ref="B35:C35"/>
    <mergeCell ref="B36:C36"/>
    <mergeCell ref="B37:C37"/>
    <mergeCell ref="B38:C38"/>
    <mergeCell ref="B39:C39"/>
    <mergeCell ref="B40:C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8"/>
  <sheetViews>
    <sheetView workbookViewId="0">
      <selection activeCell="A18" sqref="A18"/>
    </sheetView>
  </sheetViews>
  <sheetFormatPr defaultColWidth="9.109375" defaultRowHeight="14.4" x14ac:dyDescent="0.3"/>
  <cols>
    <col min="1" max="1" width="49.88671875" style="78" bestFit="1" customWidth="1"/>
    <col min="2" max="2" width="14.44140625" style="78" customWidth="1"/>
    <col min="3" max="3" width="13.33203125" style="78" customWidth="1"/>
    <col min="4" max="4" width="14" style="78" customWidth="1"/>
    <col min="5" max="5" width="13" style="78" customWidth="1"/>
    <col min="6" max="6" width="13.109375" style="78" customWidth="1"/>
    <col min="7" max="16384" width="9.109375" style="78"/>
  </cols>
  <sheetData>
    <row r="1" spans="1:6" x14ac:dyDescent="0.3">
      <c r="A1" s="357" t="s">
        <v>199</v>
      </c>
      <c r="B1" s="356"/>
      <c r="C1" s="356"/>
      <c r="D1" s="356"/>
      <c r="E1" s="356"/>
      <c r="F1" s="355"/>
    </row>
    <row r="2" spans="1:6" x14ac:dyDescent="0.3">
      <c r="A2" s="288"/>
      <c r="B2" s="300">
        <v>2015</v>
      </c>
      <c r="C2" s="300">
        <v>2016</v>
      </c>
      <c r="D2" s="300">
        <v>2017</v>
      </c>
      <c r="E2" s="300">
        <v>2018</v>
      </c>
      <c r="F2" s="300">
        <v>2019</v>
      </c>
    </row>
    <row r="3" spans="1:6" x14ac:dyDescent="0.3">
      <c r="A3" s="295" t="s">
        <v>195</v>
      </c>
      <c r="B3" s="79">
        <v>2294632119</v>
      </c>
      <c r="C3" s="79">
        <v>4623596523</v>
      </c>
      <c r="D3" s="79">
        <v>5250277536</v>
      </c>
      <c r="E3" s="79">
        <v>5667717324</v>
      </c>
      <c r="F3" s="79">
        <v>7224499421</v>
      </c>
    </row>
    <row r="4" spans="1:6" x14ac:dyDescent="0.3">
      <c r="A4" s="295" t="s">
        <v>194</v>
      </c>
      <c r="B4" s="79">
        <v>766454700</v>
      </c>
      <c r="C4" s="288">
        <v>895443889</v>
      </c>
      <c r="D4" s="79">
        <v>935007098</v>
      </c>
      <c r="E4" s="79">
        <v>321173</v>
      </c>
      <c r="F4" s="79">
        <v>349987</v>
      </c>
    </row>
    <row r="5" spans="1:6" x14ac:dyDescent="0.3">
      <c r="A5" s="295" t="s">
        <v>193</v>
      </c>
      <c r="B5" s="79">
        <v>115329087038</v>
      </c>
      <c r="C5" s="79">
        <v>-168573163</v>
      </c>
      <c r="D5" s="79">
        <v>-103031596</v>
      </c>
      <c r="E5" s="79">
        <v>2586406412</v>
      </c>
      <c r="F5" s="79">
        <v>4574732377</v>
      </c>
    </row>
    <row r="6" spans="1:6" x14ac:dyDescent="0.3">
      <c r="A6" s="295" t="s">
        <v>192</v>
      </c>
      <c r="B6" s="79">
        <v>8189608</v>
      </c>
      <c r="C6" s="79">
        <v>38226808</v>
      </c>
      <c r="D6" s="79">
        <v>51881068</v>
      </c>
      <c r="E6" s="79">
        <v>-109587</v>
      </c>
      <c r="F6" s="79">
        <v>7109</v>
      </c>
    </row>
    <row r="7" spans="1:6" x14ac:dyDescent="0.3">
      <c r="A7" s="295" t="s">
        <v>191</v>
      </c>
      <c r="B7" s="79">
        <v>63968848180</v>
      </c>
      <c r="C7" s="79">
        <v>1917982500</v>
      </c>
      <c r="D7" s="79">
        <v>1861408500</v>
      </c>
      <c r="E7" s="79">
        <v>117084716</v>
      </c>
      <c r="F7" s="79">
        <v>695458063</v>
      </c>
    </row>
    <row r="8" spans="1:6" x14ac:dyDescent="0.3">
      <c r="A8" s="295" t="s">
        <v>190</v>
      </c>
      <c r="B8" s="79">
        <v>23973495251</v>
      </c>
      <c r="C8" s="79">
        <v>28649650797</v>
      </c>
      <c r="D8" s="79">
        <v>33995025816</v>
      </c>
      <c r="E8" s="79">
        <v>7682698</v>
      </c>
      <c r="F8" s="79">
        <v>7116602</v>
      </c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8"/>
  <sheetViews>
    <sheetView workbookViewId="0">
      <selection activeCell="C24" sqref="C24"/>
    </sheetView>
  </sheetViews>
  <sheetFormatPr defaultColWidth="9.109375" defaultRowHeight="14.4" x14ac:dyDescent="0.3"/>
  <cols>
    <col min="1" max="1" width="36" style="78" customWidth="1"/>
    <col min="2" max="2" width="39.44140625" style="78" customWidth="1"/>
    <col min="3" max="3" width="46.88671875" style="78" customWidth="1"/>
    <col min="4" max="16384" width="9.109375" style="78"/>
  </cols>
  <sheetData>
    <row r="1" spans="1:5" x14ac:dyDescent="0.3">
      <c r="A1" s="387" t="s">
        <v>203</v>
      </c>
      <c r="B1" s="387"/>
      <c r="C1" s="387"/>
    </row>
    <row r="2" spans="1:5" ht="15.6" x14ac:dyDescent="0.3">
      <c r="A2" s="383"/>
      <c r="B2" s="381" t="s">
        <v>202</v>
      </c>
      <c r="C2" s="381" t="s">
        <v>201</v>
      </c>
    </row>
    <row r="3" spans="1:5" ht="15.6" x14ac:dyDescent="0.3">
      <c r="A3" s="386">
        <v>2015</v>
      </c>
      <c r="B3" s="383">
        <v>1.5823278700000001</v>
      </c>
      <c r="C3" s="383">
        <v>16.090372800000001</v>
      </c>
    </row>
    <row r="4" spans="1:5" ht="15.6" x14ac:dyDescent="0.3">
      <c r="A4" s="386">
        <v>2016</v>
      </c>
      <c r="B4" s="383">
        <v>2.5191076899999998</v>
      </c>
      <c r="C4" s="383">
        <v>16.6478736</v>
      </c>
      <c r="E4" s="383"/>
    </row>
    <row r="5" spans="1:5" ht="15.6" x14ac:dyDescent="0.3">
      <c r="A5" s="386">
        <v>2017</v>
      </c>
      <c r="B5" s="383">
        <v>2.1409714700000002</v>
      </c>
      <c r="C5" s="383">
        <v>14.9030004</v>
      </c>
    </row>
    <row r="6" spans="1:5" ht="15.6" x14ac:dyDescent="0.3">
      <c r="A6" s="386">
        <v>2018</v>
      </c>
      <c r="B6" s="383">
        <v>2.2916440300000001</v>
      </c>
      <c r="C6" s="383">
        <v>14.111778299999999</v>
      </c>
    </row>
    <row r="7" spans="1:5" ht="15.6" x14ac:dyDescent="0.3">
      <c r="A7" s="385">
        <v>2019</v>
      </c>
      <c r="B7" s="384">
        <v>1.58999628</v>
      </c>
      <c r="C7" s="383">
        <v>9.9902397589999996</v>
      </c>
    </row>
    <row r="8" spans="1:5" ht="15.6" x14ac:dyDescent="0.3">
      <c r="A8" s="392" t="s">
        <v>200</v>
      </c>
      <c r="B8" s="381">
        <f>STDEV(B3:B7)</f>
        <v>0.42245635854076763</v>
      </c>
      <c r="C8" s="381">
        <f>STDEV(C3:C7)</f>
        <v>2.6305503165634039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8"/>
  <sheetViews>
    <sheetView workbookViewId="0">
      <selection activeCell="E22" sqref="E22"/>
    </sheetView>
  </sheetViews>
  <sheetFormatPr defaultColWidth="9.109375" defaultRowHeight="14.4" x14ac:dyDescent="0.3"/>
  <cols>
    <col min="1" max="1" width="35.6640625" style="78" customWidth="1"/>
    <col min="2" max="2" width="39.21875" style="78" customWidth="1"/>
    <col min="3" max="3" width="32" style="78" customWidth="1"/>
    <col min="4" max="16384" width="9.109375" style="78"/>
  </cols>
  <sheetData>
    <row r="1" spans="1:3" x14ac:dyDescent="0.3">
      <c r="A1" s="391" t="s">
        <v>204</v>
      </c>
      <c r="B1" s="390"/>
      <c r="C1" s="389"/>
    </row>
    <row r="2" spans="1:3" ht="15.6" x14ac:dyDescent="0.3">
      <c r="A2" s="383"/>
      <c r="B2" s="381" t="s">
        <v>202</v>
      </c>
      <c r="C2" s="381" t="s">
        <v>201</v>
      </c>
    </row>
    <row r="3" spans="1:3" ht="15.6" x14ac:dyDescent="0.3">
      <c r="A3" s="386">
        <v>2015</v>
      </c>
      <c r="B3" s="383">
        <v>2.4</v>
      </c>
      <c r="C3" s="383">
        <v>21.018015930000001</v>
      </c>
    </row>
    <row r="4" spans="1:3" ht="15.6" x14ac:dyDescent="0.3">
      <c r="A4" s="386">
        <v>2016</v>
      </c>
      <c r="B4" s="383">
        <v>2.1</v>
      </c>
      <c r="C4" s="383">
        <v>24.25126758</v>
      </c>
    </row>
    <row r="5" spans="1:3" ht="15.6" x14ac:dyDescent="0.3">
      <c r="A5" s="388">
        <v>2017</v>
      </c>
      <c r="B5" s="383">
        <v>2.4</v>
      </c>
      <c r="C5" s="383">
        <v>24.27186163</v>
      </c>
    </row>
    <row r="6" spans="1:3" ht="15.6" x14ac:dyDescent="0.3">
      <c r="A6" s="386">
        <v>2018</v>
      </c>
      <c r="B6" s="383">
        <v>2.7</v>
      </c>
      <c r="C6" s="383">
        <v>24.974769340000002</v>
      </c>
    </row>
    <row r="7" spans="1:3" ht="15.6" x14ac:dyDescent="0.3">
      <c r="A7" s="386">
        <v>2019</v>
      </c>
      <c r="B7" s="383">
        <v>3.1</v>
      </c>
      <c r="C7" s="383">
        <v>24.347476933999999</v>
      </c>
    </row>
    <row r="8" spans="1:3" ht="15.6" x14ac:dyDescent="0.3">
      <c r="A8" s="382" t="s">
        <v>200</v>
      </c>
      <c r="B8" s="381">
        <f>STDEV(B3:B7)</f>
        <v>0.37815340802377928</v>
      </c>
      <c r="C8" s="381">
        <f>STDEV(C3:C7)</f>
        <v>1.5685831828971781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17"/>
  <sheetViews>
    <sheetView topLeftCell="A25" zoomScale="70" zoomScaleNormal="70" workbookViewId="0">
      <selection activeCell="AL94" sqref="AL94"/>
    </sheetView>
  </sheetViews>
  <sheetFormatPr defaultRowHeight="14.4" x14ac:dyDescent="0.3"/>
  <cols>
    <col min="1" max="1" width="10" bestFit="1" customWidth="1"/>
    <col min="2" max="2" width="55.44140625" customWidth="1"/>
    <col min="3" max="3" width="41.6640625" customWidth="1"/>
    <col min="4" max="4" width="43.109375" customWidth="1"/>
    <col min="5" max="5" width="34" customWidth="1"/>
    <col min="6" max="6" width="29.5546875" customWidth="1"/>
    <col min="7" max="7" width="13.6640625" bestFit="1" customWidth="1"/>
    <col min="9" max="13" width="15.6640625" bestFit="1" customWidth="1"/>
  </cols>
  <sheetData>
    <row r="1" spans="1:60" ht="22.8" x14ac:dyDescent="0.4">
      <c r="A1" s="270" t="s">
        <v>54</v>
      </c>
      <c r="B1" s="270"/>
      <c r="C1" s="270"/>
      <c r="D1" s="270"/>
      <c r="E1" s="83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</row>
    <row r="2" spans="1:60" s="17" customFormat="1" ht="23.4" x14ac:dyDescent="0.45">
      <c r="A2" s="14" t="s">
        <v>52</v>
      </c>
      <c r="B2" s="15" t="s">
        <v>55</v>
      </c>
      <c r="C2" s="16" t="s">
        <v>56</v>
      </c>
      <c r="D2" s="15" t="s">
        <v>57</v>
      </c>
      <c r="E2" s="83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  <c r="BD2" s="78"/>
      <c r="BE2" s="78"/>
      <c r="BF2" s="78"/>
      <c r="BG2" s="78"/>
      <c r="BH2" s="78"/>
    </row>
    <row r="3" spans="1:60" ht="21" x14ac:dyDescent="0.4">
      <c r="A3" s="7">
        <v>2015</v>
      </c>
      <c r="B3" s="227">
        <f>C3*D3</f>
        <v>0.21018015932190734</v>
      </c>
      <c r="C3" s="116">
        <f>QNB!F59/QNB!F21</f>
        <v>2.3549633730420291E-2</v>
      </c>
      <c r="D3" s="114">
        <f>QNB!F21/QNB!F38</f>
        <v>8.924986338552122</v>
      </c>
      <c r="E3" s="83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  <c r="BD3" s="78"/>
      <c r="BE3" s="78"/>
      <c r="BF3" s="78"/>
      <c r="BG3" s="78"/>
      <c r="BH3" s="78"/>
    </row>
    <row r="4" spans="1:60" s="41" customFormat="1" ht="21" x14ac:dyDescent="0.4">
      <c r="A4" s="45">
        <v>2016</v>
      </c>
      <c r="B4" s="228">
        <f>C4*D4</f>
        <v>0.16361300151019864</v>
      </c>
      <c r="C4" s="117">
        <f>QNB!E59/QNB!E21</f>
        <v>1.4490188736292884E-2</v>
      </c>
      <c r="D4" s="115">
        <f>QNB!E21/QNB!E38</f>
        <v>11.291295406001508</v>
      </c>
      <c r="E4" s="83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</row>
    <row r="5" spans="1:60" ht="21" x14ac:dyDescent="0.4">
      <c r="A5" s="8">
        <v>2017</v>
      </c>
      <c r="B5" s="227">
        <f>C5*D5</f>
        <v>0.24271861629771582</v>
      </c>
      <c r="C5" s="116">
        <f>QNB!D59/QNB!D21</f>
        <v>2.4104856378129737E-2</v>
      </c>
      <c r="D5" s="97">
        <f>QNB!D21/QNB!D38</f>
        <v>10.069282823768811</v>
      </c>
      <c r="E5" s="83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</row>
    <row r="6" spans="1:60" s="41" customFormat="1" ht="21" x14ac:dyDescent="0.4">
      <c r="A6" s="45">
        <v>2018</v>
      </c>
      <c r="B6" s="228">
        <f>C6*D6</f>
        <v>0.24974769341558672</v>
      </c>
      <c r="C6" s="117">
        <f>QNB!C59/QNB!C21</f>
        <v>2.7302886787843674E-2</v>
      </c>
      <c r="D6" s="115">
        <f>QNB!C21/QNB!C38</f>
        <v>9.1472998938260357</v>
      </c>
      <c r="E6" s="83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</row>
    <row r="7" spans="1:60" ht="21" x14ac:dyDescent="0.4">
      <c r="A7" s="9">
        <v>2019</v>
      </c>
      <c r="B7" s="227">
        <f>C7*D7</f>
        <v>0.24347476075007898</v>
      </c>
      <c r="C7" s="116">
        <f>QNB!B59/QNB!B21</f>
        <v>3.0944150788128628E-2</v>
      </c>
      <c r="D7" s="97">
        <f>QNB!B21/QNB!B38</f>
        <v>7.8681997905557424</v>
      </c>
      <c r="E7" s="6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</row>
    <row r="8" spans="1:60" ht="21" x14ac:dyDescent="0.4">
      <c r="A8" s="10"/>
      <c r="B8" s="11"/>
      <c r="C8" s="12"/>
      <c r="D8" s="12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</row>
    <row r="9" spans="1:60" x14ac:dyDescent="0.3">
      <c r="A9" s="4"/>
      <c r="G9" s="5"/>
    </row>
    <row r="10" spans="1:60" x14ac:dyDescent="0.3">
      <c r="A10" s="4"/>
      <c r="G10" s="5"/>
    </row>
    <row r="11" spans="1:60" ht="22.8" x14ac:dyDescent="0.4">
      <c r="A11" s="271" t="s">
        <v>58</v>
      </c>
      <c r="B11" s="271"/>
      <c r="C11" s="271"/>
      <c r="D11" s="271"/>
      <c r="E11" s="271"/>
      <c r="F11" s="271"/>
    </row>
    <row r="12" spans="1:60" ht="21" x14ac:dyDescent="0.3">
      <c r="A12" s="163" t="s">
        <v>52</v>
      </c>
      <c r="B12" s="164" t="s">
        <v>59</v>
      </c>
      <c r="C12" s="165" t="s">
        <v>60</v>
      </c>
      <c r="D12" s="165" t="s">
        <v>61</v>
      </c>
      <c r="E12" s="165" t="s">
        <v>55</v>
      </c>
      <c r="F12" s="173" t="s">
        <v>62</v>
      </c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</row>
    <row r="13" spans="1:60" s="41" customFormat="1" ht="23.4" x14ac:dyDescent="0.45">
      <c r="A13" s="166">
        <v>2015</v>
      </c>
      <c r="B13" s="207">
        <f>QNB!F59/QNB!F50</f>
        <v>0.49689302074441327</v>
      </c>
      <c r="C13" s="167">
        <f>QNB!F50/QNB!F21</f>
        <v>4.7393770383692926E-2</v>
      </c>
      <c r="D13" s="169">
        <f>QNB!F21/QNB!F38</f>
        <v>8.924986338552122</v>
      </c>
      <c r="E13" s="169">
        <f>QNB!F59/QNB!F38</f>
        <v>0.21018015932190737</v>
      </c>
      <c r="F13" s="171">
        <f>E13*100</f>
        <v>21.018015932190735</v>
      </c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</row>
    <row r="14" spans="1:60" ht="23.4" x14ac:dyDescent="0.45">
      <c r="A14" s="88">
        <v>2016</v>
      </c>
      <c r="B14" s="208">
        <f>QNB!E59/QNB!E50</f>
        <v>0.32259942524453677</v>
      </c>
      <c r="C14" s="168">
        <f>QNB!E50/QNB!E21</f>
        <v>4.4916970094751513E-2</v>
      </c>
      <c r="D14" s="170">
        <f>QNB!E21/QNB!E38</f>
        <v>11.291295406001508</v>
      </c>
      <c r="E14" s="170">
        <f>QNB!E59/QNB!E38</f>
        <v>0.16361300151019864</v>
      </c>
      <c r="F14" s="172">
        <f>E14*100</f>
        <v>16.361300151019865</v>
      </c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</row>
    <row r="15" spans="1:60" s="41" customFormat="1" ht="23.4" x14ac:dyDescent="0.45">
      <c r="A15" s="166">
        <v>2017</v>
      </c>
      <c r="B15" s="207">
        <f>QNB!D59/QNB!D50</f>
        <v>0.51118189855575158</v>
      </c>
      <c r="C15" s="167">
        <f>QNB!D50/QNB!D21</f>
        <v>4.7155144668137659E-2</v>
      </c>
      <c r="D15" s="169">
        <f>QNB!D21/QNB!D38</f>
        <v>10.069282823768811</v>
      </c>
      <c r="E15" s="169">
        <f>QNB!D59/QNB!D38</f>
        <v>0.24271861629771582</v>
      </c>
      <c r="F15" s="171">
        <f>E15*100</f>
        <v>24.271861629771582</v>
      </c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</row>
    <row r="16" spans="1:60" ht="23.4" x14ac:dyDescent="0.45">
      <c r="A16" s="88">
        <v>2018</v>
      </c>
      <c r="B16" s="208">
        <f>QNB!C59/QNB!C50</f>
        <v>0.53707080803953045</v>
      </c>
      <c r="C16" s="168">
        <f>QNB!C50/QNB!C21</f>
        <v>5.0836661347332203E-2</v>
      </c>
      <c r="D16" s="170">
        <f>QNB!C21/QNB!C38</f>
        <v>9.1472998938260357</v>
      </c>
      <c r="E16" s="170">
        <f>QNB!C59/QNB!C38</f>
        <v>0.2497476934155867</v>
      </c>
      <c r="F16" s="172">
        <f>E16*100</f>
        <v>24.97476934155867</v>
      </c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</row>
    <row r="17" spans="1:63" s="41" customFormat="1" ht="23.4" x14ac:dyDescent="0.45">
      <c r="A17" s="166">
        <v>2019</v>
      </c>
      <c r="B17" s="207">
        <f>QNB!B59/QNB!B50</f>
        <v>0.53443003159128399</v>
      </c>
      <c r="C17" s="167">
        <f>QNB!B50/QNB!B21</f>
        <v>5.7901219914590775E-2</v>
      </c>
      <c r="D17" s="169">
        <f>QNB!B21/QNB!B38</f>
        <v>7.8681997905557424</v>
      </c>
      <c r="E17" s="169">
        <f>QNB!B59/QNB!B38</f>
        <v>0.24347476075007901</v>
      </c>
      <c r="F17" s="171">
        <f>E17*100</f>
        <v>24.347476075007901</v>
      </c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</row>
    <row r="18" spans="1:63" x14ac:dyDescent="0.3">
      <c r="A18" s="4"/>
      <c r="B18" s="209"/>
      <c r="G18" s="5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</row>
    <row r="19" spans="1:63" x14ac:dyDescent="0.3">
      <c r="A19" s="4"/>
      <c r="G19" s="5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</row>
    <row r="20" spans="1:63" x14ac:dyDescent="0.3">
      <c r="A20" s="4"/>
      <c r="G20" s="5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</row>
    <row r="21" spans="1:63" ht="76.2" customHeight="1" x14ac:dyDescent="0.3">
      <c r="A21" s="122" t="s">
        <v>52</v>
      </c>
      <c r="B21" s="123" t="s">
        <v>63</v>
      </c>
      <c r="C21" s="123" t="s">
        <v>64</v>
      </c>
      <c r="D21" s="123" t="s">
        <v>65</v>
      </c>
      <c r="E21" s="123" t="s">
        <v>115</v>
      </c>
      <c r="F21" s="121" t="s">
        <v>67</v>
      </c>
      <c r="G21" s="124" t="s">
        <v>62</v>
      </c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</row>
    <row r="22" spans="1:63" s="41" customFormat="1" ht="21" x14ac:dyDescent="0.4">
      <c r="A22" s="174">
        <v>2015</v>
      </c>
      <c r="B22" s="176">
        <f>QNB!F59/QNB!F57</f>
        <v>0.75544858388885816</v>
      </c>
      <c r="C22" s="176">
        <f>QNB!F57/QNB!F50</f>
        <v>0.65774565118188943</v>
      </c>
      <c r="D22" s="176">
        <f>QNB!F50/QNB!F21</f>
        <v>4.7393770383692926E-2</v>
      </c>
      <c r="E22" s="125">
        <f>QNB!F21/QNB!F38</f>
        <v>8.924986338552122</v>
      </c>
      <c r="F22" s="125">
        <f>B22*C22*D22*E22</f>
        <v>0.21018015932190731</v>
      </c>
      <c r="G22" s="225">
        <f>F22</f>
        <v>0.21018015932190731</v>
      </c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</row>
    <row r="23" spans="1:63" s="18" customFormat="1" ht="21" x14ac:dyDescent="0.4">
      <c r="A23" s="175">
        <v>2016</v>
      </c>
      <c r="B23" s="177">
        <f>QNB!E59/QNB!E57</f>
        <v>0.67213915694833859</v>
      </c>
      <c r="C23" s="177">
        <f>QNB!E57/QNB!E50</f>
        <v>0.47995927913084246</v>
      </c>
      <c r="D23" s="177">
        <f>QNB!E50/QNB!E21</f>
        <v>4.4916970094751513E-2</v>
      </c>
      <c r="E23" s="126">
        <f>QNB!E21/QNB!E38</f>
        <v>11.291295406001508</v>
      </c>
      <c r="F23" s="126">
        <f>B23*C23*D23*E23</f>
        <v>0.16361300151019864</v>
      </c>
      <c r="G23" s="226">
        <f>F23</f>
        <v>0.16361300151019864</v>
      </c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</row>
    <row r="24" spans="1:63" s="41" customFormat="1" ht="21" x14ac:dyDescent="0.4">
      <c r="A24" s="174">
        <v>2017</v>
      </c>
      <c r="B24" s="176">
        <f>QNB!D59/QNB!D57</f>
        <v>0.74919103648335583</v>
      </c>
      <c r="C24" s="176">
        <f>QNB!D57/QNB!D50</f>
        <v>0.68231181856526135</v>
      </c>
      <c r="D24" s="176">
        <f>QNB!D50/QNB!D21</f>
        <v>4.7155144668137659E-2</v>
      </c>
      <c r="E24" s="125">
        <f>QNB!D21/QNB!D38</f>
        <v>10.069282823768811</v>
      </c>
      <c r="F24" s="125">
        <f>B24*C24*D24*E24</f>
        <v>0.24271861629771579</v>
      </c>
      <c r="G24" s="225">
        <f>F24</f>
        <v>0.24271861629771579</v>
      </c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</row>
    <row r="25" spans="1:63" ht="21" x14ac:dyDescent="0.4">
      <c r="A25" s="175">
        <v>2018</v>
      </c>
      <c r="B25" s="177">
        <f>QNB!C59/QNB!C57</f>
        <v>0.73351518097683055</v>
      </c>
      <c r="C25" s="177">
        <f>QNB!C57/QNB!C50</f>
        <v>0.73218772012912825</v>
      </c>
      <c r="D25" s="177">
        <f>QNB!C50/QNB!C21</f>
        <v>5.0836661347332203E-2</v>
      </c>
      <c r="E25" s="126">
        <f>QNB!C21/QNB!C38</f>
        <v>9.1472998938260357</v>
      </c>
      <c r="F25" s="126">
        <f>B25*C25*D25*E25</f>
        <v>0.24974769341558667</v>
      </c>
      <c r="G25" s="226">
        <f>F25</f>
        <v>0.24974769341558667</v>
      </c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</row>
    <row r="26" spans="1:63" s="41" customFormat="1" ht="21" x14ac:dyDescent="0.4">
      <c r="A26" s="174">
        <v>2019</v>
      </c>
      <c r="B26" s="176">
        <f>QNB!B59/QNB!B57</f>
        <v>0.74480774205165923</v>
      </c>
      <c r="C26" s="176">
        <f>QNB!B57/QNB!B50</f>
        <v>0.71754091884052462</v>
      </c>
      <c r="D26" s="176">
        <f>QNB!B50/QNB!B21</f>
        <v>5.7901219914590775E-2</v>
      </c>
      <c r="E26" s="125">
        <f>QNB!B21/QNB!B38</f>
        <v>7.8681997905557424</v>
      </c>
      <c r="F26" s="125">
        <f>B26*C26*D26*E26</f>
        <v>0.24347476075007898</v>
      </c>
      <c r="G26" s="225">
        <f>F26</f>
        <v>0.24347476075007898</v>
      </c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</row>
    <row r="27" spans="1:63" x14ac:dyDescent="0.3"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</row>
    <row r="28" spans="1:63" s="78" customFormat="1" x14ac:dyDescent="0.3"/>
    <row r="29" spans="1:63" s="78" customFormat="1" x14ac:dyDescent="0.3"/>
    <row r="30" spans="1:63" s="78" customFormat="1" x14ac:dyDescent="0.3"/>
    <row r="31" spans="1:63" x14ac:dyDescent="0.3"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</row>
    <row r="32" spans="1:63" ht="22.8" x14ac:dyDescent="0.4">
      <c r="A32" s="270" t="s">
        <v>110</v>
      </c>
      <c r="B32" s="270"/>
      <c r="C32" s="270"/>
      <c r="D32" s="270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</row>
    <row r="33" spans="1:141" s="17" customFormat="1" ht="22.8" x14ac:dyDescent="0.4">
      <c r="A33" s="32" t="s">
        <v>52</v>
      </c>
      <c r="B33" s="33" t="s">
        <v>112</v>
      </c>
      <c r="C33" s="33" t="s">
        <v>111</v>
      </c>
      <c r="D33" s="33" t="s">
        <v>14</v>
      </c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</row>
    <row r="34" spans="1:141" ht="21" x14ac:dyDescent="0.4">
      <c r="A34" s="36">
        <v>2015</v>
      </c>
      <c r="B34" s="39">
        <f>C34/D34</f>
        <v>2.3549633730420291E-2</v>
      </c>
      <c r="C34" s="37">
        <f>QNB!F59</f>
        <v>3080161486</v>
      </c>
      <c r="D34" s="38">
        <f>QNB!F21</f>
        <v>130794454014</v>
      </c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</row>
    <row r="35" spans="1:141" s="41" customFormat="1" ht="21" x14ac:dyDescent="0.4">
      <c r="A35" s="40">
        <v>2016</v>
      </c>
      <c r="B35" s="44">
        <f>C35/D35</f>
        <v>1.4490188736292884E-2</v>
      </c>
      <c r="C35" s="42">
        <f>QNB!E59</f>
        <v>2721294013</v>
      </c>
      <c r="D35" s="43">
        <f>QNB!E21</f>
        <v>187802523661</v>
      </c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</row>
    <row r="36" spans="1:141" ht="21" x14ac:dyDescent="0.4">
      <c r="A36" s="36">
        <v>2017</v>
      </c>
      <c r="B36" s="39">
        <f>C36/D36</f>
        <v>2.4104856378129737E-2</v>
      </c>
      <c r="C36" s="37">
        <f>QNB!D59</f>
        <v>5293572517</v>
      </c>
      <c r="D36" s="38">
        <f>QNB!D21</f>
        <v>219606059209</v>
      </c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</row>
    <row r="37" spans="1:141" s="41" customFormat="1" ht="21" x14ac:dyDescent="0.4">
      <c r="A37" s="40">
        <v>2018</v>
      </c>
      <c r="B37" s="44">
        <f>C37/D37</f>
        <v>2.7302886787843674E-2</v>
      </c>
      <c r="C37" s="42">
        <f>QNB!C59</f>
        <v>6917503916</v>
      </c>
      <c r="D37" s="43">
        <f>QNB!C21</f>
        <v>253361630576</v>
      </c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</row>
    <row r="38" spans="1:141" ht="21" x14ac:dyDescent="0.4">
      <c r="A38" s="36">
        <v>2019</v>
      </c>
      <c r="B38" s="39">
        <f>C38/D38</f>
        <v>3.0944150788128628E-2</v>
      </c>
      <c r="C38" s="38">
        <f>QNB!B59</f>
        <v>8321530798</v>
      </c>
      <c r="D38" s="37">
        <f>QNB!B21</f>
        <v>268920961993</v>
      </c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</row>
    <row r="39" spans="1:141" x14ac:dyDescent="0.3"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</row>
    <row r="40" spans="1:141" x14ac:dyDescent="0.3"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</row>
    <row r="41" spans="1:141" x14ac:dyDescent="0.3"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</row>
    <row r="42" spans="1:141" x14ac:dyDescent="0.3"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</row>
    <row r="43" spans="1:141" x14ac:dyDescent="0.3"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</row>
    <row r="44" spans="1:141" x14ac:dyDescent="0.3"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</row>
    <row r="45" spans="1:141" x14ac:dyDescent="0.3"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</row>
    <row r="46" spans="1:141" x14ac:dyDescent="0.3"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</row>
    <row r="47" spans="1:141" x14ac:dyDescent="0.3"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8"/>
      <c r="CG47" s="78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8"/>
      <c r="CW47" s="78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8"/>
      <c r="DM47" s="78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8"/>
      <c r="EC47" s="78"/>
      <c r="ED47" s="78"/>
      <c r="EE47" s="78"/>
      <c r="EF47" s="78"/>
      <c r="EG47" s="78"/>
      <c r="EH47" s="78"/>
      <c r="EI47" s="78"/>
      <c r="EJ47" s="78"/>
      <c r="EK47" s="78"/>
    </row>
    <row r="48" spans="1:141" ht="28.2" x14ac:dyDescent="0.5">
      <c r="A48" s="267" t="s">
        <v>68</v>
      </c>
      <c r="B48" s="268"/>
      <c r="C48" s="268"/>
      <c r="D48" s="268"/>
      <c r="E48" s="268"/>
      <c r="F48" s="269"/>
      <c r="G48" s="78"/>
      <c r="H48" s="261" t="s">
        <v>144</v>
      </c>
      <c r="I48" s="262"/>
      <c r="J48" s="262"/>
      <c r="K48" s="262"/>
      <c r="L48" s="262"/>
      <c r="M48" s="262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34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8"/>
      <c r="CG48" s="78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8"/>
      <c r="CW48" s="78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8"/>
      <c r="DM48" s="78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8"/>
      <c r="EC48" s="78"/>
      <c r="ED48" s="78"/>
      <c r="EE48" s="78"/>
      <c r="EF48" s="78"/>
      <c r="EG48" s="78"/>
      <c r="EH48" s="78"/>
      <c r="EI48" s="78"/>
      <c r="EJ48" s="78"/>
      <c r="EK48" s="78"/>
    </row>
    <row r="49" spans="1:141" ht="21" x14ac:dyDescent="0.4">
      <c r="A49" s="263" t="s">
        <v>56</v>
      </c>
      <c r="B49" s="263"/>
      <c r="C49" s="263"/>
      <c r="D49" s="263"/>
      <c r="E49" s="263"/>
      <c r="F49" s="263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8"/>
      <c r="CG49" s="78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8"/>
      <c r="CW49" s="78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8"/>
      <c r="DM49" s="78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8"/>
      <c r="EC49" s="78"/>
      <c r="ED49" s="78"/>
      <c r="EE49" s="78"/>
      <c r="EF49" s="78"/>
      <c r="EG49" s="78"/>
      <c r="EH49" s="78"/>
      <c r="EI49" s="78"/>
      <c r="EJ49" s="78"/>
      <c r="EK49" s="78"/>
    </row>
    <row r="50" spans="1:141" ht="21" x14ac:dyDescent="0.4">
      <c r="A50" s="87" t="s">
        <v>52</v>
      </c>
      <c r="B50" s="84">
        <v>2015</v>
      </c>
      <c r="C50" s="84">
        <v>2016</v>
      </c>
      <c r="D50" s="84">
        <v>2017</v>
      </c>
      <c r="E50" s="84">
        <v>2018</v>
      </c>
      <c r="F50" s="88">
        <v>2019</v>
      </c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8"/>
      <c r="EC50" s="78"/>
      <c r="ED50" s="78"/>
      <c r="EE50" s="78"/>
      <c r="EF50" s="78"/>
      <c r="EG50" s="78"/>
      <c r="EH50" s="78"/>
      <c r="EI50" s="78"/>
      <c r="EJ50" s="78"/>
      <c r="EK50" s="78"/>
    </row>
    <row r="51" spans="1:141" s="41" customFormat="1" ht="20.399999999999999" x14ac:dyDescent="0.35">
      <c r="A51" s="128" t="s">
        <v>114</v>
      </c>
      <c r="B51" s="150">
        <f>C3</f>
        <v>2.3549633730420291E-2</v>
      </c>
      <c r="C51" s="150">
        <f>C4</f>
        <v>1.4490188736292884E-2</v>
      </c>
      <c r="D51" s="150">
        <f>C5</f>
        <v>2.4104856378129737E-2</v>
      </c>
      <c r="E51" s="150">
        <f>C6</f>
        <v>2.7302886787843674E-2</v>
      </c>
      <c r="F51" s="120">
        <f>C7</f>
        <v>3.0944150788128628E-2</v>
      </c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8"/>
      <c r="EC51" s="78"/>
      <c r="ED51" s="78"/>
      <c r="EE51" s="78"/>
      <c r="EF51" s="78"/>
      <c r="EG51" s="78"/>
      <c r="EH51" s="78"/>
      <c r="EI51" s="78"/>
      <c r="EJ51" s="78"/>
      <c r="EK51" s="78"/>
    </row>
    <row r="52" spans="1:141" ht="21" x14ac:dyDescent="0.4">
      <c r="A52" s="263" t="s">
        <v>119</v>
      </c>
      <c r="B52" s="263"/>
      <c r="C52" s="263"/>
      <c r="D52" s="263"/>
      <c r="E52" s="263"/>
      <c r="F52" s="263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8"/>
      <c r="EC52" s="78"/>
      <c r="ED52" s="78"/>
      <c r="EE52" s="78"/>
      <c r="EF52" s="78"/>
      <c r="EG52" s="78"/>
      <c r="EH52" s="78"/>
      <c r="EI52" s="78"/>
      <c r="EJ52" s="78"/>
      <c r="EK52" s="78"/>
    </row>
    <row r="53" spans="1:141" ht="21" x14ac:dyDescent="0.4">
      <c r="A53" s="87" t="s">
        <v>52</v>
      </c>
      <c r="B53" s="84">
        <v>2015</v>
      </c>
      <c r="C53" s="84">
        <v>2016</v>
      </c>
      <c r="D53" s="84">
        <v>2017</v>
      </c>
      <c r="E53" s="84">
        <v>2018</v>
      </c>
      <c r="F53" s="88">
        <v>2019</v>
      </c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8"/>
      <c r="EC53" s="78"/>
      <c r="ED53" s="78"/>
      <c r="EE53" s="78"/>
      <c r="EF53" s="78"/>
      <c r="EG53" s="78"/>
      <c r="EH53" s="78"/>
      <c r="EI53" s="78"/>
      <c r="EJ53" s="78"/>
      <c r="EK53" s="78"/>
    </row>
    <row r="54" spans="1:141" s="41" customFormat="1" ht="20.399999999999999" x14ac:dyDescent="0.35">
      <c r="A54" s="128" t="s">
        <v>114</v>
      </c>
      <c r="B54" s="210">
        <f>QNB!F49/SUM(QNB!F5:F13)</f>
        <v>9.5815453174881455E-3</v>
      </c>
      <c r="C54" s="210">
        <f>QNB!E49/SUM(QNB!E5:E13)</f>
        <v>7.5186755456123841E-3</v>
      </c>
      <c r="D54" s="210">
        <f>QNB!D49/SUM(QNB!D5:D13)</f>
        <v>8.3562876663925197E-3</v>
      </c>
      <c r="E54" s="210">
        <f>QNB!C49/SUM(QNB!C5:C13)</f>
        <v>7.953638968554758E-3</v>
      </c>
      <c r="F54" s="210">
        <f>QNB!B49/SUM(QNB!B5:B13)</f>
        <v>9.0152768747614707E-3</v>
      </c>
      <c r="G54" s="78"/>
      <c r="H54" s="78"/>
      <c r="I54" s="79"/>
      <c r="J54" s="79"/>
      <c r="K54" s="79"/>
      <c r="L54" s="79"/>
      <c r="M54" s="79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8"/>
      <c r="EC54" s="78"/>
      <c r="ED54" s="78"/>
      <c r="EE54" s="78"/>
      <c r="EF54" s="78"/>
      <c r="EG54" s="78"/>
      <c r="EH54" s="78"/>
      <c r="EI54" s="78"/>
      <c r="EJ54" s="78"/>
      <c r="EK54" s="78"/>
    </row>
    <row r="55" spans="1:141" ht="21" x14ac:dyDescent="0.4">
      <c r="A55" s="263" t="s">
        <v>118</v>
      </c>
      <c r="B55" s="263"/>
      <c r="C55" s="263"/>
      <c r="D55" s="263"/>
      <c r="E55" s="263"/>
      <c r="F55" s="263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8"/>
      <c r="EC55" s="78"/>
      <c r="ED55" s="78"/>
      <c r="EE55" s="78"/>
      <c r="EF55" s="78"/>
      <c r="EG55" s="78"/>
      <c r="EH55" s="78"/>
      <c r="EI55" s="78"/>
      <c r="EJ55" s="78"/>
      <c r="EK55" s="78"/>
    </row>
    <row r="56" spans="1:141" ht="21" x14ac:dyDescent="0.4">
      <c r="A56" s="87" t="s">
        <v>52</v>
      </c>
      <c r="B56" s="84">
        <v>2015</v>
      </c>
      <c r="C56" s="84">
        <v>2016</v>
      </c>
      <c r="D56" s="84">
        <v>2017</v>
      </c>
      <c r="E56" s="84">
        <v>2018</v>
      </c>
      <c r="F56" s="88">
        <v>2019</v>
      </c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8"/>
      <c r="EC56" s="78"/>
      <c r="ED56" s="78"/>
      <c r="EE56" s="78"/>
      <c r="EF56" s="78"/>
      <c r="EG56" s="78"/>
      <c r="EH56" s="78"/>
      <c r="EI56" s="78"/>
      <c r="EJ56" s="78"/>
      <c r="EK56" s="78"/>
    </row>
    <row r="57" spans="1:141" s="41" customFormat="1" ht="20.399999999999999" x14ac:dyDescent="0.35">
      <c r="A57" s="128" t="s">
        <v>114</v>
      </c>
      <c r="B57" s="211">
        <f>QNB!F46/SUM(QNB!F5:F13)</f>
        <v>3.9381810047276318E-2</v>
      </c>
      <c r="C57" s="211">
        <f>QNB!E46/SUM(QNB!E5:E13)</f>
        <v>3.8758489763722058E-2</v>
      </c>
      <c r="D57" s="211">
        <f>QNB!D46/SUM(QNB!D5:D13)</f>
        <v>4.0327552749538684E-2</v>
      </c>
      <c r="E57" s="211">
        <f>QNB!C46/SUM(QNB!C5:C13)</f>
        <v>4.4076053751893489E-2</v>
      </c>
      <c r="F57" s="211">
        <f>QNB!B46/SUM(QNB!B5:B13)</f>
        <v>6.1071505852225469E-2</v>
      </c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  <c r="EA57" s="78"/>
      <c r="EB57" s="78"/>
      <c r="EC57" s="78"/>
      <c r="ED57" s="78"/>
      <c r="EE57" s="78"/>
      <c r="EF57" s="78"/>
      <c r="EG57" s="78"/>
      <c r="EH57" s="78"/>
      <c r="EI57" s="78"/>
      <c r="EJ57" s="78"/>
      <c r="EK57" s="78"/>
    </row>
    <row r="58" spans="1:141" ht="21" x14ac:dyDescent="0.4">
      <c r="A58" s="263" t="s">
        <v>69</v>
      </c>
      <c r="B58" s="263"/>
      <c r="C58" s="263"/>
      <c r="D58" s="263"/>
      <c r="E58" s="263"/>
      <c r="F58" s="263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  <c r="EA58" s="78"/>
      <c r="EB58" s="78"/>
      <c r="EC58" s="78"/>
      <c r="ED58" s="78"/>
      <c r="EE58" s="78"/>
      <c r="EF58" s="78"/>
      <c r="EG58" s="78"/>
      <c r="EH58" s="78"/>
      <c r="EI58" s="78"/>
      <c r="EJ58" s="78"/>
      <c r="EK58" s="78"/>
    </row>
    <row r="59" spans="1:141" ht="21" x14ac:dyDescent="0.4">
      <c r="A59" s="87" t="s">
        <v>52</v>
      </c>
      <c r="B59" s="84">
        <v>2015</v>
      </c>
      <c r="C59" s="84">
        <v>2016</v>
      </c>
      <c r="D59" s="84">
        <v>2017</v>
      </c>
      <c r="E59" s="84">
        <v>2018</v>
      </c>
      <c r="F59" s="88">
        <v>2019</v>
      </c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  <c r="EA59" s="78"/>
      <c r="EB59" s="78"/>
      <c r="EC59" s="78"/>
      <c r="ED59" s="78"/>
      <c r="EE59" s="78"/>
      <c r="EF59" s="78"/>
      <c r="EG59" s="78"/>
      <c r="EH59" s="78"/>
      <c r="EI59" s="78"/>
      <c r="EJ59" s="78"/>
      <c r="EK59" s="78"/>
    </row>
    <row r="60" spans="1:141" s="41" customFormat="1" ht="20.399999999999999" x14ac:dyDescent="0.35">
      <c r="A60" s="130" t="s">
        <v>114</v>
      </c>
      <c r="B60" s="120"/>
      <c r="C60" s="120"/>
      <c r="D60" s="120"/>
      <c r="E60" s="120"/>
      <c r="F60" s="120"/>
      <c r="G60" s="78"/>
      <c r="H60" s="78"/>
      <c r="I60" s="78"/>
      <c r="J60" s="79"/>
      <c r="K60" s="79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  <c r="EA60" s="78"/>
      <c r="EB60" s="78"/>
      <c r="EC60" s="78"/>
      <c r="ED60" s="78"/>
      <c r="EE60" s="78"/>
      <c r="EF60" s="78"/>
      <c r="EG60" s="78"/>
      <c r="EH60" s="78"/>
      <c r="EI60" s="78"/>
      <c r="EJ60" s="78"/>
      <c r="EK60" s="78"/>
    </row>
    <row r="61" spans="1:141" s="78" customFormat="1" ht="21" x14ac:dyDescent="0.4">
      <c r="A61" s="263" t="s">
        <v>134</v>
      </c>
      <c r="B61" s="263"/>
      <c r="C61" s="263"/>
      <c r="D61" s="263"/>
      <c r="E61" s="263"/>
      <c r="F61" s="263"/>
      <c r="J61" s="79"/>
    </row>
    <row r="62" spans="1:141" s="78" customFormat="1" ht="21" x14ac:dyDescent="0.4">
      <c r="A62" s="87" t="s">
        <v>52</v>
      </c>
      <c r="B62" s="84">
        <v>2015</v>
      </c>
      <c r="C62" s="84">
        <v>2016</v>
      </c>
      <c r="D62" s="84">
        <v>2017</v>
      </c>
      <c r="E62" s="84">
        <v>2018</v>
      </c>
      <c r="F62" s="88">
        <v>2019</v>
      </c>
    </row>
    <row r="63" spans="1:141" s="41" customFormat="1" ht="20.399999999999999" x14ac:dyDescent="0.35">
      <c r="A63" s="130" t="s">
        <v>114</v>
      </c>
      <c r="B63" s="120">
        <f>QNB!F57/QNB!F21</f>
        <v>3.1173046362987053E-2</v>
      </c>
      <c r="C63" s="120">
        <f>QNB!E57/QNB!E21</f>
        <v>2.1558316587418545E-2</v>
      </c>
      <c r="D63" s="120">
        <f>QNB!D57/QNB!D21</f>
        <v>3.2174512513225E-2</v>
      </c>
      <c r="E63" s="120">
        <f>QNB!C57/QNB!C21</f>
        <v>3.7221979170879743E-2</v>
      </c>
      <c r="F63" s="120">
        <f>QNB!B57/QNB!B21</f>
        <v>4.1546494539502744E-2</v>
      </c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  <c r="EA63" s="78"/>
      <c r="EB63" s="78"/>
      <c r="EC63" s="78"/>
      <c r="ED63" s="78"/>
      <c r="EE63" s="78"/>
      <c r="EF63" s="78"/>
      <c r="EG63" s="78"/>
      <c r="EH63" s="78"/>
      <c r="EI63" s="78"/>
      <c r="EJ63" s="78"/>
      <c r="EK63" s="78"/>
    </row>
    <row r="64" spans="1:141" s="78" customFormat="1" ht="21" x14ac:dyDescent="0.4">
      <c r="A64" s="264" t="s">
        <v>70</v>
      </c>
      <c r="B64" s="265"/>
      <c r="C64" s="265"/>
      <c r="D64" s="265"/>
      <c r="E64" s="265"/>
      <c r="F64" s="266"/>
    </row>
    <row r="65" spans="1:141" s="18" customFormat="1" ht="21" x14ac:dyDescent="0.4">
      <c r="A65" s="87" t="s">
        <v>52</v>
      </c>
      <c r="B65" s="84">
        <v>2015</v>
      </c>
      <c r="C65" s="84">
        <v>2016</v>
      </c>
      <c r="D65" s="84">
        <v>2017</v>
      </c>
      <c r="E65" s="84">
        <v>2018</v>
      </c>
      <c r="F65" s="88">
        <v>2019</v>
      </c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  <c r="EA65" s="78"/>
      <c r="EB65" s="78"/>
      <c r="EC65" s="78"/>
      <c r="ED65" s="78"/>
      <c r="EE65" s="78"/>
      <c r="EF65" s="78"/>
      <c r="EG65" s="78"/>
      <c r="EH65" s="78"/>
      <c r="EI65" s="78"/>
      <c r="EJ65" s="78"/>
      <c r="EK65" s="78"/>
    </row>
    <row r="66" spans="1:141" s="41" customFormat="1" ht="20.399999999999999" x14ac:dyDescent="0.35">
      <c r="A66" s="128" t="s">
        <v>114</v>
      </c>
      <c r="B66" s="150">
        <f>B3</f>
        <v>0.21018015932190734</v>
      </c>
      <c r="C66" s="150">
        <f>B4</f>
        <v>0.16361300151019864</v>
      </c>
      <c r="D66" s="150">
        <f>B5</f>
        <v>0.24271861629771582</v>
      </c>
      <c r="E66" s="150">
        <f>B6</f>
        <v>0.24974769341558672</v>
      </c>
      <c r="F66" s="150">
        <f>B7</f>
        <v>0.24347476075007898</v>
      </c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  <c r="EA66" s="78"/>
      <c r="EB66" s="78"/>
      <c r="EC66" s="78"/>
      <c r="ED66" s="78"/>
      <c r="EE66" s="78"/>
      <c r="EF66" s="78"/>
      <c r="EG66" s="78"/>
      <c r="EH66" s="78"/>
      <c r="EI66" s="78"/>
      <c r="EJ66" s="78"/>
      <c r="EK66" s="78"/>
    </row>
    <row r="67" spans="1:141" ht="21" x14ac:dyDescent="0.4">
      <c r="A67" s="263" t="s">
        <v>116</v>
      </c>
      <c r="B67" s="263"/>
      <c r="C67" s="263"/>
      <c r="D67" s="263"/>
      <c r="E67" s="263"/>
      <c r="F67" s="263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  <c r="EA67" s="78"/>
      <c r="EB67" s="78"/>
      <c r="EC67" s="78"/>
      <c r="ED67" s="78"/>
      <c r="EE67" s="78"/>
      <c r="EF67" s="78"/>
      <c r="EG67" s="78"/>
      <c r="EH67" s="78"/>
      <c r="EI67" s="78"/>
      <c r="EJ67" s="78"/>
      <c r="EK67" s="78"/>
    </row>
    <row r="68" spans="1:141" ht="21" x14ac:dyDescent="0.4">
      <c r="A68" s="87" t="s">
        <v>52</v>
      </c>
      <c r="B68" s="84">
        <v>2015</v>
      </c>
      <c r="C68" s="84">
        <v>2016</v>
      </c>
      <c r="D68" s="84">
        <v>2017</v>
      </c>
      <c r="E68" s="84">
        <v>2018</v>
      </c>
      <c r="F68" s="88">
        <v>2019</v>
      </c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  <c r="EA68" s="78"/>
      <c r="EB68" s="78"/>
      <c r="EC68" s="78"/>
      <c r="ED68" s="78"/>
      <c r="EE68" s="78"/>
      <c r="EF68" s="78"/>
      <c r="EG68" s="78"/>
      <c r="EH68" s="78"/>
      <c r="EI68" s="78"/>
      <c r="EJ68" s="78"/>
      <c r="EK68" s="78"/>
    </row>
    <row r="69" spans="1:141" s="41" customFormat="1" ht="20.399999999999999" x14ac:dyDescent="0.35">
      <c r="A69" s="128" t="s">
        <v>114</v>
      </c>
      <c r="B69" s="151">
        <f>D13</f>
        <v>8.924986338552122</v>
      </c>
      <c r="C69" s="152">
        <f>D14</f>
        <v>11.291295406001508</v>
      </c>
      <c r="D69" s="152">
        <f>D15</f>
        <v>10.069282823768811</v>
      </c>
      <c r="E69" s="152">
        <f>D16</f>
        <v>9.1472998938260357</v>
      </c>
      <c r="F69" s="152">
        <f>D17</f>
        <v>7.8681997905557424</v>
      </c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  <c r="CE69" s="78"/>
      <c r="CF69" s="78"/>
      <c r="CG69" s="78"/>
      <c r="CH69" s="78"/>
      <c r="CI69" s="78"/>
      <c r="CJ69" s="78"/>
      <c r="CK69" s="78"/>
      <c r="CL69" s="78"/>
      <c r="CM69" s="78"/>
      <c r="CN69" s="78"/>
      <c r="CO69" s="78"/>
      <c r="CP69" s="78"/>
      <c r="CQ69" s="78"/>
      <c r="CR69" s="78"/>
      <c r="CS69" s="78"/>
      <c r="CT69" s="78"/>
      <c r="CU69" s="78"/>
      <c r="CV69" s="78"/>
      <c r="CW69" s="78"/>
      <c r="CX69" s="78"/>
      <c r="CY69" s="78"/>
      <c r="CZ69" s="78"/>
      <c r="DA69" s="78"/>
      <c r="DB69" s="78"/>
      <c r="DC69" s="78"/>
      <c r="DD69" s="78"/>
      <c r="DE69" s="78"/>
      <c r="DF69" s="78"/>
      <c r="DG69" s="78"/>
      <c r="DH69" s="78"/>
      <c r="DI69" s="78"/>
      <c r="DJ69" s="78"/>
      <c r="DK69" s="78"/>
      <c r="DL69" s="78"/>
      <c r="DM69" s="78"/>
      <c r="DN69" s="78"/>
      <c r="DO69" s="78"/>
      <c r="DP69" s="78"/>
      <c r="DQ69" s="78"/>
      <c r="DR69" s="78"/>
      <c r="DS69" s="78"/>
      <c r="DT69" s="78"/>
      <c r="DU69" s="78"/>
      <c r="DV69" s="78"/>
      <c r="DW69" s="78"/>
      <c r="DX69" s="78"/>
      <c r="DY69" s="78"/>
      <c r="DZ69" s="78"/>
      <c r="EA69" s="78"/>
      <c r="EB69" s="78"/>
      <c r="EC69" s="78"/>
      <c r="ED69" s="78"/>
      <c r="EE69" s="78"/>
      <c r="EF69" s="78"/>
      <c r="EG69" s="78"/>
      <c r="EH69" s="78"/>
      <c r="EI69" s="78"/>
      <c r="EJ69" s="78"/>
      <c r="EK69" s="78"/>
    </row>
    <row r="70" spans="1:141" s="78" customFormat="1" ht="21" x14ac:dyDescent="0.4">
      <c r="A70" s="263" t="s">
        <v>71</v>
      </c>
      <c r="B70" s="263"/>
      <c r="C70" s="263"/>
      <c r="D70" s="263"/>
      <c r="E70" s="263"/>
      <c r="F70" s="263"/>
    </row>
    <row r="71" spans="1:141" ht="21" x14ac:dyDescent="0.4">
      <c r="A71" s="90" t="s">
        <v>52</v>
      </c>
      <c r="B71" s="84">
        <v>2015</v>
      </c>
      <c r="C71" s="84">
        <v>2016</v>
      </c>
      <c r="D71" s="84">
        <v>2017</v>
      </c>
      <c r="E71" s="84">
        <v>2018</v>
      </c>
      <c r="F71" s="88">
        <v>2019</v>
      </c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  <c r="CE71" s="78"/>
      <c r="CF71" s="78"/>
      <c r="CG71" s="78"/>
      <c r="CH71" s="78"/>
      <c r="CI71" s="78"/>
      <c r="CJ71" s="78"/>
      <c r="CK71" s="78"/>
      <c r="CL71" s="78"/>
      <c r="CM71" s="78"/>
      <c r="CN71" s="78"/>
      <c r="CO71" s="78"/>
      <c r="CP71" s="78"/>
      <c r="CQ71" s="78"/>
      <c r="CR71" s="78"/>
      <c r="CS71" s="78"/>
      <c r="CT71" s="78"/>
      <c r="CU71" s="78"/>
      <c r="CV71" s="78"/>
      <c r="CW71" s="78"/>
      <c r="CX71" s="78"/>
      <c r="CY71" s="78"/>
      <c r="CZ71" s="78"/>
      <c r="DA71" s="78"/>
      <c r="DB71" s="78"/>
      <c r="DC71" s="78"/>
      <c r="DD71" s="78"/>
      <c r="DE71" s="78"/>
      <c r="DF71" s="78"/>
      <c r="DG71" s="78"/>
      <c r="DH71" s="78"/>
      <c r="DI71" s="78"/>
      <c r="DJ71" s="78"/>
      <c r="DK71" s="78"/>
      <c r="DL71" s="78"/>
      <c r="DM71" s="78"/>
      <c r="DN71" s="78"/>
      <c r="DO71" s="78"/>
      <c r="DP71" s="78"/>
      <c r="DQ71" s="78"/>
      <c r="DR71" s="78"/>
      <c r="DS71" s="78"/>
      <c r="DT71" s="78"/>
      <c r="DU71" s="78"/>
      <c r="DV71" s="78"/>
      <c r="DW71" s="78"/>
      <c r="DX71" s="78"/>
      <c r="DY71" s="78"/>
      <c r="DZ71" s="78"/>
      <c r="EA71" s="78"/>
      <c r="EB71" s="78"/>
      <c r="EC71" s="78"/>
      <c r="ED71" s="78"/>
      <c r="EE71" s="78"/>
      <c r="EF71" s="78"/>
      <c r="EG71" s="78"/>
      <c r="EH71" s="78"/>
      <c r="EI71" s="78"/>
      <c r="EJ71" s="78"/>
      <c r="EK71" s="78"/>
    </row>
    <row r="72" spans="1:141" s="41" customFormat="1" ht="23.4" x14ac:dyDescent="0.45">
      <c r="A72" s="135" t="s">
        <v>114</v>
      </c>
      <c r="B72" s="153">
        <f>B13</f>
        <v>0.49689302074441327</v>
      </c>
      <c r="C72" s="140">
        <f>B14</f>
        <v>0.32259942524453677</v>
      </c>
      <c r="D72" s="140">
        <f>B15</f>
        <v>0.51118189855575158</v>
      </c>
      <c r="E72" s="140">
        <f>B16</f>
        <v>0.53707080803953045</v>
      </c>
      <c r="F72" s="140">
        <f>B17</f>
        <v>0.53443003159128399</v>
      </c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8"/>
      <c r="BG72" s="78"/>
      <c r="BH72" s="78"/>
      <c r="BI72" s="78"/>
      <c r="BJ72" s="78"/>
      <c r="BK72" s="78"/>
      <c r="BL72" s="78"/>
      <c r="BM72" s="78"/>
      <c r="BN72" s="78"/>
      <c r="BO72" s="78"/>
      <c r="BP72" s="78"/>
      <c r="BQ72" s="78"/>
      <c r="BR72" s="78"/>
      <c r="BS72" s="78"/>
      <c r="BT72" s="78"/>
      <c r="BU72" s="78"/>
      <c r="BV72" s="78"/>
      <c r="BW72" s="78"/>
      <c r="BX72" s="78"/>
      <c r="BY72" s="78"/>
      <c r="BZ72" s="78"/>
      <c r="CA72" s="78"/>
      <c r="CB72" s="78"/>
      <c r="CC72" s="78"/>
      <c r="CD72" s="78"/>
      <c r="CE72" s="78"/>
      <c r="CF72" s="78"/>
      <c r="CG72" s="78"/>
      <c r="CH72" s="78"/>
      <c r="CI72" s="78"/>
      <c r="CJ72" s="78"/>
      <c r="CK72" s="78"/>
      <c r="CL72" s="78"/>
      <c r="CM72" s="78"/>
      <c r="CN72" s="78"/>
      <c r="CO72" s="78"/>
      <c r="CP72" s="78"/>
      <c r="CQ72" s="78"/>
      <c r="CR72" s="78"/>
      <c r="CS72" s="78"/>
      <c r="CT72" s="78"/>
      <c r="CU72" s="78"/>
      <c r="CV72" s="78"/>
      <c r="CW72" s="78"/>
      <c r="CX72" s="78"/>
      <c r="CY72" s="78"/>
      <c r="CZ72" s="78"/>
      <c r="DA72" s="78"/>
      <c r="DB72" s="78"/>
      <c r="DC72" s="78"/>
      <c r="DD72" s="78"/>
      <c r="DE72" s="78"/>
      <c r="DF72" s="78"/>
      <c r="DG72" s="78"/>
      <c r="DH72" s="78"/>
      <c r="DI72" s="78"/>
      <c r="DJ72" s="78"/>
      <c r="DK72" s="78"/>
      <c r="DL72" s="78"/>
      <c r="DM72" s="78"/>
      <c r="DN72" s="78"/>
      <c r="DO72" s="78"/>
      <c r="DP72" s="78"/>
      <c r="DQ72" s="78"/>
      <c r="DR72" s="78"/>
      <c r="DS72" s="78"/>
      <c r="DT72" s="78"/>
      <c r="DU72" s="78"/>
      <c r="DV72" s="78"/>
      <c r="DW72" s="78"/>
      <c r="DX72" s="78"/>
      <c r="DY72" s="78"/>
      <c r="DZ72" s="78"/>
      <c r="EA72" s="78"/>
      <c r="EB72" s="78"/>
      <c r="EC72" s="78"/>
      <c r="ED72" s="78"/>
      <c r="EE72" s="78"/>
      <c r="EF72" s="78"/>
      <c r="EG72" s="78"/>
      <c r="EH72" s="78"/>
      <c r="EI72" s="78"/>
      <c r="EJ72" s="78"/>
      <c r="EK72" s="78"/>
    </row>
    <row r="73" spans="1:141" s="78" customFormat="1" ht="21" x14ac:dyDescent="0.4">
      <c r="A73" s="263" t="s">
        <v>72</v>
      </c>
      <c r="B73" s="263"/>
      <c r="C73" s="263"/>
      <c r="D73" s="263"/>
      <c r="E73" s="263"/>
      <c r="F73" s="263"/>
    </row>
    <row r="74" spans="1:141" ht="21" x14ac:dyDescent="0.4">
      <c r="A74" s="93" t="s">
        <v>52</v>
      </c>
      <c r="B74" s="84">
        <v>2015</v>
      </c>
      <c r="C74" s="84">
        <v>2016</v>
      </c>
      <c r="D74" s="84">
        <v>2017</v>
      </c>
      <c r="E74" s="84">
        <v>2018</v>
      </c>
      <c r="F74" s="88">
        <v>2019</v>
      </c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  <c r="CE74" s="78"/>
      <c r="CF74" s="78"/>
      <c r="CG74" s="78"/>
      <c r="CH74" s="78"/>
      <c r="CI74" s="78"/>
      <c r="CJ74" s="78"/>
      <c r="CK74" s="78"/>
      <c r="CL74" s="78"/>
      <c r="CM74" s="78"/>
      <c r="CN74" s="78"/>
      <c r="CO74" s="78"/>
      <c r="CP74" s="78"/>
      <c r="CQ74" s="78"/>
      <c r="CR74" s="78"/>
      <c r="CS74" s="78"/>
      <c r="CT74" s="78"/>
      <c r="CU74" s="78"/>
      <c r="CV74" s="78"/>
      <c r="CW74" s="78"/>
      <c r="CX74" s="78"/>
      <c r="CY74" s="78"/>
      <c r="CZ74" s="78"/>
      <c r="DA74" s="78"/>
      <c r="DB74" s="78"/>
      <c r="DC74" s="78"/>
      <c r="DD74" s="78"/>
      <c r="DE74" s="78"/>
      <c r="DF74" s="78"/>
      <c r="DG74" s="78"/>
      <c r="DH74" s="78"/>
      <c r="DI74" s="78"/>
      <c r="DJ74" s="78"/>
      <c r="DK74" s="78"/>
      <c r="DL74" s="78"/>
      <c r="DM74" s="78"/>
      <c r="DN74" s="78"/>
      <c r="DO74" s="78"/>
      <c r="DP74" s="78"/>
      <c r="DQ74" s="78"/>
      <c r="DR74" s="78"/>
      <c r="DS74" s="78"/>
      <c r="DT74" s="78"/>
      <c r="DU74" s="78"/>
      <c r="DV74" s="78"/>
      <c r="DW74" s="78"/>
      <c r="DX74" s="78"/>
      <c r="DY74" s="78"/>
      <c r="DZ74" s="78"/>
      <c r="EA74" s="78"/>
      <c r="EB74" s="78"/>
      <c r="EC74" s="78"/>
      <c r="ED74" s="78"/>
      <c r="EE74" s="78"/>
      <c r="EF74" s="78"/>
      <c r="EG74" s="78"/>
      <c r="EH74" s="78"/>
      <c r="EI74" s="78"/>
      <c r="EJ74" s="78"/>
      <c r="EK74" s="78"/>
    </row>
    <row r="75" spans="1:141" s="41" customFormat="1" ht="20.399999999999999" x14ac:dyDescent="0.35">
      <c r="A75" s="135" t="s">
        <v>114</v>
      </c>
      <c r="B75" s="140">
        <f>C13</f>
        <v>4.7393770383692926E-2</v>
      </c>
      <c r="C75" s="140">
        <f>C14</f>
        <v>4.4916970094751513E-2</v>
      </c>
      <c r="D75" s="140">
        <f>C15</f>
        <v>4.7155144668137659E-2</v>
      </c>
      <c r="E75" s="140">
        <f>C16</f>
        <v>5.0836661347332203E-2</v>
      </c>
      <c r="F75" s="140">
        <f>C17</f>
        <v>5.7901219914590775E-2</v>
      </c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8"/>
      <c r="AR75" s="78"/>
      <c r="AS75" s="78"/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8"/>
      <c r="BG75" s="78"/>
      <c r="BH75" s="78"/>
      <c r="BI75" s="78"/>
      <c r="BJ75" s="78"/>
      <c r="BK75" s="78"/>
      <c r="BL75" s="78"/>
      <c r="BM75" s="78"/>
      <c r="BN75" s="78"/>
      <c r="BO75" s="78"/>
      <c r="BP75" s="78"/>
      <c r="BQ75" s="78"/>
      <c r="BR75" s="78"/>
      <c r="BS75" s="78"/>
      <c r="BT75" s="78"/>
      <c r="BU75" s="78"/>
      <c r="BV75" s="78"/>
      <c r="BW75" s="78"/>
      <c r="BX75" s="78"/>
      <c r="BY75" s="78"/>
      <c r="BZ75" s="78"/>
      <c r="CA75" s="78"/>
      <c r="CB75" s="78"/>
      <c r="CC75" s="78"/>
      <c r="CD75" s="78"/>
      <c r="CE75" s="78"/>
      <c r="CF75" s="78"/>
      <c r="CG75" s="78"/>
      <c r="CH75" s="78"/>
      <c r="CI75" s="78"/>
      <c r="CJ75" s="78"/>
      <c r="CK75" s="78"/>
      <c r="CL75" s="78"/>
      <c r="CM75" s="78"/>
      <c r="CN75" s="78"/>
      <c r="CO75" s="78"/>
      <c r="CP75" s="78"/>
      <c r="CQ75" s="78"/>
      <c r="CR75" s="78"/>
      <c r="CS75" s="78"/>
      <c r="CT75" s="78"/>
      <c r="CU75" s="78"/>
      <c r="CV75" s="78"/>
      <c r="CW75" s="78"/>
      <c r="CX75" s="78"/>
      <c r="CY75" s="78"/>
      <c r="CZ75" s="78"/>
      <c r="DA75" s="78"/>
      <c r="DB75" s="78"/>
      <c r="DC75" s="78"/>
      <c r="DD75" s="78"/>
      <c r="DE75" s="78"/>
      <c r="DF75" s="78"/>
      <c r="DG75" s="78"/>
      <c r="DH75" s="78"/>
      <c r="DI75" s="78"/>
      <c r="DJ75" s="78"/>
      <c r="DK75" s="78"/>
      <c r="DL75" s="78"/>
      <c r="DM75" s="78"/>
      <c r="DN75" s="78"/>
      <c r="DO75" s="78"/>
      <c r="DP75" s="78"/>
      <c r="DQ75" s="78"/>
      <c r="DR75" s="78"/>
      <c r="DS75" s="78"/>
      <c r="DT75" s="78"/>
      <c r="DU75" s="78"/>
      <c r="DV75" s="78"/>
      <c r="DW75" s="78"/>
      <c r="DX75" s="78"/>
      <c r="DY75" s="78"/>
      <c r="DZ75" s="78"/>
      <c r="EA75" s="78"/>
      <c r="EB75" s="78"/>
      <c r="EC75" s="78"/>
      <c r="ED75" s="78"/>
      <c r="EE75" s="78"/>
      <c r="EF75" s="78"/>
      <c r="EG75" s="78"/>
      <c r="EH75" s="78"/>
      <c r="EI75" s="78"/>
      <c r="EJ75" s="78"/>
      <c r="EK75" s="78"/>
    </row>
    <row r="76" spans="1:141" s="78" customFormat="1" ht="21" x14ac:dyDescent="0.4">
      <c r="A76" s="263" t="s">
        <v>73</v>
      </c>
      <c r="B76" s="263"/>
      <c r="C76" s="263"/>
      <c r="D76" s="263"/>
      <c r="E76" s="263"/>
      <c r="F76" s="263"/>
    </row>
    <row r="77" spans="1:141" ht="21" x14ac:dyDescent="0.4">
      <c r="A77" s="94" t="s">
        <v>52</v>
      </c>
      <c r="B77" s="84">
        <v>2015</v>
      </c>
      <c r="C77" s="84">
        <v>2016</v>
      </c>
      <c r="D77" s="84">
        <v>2017</v>
      </c>
      <c r="E77" s="84">
        <v>2018</v>
      </c>
      <c r="F77" s="88">
        <v>2019</v>
      </c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  <c r="CE77" s="78"/>
      <c r="CF77" s="78"/>
      <c r="CG77" s="78"/>
      <c r="CH77" s="78"/>
      <c r="CI77" s="78"/>
      <c r="CJ77" s="78"/>
      <c r="CK77" s="78"/>
      <c r="CL77" s="78"/>
      <c r="CM77" s="78"/>
      <c r="CN77" s="78"/>
      <c r="CO77" s="78"/>
      <c r="CP77" s="78"/>
      <c r="CQ77" s="78"/>
      <c r="CR77" s="78"/>
      <c r="CS77" s="78"/>
      <c r="CT77" s="78"/>
      <c r="CU77" s="78"/>
      <c r="CV77" s="78"/>
      <c r="CW77" s="78"/>
      <c r="CX77" s="78"/>
      <c r="CY77" s="78"/>
      <c r="CZ77" s="78"/>
      <c r="DA77" s="78"/>
      <c r="DB77" s="78"/>
      <c r="DC77" s="78"/>
      <c r="DD77" s="78"/>
      <c r="DE77" s="78"/>
      <c r="DF77" s="78"/>
      <c r="DG77" s="78"/>
      <c r="DH77" s="78"/>
      <c r="DI77" s="78"/>
      <c r="DJ77" s="78"/>
      <c r="DK77" s="78"/>
      <c r="DL77" s="78"/>
      <c r="DM77" s="78"/>
      <c r="DN77" s="78"/>
      <c r="DO77" s="78"/>
      <c r="DP77" s="78"/>
      <c r="DQ77" s="78"/>
      <c r="DR77" s="78"/>
      <c r="DS77" s="78"/>
      <c r="DT77" s="78"/>
      <c r="DU77" s="78"/>
      <c r="DV77" s="78"/>
      <c r="DW77" s="78"/>
      <c r="DX77" s="78"/>
      <c r="DY77" s="78"/>
      <c r="DZ77" s="78"/>
      <c r="EA77" s="78"/>
      <c r="EB77" s="78"/>
      <c r="EC77" s="78"/>
      <c r="ED77" s="78"/>
      <c r="EE77" s="78"/>
      <c r="EF77" s="78"/>
      <c r="EG77" s="78"/>
      <c r="EH77" s="78"/>
      <c r="EI77" s="78"/>
      <c r="EJ77" s="78"/>
      <c r="EK77" s="78"/>
    </row>
    <row r="78" spans="1:141" s="41" customFormat="1" ht="20.399999999999999" x14ac:dyDescent="0.35">
      <c r="A78" s="135" t="s">
        <v>114</v>
      </c>
      <c r="B78" s="154">
        <f>QNB!F59/QNB!F57</f>
        <v>0.75544858388885816</v>
      </c>
      <c r="C78" s="154">
        <f>QNB!E59/QNB!E57</f>
        <v>0.67213915694833859</v>
      </c>
      <c r="D78" s="154">
        <f>QNB!D59/QNB!D57</f>
        <v>0.74919103648335583</v>
      </c>
      <c r="E78" s="154">
        <f>QNB!C59/QNB!C57</f>
        <v>0.73351518097683055</v>
      </c>
      <c r="F78" s="154">
        <f>QNB!B59/QNB!B57</f>
        <v>0.74480774205165923</v>
      </c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8"/>
      <c r="AR78" s="78"/>
      <c r="AS78" s="78"/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8"/>
      <c r="BG78" s="78"/>
      <c r="BH78" s="78"/>
      <c r="BI78" s="78"/>
      <c r="BJ78" s="78"/>
      <c r="BK78" s="78"/>
      <c r="BL78" s="78"/>
      <c r="BM78" s="78"/>
      <c r="BN78" s="78"/>
      <c r="BO78" s="78"/>
      <c r="BP78" s="78"/>
      <c r="BQ78" s="78"/>
      <c r="BR78" s="78"/>
      <c r="BS78" s="78"/>
      <c r="BT78" s="78"/>
      <c r="BU78" s="78"/>
      <c r="BV78" s="78"/>
      <c r="BW78" s="78"/>
      <c r="BX78" s="78"/>
      <c r="BY78" s="78"/>
      <c r="BZ78" s="78"/>
      <c r="CA78" s="78"/>
      <c r="CB78" s="78"/>
      <c r="CC78" s="78"/>
      <c r="CD78" s="78"/>
      <c r="CE78" s="78"/>
      <c r="CF78" s="78"/>
      <c r="CG78" s="78"/>
      <c r="CH78" s="78"/>
      <c r="CI78" s="78"/>
      <c r="CJ78" s="78"/>
      <c r="CK78" s="78"/>
      <c r="CL78" s="78"/>
      <c r="CM78" s="78"/>
      <c r="CN78" s="78"/>
      <c r="CO78" s="78"/>
      <c r="CP78" s="78"/>
      <c r="CQ78" s="78"/>
      <c r="CR78" s="78"/>
      <c r="CS78" s="78"/>
      <c r="CT78" s="78"/>
      <c r="CU78" s="78"/>
      <c r="CV78" s="78"/>
      <c r="CW78" s="78"/>
      <c r="CX78" s="78"/>
      <c r="CY78" s="78"/>
      <c r="CZ78" s="78"/>
      <c r="DA78" s="78"/>
      <c r="DB78" s="78"/>
      <c r="DC78" s="78"/>
      <c r="DD78" s="78"/>
      <c r="DE78" s="78"/>
      <c r="DF78" s="78"/>
      <c r="DG78" s="78"/>
      <c r="DH78" s="78"/>
      <c r="DI78" s="78"/>
      <c r="DJ78" s="78"/>
      <c r="DK78" s="78"/>
      <c r="DL78" s="78"/>
      <c r="DM78" s="78"/>
      <c r="DN78" s="78"/>
      <c r="DO78" s="78"/>
      <c r="DP78" s="78"/>
      <c r="DQ78" s="78"/>
      <c r="DR78" s="78"/>
      <c r="DS78" s="78"/>
      <c r="DT78" s="78"/>
      <c r="DU78" s="78"/>
      <c r="DV78" s="78"/>
      <c r="DW78" s="78"/>
      <c r="DX78" s="78"/>
      <c r="DY78" s="78"/>
      <c r="DZ78" s="78"/>
      <c r="EA78" s="78"/>
      <c r="EB78" s="78"/>
      <c r="EC78" s="78"/>
      <c r="ED78" s="78"/>
      <c r="EE78" s="78"/>
      <c r="EF78" s="78"/>
      <c r="EG78" s="78"/>
      <c r="EH78" s="78"/>
      <c r="EI78" s="78"/>
      <c r="EJ78" s="78"/>
      <c r="EK78" s="78"/>
    </row>
    <row r="79" spans="1:141" s="78" customFormat="1" ht="21" x14ac:dyDescent="0.4">
      <c r="A79" s="263" t="s">
        <v>74</v>
      </c>
      <c r="B79" s="263"/>
      <c r="C79" s="263"/>
      <c r="D79" s="263"/>
      <c r="E79" s="263"/>
      <c r="F79" s="263"/>
    </row>
    <row r="80" spans="1:141" ht="21" x14ac:dyDescent="0.4">
      <c r="A80" s="95" t="s">
        <v>52</v>
      </c>
      <c r="B80" s="84">
        <v>2015</v>
      </c>
      <c r="C80" s="84">
        <v>2016</v>
      </c>
      <c r="D80" s="84">
        <v>2017</v>
      </c>
      <c r="E80" s="84">
        <v>2018</v>
      </c>
      <c r="F80" s="88">
        <v>2019</v>
      </c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  <c r="CE80" s="78"/>
      <c r="CF80" s="78"/>
      <c r="CG80" s="78"/>
      <c r="CH80" s="78"/>
      <c r="CI80" s="78"/>
      <c r="CJ80" s="78"/>
      <c r="CK80" s="78"/>
      <c r="CL80" s="78"/>
      <c r="CM80" s="78"/>
      <c r="CN80" s="78"/>
      <c r="CO80" s="78"/>
      <c r="CP80" s="78"/>
      <c r="CQ80" s="78"/>
      <c r="CR80" s="78"/>
      <c r="CS80" s="78"/>
      <c r="CT80" s="78"/>
      <c r="CU80" s="78"/>
      <c r="CV80" s="78"/>
      <c r="CW80" s="78"/>
      <c r="CX80" s="78"/>
      <c r="CY80" s="78"/>
      <c r="CZ80" s="78"/>
      <c r="DA80" s="78"/>
      <c r="DB80" s="78"/>
      <c r="DC80" s="78"/>
      <c r="DD80" s="78"/>
      <c r="DE80" s="78"/>
      <c r="DF80" s="78"/>
      <c r="DG80" s="78"/>
      <c r="DH80" s="78"/>
      <c r="DI80" s="78"/>
      <c r="DJ80" s="78"/>
      <c r="DK80" s="78"/>
      <c r="DL80" s="78"/>
      <c r="DM80" s="78"/>
      <c r="DN80" s="78"/>
      <c r="DO80" s="78"/>
      <c r="DP80" s="78"/>
      <c r="DQ80" s="78"/>
      <c r="DR80" s="78"/>
      <c r="DS80" s="78"/>
      <c r="DT80" s="78"/>
      <c r="DU80" s="78"/>
      <c r="DV80" s="78"/>
      <c r="DW80" s="78"/>
      <c r="DX80" s="78"/>
      <c r="DY80" s="78"/>
      <c r="DZ80" s="78"/>
      <c r="EA80" s="78"/>
      <c r="EB80" s="78"/>
      <c r="EC80" s="78"/>
      <c r="ED80" s="78"/>
      <c r="EE80" s="78"/>
      <c r="EF80" s="78"/>
      <c r="EG80" s="78"/>
      <c r="EH80" s="78"/>
      <c r="EI80" s="78"/>
      <c r="EJ80" s="78"/>
      <c r="EK80" s="78"/>
    </row>
    <row r="81" spans="1:141" s="41" customFormat="1" ht="20.399999999999999" x14ac:dyDescent="0.35">
      <c r="A81" s="135" t="s">
        <v>114</v>
      </c>
      <c r="B81" s="154">
        <f>QNB!F57/QNB!F50</f>
        <v>0.65774565118188943</v>
      </c>
      <c r="C81" s="154">
        <f>QNB!E57/QNB!E50</f>
        <v>0.47995927913084246</v>
      </c>
      <c r="D81" s="154">
        <f>QNB!D57/QNB!D50</f>
        <v>0.68231181856526135</v>
      </c>
      <c r="E81" s="154">
        <f>QNB!C57/QNB!C50</f>
        <v>0.73218772012912825</v>
      </c>
      <c r="F81" s="154">
        <f>QNB!B57/QNB!B50</f>
        <v>0.71754091884052462</v>
      </c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8"/>
      <c r="AR81" s="78"/>
      <c r="AS81" s="78"/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8"/>
      <c r="BG81" s="78"/>
      <c r="BH81" s="78"/>
      <c r="BI81" s="78"/>
      <c r="BJ81" s="78"/>
      <c r="BK81" s="78"/>
      <c r="BL81" s="78"/>
      <c r="BM81" s="78"/>
      <c r="BN81" s="78"/>
      <c r="BO81" s="78"/>
      <c r="BP81" s="78"/>
      <c r="BQ81" s="78"/>
      <c r="BR81" s="78"/>
      <c r="BS81" s="78"/>
      <c r="BT81" s="78"/>
      <c r="BU81" s="78"/>
      <c r="BV81" s="78"/>
      <c r="BW81" s="78"/>
      <c r="BX81" s="78"/>
      <c r="BY81" s="78"/>
      <c r="BZ81" s="78"/>
      <c r="CA81" s="78"/>
      <c r="CB81" s="78"/>
      <c r="CC81" s="78"/>
      <c r="CD81" s="78"/>
      <c r="CE81" s="78"/>
      <c r="CF81" s="78"/>
      <c r="CG81" s="78"/>
      <c r="CH81" s="78"/>
      <c r="CI81" s="78"/>
      <c r="CJ81" s="78"/>
      <c r="CK81" s="78"/>
      <c r="CL81" s="78"/>
      <c r="CM81" s="78"/>
      <c r="CN81" s="78"/>
      <c r="CO81" s="78"/>
      <c r="CP81" s="78"/>
      <c r="CQ81" s="78"/>
      <c r="CR81" s="78"/>
      <c r="CS81" s="78"/>
      <c r="CT81" s="78"/>
      <c r="CU81" s="78"/>
      <c r="CV81" s="78"/>
      <c r="CW81" s="78"/>
      <c r="CX81" s="78"/>
      <c r="CY81" s="78"/>
      <c r="CZ81" s="78"/>
      <c r="DA81" s="78"/>
      <c r="DB81" s="78"/>
      <c r="DC81" s="78"/>
      <c r="DD81" s="78"/>
      <c r="DE81" s="78"/>
      <c r="DF81" s="78"/>
      <c r="DG81" s="78"/>
      <c r="DH81" s="78"/>
      <c r="DI81" s="78"/>
      <c r="DJ81" s="78"/>
      <c r="DK81" s="78"/>
      <c r="DL81" s="78"/>
      <c r="DM81" s="78"/>
      <c r="DN81" s="78"/>
      <c r="DO81" s="78"/>
      <c r="DP81" s="78"/>
      <c r="DQ81" s="78"/>
      <c r="DR81" s="78"/>
      <c r="DS81" s="78"/>
      <c r="DT81" s="78"/>
      <c r="DU81" s="78"/>
      <c r="DV81" s="78"/>
      <c r="DW81" s="78"/>
      <c r="DX81" s="78"/>
      <c r="DY81" s="78"/>
      <c r="DZ81" s="78"/>
      <c r="EA81" s="78"/>
      <c r="EB81" s="78"/>
      <c r="EC81" s="78"/>
      <c r="ED81" s="78"/>
      <c r="EE81" s="78"/>
      <c r="EF81" s="78"/>
      <c r="EG81" s="78"/>
      <c r="EH81" s="78"/>
      <c r="EI81" s="78"/>
      <c r="EJ81" s="78"/>
      <c r="EK81" s="78"/>
    </row>
    <row r="82" spans="1:141" s="78" customFormat="1" ht="21" x14ac:dyDescent="0.4">
      <c r="A82" s="263" t="s">
        <v>75</v>
      </c>
      <c r="B82" s="263"/>
      <c r="C82" s="263"/>
      <c r="D82" s="263"/>
      <c r="E82" s="263"/>
      <c r="F82" s="263"/>
    </row>
    <row r="83" spans="1:141" ht="21" x14ac:dyDescent="0.4">
      <c r="A83" s="93" t="s">
        <v>52</v>
      </c>
      <c r="B83" s="84">
        <v>2015</v>
      </c>
      <c r="C83" s="84">
        <v>2016</v>
      </c>
      <c r="D83" s="84">
        <v>2017</v>
      </c>
      <c r="E83" s="84">
        <v>2018</v>
      </c>
      <c r="F83" s="88">
        <v>2019</v>
      </c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  <c r="CE83" s="78"/>
      <c r="CF83" s="78"/>
      <c r="CG83" s="78"/>
      <c r="CH83" s="78"/>
      <c r="CI83" s="78"/>
      <c r="CJ83" s="78"/>
      <c r="CK83" s="78"/>
      <c r="CL83" s="78"/>
      <c r="CM83" s="78"/>
      <c r="CN83" s="78"/>
      <c r="CO83" s="78"/>
      <c r="CP83" s="78"/>
      <c r="CQ83" s="78"/>
      <c r="CR83" s="78"/>
      <c r="CS83" s="78"/>
      <c r="CT83" s="78"/>
      <c r="CU83" s="78"/>
      <c r="CV83" s="78"/>
      <c r="CW83" s="78"/>
      <c r="CX83" s="78"/>
      <c r="CY83" s="78"/>
      <c r="CZ83" s="78"/>
      <c r="DA83" s="78"/>
      <c r="DB83" s="78"/>
      <c r="DC83" s="78"/>
      <c r="DD83" s="78"/>
      <c r="DE83" s="78"/>
      <c r="DF83" s="78"/>
      <c r="DG83" s="78"/>
      <c r="DH83" s="78"/>
      <c r="DI83" s="78"/>
      <c r="DJ83" s="78"/>
      <c r="DK83" s="78"/>
      <c r="DL83" s="78"/>
      <c r="DM83" s="78"/>
      <c r="DN83" s="78"/>
      <c r="DO83" s="78"/>
      <c r="DP83" s="78"/>
      <c r="DQ83" s="78"/>
      <c r="DR83" s="78"/>
      <c r="DS83" s="78"/>
      <c r="DT83" s="78"/>
      <c r="DU83" s="78"/>
      <c r="DV83" s="78"/>
      <c r="DW83" s="78"/>
      <c r="DX83" s="78"/>
      <c r="DY83" s="78"/>
      <c r="DZ83" s="78"/>
      <c r="EA83" s="78"/>
      <c r="EB83" s="78"/>
      <c r="EC83" s="78"/>
      <c r="ED83" s="78"/>
      <c r="EE83" s="78"/>
      <c r="EF83" s="78"/>
      <c r="EG83" s="78"/>
      <c r="EH83" s="78"/>
      <c r="EI83" s="78"/>
      <c r="EJ83" s="78"/>
      <c r="EK83" s="78"/>
    </row>
    <row r="84" spans="1:141" s="41" customFormat="1" ht="25.8" x14ac:dyDescent="0.5">
      <c r="A84" s="135" t="s">
        <v>114</v>
      </c>
      <c r="B84" s="155">
        <f>QNB!F60</f>
        <v>4.28</v>
      </c>
      <c r="C84" s="119">
        <f>QNB!E60</f>
        <v>4.05</v>
      </c>
      <c r="D84" s="119">
        <f>QNB!D60</f>
        <v>5.34</v>
      </c>
      <c r="E84" s="119">
        <f>QNB!C60</f>
        <v>6.34</v>
      </c>
      <c r="F84" s="119">
        <f>QNB!B60</f>
        <v>7.63</v>
      </c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8"/>
      <c r="AR84" s="78"/>
      <c r="AS84" s="78"/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8"/>
      <c r="BG84" s="78"/>
      <c r="BH84" s="78"/>
      <c r="BI84" s="78"/>
      <c r="BJ84" s="78"/>
      <c r="BK84" s="78"/>
      <c r="BL84" s="78"/>
      <c r="BM84" s="78"/>
      <c r="BN84" s="78"/>
      <c r="BO84" s="78"/>
      <c r="BP84" s="78"/>
      <c r="BQ84" s="78"/>
      <c r="BR84" s="78"/>
      <c r="BS84" s="78"/>
      <c r="BT84" s="78"/>
      <c r="BU84" s="78"/>
      <c r="BV84" s="78"/>
      <c r="BW84" s="78"/>
      <c r="BX84" s="78"/>
      <c r="BY84" s="78"/>
      <c r="BZ84" s="78"/>
      <c r="CA84" s="78"/>
      <c r="CB84" s="78"/>
      <c r="CC84" s="78"/>
      <c r="CD84" s="78"/>
      <c r="CE84" s="78"/>
      <c r="CF84" s="78"/>
      <c r="CG84" s="78"/>
      <c r="CH84" s="78"/>
      <c r="CI84" s="78"/>
      <c r="CJ84" s="78"/>
      <c r="CK84" s="78"/>
      <c r="CL84" s="78"/>
      <c r="CM84" s="78"/>
      <c r="CN84" s="78"/>
      <c r="CO84" s="78"/>
      <c r="CP84" s="78"/>
      <c r="CQ84" s="78"/>
      <c r="CR84" s="78"/>
      <c r="CS84" s="78"/>
      <c r="CT84" s="78"/>
      <c r="CU84" s="78"/>
      <c r="CV84" s="78"/>
      <c r="CW84" s="78"/>
      <c r="CX84" s="78"/>
      <c r="CY84" s="78"/>
      <c r="CZ84" s="78"/>
      <c r="DA84" s="78"/>
      <c r="DB84" s="78"/>
      <c r="DC84" s="78"/>
      <c r="DD84" s="78"/>
      <c r="DE84" s="78"/>
      <c r="DF84" s="78"/>
      <c r="DG84" s="78"/>
      <c r="DH84" s="78"/>
      <c r="DI84" s="78"/>
      <c r="DJ84" s="78"/>
      <c r="DK84" s="78"/>
      <c r="DL84" s="78"/>
      <c r="DM84" s="78"/>
      <c r="DN84" s="78"/>
      <c r="DO84" s="78"/>
      <c r="DP84" s="78"/>
      <c r="DQ84" s="78"/>
      <c r="DR84" s="78"/>
      <c r="DS84" s="78"/>
      <c r="DT84" s="78"/>
      <c r="DU84" s="78"/>
      <c r="DV84" s="78"/>
      <c r="DW84" s="78"/>
      <c r="DX84" s="78"/>
      <c r="DY84" s="78"/>
      <c r="DZ84" s="78"/>
      <c r="EA84" s="78"/>
      <c r="EB84" s="78"/>
      <c r="EC84" s="78"/>
      <c r="ED84" s="78"/>
      <c r="EE84" s="78"/>
      <c r="EF84" s="78"/>
      <c r="EG84" s="78"/>
      <c r="EH84" s="78"/>
      <c r="EI84" s="78"/>
      <c r="EJ84" s="78"/>
      <c r="EK84" s="78"/>
    </row>
    <row r="85" spans="1:141" ht="20.399999999999999" x14ac:dyDescent="0.35">
      <c r="A85" s="78"/>
      <c r="B85" s="92"/>
      <c r="C85" s="92"/>
      <c r="D85" s="92"/>
      <c r="E85" s="92"/>
      <c r="F85" s="92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  <c r="CE85" s="78"/>
      <c r="CF85" s="78"/>
      <c r="CG85" s="78"/>
      <c r="CH85" s="78"/>
      <c r="CI85" s="78"/>
      <c r="CJ85" s="78"/>
      <c r="CK85" s="78"/>
      <c r="CL85" s="78"/>
      <c r="CM85" s="78"/>
      <c r="CN85" s="78"/>
      <c r="CO85" s="78"/>
      <c r="CP85" s="78"/>
      <c r="CQ85" s="78"/>
      <c r="CR85" s="78"/>
      <c r="CS85" s="78"/>
      <c r="CT85" s="78"/>
      <c r="CU85" s="78"/>
      <c r="CV85" s="78"/>
      <c r="CW85" s="78"/>
      <c r="CX85" s="78"/>
      <c r="CY85" s="78"/>
      <c r="CZ85" s="78"/>
      <c r="DA85" s="78"/>
      <c r="DB85" s="78"/>
      <c r="DC85" s="78"/>
      <c r="DD85" s="78"/>
      <c r="DE85" s="78"/>
      <c r="DF85" s="78"/>
      <c r="DG85" s="78"/>
      <c r="DH85" s="78"/>
      <c r="DI85" s="78"/>
      <c r="DJ85" s="78"/>
      <c r="DK85" s="78"/>
      <c r="DL85" s="78"/>
      <c r="DM85" s="78"/>
      <c r="DN85" s="78"/>
      <c r="DO85" s="78"/>
      <c r="DP85" s="78"/>
      <c r="DQ85" s="78"/>
      <c r="DR85" s="78"/>
      <c r="DS85" s="78"/>
      <c r="DT85" s="78"/>
      <c r="DU85" s="78"/>
      <c r="DV85" s="78"/>
      <c r="DW85" s="78"/>
      <c r="DX85" s="78"/>
      <c r="DY85" s="78"/>
      <c r="DZ85" s="78"/>
      <c r="EA85" s="78"/>
      <c r="EB85" s="78"/>
      <c r="EC85" s="78"/>
      <c r="ED85" s="78"/>
      <c r="EE85" s="78"/>
      <c r="EF85" s="78"/>
      <c r="EG85" s="78"/>
      <c r="EH85" s="78"/>
      <c r="EI85" s="78"/>
      <c r="EJ85" s="78"/>
      <c r="EK85" s="78"/>
    </row>
    <row r="86" spans="1:141" x14ac:dyDescent="0.3">
      <c r="A86" s="93"/>
      <c r="B86" s="96"/>
      <c r="C86" s="96"/>
      <c r="D86" s="96"/>
      <c r="E86" s="96"/>
      <c r="F86" s="96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  <c r="CE86" s="78"/>
      <c r="CF86" s="78"/>
      <c r="CG86" s="78"/>
      <c r="CH86" s="78"/>
      <c r="CI86" s="78"/>
      <c r="CJ86" s="78"/>
      <c r="CK86" s="78"/>
      <c r="CL86" s="78"/>
      <c r="CM86" s="78"/>
      <c r="CN86" s="78"/>
      <c r="CO86" s="78"/>
      <c r="CP86" s="78"/>
      <c r="CQ86" s="78"/>
      <c r="CR86" s="78"/>
      <c r="CS86" s="78"/>
      <c r="CT86" s="78"/>
      <c r="CU86" s="78"/>
      <c r="CV86" s="78"/>
      <c r="CW86" s="78"/>
      <c r="CX86" s="78"/>
      <c r="CY86" s="78"/>
      <c r="CZ86" s="78"/>
      <c r="DA86" s="78"/>
      <c r="DB86" s="78"/>
      <c r="DC86" s="78"/>
      <c r="DD86" s="78"/>
      <c r="DE86" s="78"/>
      <c r="DF86" s="78"/>
      <c r="DG86" s="78"/>
      <c r="DH86" s="78"/>
      <c r="DI86" s="78"/>
      <c r="DJ86" s="78"/>
      <c r="DK86" s="78"/>
      <c r="DL86" s="78"/>
      <c r="DM86" s="78"/>
      <c r="DN86" s="78"/>
      <c r="DO86" s="78"/>
      <c r="DP86" s="78"/>
      <c r="DQ86" s="78"/>
      <c r="DR86" s="78"/>
      <c r="DS86" s="78"/>
      <c r="DT86" s="78"/>
      <c r="DU86" s="78"/>
      <c r="DV86" s="78"/>
      <c r="DW86" s="78"/>
      <c r="DX86" s="78"/>
      <c r="DY86" s="78"/>
      <c r="DZ86" s="78"/>
      <c r="EA86" s="78"/>
      <c r="EB86" s="78"/>
      <c r="EC86" s="78"/>
      <c r="ED86" s="78"/>
      <c r="EE86" s="78"/>
      <c r="EF86" s="78"/>
      <c r="EG86" s="78"/>
      <c r="EH86" s="78"/>
      <c r="EI86" s="78"/>
      <c r="EJ86" s="78"/>
      <c r="EK86" s="78"/>
    </row>
    <row r="87" spans="1:141" x14ac:dyDescent="0.3">
      <c r="A87" s="85"/>
      <c r="B87" s="83"/>
      <c r="C87" s="83"/>
      <c r="D87" s="83"/>
      <c r="E87" s="83"/>
      <c r="F87" s="83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  <c r="CE87" s="78"/>
      <c r="CF87" s="78"/>
      <c r="CG87" s="78"/>
      <c r="CH87" s="78"/>
      <c r="CI87" s="78"/>
      <c r="CJ87" s="78"/>
      <c r="CK87" s="78"/>
      <c r="CL87" s="78"/>
      <c r="CM87" s="78"/>
      <c r="CN87" s="78"/>
      <c r="CO87" s="78"/>
      <c r="CP87" s="78"/>
      <c r="CQ87" s="78"/>
      <c r="CR87" s="78"/>
      <c r="CS87" s="78"/>
      <c r="CT87" s="78"/>
      <c r="CU87" s="78"/>
      <c r="CV87" s="78"/>
      <c r="CW87" s="78"/>
      <c r="CX87" s="78"/>
      <c r="CY87" s="78"/>
      <c r="CZ87" s="78"/>
      <c r="DA87" s="78"/>
      <c r="DB87" s="78"/>
      <c r="DC87" s="78"/>
      <c r="DD87" s="78"/>
      <c r="DE87" s="78"/>
      <c r="DF87" s="78"/>
      <c r="DG87" s="78"/>
      <c r="DH87" s="78"/>
      <c r="DI87" s="78"/>
      <c r="DJ87" s="78"/>
      <c r="DK87" s="78"/>
      <c r="DL87" s="78"/>
      <c r="DM87" s="78"/>
      <c r="DN87" s="78"/>
      <c r="DO87" s="78"/>
      <c r="DP87" s="78"/>
      <c r="DQ87" s="78"/>
      <c r="DR87" s="78"/>
      <c r="DS87" s="78"/>
      <c r="DT87" s="78"/>
      <c r="DU87" s="78"/>
      <c r="DV87" s="78"/>
      <c r="DW87" s="78"/>
      <c r="DX87" s="78"/>
      <c r="DY87" s="78"/>
      <c r="DZ87" s="78"/>
      <c r="EA87" s="78"/>
      <c r="EB87" s="78"/>
      <c r="EC87" s="78"/>
      <c r="ED87" s="78"/>
      <c r="EE87" s="78"/>
      <c r="EF87" s="78"/>
      <c r="EG87" s="78"/>
      <c r="EH87" s="78"/>
      <c r="EI87" s="78"/>
      <c r="EJ87" s="78"/>
      <c r="EK87" s="78"/>
    </row>
    <row r="88" spans="1:141" x14ac:dyDescent="0.3">
      <c r="A88" s="86"/>
      <c r="B88" s="81"/>
      <c r="C88" s="81"/>
      <c r="D88" s="81"/>
      <c r="E88" s="81"/>
      <c r="F88" s="81"/>
      <c r="G88" s="81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  <c r="CE88" s="78"/>
      <c r="CF88" s="78"/>
      <c r="CG88" s="78"/>
      <c r="CH88" s="78"/>
      <c r="CI88" s="78"/>
      <c r="CJ88" s="78"/>
      <c r="CK88" s="78"/>
      <c r="CL88" s="78"/>
      <c r="CM88" s="78"/>
      <c r="CN88" s="78"/>
      <c r="CO88" s="78"/>
      <c r="CP88" s="78"/>
      <c r="CQ88" s="78"/>
      <c r="CR88" s="78"/>
      <c r="CS88" s="78"/>
      <c r="CT88" s="78"/>
      <c r="CU88" s="78"/>
      <c r="CV88" s="78"/>
      <c r="CW88" s="78"/>
      <c r="CX88" s="78"/>
      <c r="CY88" s="78"/>
      <c r="CZ88" s="78"/>
      <c r="DA88" s="78"/>
      <c r="DB88" s="78"/>
      <c r="DC88" s="78"/>
      <c r="DD88" s="78"/>
      <c r="DE88" s="78"/>
      <c r="DF88" s="78"/>
      <c r="DG88" s="78"/>
      <c r="DH88" s="78"/>
      <c r="DI88" s="78"/>
      <c r="DJ88" s="78"/>
      <c r="DK88" s="78"/>
      <c r="DL88" s="78"/>
      <c r="DM88" s="78"/>
      <c r="DN88" s="78"/>
      <c r="DO88" s="78"/>
      <c r="DP88" s="78"/>
      <c r="DQ88" s="78"/>
      <c r="DR88" s="78"/>
      <c r="DS88" s="78"/>
      <c r="DT88" s="78"/>
      <c r="DU88" s="78"/>
      <c r="DV88" s="78"/>
      <c r="DW88" s="78"/>
      <c r="DX88" s="78"/>
      <c r="DY88" s="78"/>
      <c r="DZ88" s="78"/>
      <c r="EA88" s="78"/>
      <c r="EB88" s="78"/>
      <c r="EC88" s="78"/>
      <c r="ED88" s="78"/>
      <c r="EE88" s="78"/>
      <c r="EF88" s="78"/>
      <c r="EG88" s="78"/>
      <c r="EH88" s="78"/>
      <c r="EI88" s="78"/>
      <c r="EJ88" s="78"/>
      <c r="EK88" s="78"/>
    </row>
    <row r="89" spans="1:141" x14ac:dyDescent="0.3"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  <c r="CE89" s="78"/>
      <c r="CF89" s="78"/>
      <c r="CG89" s="78"/>
      <c r="CH89" s="78"/>
      <c r="CI89" s="78"/>
      <c r="CJ89" s="78"/>
      <c r="CK89" s="78"/>
      <c r="CL89" s="78"/>
      <c r="CM89" s="78"/>
      <c r="CN89" s="78"/>
      <c r="CO89" s="78"/>
      <c r="CP89" s="78"/>
      <c r="CQ89" s="78"/>
      <c r="CR89" s="78"/>
      <c r="CS89" s="78"/>
      <c r="CT89" s="78"/>
      <c r="CU89" s="78"/>
      <c r="CV89" s="78"/>
      <c r="CW89" s="78"/>
      <c r="CX89" s="78"/>
      <c r="CY89" s="78"/>
      <c r="CZ89" s="78"/>
      <c r="DA89" s="78"/>
      <c r="DB89" s="78"/>
      <c r="DC89" s="78"/>
      <c r="DD89" s="78"/>
      <c r="DE89" s="78"/>
      <c r="DF89" s="78"/>
      <c r="DG89" s="78"/>
      <c r="DH89" s="78"/>
      <c r="DI89" s="78"/>
      <c r="DJ89" s="78"/>
      <c r="DK89" s="78"/>
      <c r="DL89" s="78"/>
      <c r="DM89" s="78"/>
      <c r="DN89" s="78"/>
      <c r="DO89" s="78"/>
      <c r="DP89" s="78"/>
      <c r="DQ89" s="78"/>
      <c r="DR89" s="78"/>
      <c r="DS89" s="78"/>
      <c r="DT89" s="78"/>
      <c r="DU89" s="78"/>
      <c r="DV89" s="78"/>
      <c r="DW89" s="78"/>
      <c r="DX89" s="78"/>
      <c r="DY89" s="78"/>
      <c r="DZ89" s="78"/>
      <c r="EA89" s="78"/>
      <c r="EB89" s="78"/>
      <c r="EC89" s="78"/>
      <c r="ED89" s="78"/>
      <c r="EE89" s="78"/>
      <c r="EF89" s="78"/>
      <c r="EG89" s="78"/>
      <c r="EH89" s="78"/>
      <c r="EI89" s="78"/>
      <c r="EJ89" s="78"/>
      <c r="EK89" s="78"/>
    </row>
    <row r="90" spans="1:141" x14ac:dyDescent="0.3"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  <c r="CE90" s="78"/>
      <c r="CF90" s="78"/>
      <c r="CG90" s="78"/>
      <c r="CH90" s="78"/>
      <c r="CI90" s="78"/>
      <c r="CJ90" s="78"/>
      <c r="CK90" s="78"/>
      <c r="CL90" s="78"/>
      <c r="CM90" s="78"/>
      <c r="CN90" s="78"/>
      <c r="CO90" s="78"/>
      <c r="CP90" s="78"/>
      <c r="CQ90" s="78"/>
      <c r="CR90" s="78"/>
      <c r="CS90" s="78"/>
      <c r="CT90" s="78"/>
      <c r="CU90" s="78"/>
      <c r="CV90" s="78"/>
      <c r="CW90" s="78"/>
      <c r="CX90" s="78"/>
      <c r="CY90" s="78"/>
      <c r="CZ90" s="78"/>
      <c r="DA90" s="78"/>
      <c r="DB90" s="78"/>
      <c r="DC90" s="78"/>
      <c r="DD90" s="78"/>
      <c r="DE90" s="78"/>
      <c r="DF90" s="78"/>
      <c r="DG90" s="78"/>
      <c r="DH90" s="78"/>
      <c r="DI90" s="78"/>
      <c r="DJ90" s="78"/>
      <c r="DK90" s="78"/>
      <c r="DL90" s="78"/>
      <c r="DM90" s="78"/>
      <c r="DN90" s="78"/>
      <c r="DO90" s="78"/>
      <c r="DP90" s="78"/>
      <c r="DQ90" s="78"/>
      <c r="DR90" s="78"/>
      <c r="DS90" s="78"/>
      <c r="DT90" s="78"/>
      <c r="DU90" s="78"/>
      <c r="DV90" s="78"/>
      <c r="DW90" s="78"/>
      <c r="DX90" s="78"/>
      <c r="DY90" s="78"/>
      <c r="DZ90" s="78"/>
      <c r="EA90" s="78"/>
      <c r="EB90" s="78"/>
      <c r="EC90" s="78"/>
      <c r="ED90" s="78"/>
      <c r="EE90" s="78"/>
      <c r="EF90" s="78"/>
      <c r="EG90" s="78"/>
      <c r="EH90" s="78"/>
      <c r="EI90" s="78"/>
      <c r="EJ90" s="78"/>
      <c r="EK90" s="78"/>
    </row>
    <row r="91" spans="1:141" x14ac:dyDescent="0.3"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  <c r="CE91" s="78"/>
      <c r="CF91" s="78"/>
      <c r="CG91" s="78"/>
      <c r="CH91" s="78"/>
      <c r="CI91" s="78"/>
      <c r="CJ91" s="78"/>
      <c r="CK91" s="78"/>
      <c r="CL91" s="78"/>
      <c r="CM91" s="78"/>
      <c r="CN91" s="78"/>
      <c r="CO91" s="78"/>
      <c r="CP91" s="78"/>
      <c r="CQ91" s="78"/>
      <c r="CR91" s="78"/>
      <c r="CS91" s="78"/>
      <c r="CT91" s="78"/>
      <c r="CU91" s="78"/>
      <c r="CV91" s="78"/>
      <c r="CW91" s="78"/>
      <c r="CX91" s="78"/>
      <c r="CY91" s="78"/>
      <c r="CZ91" s="78"/>
      <c r="DA91" s="78"/>
      <c r="DB91" s="78"/>
      <c r="DC91" s="78"/>
      <c r="DD91" s="78"/>
      <c r="DE91" s="78"/>
      <c r="DF91" s="78"/>
      <c r="DG91" s="78"/>
      <c r="DH91" s="78"/>
      <c r="DI91" s="78"/>
      <c r="DJ91" s="78"/>
      <c r="DK91" s="78"/>
      <c r="DL91" s="78"/>
      <c r="DM91" s="78"/>
      <c r="DN91" s="78"/>
      <c r="DO91" s="78"/>
      <c r="DP91" s="78"/>
      <c r="DQ91" s="78"/>
      <c r="DR91" s="78"/>
      <c r="DS91" s="78"/>
      <c r="DT91" s="78"/>
      <c r="DU91" s="78"/>
      <c r="DV91" s="78"/>
      <c r="DW91" s="78"/>
      <c r="DX91" s="78"/>
      <c r="DY91" s="78"/>
      <c r="DZ91" s="78"/>
      <c r="EA91" s="78"/>
      <c r="EB91" s="78"/>
      <c r="EC91" s="78"/>
      <c r="ED91" s="78"/>
      <c r="EE91" s="78"/>
      <c r="EF91" s="78"/>
      <c r="EG91" s="78"/>
      <c r="EH91" s="78"/>
      <c r="EI91" s="78"/>
      <c r="EJ91" s="78"/>
      <c r="EK91" s="78"/>
    </row>
    <row r="92" spans="1:141" x14ac:dyDescent="0.3"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  <c r="CE92" s="78"/>
      <c r="CF92" s="78"/>
      <c r="CG92" s="78"/>
      <c r="CH92" s="78"/>
      <c r="CI92" s="78"/>
      <c r="CJ92" s="78"/>
      <c r="CK92" s="78"/>
      <c r="CL92" s="78"/>
      <c r="CM92" s="78"/>
      <c r="CN92" s="78"/>
      <c r="CO92" s="78"/>
      <c r="CP92" s="78"/>
      <c r="CQ92" s="78"/>
      <c r="CR92" s="78"/>
      <c r="CS92" s="78"/>
      <c r="CT92" s="78"/>
      <c r="CU92" s="78"/>
      <c r="CV92" s="78"/>
      <c r="CW92" s="78"/>
      <c r="CX92" s="78"/>
      <c r="CY92" s="78"/>
      <c r="CZ92" s="78"/>
      <c r="DA92" s="78"/>
      <c r="DB92" s="78"/>
      <c r="DC92" s="78"/>
      <c r="DD92" s="78"/>
      <c r="DE92" s="78"/>
      <c r="DF92" s="78"/>
      <c r="DG92" s="78"/>
      <c r="DH92" s="78"/>
      <c r="DI92" s="78"/>
      <c r="DJ92" s="78"/>
      <c r="DK92" s="78"/>
      <c r="DL92" s="78"/>
      <c r="DM92" s="78"/>
      <c r="DN92" s="78"/>
      <c r="DO92" s="78"/>
      <c r="DP92" s="78"/>
      <c r="DQ92" s="78"/>
      <c r="DR92" s="78"/>
      <c r="DS92" s="78"/>
      <c r="DT92" s="78"/>
      <c r="DU92" s="78"/>
      <c r="DV92" s="78"/>
      <c r="DW92" s="78"/>
      <c r="DX92" s="78"/>
      <c r="DY92" s="78"/>
      <c r="DZ92" s="78"/>
      <c r="EA92" s="78"/>
      <c r="EB92" s="78"/>
      <c r="EC92" s="78"/>
      <c r="ED92" s="78"/>
      <c r="EE92" s="78"/>
      <c r="EF92" s="78"/>
      <c r="EG92" s="78"/>
      <c r="EH92" s="78"/>
      <c r="EI92" s="78"/>
      <c r="EJ92" s="78"/>
      <c r="EK92" s="78"/>
    </row>
    <row r="93" spans="1:141" x14ac:dyDescent="0.3"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  <c r="CE93" s="78"/>
      <c r="CF93" s="78"/>
      <c r="CG93" s="78"/>
      <c r="CH93" s="78"/>
      <c r="CI93" s="78"/>
      <c r="CJ93" s="78"/>
      <c r="CK93" s="78"/>
      <c r="CL93" s="78"/>
      <c r="CM93" s="78"/>
      <c r="CN93" s="78"/>
      <c r="CO93" s="78"/>
      <c r="CP93" s="78"/>
      <c r="CQ93" s="78"/>
      <c r="CR93" s="78"/>
      <c r="CS93" s="78"/>
      <c r="CT93" s="78"/>
      <c r="CU93" s="78"/>
      <c r="CV93" s="78"/>
      <c r="CW93" s="78"/>
      <c r="CX93" s="78"/>
      <c r="CY93" s="78"/>
      <c r="CZ93" s="78"/>
      <c r="DA93" s="78"/>
      <c r="DB93" s="78"/>
      <c r="DC93" s="78"/>
      <c r="DD93" s="78"/>
      <c r="DE93" s="78"/>
      <c r="DF93" s="78"/>
      <c r="DG93" s="78"/>
      <c r="DH93" s="78"/>
      <c r="DI93" s="78"/>
      <c r="DJ93" s="78"/>
      <c r="DK93" s="78"/>
      <c r="DL93" s="78"/>
      <c r="DM93" s="78"/>
      <c r="DN93" s="78"/>
      <c r="DO93" s="78"/>
      <c r="DP93" s="78"/>
      <c r="DQ93" s="78"/>
      <c r="DR93" s="78"/>
      <c r="DS93" s="78"/>
      <c r="DT93" s="78"/>
      <c r="DU93" s="78"/>
      <c r="DV93" s="78"/>
      <c r="DW93" s="78"/>
      <c r="DX93" s="78"/>
      <c r="DY93" s="78"/>
      <c r="DZ93" s="78"/>
      <c r="EA93" s="78"/>
      <c r="EB93" s="78"/>
      <c r="EC93" s="78"/>
      <c r="ED93" s="78"/>
      <c r="EE93" s="78"/>
      <c r="EF93" s="78"/>
      <c r="EG93" s="78"/>
      <c r="EH93" s="78"/>
      <c r="EI93" s="78"/>
      <c r="EJ93" s="78"/>
      <c r="EK93" s="78"/>
    </row>
    <row r="94" spans="1:141" x14ac:dyDescent="0.3"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  <c r="CE94" s="78"/>
      <c r="CF94" s="78"/>
      <c r="CG94" s="78"/>
      <c r="CH94" s="78"/>
      <c r="CI94" s="78"/>
      <c r="CJ94" s="78"/>
      <c r="CK94" s="78"/>
      <c r="CL94" s="78"/>
      <c r="CM94" s="78"/>
      <c r="CN94" s="78"/>
      <c r="CO94" s="78"/>
      <c r="CP94" s="78"/>
      <c r="CQ94" s="78"/>
      <c r="CR94" s="78"/>
      <c r="CS94" s="78"/>
      <c r="CT94" s="78"/>
      <c r="CU94" s="78"/>
      <c r="CV94" s="78"/>
      <c r="CW94" s="78"/>
      <c r="CX94" s="78"/>
      <c r="CY94" s="78"/>
      <c r="CZ94" s="78"/>
      <c r="DA94" s="78"/>
      <c r="DB94" s="78"/>
      <c r="DC94" s="78"/>
      <c r="DD94" s="78"/>
      <c r="DE94" s="78"/>
      <c r="DF94" s="78"/>
      <c r="DG94" s="78"/>
      <c r="DH94" s="78"/>
      <c r="DI94" s="78"/>
      <c r="DJ94" s="78"/>
      <c r="DK94" s="78"/>
      <c r="DL94" s="78"/>
      <c r="DM94" s="78"/>
      <c r="DN94" s="78"/>
      <c r="DO94" s="78"/>
      <c r="DP94" s="78"/>
      <c r="DQ94" s="78"/>
      <c r="DR94" s="78"/>
      <c r="DS94" s="78"/>
      <c r="DT94" s="78"/>
      <c r="DU94" s="78"/>
      <c r="DV94" s="78"/>
      <c r="DW94" s="78"/>
      <c r="DX94" s="78"/>
      <c r="DY94" s="78"/>
      <c r="DZ94" s="78"/>
      <c r="EA94" s="78"/>
      <c r="EB94" s="78"/>
      <c r="EC94" s="78"/>
      <c r="ED94" s="78"/>
      <c r="EE94" s="78"/>
      <c r="EF94" s="78"/>
      <c r="EG94" s="78"/>
      <c r="EH94" s="78"/>
      <c r="EI94" s="78"/>
      <c r="EJ94" s="78"/>
      <c r="EK94" s="78"/>
    </row>
    <row r="95" spans="1:141" x14ac:dyDescent="0.3"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8"/>
      <c r="AR95" s="78"/>
      <c r="AS95" s="78"/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8"/>
      <c r="BG95" s="78"/>
      <c r="BH95" s="78"/>
      <c r="BI95" s="78"/>
      <c r="BJ95" s="78"/>
      <c r="BK95" s="78"/>
      <c r="BL95" s="78"/>
      <c r="BM95" s="78"/>
      <c r="BN95" s="78"/>
      <c r="BO95" s="78"/>
      <c r="BP95" s="78"/>
      <c r="BQ95" s="78"/>
      <c r="BR95" s="78"/>
      <c r="BS95" s="78"/>
      <c r="BT95" s="78"/>
      <c r="BU95" s="78"/>
      <c r="BV95" s="78"/>
      <c r="BW95" s="78"/>
      <c r="BX95" s="78"/>
      <c r="BY95" s="78"/>
      <c r="BZ95" s="78"/>
      <c r="CA95" s="78"/>
      <c r="CB95" s="78"/>
      <c r="CC95" s="78"/>
      <c r="CD95" s="78"/>
      <c r="CE95" s="78"/>
      <c r="CF95" s="78"/>
      <c r="CG95" s="78"/>
      <c r="CH95" s="78"/>
      <c r="CI95" s="78"/>
      <c r="CJ95" s="78"/>
      <c r="CK95" s="78"/>
      <c r="CL95" s="78"/>
      <c r="CM95" s="78"/>
      <c r="CN95" s="78"/>
      <c r="CO95" s="78"/>
      <c r="CP95" s="78"/>
      <c r="CQ95" s="78"/>
      <c r="CR95" s="78"/>
      <c r="CS95" s="78"/>
      <c r="CT95" s="78"/>
      <c r="CU95" s="78"/>
      <c r="CV95" s="78"/>
      <c r="CW95" s="78"/>
      <c r="CX95" s="78"/>
      <c r="CY95" s="78"/>
      <c r="CZ95" s="78"/>
      <c r="DA95" s="78"/>
      <c r="DB95" s="78"/>
      <c r="DC95" s="78"/>
      <c r="DD95" s="78"/>
      <c r="DE95" s="78"/>
      <c r="DF95" s="78"/>
      <c r="DG95" s="78"/>
      <c r="DH95" s="78"/>
      <c r="DI95" s="78"/>
      <c r="DJ95" s="78"/>
      <c r="DK95" s="78"/>
      <c r="DL95" s="78"/>
      <c r="DM95" s="78"/>
      <c r="DN95" s="78"/>
      <c r="DO95" s="78"/>
      <c r="DP95" s="78"/>
      <c r="DQ95" s="78"/>
      <c r="DR95" s="78"/>
      <c r="DS95" s="78"/>
      <c r="DT95" s="78"/>
      <c r="DU95" s="78"/>
      <c r="DV95" s="78"/>
      <c r="DW95" s="78"/>
      <c r="DX95" s="78"/>
      <c r="DY95" s="78"/>
      <c r="DZ95" s="78"/>
      <c r="EA95" s="78"/>
      <c r="EB95" s="78"/>
      <c r="EC95" s="78"/>
      <c r="ED95" s="78"/>
      <c r="EE95" s="78"/>
      <c r="EF95" s="78"/>
      <c r="EG95" s="78"/>
      <c r="EH95" s="78"/>
      <c r="EI95" s="78"/>
      <c r="EJ95" s="78"/>
      <c r="EK95" s="78"/>
    </row>
    <row r="96" spans="1:141" x14ac:dyDescent="0.3"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8"/>
      <c r="AR96" s="78"/>
      <c r="AS96" s="78"/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8"/>
      <c r="BG96" s="78"/>
      <c r="BH96" s="78"/>
      <c r="BI96" s="78"/>
      <c r="BJ96" s="78"/>
      <c r="BK96" s="78"/>
      <c r="BL96" s="78"/>
      <c r="BM96" s="78"/>
      <c r="BN96" s="78"/>
      <c r="BO96" s="78"/>
      <c r="BP96" s="78"/>
      <c r="BQ96" s="78"/>
      <c r="BR96" s="78"/>
      <c r="BS96" s="78"/>
      <c r="BT96" s="78"/>
      <c r="BU96" s="78"/>
      <c r="BV96" s="78"/>
      <c r="BW96" s="78"/>
      <c r="BX96" s="78"/>
      <c r="BY96" s="78"/>
      <c r="BZ96" s="78"/>
      <c r="CA96" s="78"/>
      <c r="CB96" s="78"/>
      <c r="CC96" s="78"/>
      <c r="CD96" s="78"/>
      <c r="CE96" s="78"/>
      <c r="CF96" s="78"/>
      <c r="CG96" s="78"/>
      <c r="CH96" s="78"/>
      <c r="CI96" s="78"/>
      <c r="CJ96" s="78"/>
      <c r="CK96" s="78"/>
      <c r="CL96" s="78"/>
      <c r="CM96" s="78"/>
      <c r="CN96" s="78"/>
      <c r="CO96" s="78"/>
      <c r="CP96" s="78"/>
      <c r="CQ96" s="78"/>
      <c r="CR96" s="78"/>
      <c r="CS96" s="78"/>
      <c r="CT96" s="78"/>
      <c r="CU96" s="78"/>
      <c r="CV96" s="78"/>
      <c r="CW96" s="78"/>
      <c r="CX96" s="78"/>
      <c r="CY96" s="78"/>
      <c r="CZ96" s="78"/>
      <c r="DA96" s="78"/>
      <c r="DB96" s="78"/>
      <c r="DC96" s="78"/>
      <c r="DD96" s="78"/>
      <c r="DE96" s="78"/>
      <c r="DF96" s="78"/>
      <c r="DG96" s="78"/>
      <c r="DH96" s="78"/>
      <c r="DI96" s="78"/>
      <c r="DJ96" s="78"/>
      <c r="DK96" s="78"/>
      <c r="DL96" s="78"/>
      <c r="DM96" s="78"/>
      <c r="DN96" s="78"/>
      <c r="DO96" s="78"/>
      <c r="DP96" s="78"/>
      <c r="DQ96" s="78"/>
      <c r="DR96" s="78"/>
      <c r="DS96" s="78"/>
      <c r="DT96" s="78"/>
      <c r="DU96" s="78"/>
      <c r="DV96" s="78"/>
      <c r="DW96" s="78"/>
      <c r="DX96" s="78"/>
      <c r="DY96" s="78"/>
      <c r="DZ96" s="78"/>
      <c r="EA96" s="78"/>
      <c r="EB96" s="78"/>
      <c r="EC96" s="78"/>
      <c r="ED96" s="78"/>
      <c r="EE96" s="78"/>
      <c r="EF96" s="78"/>
      <c r="EG96" s="78"/>
      <c r="EH96" s="78"/>
      <c r="EI96" s="78"/>
      <c r="EJ96" s="78"/>
      <c r="EK96" s="78"/>
    </row>
    <row r="97" spans="8:141" x14ac:dyDescent="0.3"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8"/>
      <c r="AR97" s="78"/>
      <c r="AS97" s="78"/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8"/>
      <c r="BG97" s="78"/>
      <c r="BH97" s="78"/>
      <c r="BI97" s="78"/>
      <c r="BJ97" s="78"/>
      <c r="BK97" s="78"/>
      <c r="BL97" s="78"/>
      <c r="BM97" s="78"/>
      <c r="BN97" s="78"/>
      <c r="BO97" s="78"/>
      <c r="BP97" s="78"/>
      <c r="BQ97" s="78"/>
      <c r="BR97" s="78"/>
      <c r="BS97" s="78"/>
      <c r="BT97" s="78"/>
      <c r="BU97" s="78"/>
      <c r="BV97" s="78"/>
      <c r="BW97" s="78"/>
      <c r="BX97" s="78"/>
      <c r="BY97" s="78"/>
      <c r="BZ97" s="78"/>
      <c r="CA97" s="78"/>
      <c r="CB97" s="78"/>
      <c r="CC97" s="78"/>
      <c r="CD97" s="78"/>
      <c r="CE97" s="78"/>
      <c r="CF97" s="78"/>
      <c r="CG97" s="78"/>
      <c r="CH97" s="78"/>
      <c r="CI97" s="78"/>
      <c r="CJ97" s="78"/>
      <c r="CK97" s="78"/>
      <c r="CL97" s="78"/>
      <c r="CM97" s="78"/>
      <c r="CN97" s="78"/>
      <c r="CO97" s="78"/>
      <c r="CP97" s="78"/>
      <c r="CQ97" s="78"/>
      <c r="CR97" s="78"/>
      <c r="CS97" s="78"/>
      <c r="CT97" s="78"/>
      <c r="CU97" s="78"/>
      <c r="CV97" s="78"/>
      <c r="CW97" s="78"/>
      <c r="CX97" s="78"/>
      <c r="CY97" s="78"/>
      <c r="CZ97" s="78"/>
      <c r="DA97" s="78"/>
      <c r="DB97" s="78"/>
      <c r="DC97" s="78"/>
      <c r="DD97" s="78"/>
      <c r="DE97" s="78"/>
      <c r="DF97" s="78"/>
      <c r="DG97" s="78"/>
      <c r="DH97" s="78"/>
      <c r="DI97" s="78"/>
      <c r="DJ97" s="78"/>
      <c r="DK97" s="78"/>
      <c r="DL97" s="78"/>
      <c r="DM97" s="78"/>
      <c r="DN97" s="78"/>
      <c r="DO97" s="78"/>
      <c r="DP97" s="78"/>
      <c r="DQ97" s="78"/>
      <c r="DR97" s="78"/>
      <c r="DS97" s="78"/>
      <c r="DT97" s="78"/>
      <c r="DU97" s="78"/>
      <c r="DV97" s="78"/>
      <c r="DW97" s="78"/>
      <c r="DX97" s="78"/>
      <c r="DY97" s="78"/>
      <c r="DZ97" s="78"/>
      <c r="EA97" s="78"/>
      <c r="EB97" s="78"/>
      <c r="EC97" s="78"/>
      <c r="ED97" s="78"/>
      <c r="EE97" s="78"/>
      <c r="EF97" s="78"/>
      <c r="EG97" s="78"/>
      <c r="EH97" s="78"/>
      <c r="EI97" s="78"/>
      <c r="EJ97" s="78"/>
      <c r="EK97" s="78"/>
    </row>
    <row r="98" spans="8:141" x14ac:dyDescent="0.3"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8"/>
      <c r="AR98" s="78"/>
      <c r="AS98" s="78"/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8"/>
      <c r="BG98" s="78"/>
      <c r="BH98" s="78"/>
      <c r="BI98" s="78"/>
      <c r="BJ98" s="78"/>
      <c r="BK98" s="78"/>
      <c r="BL98" s="78"/>
      <c r="BM98" s="78"/>
      <c r="BN98" s="78"/>
      <c r="BO98" s="78"/>
      <c r="BP98" s="78"/>
      <c r="BQ98" s="78"/>
      <c r="BR98" s="78"/>
      <c r="BS98" s="78"/>
      <c r="BT98" s="78"/>
      <c r="BU98" s="78"/>
      <c r="BV98" s="78"/>
      <c r="BW98" s="78"/>
      <c r="BX98" s="78"/>
      <c r="BY98" s="78"/>
      <c r="BZ98" s="78"/>
      <c r="CA98" s="78"/>
      <c r="CB98" s="78"/>
      <c r="CC98" s="78"/>
      <c r="CD98" s="78"/>
      <c r="CE98" s="78"/>
      <c r="CF98" s="78"/>
      <c r="CG98" s="78"/>
      <c r="CH98" s="78"/>
      <c r="CI98" s="78"/>
      <c r="CJ98" s="78"/>
      <c r="CK98" s="78"/>
      <c r="CL98" s="78"/>
      <c r="CM98" s="78"/>
      <c r="CN98" s="78"/>
      <c r="CO98" s="78"/>
      <c r="CP98" s="78"/>
      <c r="CQ98" s="78"/>
      <c r="CR98" s="78"/>
      <c r="CS98" s="78"/>
      <c r="CT98" s="78"/>
      <c r="CU98" s="78"/>
      <c r="CV98" s="78"/>
      <c r="CW98" s="78"/>
      <c r="CX98" s="78"/>
      <c r="CY98" s="78"/>
      <c r="CZ98" s="78"/>
      <c r="DA98" s="78"/>
      <c r="DB98" s="78"/>
      <c r="DC98" s="78"/>
      <c r="DD98" s="78"/>
      <c r="DE98" s="78"/>
      <c r="DF98" s="78"/>
      <c r="DG98" s="78"/>
      <c r="DH98" s="78"/>
      <c r="DI98" s="78"/>
      <c r="DJ98" s="78"/>
      <c r="DK98" s="78"/>
      <c r="DL98" s="78"/>
      <c r="DM98" s="78"/>
      <c r="DN98" s="78"/>
      <c r="DO98" s="78"/>
      <c r="DP98" s="78"/>
      <c r="DQ98" s="78"/>
      <c r="DR98" s="78"/>
      <c r="DS98" s="78"/>
      <c r="DT98" s="78"/>
      <c r="DU98" s="78"/>
      <c r="DV98" s="78"/>
      <c r="DW98" s="78"/>
      <c r="DX98" s="78"/>
      <c r="DY98" s="78"/>
      <c r="DZ98" s="78"/>
      <c r="EA98" s="78"/>
      <c r="EB98" s="78"/>
      <c r="EC98" s="78"/>
      <c r="ED98" s="78"/>
      <c r="EE98" s="78"/>
      <c r="EF98" s="78"/>
      <c r="EG98" s="78"/>
      <c r="EH98" s="78"/>
      <c r="EI98" s="78"/>
      <c r="EJ98" s="78"/>
      <c r="EK98" s="78"/>
    </row>
    <row r="99" spans="8:141" x14ac:dyDescent="0.3"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8"/>
      <c r="S99" s="78"/>
      <c r="T99" s="78"/>
      <c r="U99" s="78"/>
      <c r="V99" s="78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8"/>
      <c r="AR99" s="78"/>
      <c r="AS99" s="78"/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8"/>
      <c r="BG99" s="78"/>
      <c r="BH99" s="78"/>
      <c r="BI99" s="78"/>
      <c r="BJ99" s="78"/>
      <c r="BK99" s="78"/>
      <c r="BL99" s="78"/>
      <c r="BM99" s="78"/>
      <c r="BN99" s="78"/>
      <c r="BO99" s="78"/>
      <c r="BP99" s="78"/>
      <c r="BQ99" s="78"/>
      <c r="BR99" s="78"/>
      <c r="BS99" s="78"/>
      <c r="BT99" s="78"/>
      <c r="BU99" s="78"/>
      <c r="BV99" s="78"/>
      <c r="BW99" s="78"/>
      <c r="BX99" s="78"/>
      <c r="BY99" s="78"/>
      <c r="BZ99" s="78"/>
      <c r="CA99" s="78"/>
      <c r="CB99" s="78"/>
      <c r="CC99" s="78"/>
      <c r="CD99" s="78"/>
      <c r="CE99" s="78"/>
      <c r="CF99" s="78"/>
      <c r="CG99" s="78"/>
      <c r="CH99" s="78"/>
      <c r="CI99" s="78"/>
      <c r="CJ99" s="78"/>
      <c r="CK99" s="78"/>
      <c r="CL99" s="78"/>
      <c r="CM99" s="78"/>
      <c r="CN99" s="78"/>
      <c r="CO99" s="78"/>
      <c r="CP99" s="78"/>
      <c r="CQ99" s="78"/>
      <c r="CR99" s="78"/>
      <c r="CS99" s="78"/>
      <c r="CT99" s="78"/>
      <c r="CU99" s="78"/>
      <c r="CV99" s="78"/>
      <c r="CW99" s="78"/>
      <c r="CX99" s="78"/>
      <c r="CY99" s="78"/>
      <c r="CZ99" s="78"/>
      <c r="DA99" s="78"/>
      <c r="DB99" s="78"/>
      <c r="DC99" s="78"/>
      <c r="DD99" s="78"/>
      <c r="DE99" s="78"/>
      <c r="DF99" s="78"/>
      <c r="DG99" s="78"/>
      <c r="DH99" s="78"/>
      <c r="DI99" s="78"/>
      <c r="DJ99" s="78"/>
      <c r="DK99" s="78"/>
      <c r="DL99" s="78"/>
      <c r="DM99" s="78"/>
      <c r="DN99" s="78"/>
      <c r="DO99" s="78"/>
      <c r="DP99" s="78"/>
      <c r="DQ99" s="78"/>
      <c r="DR99" s="78"/>
      <c r="DS99" s="78"/>
      <c r="DT99" s="78"/>
      <c r="DU99" s="78"/>
      <c r="DV99" s="78"/>
      <c r="DW99" s="78"/>
      <c r="DX99" s="78"/>
      <c r="DY99" s="78"/>
      <c r="DZ99" s="78"/>
      <c r="EA99" s="78"/>
      <c r="EB99" s="78"/>
      <c r="EC99" s="78"/>
      <c r="ED99" s="78"/>
      <c r="EE99" s="78"/>
      <c r="EF99" s="78"/>
      <c r="EG99" s="78"/>
      <c r="EH99" s="78"/>
      <c r="EI99" s="78"/>
      <c r="EJ99" s="78"/>
      <c r="EK99" s="78"/>
    </row>
    <row r="100" spans="8:141" x14ac:dyDescent="0.3"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8"/>
      <c r="S100" s="78"/>
      <c r="T100" s="78"/>
      <c r="U100" s="78"/>
      <c r="V100" s="78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8"/>
      <c r="AR100" s="78"/>
      <c r="AS100" s="78"/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8"/>
      <c r="BG100" s="78"/>
      <c r="BH100" s="78"/>
      <c r="BI100" s="78"/>
      <c r="BJ100" s="78"/>
      <c r="BK100" s="78"/>
      <c r="BL100" s="78"/>
      <c r="BM100" s="78"/>
      <c r="BN100" s="78"/>
      <c r="BO100" s="78"/>
      <c r="BP100" s="78"/>
      <c r="BQ100" s="78"/>
      <c r="BR100" s="78"/>
      <c r="BS100" s="78"/>
      <c r="BT100" s="78"/>
      <c r="BU100" s="78"/>
      <c r="BV100" s="78"/>
      <c r="BW100" s="78"/>
      <c r="BX100" s="78"/>
      <c r="BY100" s="78"/>
      <c r="BZ100" s="78"/>
      <c r="CA100" s="78"/>
      <c r="CB100" s="78"/>
      <c r="CC100" s="78"/>
      <c r="CD100" s="78"/>
      <c r="CE100" s="78"/>
      <c r="CF100" s="78"/>
      <c r="CG100" s="78"/>
      <c r="CH100" s="78"/>
      <c r="CI100" s="78"/>
      <c r="CJ100" s="78"/>
      <c r="CK100" s="78"/>
      <c r="CL100" s="78"/>
      <c r="CM100" s="78"/>
      <c r="CN100" s="78"/>
      <c r="CO100" s="78"/>
      <c r="CP100" s="78"/>
      <c r="CQ100" s="78"/>
      <c r="CR100" s="78"/>
      <c r="CS100" s="78"/>
      <c r="CT100" s="78"/>
      <c r="CU100" s="78"/>
      <c r="CV100" s="78"/>
      <c r="CW100" s="78"/>
      <c r="CX100" s="78"/>
      <c r="CY100" s="78"/>
      <c r="CZ100" s="78"/>
      <c r="DA100" s="78"/>
      <c r="DB100" s="78"/>
      <c r="DC100" s="78"/>
      <c r="DD100" s="78"/>
      <c r="DE100" s="78"/>
      <c r="DF100" s="78"/>
      <c r="DG100" s="78"/>
      <c r="DH100" s="78"/>
      <c r="DI100" s="78"/>
      <c r="DJ100" s="78"/>
      <c r="DK100" s="78"/>
      <c r="DL100" s="78"/>
      <c r="DM100" s="78"/>
      <c r="DN100" s="78"/>
      <c r="DO100" s="78"/>
      <c r="DP100" s="78"/>
      <c r="DQ100" s="78"/>
      <c r="DR100" s="78"/>
      <c r="DS100" s="78"/>
      <c r="DT100" s="78"/>
      <c r="DU100" s="78"/>
      <c r="DV100" s="78"/>
      <c r="DW100" s="78"/>
      <c r="DX100" s="78"/>
      <c r="DY100" s="78"/>
      <c r="DZ100" s="78"/>
      <c r="EA100" s="78"/>
      <c r="EB100" s="78"/>
      <c r="EC100" s="78"/>
      <c r="ED100" s="78"/>
      <c r="EE100" s="78"/>
      <c r="EF100" s="78"/>
      <c r="EG100" s="78"/>
      <c r="EH100" s="78"/>
      <c r="EI100" s="78"/>
      <c r="EJ100" s="78"/>
      <c r="EK100" s="78"/>
    </row>
    <row r="101" spans="8:141" x14ac:dyDescent="0.3"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</row>
    <row r="102" spans="8:141" x14ac:dyDescent="0.3"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78"/>
      <c r="AM102" s="78"/>
      <c r="AN102" s="78"/>
      <c r="AO102" s="78"/>
      <c r="AP102" s="78"/>
      <c r="AQ102" s="78"/>
      <c r="AR102" s="78"/>
      <c r="AS102" s="78"/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8"/>
      <c r="BG102" s="78"/>
      <c r="BH102" s="78"/>
      <c r="BI102" s="78"/>
      <c r="BJ102" s="78"/>
      <c r="BK102" s="78"/>
      <c r="BL102" s="78"/>
      <c r="BM102" s="78"/>
      <c r="BN102" s="78"/>
      <c r="BO102" s="78"/>
      <c r="BP102" s="78"/>
      <c r="BQ102" s="78"/>
      <c r="BR102" s="78"/>
      <c r="BS102" s="78"/>
      <c r="BT102" s="78"/>
      <c r="BU102" s="78"/>
      <c r="BV102" s="78"/>
      <c r="BW102" s="78"/>
      <c r="BX102" s="78"/>
      <c r="BY102" s="78"/>
      <c r="BZ102" s="78"/>
      <c r="CA102" s="78"/>
      <c r="CB102" s="78"/>
      <c r="CC102" s="78"/>
      <c r="CD102" s="78"/>
      <c r="CE102" s="78"/>
      <c r="CF102" s="78"/>
      <c r="CG102" s="78"/>
      <c r="CH102" s="78"/>
      <c r="CI102" s="78"/>
      <c r="CJ102" s="78"/>
      <c r="CK102" s="78"/>
      <c r="CL102" s="78"/>
      <c r="CM102" s="78"/>
      <c r="CN102" s="78"/>
      <c r="CO102" s="78"/>
      <c r="CP102" s="78"/>
      <c r="CQ102" s="78"/>
      <c r="CR102" s="78"/>
      <c r="CS102" s="78"/>
      <c r="CT102" s="78"/>
      <c r="CU102" s="78"/>
      <c r="CV102" s="78"/>
      <c r="CW102" s="78"/>
      <c r="CX102" s="78"/>
      <c r="CY102" s="78"/>
      <c r="CZ102" s="78"/>
      <c r="DA102" s="78"/>
      <c r="DB102" s="78"/>
      <c r="DC102" s="78"/>
      <c r="DD102" s="78"/>
      <c r="DE102" s="78"/>
      <c r="DF102" s="78"/>
      <c r="DG102" s="78"/>
      <c r="DH102" s="78"/>
      <c r="DI102" s="78"/>
      <c r="DJ102" s="78"/>
      <c r="DK102" s="78"/>
      <c r="DL102" s="78"/>
      <c r="DM102" s="78"/>
      <c r="DN102" s="78"/>
      <c r="DO102" s="78"/>
      <c r="DP102" s="78"/>
      <c r="DQ102" s="78"/>
      <c r="DR102" s="78"/>
      <c r="DS102" s="78"/>
      <c r="DT102" s="78"/>
      <c r="DU102" s="78"/>
      <c r="DV102" s="78"/>
      <c r="DW102" s="78"/>
      <c r="DX102" s="78"/>
      <c r="DY102" s="78"/>
      <c r="DZ102" s="78"/>
      <c r="EA102" s="78"/>
      <c r="EB102" s="78"/>
      <c r="EC102" s="78"/>
      <c r="ED102" s="78"/>
      <c r="EE102" s="78"/>
      <c r="EF102" s="78"/>
      <c r="EG102" s="78"/>
      <c r="EH102" s="78"/>
      <c r="EI102" s="78"/>
      <c r="EJ102" s="78"/>
      <c r="EK102" s="78"/>
    </row>
    <row r="103" spans="8:141" x14ac:dyDescent="0.3"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8"/>
      <c r="S103" s="78"/>
      <c r="T103" s="78"/>
      <c r="U103" s="78"/>
      <c r="V103" s="78"/>
      <c r="W103" s="78"/>
      <c r="X103" s="78"/>
      <c r="Y103" s="78"/>
      <c r="Z103" s="78"/>
      <c r="AA103" s="78"/>
      <c r="AB103" s="78"/>
      <c r="AC103" s="78"/>
      <c r="AD103" s="78"/>
      <c r="AE103" s="78"/>
      <c r="AF103" s="78"/>
      <c r="AG103" s="78"/>
      <c r="AH103" s="78"/>
      <c r="AI103" s="78"/>
      <c r="AJ103" s="78"/>
      <c r="AK103" s="78"/>
      <c r="AL103" s="78"/>
      <c r="AM103" s="78"/>
      <c r="AN103" s="78"/>
      <c r="AO103" s="78"/>
      <c r="AP103" s="78"/>
      <c r="AQ103" s="78"/>
      <c r="AR103" s="78"/>
      <c r="AS103" s="78"/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8"/>
      <c r="BG103" s="78"/>
      <c r="BH103" s="78"/>
      <c r="BI103" s="78"/>
      <c r="BJ103" s="78"/>
      <c r="BK103" s="78"/>
      <c r="BL103" s="78"/>
      <c r="BM103" s="78"/>
      <c r="BN103" s="78"/>
      <c r="BO103" s="78"/>
      <c r="BP103" s="78"/>
      <c r="BQ103" s="78"/>
      <c r="BR103" s="78"/>
      <c r="BS103" s="78"/>
      <c r="BT103" s="78"/>
      <c r="BU103" s="78"/>
      <c r="BV103" s="78"/>
      <c r="BW103" s="78"/>
      <c r="BX103" s="78"/>
      <c r="BY103" s="78"/>
      <c r="BZ103" s="78"/>
      <c r="CA103" s="78"/>
      <c r="CB103" s="78"/>
      <c r="CC103" s="78"/>
      <c r="CD103" s="78"/>
      <c r="CE103" s="78"/>
      <c r="CF103" s="78"/>
      <c r="CG103" s="78"/>
      <c r="CH103" s="78"/>
      <c r="CI103" s="78"/>
      <c r="CJ103" s="78"/>
      <c r="CK103" s="78"/>
      <c r="CL103" s="78"/>
      <c r="CM103" s="78"/>
      <c r="CN103" s="78"/>
      <c r="CO103" s="78"/>
      <c r="CP103" s="78"/>
      <c r="CQ103" s="78"/>
      <c r="CR103" s="78"/>
      <c r="CS103" s="78"/>
      <c r="CT103" s="78"/>
      <c r="CU103" s="78"/>
      <c r="CV103" s="78"/>
      <c r="CW103" s="78"/>
      <c r="CX103" s="78"/>
      <c r="CY103" s="78"/>
      <c r="CZ103" s="78"/>
      <c r="DA103" s="78"/>
      <c r="DB103" s="78"/>
      <c r="DC103" s="78"/>
      <c r="DD103" s="78"/>
      <c r="DE103" s="78"/>
      <c r="DF103" s="78"/>
      <c r="DG103" s="78"/>
      <c r="DH103" s="78"/>
      <c r="DI103" s="78"/>
      <c r="DJ103" s="78"/>
      <c r="DK103" s="78"/>
      <c r="DL103" s="78"/>
      <c r="DM103" s="78"/>
      <c r="DN103" s="78"/>
      <c r="DO103" s="78"/>
      <c r="DP103" s="78"/>
      <c r="DQ103" s="78"/>
      <c r="DR103" s="78"/>
      <c r="DS103" s="78"/>
      <c r="DT103" s="78"/>
      <c r="DU103" s="78"/>
      <c r="DV103" s="78"/>
      <c r="DW103" s="78"/>
      <c r="DX103" s="78"/>
      <c r="DY103" s="78"/>
      <c r="DZ103" s="78"/>
      <c r="EA103" s="78"/>
      <c r="EB103" s="78"/>
      <c r="EC103" s="78"/>
      <c r="ED103" s="78"/>
      <c r="EE103" s="78"/>
      <c r="EF103" s="78"/>
      <c r="EG103" s="78"/>
      <c r="EH103" s="78"/>
      <c r="EI103" s="78"/>
      <c r="EJ103" s="78"/>
      <c r="EK103" s="78"/>
    </row>
    <row r="104" spans="8:141" x14ac:dyDescent="0.3"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8"/>
      <c r="S104" s="78"/>
      <c r="T104" s="78"/>
      <c r="U104" s="78"/>
      <c r="V104" s="78"/>
      <c r="W104" s="78"/>
      <c r="X104" s="78"/>
      <c r="Y104" s="78"/>
      <c r="Z104" s="78"/>
      <c r="AA104" s="78"/>
      <c r="AB104" s="78"/>
      <c r="AC104" s="78"/>
      <c r="AD104" s="78"/>
      <c r="AE104" s="78"/>
      <c r="AF104" s="78"/>
      <c r="AG104" s="78"/>
      <c r="AH104" s="78"/>
      <c r="AI104" s="78"/>
      <c r="AJ104" s="78"/>
      <c r="AK104" s="78"/>
      <c r="AL104" s="78"/>
      <c r="AM104" s="78"/>
      <c r="AN104" s="78"/>
      <c r="AO104" s="78"/>
      <c r="AP104" s="78"/>
      <c r="AQ104" s="78"/>
      <c r="AR104" s="78"/>
      <c r="AS104" s="78"/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8"/>
      <c r="BG104" s="78"/>
      <c r="BH104" s="78"/>
      <c r="BI104" s="78"/>
      <c r="BJ104" s="78"/>
      <c r="BK104" s="78"/>
      <c r="BL104" s="78"/>
      <c r="BM104" s="78"/>
      <c r="BN104" s="78"/>
      <c r="BO104" s="78"/>
      <c r="BP104" s="78"/>
      <c r="BQ104" s="78"/>
      <c r="BR104" s="78"/>
      <c r="BS104" s="78"/>
      <c r="BT104" s="78"/>
      <c r="BU104" s="78"/>
      <c r="BV104" s="78"/>
      <c r="BW104" s="78"/>
      <c r="BX104" s="78"/>
      <c r="BY104" s="78"/>
      <c r="BZ104" s="78"/>
      <c r="CA104" s="78"/>
      <c r="CB104" s="78"/>
      <c r="CC104" s="78"/>
      <c r="CD104" s="78"/>
      <c r="CE104" s="78"/>
      <c r="CF104" s="78"/>
      <c r="CG104" s="78"/>
      <c r="CH104" s="78"/>
      <c r="CI104" s="78"/>
      <c r="CJ104" s="78"/>
      <c r="CK104" s="78"/>
      <c r="CL104" s="78"/>
      <c r="CM104" s="78"/>
      <c r="CN104" s="78"/>
      <c r="CO104" s="78"/>
      <c r="CP104" s="78"/>
      <c r="CQ104" s="78"/>
      <c r="CR104" s="78"/>
      <c r="CS104" s="78"/>
      <c r="CT104" s="78"/>
      <c r="CU104" s="78"/>
      <c r="CV104" s="78"/>
      <c r="CW104" s="78"/>
      <c r="CX104" s="78"/>
      <c r="CY104" s="78"/>
      <c r="CZ104" s="78"/>
      <c r="DA104" s="78"/>
      <c r="DB104" s="78"/>
      <c r="DC104" s="78"/>
      <c r="DD104" s="78"/>
      <c r="DE104" s="78"/>
      <c r="DF104" s="78"/>
      <c r="DG104" s="78"/>
      <c r="DH104" s="78"/>
      <c r="DI104" s="78"/>
      <c r="DJ104" s="78"/>
      <c r="DK104" s="78"/>
      <c r="DL104" s="78"/>
      <c r="DM104" s="78"/>
      <c r="DN104" s="78"/>
      <c r="DO104" s="78"/>
      <c r="DP104" s="78"/>
      <c r="DQ104" s="78"/>
      <c r="DR104" s="78"/>
      <c r="DS104" s="78"/>
      <c r="DT104" s="78"/>
      <c r="DU104" s="78"/>
      <c r="DV104" s="78"/>
      <c r="DW104" s="78"/>
      <c r="DX104" s="78"/>
      <c r="DY104" s="78"/>
      <c r="DZ104" s="78"/>
      <c r="EA104" s="78"/>
      <c r="EB104" s="78"/>
      <c r="EC104" s="78"/>
      <c r="ED104" s="78"/>
      <c r="EE104" s="78"/>
      <c r="EF104" s="78"/>
      <c r="EG104" s="78"/>
      <c r="EH104" s="78"/>
      <c r="EI104" s="78"/>
      <c r="EJ104" s="78"/>
      <c r="EK104" s="78"/>
    </row>
    <row r="105" spans="8:141" x14ac:dyDescent="0.3"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78"/>
      <c r="AO105" s="78"/>
      <c r="AP105" s="78"/>
      <c r="AQ105" s="78"/>
      <c r="AR105" s="78"/>
      <c r="AS105" s="78"/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8"/>
      <c r="BG105" s="78"/>
      <c r="BH105" s="78"/>
      <c r="BI105" s="78"/>
      <c r="BJ105" s="78"/>
      <c r="BK105" s="78"/>
      <c r="BL105" s="78"/>
      <c r="BM105" s="78"/>
      <c r="BN105" s="78"/>
      <c r="BO105" s="78"/>
      <c r="BP105" s="78"/>
      <c r="BQ105" s="78"/>
      <c r="BR105" s="78"/>
      <c r="BS105" s="78"/>
      <c r="BT105" s="78"/>
      <c r="BU105" s="78"/>
      <c r="BV105" s="78"/>
      <c r="BW105" s="78"/>
      <c r="BX105" s="78"/>
      <c r="BY105" s="78"/>
      <c r="BZ105" s="78"/>
      <c r="CA105" s="78"/>
      <c r="CB105" s="78"/>
      <c r="CC105" s="78"/>
      <c r="CD105" s="78"/>
      <c r="CE105" s="78"/>
      <c r="CF105" s="78"/>
      <c r="CG105" s="78"/>
      <c r="CH105" s="78"/>
      <c r="CI105" s="78"/>
      <c r="CJ105" s="78"/>
      <c r="CK105" s="78"/>
      <c r="CL105" s="78"/>
      <c r="CM105" s="78"/>
      <c r="CN105" s="78"/>
      <c r="CO105" s="78"/>
      <c r="CP105" s="78"/>
      <c r="CQ105" s="78"/>
      <c r="CR105" s="78"/>
      <c r="CS105" s="78"/>
      <c r="CT105" s="78"/>
      <c r="CU105" s="78"/>
      <c r="CV105" s="78"/>
      <c r="CW105" s="78"/>
      <c r="CX105" s="78"/>
      <c r="CY105" s="78"/>
      <c r="CZ105" s="78"/>
      <c r="DA105" s="78"/>
      <c r="DB105" s="78"/>
      <c r="DC105" s="78"/>
      <c r="DD105" s="78"/>
      <c r="DE105" s="78"/>
      <c r="DF105" s="78"/>
      <c r="DG105" s="78"/>
      <c r="DH105" s="78"/>
      <c r="DI105" s="78"/>
      <c r="DJ105" s="78"/>
      <c r="DK105" s="78"/>
      <c r="DL105" s="78"/>
      <c r="DM105" s="78"/>
      <c r="DN105" s="78"/>
      <c r="DO105" s="78"/>
      <c r="DP105" s="78"/>
      <c r="DQ105" s="78"/>
      <c r="DR105" s="78"/>
      <c r="DS105" s="78"/>
      <c r="DT105" s="78"/>
      <c r="DU105" s="78"/>
      <c r="DV105" s="78"/>
      <c r="DW105" s="78"/>
      <c r="DX105" s="78"/>
      <c r="DY105" s="78"/>
      <c r="DZ105" s="78"/>
      <c r="EA105" s="78"/>
      <c r="EB105" s="78"/>
      <c r="EC105" s="78"/>
      <c r="ED105" s="78"/>
      <c r="EE105" s="78"/>
      <c r="EF105" s="78"/>
      <c r="EG105" s="78"/>
      <c r="EH105" s="78"/>
      <c r="EI105" s="78"/>
      <c r="EJ105" s="78"/>
      <c r="EK105" s="78"/>
    </row>
    <row r="106" spans="8:141" x14ac:dyDescent="0.3"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78"/>
      <c r="AO106" s="78"/>
      <c r="AP106" s="78"/>
      <c r="AQ106" s="78"/>
      <c r="AR106" s="78"/>
      <c r="AS106" s="78"/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8"/>
      <c r="BG106" s="78"/>
      <c r="BH106" s="78"/>
      <c r="BI106" s="78"/>
      <c r="BJ106" s="78"/>
      <c r="BK106" s="78"/>
      <c r="BL106" s="78"/>
      <c r="BM106" s="78"/>
      <c r="BN106" s="78"/>
      <c r="BO106" s="78"/>
      <c r="BP106" s="78"/>
      <c r="BQ106" s="78"/>
      <c r="BR106" s="78"/>
      <c r="BS106" s="78"/>
      <c r="BT106" s="78"/>
      <c r="BU106" s="78"/>
      <c r="BV106" s="78"/>
      <c r="BW106" s="78"/>
      <c r="BX106" s="78"/>
      <c r="BY106" s="78"/>
      <c r="BZ106" s="78"/>
      <c r="CA106" s="78"/>
      <c r="CB106" s="78"/>
      <c r="CC106" s="78"/>
      <c r="CD106" s="78"/>
      <c r="CE106" s="78"/>
      <c r="CF106" s="78"/>
      <c r="CG106" s="78"/>
      <c r="CH106" s="78"/>
      <c r="CI106" s="78"/>
      <c r="CJ106" s="78"/>
      <c r="CK106" s="78"/>
      <c r="CL106" s="78"/>
      <c r="CM106" s="78"/>
      <c r="CN106" s="78"/>
      <c r="CO106" s="78"/>
      <c r="CP106" s="78"/>
      <c r="CQ106" s="78"/>
      <c r="CR106" s="78"/>
      <c r="CS106" s="78"/>
      <c r="CT106" s="78"/>
      <c r="CU106" s="78"/>
      <c r="CV106" s="78"/>
      <c r="CW106" s="78"/>
      <c r="CX106" s="78"/>
      <c r="CY106" s="78"/>
      <c r="CZ106" s="78"/>
      <c r="DA106" s="78"/>
      <c r="DB106" s="78"/>
      <c r="DC106" s="78"/>
      <c r="DD106" s="78"/>
      <c r="DE106" s="78"/>
      <c r="DF106" s="78"/>
      <c r="DG106" s="78"/>
      <c r="DH106" s="78"/>
      <c r="DI106" s="78"/>
      <c r="DJ106" s="78"/>
      <c r="DK106" s="78"/>
      <c r="DL106" s="78"/>
      <c r="DM106" s="78"/>
      <c r="DN106" s="78"/>
      <c r="DO106" s="78"/>
      <c r="DP106" s="78"/>
      <c r="DQ106" s="78"/>
      <c r="DR106" s="78"/>
      <c r="DS106" s="78"/>
      <c r="DT106" s="78"/>
      <c r="DU106" s="78"/>
      <c r="DV106" s="78"/>
      <c r="DW106" s="78"/>
      <c r="DX106" s="78"/>
      <c r="DY106" s="78"/>
      <c r="DZ106" s="78"/>
      <c r="EA106" s="78"/>
      <c r="EB106" s="78"/>
      <c r="EC106" s="78"/>
      <c r="ED106" s="78"/>
      <c r="EE106" s="78"/>
      <c r="EF106" s="78"/>
      <c r="EG106" s="78"/>
      <c r="EH106" s="78"/>
      <c r="EI106" s="78"/>
      <c r="EJ106" s="78"/>
      <c r="EK106" s="78"/>
    </row>
    <row r="107" spans="8:141" x14ac:dyDescent="0.3"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78"/>
      <c r="AO107" s="78"/>
      <c r="AP107" s="78"/>
      <c r="AQ107" s="78"/>
      <c r="AR107" s="78"/>
      <c r="AS107" s="78"/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8"/>
      <c r="BG107" s="78"/>
      <c r="BH107" s="78"/>
      <c r="BI107" s="78"/>
      <c r="BJ107" s="78"/>
      <c r="BK107" s="78"/>
      <c r="BL107" s="78"/>
      <c r="BM107" s="78"/>
      <c r="BN107" s="78"/>
      <c r="BO107" s="78"/>
      <c r="BP107" s="78"/>
      <c r="BQ107" s="78"/>
      <c r="BR107" s="78"/>
      <c r="BS107" s="78"/>
      <c r="BT107" s="78"/>
      <c r="BU107" s="78"/>
      <c r="BV107" s="78"/>
      <c r="BW107" s="78"/>
      <c r="BX107" s="78"/>
      <c r="BY107" s="78"/>
      <c r="BZ107" s="78"/>
      <c r="CA107" s="78"/>
      <c r="CB107" s="78"/>
      <c r="CC107" s="78"/>
      <c r="CD107" s="78"/>
      <c r="CE107" s="78"/>
      <c r="CF107" s="78"/>
      <c r="CG107" s="78"/>
      <c r="CH107" s="78"/>
      <c r="CI107" s="78"/>
      <c r="CJ107" s="78"/>
      <c r="CK107" s="78"/>
      <c r="CL107" s="78"/>
      <c r="CM107" s="78"/>
      <c r="CN107" s="78"/>
      <c r="CO107" s="78"/>
      <c r="CP107" s="78"/>
      <c r="CQ107" s="78"/>
      <c r="CR107" s="78"/>
      <c r="CS107" s="78"/>
      <c r="CT107" s="78"/>
      <c r="CU107" s="78"/>
      <c r="CV107" s="78"/>
      <c r="CW107" s="78"/>
      <c r="CX107" s="78"/>
      <c r="CY107" s="78"/>
      <c r="CZ107" s="78"/>
      <c r="DA107" s="78"/>
      <c r="DB107" s="78"/>
      <c r="DC107" s="78"/>
      <c r="DD107" s="78"/>
      <c r="DE107" s="78"/>
      <c r="DF107" s="78"/>
      <c r="DG107" s="78"/>
      <c r="DH107" s="78"/>
      <c r="DI107" s="78"/>
      <c r="DJ107" s="78"/>
      <c r="DK107" s="78"/>
      <c r="DL107" s="78"/>
      <c r="DM107" s="78"/>
      <c r="DN107" s="78"/>
      <c r="DO107" s="78"/>
      <c r="DP107" s="78"/>
      <c r="DQ107" s="78"/>
      <c r="DR107" s="78"/>
      <c r="DS107" s="78"/>
      <c r="DT107" s="78"/>
      <c r="DU107" s="78"/>
      <c r="DV107" s="78"/>
      <c r="DW107" s="78"/>
      <c r="DX107" s="78"/>
      <c r="DY107" s="78"/>
      <c r="DZ107" s="78"/>
      <c r="EA107" s="78"/>
      <c r="EB107" s="78"/>
      <c r="EC107" s="78"/>
      <c r="ED107" s="78"/>
      <c r="EE107" s="78"/>
      <c r="EF107" s="78"/>
      <c r="EG107" s="78"/>
      <c r="EH107" s="78"/>
      <c r="EI107" s="78"/>
      <c r="EJ107" s="78"/>
      <c r="EK107" s="78"/>
    </row>
    <row r="108" spans="8:141" x14ac:dyDescent="0.3"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78"/>
      <c r="AO108" s="78"/>
      <c r="AP108" s="78"/>
      <c r="AQ108" s="78"/>
      <c r="AR108" s="78"/>
      <c r="AS108" s="78"/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8"/>
      <c r="BG108" s="78"/>
      <c r="BH108" s="78"/>
      <c r="BI108" s="78"/>
      <c r="BJ108" s="78"/>
      <c r="BK108" s="78"/>
      <c r="BL108" s="78"/>
      <c r="BM108" s="78"/>
      <c r="BN108" s="78"/>
      <c r="BO108" s="78"/>
      <c r="BP108" s="78"/>
      <c r="BQ108" s="78"/>
      <c r="BR108" s="78"/>
      <c r="BS108" s="78"/>
      <c r="BT108" s="78"/>
      <c r="BU108" s="78"/>
      <c r="BV108" s="78"/>
      <c r="BW108" s="78"/>
      <c r="BX108" s="78"/>
      <c r="BY108" s="78"/>
      <c r="BZ108" s="78"/>
      <c r="CA108" s="78"/>
      <c r="CB108" s="78"/>
      <c r="CC108" s="78"/>
      <c r="CD108" s="78"/>
      <c r="CE108" s="78"/>
      <c r="CF108" s="78"/>
      <c r="CG108" s="78"/>
      <c r="CH108" s="78"/>
      <c r="CI108" s="78"/>
      <c r="CJ108" s="78"/>
      <c r="CK108" s="78"/>
      <c r="CL108" s="78"/>
      <c r="CM108" s="78"/>
      <c r="CN108" s="78"/>
      <c r="CO108" s="78"/>
      <c r="CP108" s="78"/>
      <c r="CQ108" s="78"/>
      <c r="CR108" s="78"/>
      <c r="CS108" s="78"/>
      <c r="CT108" s="78"/>
      <c r="CU108" s="78"/>
      <c r="CV108" s="78"/>
      <c r="CW108" s="78"/>
      <c r="CX108" s="78"/>
      <c r="CY108" s="78"/>
      <c r="CZ108" s="78"/>
      <c r="DA108" s="78"/>
      <c r="DB108" s="78"/>
      <c r="DC108" s="78"/>
      <c r="DD108" s="78"/>
      <c r="DE108" s="78"/>
      <c r="DF108" s="78"/>
      <c r="DG108" s="78"/>
      <c r="DH108" s="78"/>
      <c r="DI108" s="78"/>
      <c r="DJ108" s="78"/>
      <c r="DK108" s="78"/>
      <c r="DL108" s="78"/>
      <c r="DM108" s="78"/>
      <c r="DN108" s="78"/>
      <c r="DO108" s="78"/>
      <c r="DP108" s="78"/>
      <c r="DQ108" s="78"/>
      <c r="DR108" s="78"/>
      <c r="DS108" s="78"/>
      <c r="DT108" s="78"/>
      <c r="DU108" s="78"/>
      <c r="DV108" s="78"/>
      <c r="DW108" s="78"/>
      <c r="DX108" s="78"/>
      <c r="DY108" s="78"/>
      <c r="DZ108" s="78"/>
      <c r="EA108" s="78"/>
      <c r="EB108" s="78"/>
      <c r="EC108" s="78"/>
      <c r="ED108" s="78"/>
      <c r="EE108" s="78"/>
      <c r="EF108" s="78"/>
      <c r="EG108" s="78"/>
      <c r="EH108" s="78"/>
      <c r="EI108" s="78"/>
      <c r="EJ108" s="78"/>
      <c r="EK108" s="78"/>
    </row>
    <row r="109" spans="8:141" x14ac:dyDescent="0.3"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8"/>
      <c r="S109" s="78"/>
      <c r="T109" s="78"/>
      <c r="U109" s="78"/>
      <c r="V109" s="78"/>
      <c r="W109" s="78"/>
      <c r="X109" s="78"/>
      <c r="Y109" s="78"/>
      <c r="Z109" s="78"/>
      <c r="AA109" s="78"/>
      <c r="AB109" s="78"/>
      <c r="AC109" s="78"/>
      <c r="AD109" s="78"/>
      <c r="AE109" s="78"/>
      <c r="AF109" s="78"/>
      <c r="AG109" s="78"/>
      <c r="AH109" s="78"/>
      <c r="AI109" s="78"/>
      <c r="AJ109" s="78"/>
      <c r="AK109" s="78"/>
      <c r="AL109" s="78"/>
      <c r="AM109" s="78"/>
      <c r="AN109" s="78"/>
      <c r="AO109" s="78"/>
      <c r="AP109" s="78"/>
      <c r="AQ109" s="78"/>
      <c r="AR109" s="78"/>
      <c r="AS109" s="78"/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8"/>
      <c r="BG109" s="78"/>
      <c r="BH109" s="78"/>
      <c r="BI109" s="78"/>
      <c r="BJ109" s="78"/>
      <c r="BK109" s="78"/>
      <c r="BL109" s="78"/>
      <c r="BM109" s="78"/>
      <c r="BN109" s="78"/>
      <c r="BO109" s="78"/>
      <c r="BP109" s="78"/>
      <c r="BQ109" s="78"/>
      <c r="BR109" s="78"/>
      <c r="BS109" s="78"/>
      <c r="BT109" s="78"/>
      <c r="BU109" s="78"/>
      <c r="BV109" s="78"/>
      <c r="BW109" s="78"/>
      <c r="BX109" s="78"/>
      <c r="BY109" s="78"/>
      <c r="BZ109" s="78"/>
      <c r="CA109" s="78"/>
      <c r="CB109" s="78"/>
      <c r="CC109" s="78"/>
      <c r="CD109" s="78"/>
      <c r="CE109" s="78"/>
      <c r="CF109" s="78"/>
      <c r="CG109" s="78"/>
      <c r="CH109" s="78"/>
      <c r="CI109" s="78"/>
      <c r="CJ109" s="78"/>
      <c r="CK109" s="78"/>
      <c r="CL109" s="78"/>
      <c r="CM109" s="78"/>
      <c r="CN109" s="78"/>
      <c r="CO109" s="78"/>
      <c r="CP109" s="78"/>
      <c r="CQ109" s="78"/>
      <c r="CR109" s="78"/>
      <c r="CS109" s="78"/>
      <c r="CT109" s="78"/>
      <c r="CU109" s="78"/>
      <c r="CV109" s="78"/>
      <c r="CW109" s="78"/>
      <c r="CX109" s="78"/>
      <c r="CY109" s="78"/>
      <c r="CZ109" s="78"/>
      <c r="DA109" s="78"/>
      <c r="DB109" s="78"/>
      <c r="DC109" s="78"/>
      <c r="DD109" s="78"/>
      <c r="DE109" s="78"/>
      <c r="DF109" s="78"/>
      <c r="DG109" s="78"/>
      <c r="DH109" s="78"/>
      <c r="DI109" s="78"/>
      <c r="DJ109" s="78"/>
      <c r="DK109" s="78"/>
      <c r="DL109" s="78"/>
      <c r="DM109" s="78"/>
      <c r="DN109" s="78"/>
      <c r="DO109" s="78"/>
      <c r="DP109" s="78"/>
      <c r="DQ109" s="78"/>
      <c r="DR109" s="78"/>
      <c r="DS109" s="78"/>
      <c r="DT109" s="78"/>
      <c r="DU109" s="78"/>
      <c r="DV109" s="78"/>
      <c r="DW109" s="78"/>
      <c r="DX109" s="78"/>
      <c r="DY109" s="78"/>
      <c r="DZ109" s="78"/>
      <c r="EA109" s="78"/>
      <c r="EB109" s="78"/>
      <c r="EC109" s="78"/>
      <c r="ED109" s="78"/>
      <c r="EE109" s="78"/>
      <c r="EF109" s="78"/>
      <c r="EG109" s="78"/>
      <c r="EH109" s="78"/>
      <c r="EI109" s="78"/>
      <c r="EJ109" s="78"/>
      <c r="EK109" s="78"/>
    </row>
    <row r="110" spans="8:141" x14ac:dyDescent="0.3"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8"/>
      <c r="S110" s="78"/>
      <c r="T110" s="78"/>
      <c r="U110" s="78"/>
      <c r="V110" s="78"/>
      <c r="W110" s="78"/>
      <c r="X110" s="78"/>
      <c r="Y110" s="78"/>
      <c r="Z110" s="78"/>
      <c r="AA110" s="78"/>
      <c r="AB110" s="78"/>
      <c r="AC110" s="78"/>
      <c r="AD110" s="78"/>
      <c r="AE110" s="78"/>
      <c r="AF110" s="78"/>
      <c r="AG110" s="78"/>
      <c r="AH110" s="78"/>
      <c r="AI110" s="78"/>
      <c r="AJ110" s="78"/>
      <c r="AK110" s="78"/>
      <c r="AL110" s="78"/>
      <c r="AM110" s="78"/>
      <c r="AN110" s="78"/>
      <c r="AO110" s="78"/>
      <c r="AP110" s="78"/>
      <c r="AQ110" s="78"/>
      <c r="AR110" s="78"/>
      <c r="AS110" s="78"/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8"/>
      <c r="BG110" s="78"/>
      <c r="BH110" s="78"/>
      <c r="BI110" s="78"/>
      <c r="BJ110" s="78"/>
      <c r="BK110" s="78"/>
      <c r="BL110" s="78"/>
      <c r="BM110" s="78"/>
      <c r="BN110" s="78"/>
      <c r="BO110" s="78"/>
      <c r="BP110" s="78"/>
      <c r="BQ110" s="78"/>
      <c r="BR110" s="78"/>
      <c r="BS110" s="78"/>
      <c r="BT110" s="78"/>
      <c r="BU110" s="78"/>
      <c r="BV110" s="78"/>
      <c r="BW110" s="78"/>
      <c r="BX110" s="78"/>
      <c r="BY110" s="78"/>
      <c r="BZ110" s="78"/>
      <c r="CA110" s="78"/>
      <c r="CB110" s="78"/>
      <c r="CC110" s="78"/>
      <c r="CD110" s="78"/>
      <c r="CE110" s="78"/>
      <c r="CF110" s="78"/>
      <c r="CG110" s="78"/>
      <c r="CH110" s="78"/>
      <c r="CI110" s="78"/>
      <c r="CJ110" s="78"/>
      <c r="CK110" s="78"/>
      <c r="CL110" s="78"/>
      <c r="CM110" s="78"/>
      <c r="CN110" s="78"/>
      <c r="CO110" s="78"/>
      <c r="CP110" s="78"/>
      <c r="CQ110" s="78"/>
      <c r="CR110" s="78"/>
      <c r="CS110" s="78"/>
      <c r="CT110" s="78"/>
      <c r="CU110" s="78"/>
      <c r="CV110" s="78"/>
      <c r="CW110" s="78"/>
      <c r="CX110" s="78"/>
      <c r="CY110" s="78"/>
      <c r="CZ110" s="78"/>
      <c r="DA110" s="78"/>
      <c r="DB110" s="78"/>
      <c r="DC110" s="78"/>
      <c r="DD110" s="78"/>
      <c r="DE110" s="78"/>
      <c r="DF110" s="78"/>
      <c r="DG110" s="78"/>
      <c r="DH110" s="78"/>
      <c r="DI110" s="78"/>
      <c r="DJ110" s="78"/>
      <c r="DK110" s="78"/>
      <c r="DL110" s="78"/>
      <c r="DM110" s="78"/>
      <c r="DN110" s="78"/>
      <c r="DO110" s="78"/>
      <c r="DP110" s="78"/>
      <c r="DQ110" s="78"/>
      <c r="DR110" s="78"/>
      <c r="DS110" s="78"/>
      <c r="DT110" s="78"/>
      <c r="DU110" s="78"/>
      <c r="DV110" s="78"/>
      <c r="DW110" s="78"/>
      <c r="DX110" s="78"/>
      <c r="DY110" s="78"/>
      <c r="DZ110" s="78"/>
      <c r="EA110" s="78"/>
      <c r="EB110" s="78"/>
      <c r="EC110" s="78"/>
      <c r="ED110" s="78"/>
      <c r="EE110" s="78"/>
      <c r="EF110" s="78"/>
      <c r="EG110" s="78"/>
      <c r="EH110" s="78"/>
      <c r="EI110" s="78"/>
      <c r="EJ110" s="78"/>
      <c r="EK110" s="78"/>
    </row>
    <row r="111" spans="8:141" x14ac:dyDescent="0.3"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8"/>
      <c r="S111" s="78"/>
      <c r="T111" s="78"/>
      <c r="U111" s="78"/>
      <c r="V111" s="78"/>
      <c r="W111" s="78"/>
      <c r="X111" s="78"/>
      <c r="Y111" s="78"/>
      <c r="Z111" s="78"/>
      <c r="AA111" s="78"/>
      <c r="AB111" s="78"/>
      <c r="AC111" s="78"/>
      <c r="AD111" s="78"/>
      <c r="AE111" s="78"/>
      <c r="AF111" s="78"/>
      <c r="AG111" s="78"/>
      <c r="AH111" s="78"/>
      <c r="AI111" s="78"/>
      <c r="AJ111" s="78"/>
      <c r="AK111" s="78"/>
      <c r="AL111" s="78"/>
      <c r="AM111" s="78"/>
      <c r="AN111" s="78"/>
      <c r="AO111" s="78"/>
      <c r="AP111" s="78"/>
      <c r="AQ111" s="78"/>
      <c r="AR111" s="78"/>
      <c r="AS111" s="78"/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8"/>
      <c r="BG111" s="78"/>
      <c r="BH111" s="78"/>
      <c r="BI111" s="78"/>
      <c r="BJ111" s="78"/>
      <c r="BK111" s="78"/>
      <c r="BL111" s="78"/>
      <c r="BM111" s="78"/>
      <c r="BN111" s="78"/>
      <c r="BO111" s="78"/>
      <c r="BP111" s="78"/>
      <c r="BQ111" s="78"/>
      <c r="BR111" s="78"/>
      <c r="BS111" s="78"/>
      <c r="BT111" s="78"/>
      <c r="BU111" s="78"/>
      <c r="BV111" s="78"/>
      <c r="BW111" s="78"/>
      <c r="BX111" s="78"/>
      <c r="BY111" s="78"/>
      <c r="BZ111" s="78"/>
      <c r="CA111" s="78"/>
      <c r="CB111" s="78"/>
      <c r="CC111" s="78"/>
      <c r="CD111" s="78"/>
      <c r="CE111" s="78"/>
      <c r="CF111" s="78"/>
      <c r="CG111" s="78"/>
      <c r="CH111" s="78"/>
      <c r="CI111" s="78"/>
      <c r="CJ111" s="78"/>
      <c r="CK111" s="78"/>
      <c r="CL111" s="78"/>
      <c r="CM111" s="78"/>
      <c r="CN111" s="78"/>
      <c r="CO111" s="78"/>
      <c r="CP111" s="78"/>
      <c r="CQ111" s="78"/>
      <c r="CR111" s="78"/>
      <c r="CS111" s="78"/>
      <c r="CT111" s="78"/>
      <c r="CU111" s="78"/>
      <c r="CV111" s="78"/>
      <c r="CW111" s="78"/>
      <c r="CX111" s="78"/>
      <c r="CY111" s="78"/>
      <c r="CZ111" s="78"/>
      <c r="DA111" s="78"/>
      <c r="DB111" s="78"/>
      <c r="DC111" s="78"/>
      <c r="DD111" s="78"/>
      <c r="DE111" s="78"/>
      <c r="DF111" s="78"/>
      <c r="DG111" s="78"/>
      <c r="DH111" s="78"/>
      <c r="DI111" s="78"/>
      <c r="DJ111" s="78"/>
      <c r="DK111" s="78"/>
      <c r="DL111" s="78"/>
      <c r="DM111" s="78"/>
      <c r="DN111" s="78"/>
      <c r="DO111" s="78"/>
      <c r="DP111" s="78"/>
      <c r="DQ111" s="78"/>
      <c r="DR111" s="78"/>
      <c r="DS111" s="78"/>
      <c r="DT111" s="78"/>
      <c r="DU111" s="78"/>
      <c r="DV111" s="78"/>
      <c r="DW111" s="78"/>
      <c r="DX111" s="78"/>
      <c r="DY111" s="78"/>
      <c r="DZ111" s="78"/>
      <c r="EA111" s="78"/>
      <c r="EB111" s="78"/>
      <c r="EC111" s="78"/>
      <c r="ED111" s="78"/>
      <c r="EE111" s="78"/>
      <c r="EF111" s="78"/>
      <c r="EG111" s="78"/>
      <c r="EH111" s="78"/>
      <c r="EI111" s="78"/>
      <c r="EJ111" s="78"/>
      <c r="EK111" s="78"/>
    </row>
    <row r="112" spans="8:141" x14ac:dyDescent="0.3"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8"/>
      <c r="S112" s="78"/>
      <c r="T112" s="78"/>
      <c r="U112" s="78"/>
      <c r="V112" s="78"/>
      <c r="W112" s="78"/>
      <c r="X112" s="78"/>
      <c r="Y112" s="78"/>
      <c r="Z112" s="78"/>
      <c r="AA112" s="78"/>
      <c r="AB112" s="78"/>
      <c r="AC112" s="78"/>
      <c r="AD112" s="78"/>
      <c r="AE112" s="78"/>
      <c r="AF112" s="78"/>
      <c r="AG112" s="78"/>
      <c r="AH112" s="78"/>
      <c r="AI112" s="78"/>
      <c r="AJ112" s="78"/>
      <c r="AK112" s="78"/>
      <c r="AL112" s="78"/>
      <c r="AM112" s="78"/>
      <c r="AN112" s="78"/>
      <c r="AO112" s="78"/>
      <c r="AP112" s="78"/>
      <c r="AQ112" s="78"/>
      <c r="AR112" s="78"/>
      <c r="AS112" s="78"/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8"/>
      <c r="BG112" s="78"/>
      <c r="BH112" s="78"/>
      <c r="BI112" s="78"/>
      <c r="BJ112" s="78"/>
      <c r="BK112" s="78"/>
      <c r="BL112" s="78"/>
      <c r="BM112" s="78"/>
      <c r="BN112" s="78"/>
      <c r="BO112" s="78"/>
      <c r="BP112" s="78"/>
      <c r="BQ112" s="78"/>
      <c r="BR112" s="78"/>
      <c r="BS112" s="78"/>
      <c r="BT112" s="78"/>
      <c r="BU112" s="78"/>
      <c r="BV112" s="78"/>
      <c r="BW112" s="78"/>
      <c r="BX112" s="78"/>
      <c r="BY112" s="78"/>
      <c r="BZ112" s="78"/>
      <c r="CA112" s="78"/>
      <c r="CB112" s="78"/>
      <c r="CC112" s="78"/>
      <c r="CD112" s="78"/>
      <c r="CE112" s="78"/>
      <c r="CF112" s="78"/>
      <c r="CG112" s="78"/>
      <c r="CH112" s="78"/>
      <c r="CI112" s="78"/>
      <c r="CJ112" s="78"/>
      <c r="CK112" s="78"/>
      <c r="CL112" s="78"/>
      <c r="CM112" s="78"/>
      <c r="CN112" s="78"/>
      <c r="CO112" s="78"/>
      <c r="CP112" s="78"/>
      <c r="CQ112" s="78"/>
      <c r="CR112" s="78"/>
      <c r="CS112" s="78"/>
      <c r="CT112" s="78"/>
      <c r="CU112" s="78"/>
      <c r="CV112" s="78"/>
      <c r="CW112" s="78"/>
      <c r="CX112" s="78"/>
      <c r="CY112" s="78"/>
      <c r="CZ112" s="78"/>
      <c r="DA112" s="78"/>
      <c r="DB112" s="78"/>
      <c r="DC112" s="78"/>
      <c r="DD112" s="78"/>
      <c r="DE112" s="78"/>
      <c r="DF112" s="78"/>
      <c r="DG112" s="78"/>
      <c r="DH112" s="78"/>
      <c r="DI112" s="78"/>
      <c r="DJ112" s="78"/>
      <c r="DK112" s="78"/>
      <c r="DL112" s="78"/>
      <c r="DM112" s="78"/>
      <c r="DN112" s="78"/>
      <c r="DO112" s="78"/>
      <c r="DP112" s="78"/>
      <c r="DQ112" s="78"/>
      <c r="DR112" s="78"/>
      <c r="DS112" s="78"/>
      <c r="DT112" s="78"/>
      <c r="DU112" s="78"/>
      <c r="DV112" s="78"/>
      <c r="DW112" s="78"/>
      <c r="DX112" s="78"/>
      <c r="DY112" s="78"/>
      <c r="DZ112" s="78"/>
      <c r="EA112" s="78"/>
      <c r="EB112" s="78"/>
      <c r="EC112" s="78"/>
      <c r="ED112" s="78"/>
      <c r="EE112" s="78"/>
      <c r="EF112" s="78"/>
      <c r="EG112" s="78"/>
      <c r="EH112" s="78"/>
      <c r="EI112" s="78"/>
      <c r="EJ112" s="78"/>
      <c r="EK112" s="78"/>
    </row>
    <row r="113" spans="8:141" x14ac:dyDescent="0.3"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8"/>
      <c r="S113" s="78"/>
      <c r="T113" s="78"/>
      <c r="U113" s="78"/>
      <c r="V113" s="78"/>
      <c r="W113" s="78"/>
      <c r="X113" s="78"/>
      <c r="Y113" s="78"/>
      <c r="Z113" s="78"/>
      <c r="AA113" s="78"/>
      <c r="AB113" s="78"/>
      <c r="AC113" s="78"/>
      <c r="AD113" s="78"/>
      <c r="AE113" s="78"/>
      <c r="AF113" s="78"/>
      <c r="AG113" s="78"/>
      <c r="AH113" s="78"/>
      <c r="AI113" s="78"/>
      <c r="AJ113" s="78"/>
      <c r="AK113" s="78"/>
      <c r="AL113" s="78"/>
      <c r="AM113" s="78"/>
      <c r="AN113" s="78"/>
      <c r="AO113" s="78"/>
      <c r="AP113" s="78"/>
      <c r="AQ113" s="78"/>
      <c r="AR113" s="78"/>
      <c r="AS113" s="78"/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8"/>
      <c r="BG113" s="78"/>
      <c r="BH113" s="78"/>
      <c r="BI113" s="78"/>
      <c r="BJ113" s="78"/>
      <c r="BK113" s="78"/>
      <c r="BL113" s="78"/>
      <c r="BM113" s="78"/>
      <c r="BN113" s="78"/>
      <c r="BO113" s="78"/>
      <c r="BP113" s="78"/>
      <c r="BQ113" s="78"/>
      <c r="BR113" s="78"/>
      <c r="BS113" s="78"/>
      <c r="BT113" s="78"/>
      <c r="BU113" s="78"/>
      <c r="BV113" s="78"/>
      <c r="BW113" s="78"/>
      <c r="BX113" s="78"/>
      <c r="BY113" s="78"/>
      <c r="BZ113" s="78"/>
      <c r="CA113" s="78"/>
      <c r="CB113" s="78"/>
      <c r="CC113" s="78"/>
      <c r="CD113" s="78"/>
      <c r="CE113" s="78"/>
      <c r="CF113" s="78"/>
      <c r="CG113" s="78"/>
      <c r="CH113" s="78"/>
      <c r="CI113" s="78"/>
      <c r="CJ113" s="78"/>
      <c r="CK113" s="78"/>
      <c r="CL113" s="78"/>
      <c r="CM113" s="78"/>
      <c r="CN113" s="78"/>
      <c r="CO113" s="78"/>
      <c r="CP113" s="78"/>
      <c r="CQ113" s="78"/>
      <c r="CR113" s="78"/>
      <c r="CS113" s="78"/>
      <c r="CT113" s="78"/>
      <c r="CU113" s="78"/>
      <c r="CV113" s="78"/>
      <c r="CW113" s="78"/>
      <c r="CX113" s="78"/>
      <c r="CY113" s="78"/>
      <c r="CZ113" s="78"/>
      <c r="DA113" s="78"/>
      <c r="DB113" s="78"/>
      <c r="DC113" s="78"/>
      <c r="DD113" s="78"/>
      <c r="DE113" s="78"/>
      <c r="DF113" s="78"/>
      <c r="DG113" s="78"/>
      <c r="DH113" s="78"/>
      <c r="DI113" s="78"/>
      <c r="DJ113" s="78"/>
      <c r="DK113" s="78"/>
      <c r="DL113" s="78"/>
      <c r="DM113" s="78"/>
      <c r="DN113" s="78"/>
      <c r="DO113" s="78"/>
      <c r="DP113" s="78"/>
      <c r="DQ113" s="78"/>
      <c r="DR113" s="78"/>
      <c r="DS113" s="78"/>
      <c r="DT113" s="78"/>
      <c r="DU113" s="78"/>
      <c r="DV113" s="78"/>
      <c r="DW113" s="78"/>
      <c r="DX113" s="78"/>
      <c r="DY113" s="78"/>
      <c r="DZ113" s="78"/>
      <c r="EA113" s="78"/>
      <c r="EB113" s="78"/>
      <c r="EC113" s="78"/>
      <c r="ED113" s="78"/>
      <c r="EE113" s="78"/>
      <c r="EF113" s="78"/>
      <c r="EG113" s="78"/>
      <c r="EH113" s="78"/>
      <c r="EI113" s="78"/>
      <c r="EJ113" s="78"/>
      <c r="EK113" s="78"/>
    </row>
    <row r="114" spans="8:141" x14ac:dyDescent="0.3"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8"/>
      <c r="S114" s="78"/>
      <c r="T114" s="78"/>
      <c r="U114" s="78"/>
      <c r="V114" s="78"/>
      <c r="W114" s="78"/>
      <c r="X114" s="78"/>
      <c r="Y114" s="78"/>
      <c r="Z114" s="78"/>
      <c r="AA114" s="78"/>
      <c r="AB114" s="78"/>
      <c r="AC114" s="78"/>
      <c r="AD114" s="78"/>
      <c r="AE114" s="78"/>
      <c r="AF114" s="78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8"/>
      <c r="BK114" s="78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78"/>
      <c r="BZ114" s="78"/>
      <c r="CA114" s="78"/>
      <c r="CB114" s="78"/>
      <c r="CC114" s="78"/>
      <c r="CD114" s="78"/>
      <c r="CE114" s="78"/>
      <c r="CF114" s="78"/>
      <c r="CG114" s="78"/>
      <c r="CH114" s="78"/>
      <c r="CI114" s="78"/>
      <c r="CJ114" s="78"/>
      <c r="CK114" s="78"/>
      <c r="CL114" s="78"/>
      <c r="CM114" s="78"/>
      <c r="CN114" s="78"/>
      <c r="CO114" s="78"/>
      <c r="CP114" s="78"/>
      <c r="CQ114" s="78"/>
      <c r="CR114" s="78"/>
      <c r="CS114" s="78"/>
      <c r="CT114" s="78"/>
      <c r="CU114" s="78"/>
      <c r="CV114" s="78"/>
      <c r="CW114" s="78"/>
      <c r="CX114" s="78"/>
      <c r="CY114" s="78"/>
      <c r="CZ114" s="78"/>
      <c r="DA114" s="78"/>
      <c r="DB114" s="78"/>
      <c r="DC114" s="78"/>
      <c r="DD114" s="78"/>
      <c r="DE114" s="78"/>
      <c r="DF114" s="78"/>
      <c r="DG114" s="78"/>
      <c r="DH114" s="78"/>
      <c r="DI114" s="78"/>
      <c r="DJ114" s="78"/>
      <c r="DK114" s="78"/>
      <c r="DL114" s="78"/>
      <c r="DM114" s="78"/>
      <c r="DN114" s="78"/>
      <c r="DO114" s="78"/>
      <c r="DP114" s="78"/>
      <c r="DQ114" s="78"/>
      <c r="DR114" s="78"/>
      <c r="DS114" s="78"/>
      <c r="DT114" s="78"/>
      <c r="DU114" s="78"/>
      <c r="DV114" s="78"/>
      <c r="DW114" s="78"/>
      <c r="DX114" s="78"/>
      <c r="DY114" s="78"/>
      <c r="DZ114" s="78"/>
      <c r="EA114" s="78"/>
      <c r="EB114" s="78"/>
      <c r="EC114" s="78"/>
      <c r="ED114" s="78"/>
      <c r="EE114" s="78"/>
      <c r="EF114" s="78"/>
      <c r="EG114" s="78"/>
      <c r="EH114" s="78"/>
      <c r="EI114" s="78"/>
      <c r="EJ114" s="78"/>
      <c r="EK114" s="78"/>
    </row>
    <row r="115" spans="8:141" x14ac:dyDescent="0.3"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8"/>
      <c r="S115" s="78"/>
      <c r="T115" s="78"/>
      <c r="U115" s="78"/>
      <c r="V115" s="78"/>
      <c r="W115" s="78"/>
      <c r="X115" s="78"/>
      <c r="Y115" s="78"/>
      <c r="Z115" s="78"/>
      <c r="AA115" s="78"/>
      <c r="AB115" s="78"/>
      <c r="AC115" s="78"/>
      <c r="AD115" s="78"/>
      <c r="AE115" s="78"/>
      <c r="AF115" s="78"/>
      <c r="AG115" s="78"/>
      <c r="AH115" s="78"/>
      <c r="AI115" s="78"/>
      <c r="AJ115" s="78"/>
      <c r="AK115" s="78"/>
      <c r="AL115" s="78"/>
      <c r="AM115" s="78"/>
      <c r="AN115" s="78"/>
      <c r="AO115" s="78"/>
      <c r="AP115" s="78"/>
      <c r="AQ115" s="78"/>
      <c r="AR115" s="78"/>
      <c r="AS115" s="78"/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8"/>
      <c r="BG115" s="78"/>
      <c r="BH115" s="78"/>
      <c r="BI115" s="78"/>
      <c r="BJ115" s="78"/>
      <c r="BK115" s="78"/>
      <c r="BL115" s="78"/>
      <c r="BM115" s="78"/>
      <c r="BN115" s="78"/>
      <c r="BO115" s="78"/>
      <c r="BP115" s="78"/>
      <c r="BQ115" s="78"/>
      <c r="BR115" s="78"/>
      <c r="BS115" s="78"/>
      <c r="BT115" s="78"/>
      <c r="BU115" s="78"/>
      <c r="BV115" s="78"/>
      <c r="BW115" s="78"/>
      <c r="BX115" s="78"/>
      <c r="BY115" s="78"/>
      <c r="BZ115" s="78"/>
      <c r="CA115" s="78"/>
      <c r="CB115" s="78"/>
      <c r="CC115" s="78"/>
      <c r="CD115" s="78"/>
      <c r="CE115" s="78"/>
      <c r="CF115" s="78"/>
      <c r="CG115" s="78"/>
      <c r="CH115" s="78"/>
      <c r="CI115" s="78"/>
      <c r="CJ115" s="78"/>
      <c r="CK115" s="78"/>
      <c r="CL115" s="78"/>
      <c r="CM115" s="78"/>
      <c r="CN115" s="78"/>
      <c r="CO115" s="78"/>
      <c r="CP115" s="78"/>
      <c r="CQ115" s="78"/>
      <c r="CR115" s="78"/>
      <c r="CS115" s="78"/>
      <c r="CT115" s="78"/>
      <c r="CU115" s="78"/>
      <c r="CV115" s="78"/>
      <c r="CW115" s="78"/>
      <c r="CX115" s="78"/>
      <c r="CY115" s="78"/>
      <c r="CZ115" s="78"/>
      <c r="DA115" s="78"/>
      <c r="DB115" s="78"/>
      <c r="DC115" s="78"/>
      <c r="DD115" s="78"/>
      <c r="DE115" s="78"/>
      <c r="DF115" s="78"/>
      <c r="DG115" s="78"/>
      <c r="DH115" s="78"/>
      <c r="DI115" s="78"/>
      <c r="DJ115" s="78"/>
      <c r="DK115" s="78"/>
      <c r="DL115" s="78"/>
      <c r="DM115" s="78"/>
      <c r="DN115" s="78"/>
      <c r="DO115" s="78"/>
      <c r="DP115" s="78"/>
      <c r="DQ115" s="78"/>
      <c r="DR115" s="78"/>
      <c r="DS115" s="78"/>
      <c r="DT115" s="78"/>
      <c r="DU115" s="78"/>
      <c r="DV115" s="78"/>
      <c r="DW115" s="78"/>
      <c r="DX115" s="78"/>
      <c r="DY115" s="78"/>
      <c r="DZ115" s="78"/>
      <c r="EA115" s="78"/>
      <c r="EB115" s="78"/>
      <c r="EC115" s="78"/>
      <c r="ED115" s="78"/>
      <c r="EE115" s="78"/>
      <c r="EF115" s="78"/>
      <c r="EG115" s="78"/>
      <c r="EH115" s="78"/>
      <c r="EI115" s="78"/>
      <c r="EJ115" s="78"/>
      <c r="EK115" s="78"/>
    </row>
    <row r="116" spans="8:141" x14ac:dyDescent="0.3"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/>
      <c r="U116" s="78"/>
      <c r="V116" s="78"/>
      <c r="W116" s="78"/>
      <c r="X116" s="78"/>
      <c r="Y116" s="78"/>
      <c r="Z116" s="78"/>
      <c r="AA116" s="78"/>
      <c r="AB116" s="78"/>
      <c r="AC116" s="78"/>
      <c r="AD116" s="78"/>
      <c r="AE116" s="78"/>
      <c r="AF116" s="78"/>
      <c r="AG116" s="78"/>
      <c r="AH116" s="78"/>
      <c r="AI116" s="78"/>
      <c r="AJ116" s="78"/>
      <c r="AK116" s="78"/>
      <c r="AL116" s="78"/>
      <c r="AM116" s="78"/>
      <c r="AN116" s="78"/>
      <c r="AO116" s="78"/>
    </row>
    <row r="117" spans="8:141" x14ac:dyDescent="0.3">
      <c r="H117" s="78"/>
      <c r="I117" s="78"/>
      <c r="J117" s="78"/>
      <c r="K117" s="78"/>
      <c r="L117" s="78"/>
      <c r="M117" s="78"/>
      <c r="N117" s="78"/>
      <c r="O117" s="78"/>
      <c r="P117" s="78"/>
      <c r="Q117" s="78"/>
      <c r="R117" s="78"/>
      <c r="S117" s="78"/>
      <c r="T117" s="78"/>
      <c r="U117" s="78"/>
      <c r="V117" s="78"/>
      <c r="W117" s="78"/>
      <c r="X117" s="78"/>
      <c r="Y117" s="78"/>
      <c r="Z117" s="78"/>
      <c r="AA117" s="78"/>
      <c r="AB117" s="78"/>
      <c r="AC117" s="78"/>
      <c r="AD117" s="78"/>
      <c r="AE117" s="78"/>
      <c r="AF117" s="78"/>
      <c r="AG117" s="78"/>
      <c r="AH117" s="78"/>
      <c r="AI117" s="78"/>
      <c r="AJ117" s="78"/>
      <c r="AK117" s="78"/>
      <c r="AL117" s="78"/>
      <c r="AM117" s="78"/>
      <c r="AN117" s="78"/>
      <c r="AO117" s="78"/>
    </row>
  </sheetData>
  <mergeCells count="17">
    <mergeCell ref="A1:D1"/>
    <mergeCell ref="A11:F11"/>
    <mergeCell ref="A32:D32"/>
    <mergeCell ref="H48:AI48"/>
    <mergeCell ref="A73:F73"/>
    <mergeCell ref="A76:F76"/>
    <mergeCell ref="A79:F79"/>
    <mergeCell ref="A82:F82"/>
    <mergeCell ref="A61:F61"/>
    <mergeCell ref="A58:F58"/>
    <mergeCell ref="A64:F64"/>
    <mergeCell ref="A67:F67"/>
    <mergeCell ref="A70:F70"/>
    <mergeCell ref="A55:F55"/>
    <mergeCell ref="A48:F48"/>
    <mergeCell ref="A49:F49"/>
    <mergeCell ref="A52:F52"/>
  </mergeCells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40"/>
  <sheetViews>
    <sheetView topLeftCell="A58" workbookViewId="0">
      <selection activeCell="C49" sqref="C49"/>
    </sheetView>
  </sheetViews>
  <sheetFormatPr defaultRowHeight="14.4" x14ac:dyDescent="0.3"/>
  <cols>
    <col min="4" max="4" width="57" bestFit="1" customWidth="1"/>
    <col min="5" max="5" width="17.109375" customWidth="1"/>
    <col min="6" max="6" width="20.109375" customWidth="1"/>
    <col min="7" max="7" width="16.5546875" customWidth="1"/>
    <col min="8" max="8" width="15.88671875" customWidth="1"/>
    <col min="9" max="9" width="18.5546875" customWidth="1"/>
    <col min="10" max="10" width="10.109375" bestFit="1" customWidth="1"/>
  </cols>
  <sheetData>
    <row r="1" spans="1:18" x14ac:dyDescent="0.3">
      <c r="D1" s="258" t="s">
        <v>109</v>
      </c>
      <c r="E1" s="259"/>
      <c r="F1" s="259"/>
      <c r="G1" s="259"/>
      <c r="H1" s="259"/>
      <c r="I1" s="260"/>
      <c r="J1" s="79"/>
      <c r="K1" s="78"/>
      <c r="L1" s="78"/>
      <c r="M1" s="78"/>
      <c r="N1" s="78"/>
    </row>
    <row r="2" spans="1:18" x14ac:dyDescent="0.3">
      <c r="D2" s="258" t="s">
        <v>136</v>
      </c>
      <c r="E2" s="259"/>
      <c r="F2" s="259"/>
      <c r="G2" s="259"/>
      <c r="H2" s="259"/>
      <c r="I2" s="260"/>
      <c r="J2" s="79"/>
      <c r="K2" s="78"/>
      <c r="L2" s="78"/>
      <c r="M2" s="78"/>
      <c r="N2" s="78"/>
    </row>
    <row r="3" spans="1:18" ht="17.399999999999999" x14ac:dyDescent="0.3">
      <c r="D3" s="19" t="s">
        <v>76</v>
      </c>
      <c r="E3" s="20">
        <v>2019</v>
      </c>
      <c r="F3" s="20">
        <v>2018</v>
      </c>
      <c r="G3" s="20">
        <v>2017</v>
      </c>
      <c r="H3" s="20">
        <v>2016</v>
      </c>
      <c r="I3" s="20">
        <v>2015</v>
      </c>
      <c r="J3" s="79"/>
      <c r="K3" s="78"/>
      <c r="L3" s="78"/>
      <c r="M3" s="78"/>
      <c r="N3" s="78"/>
    </row>
    <row r="4" spans="1:18" x14ac:dyDescent="0.3">
      <c r="A4" s="78"/>
      <c r="B4" s="78"/>
      <c r="C4" s="78"/>
      <c r="D4" s="29" t="s">
        <v>108</v>
      </c>
      <c r="E4" s="24"/>
      <c r="F4" s="24"/>
      <c r="G4" s="24"/>
      <c r="H4" s="24"/>
      <c r="I4" s="27"/>
      <c r="J4" s="1"/>
    </row>
    <row r="5" spans="1:18" x14ac:dyDescent="0.3">
      <c r="A5" s="78"/>
      <c r="B5" s="78"/>
      <c r="C5" s="78"/>
      <c r="D5" s="24" t="s">
        <v>107</v>
      </c>
      <c r="E5" s="27">
        <v>658895</v>
      </c>
      <c r="F5" s="27">
        <v>612535</v>
      </c>
      <c r="G5" s="27">
        <v>564902</v>
      </c>
      <c r="H5" s="27">
        <v>264095</v>
      </c>
      <c r="I5" s="1">
        <v>690887</v>
      </c>
      <c r="K5" s="1"/>
    </row>
    <row r="6" spans="1:18" x14ac:dyDescent="0.3">
      <c r="A6" s="78"/>
      <c r="B6" s="78"/>
      <c r="C6" s="78"/>
      <c r="D6" s="24" t="s">
        <v>2</v>
      </c>
      <c r="E6" s="27">
        <v>3388211</v>
      </c>
      <c r="F6" s="27">
        <v>3204281</v>
      </c>
      <c r="G6" s="27">
        <v>3363108</v>
      </c>
      <c r="H6" s="27">
        <v>2955734</v>
      </c>
      <c r="I6" s="27">
        <v>2753888</v>
      </c>
      <c r="J6" s="1"/>
      <c r="K6" s="1"/>
    </row>
    <row r="7" spans="1:18" ht="15" customHeight="1" x14ac:dyDescent="0.3">
      <c r="A7" s="78"/>
      <c r="B7" s="78"/>
      <c r="C7" s="78"/>
      <c r="D7" s="24" t="s">
        <v>3</v>
      </c>
      <c r="E7" s="27">
        <v>2159465</v>
      </c>
      <c r="F7" s="27">
        <v>2742399</v>
      </c>
      <c r="G7" s="27">
        <v>2953789</v>
      </c>
      <c r="H7" s="27">
        <v>2519911</v>
      </c>
      <c r="I7" s="27">
        <v>3966507</v>
      </c>
      <c r="J7" s="1"/>
      <c r="K7" s="1"/>
    </row>
    <row r="8" spans="1:18" x14ac:dyDescent="0.3">
      <c r="A8" s="78"/>
      <c r="B8" s="78"/>
      <c r="C8" s="78"/>
      <c r="D8" s="24" t="s">
        <v>106</v>
      </c>
      <c r="E8" s="27">
        <v>63635</v>
      </c>
      <c r="F8" s="24">
        <v>999</v>
      </c>
      <c r="G8" s="24"/>
      <c r="H8" s="24"/>
      <c r="I8" s="27"/>
      <c r="J8" s="1"/>
      <c r="K8" s="1"/>
    </row>
    <row r="9" spans="1:18" ht="15" customHeight="1" x14ac:dyDescent="0.3">
      <c r="A9" s="78"/>
      <c r="B9" s="78"/>
      <c r="C9" s="78"/>
      <c r="D9" s="24" t="s">
        <v>105</v>
      </c>
      <c r="E9" s="27">
        <v>4330042</v>
      </c>
      <c r="F9" s="27">
        <v>4269266</v>
      </c>
      <c r="G9" s="27">
        <v>4237112</v>
      </c>
      <c r="H9" s="27">
        <v>3528531</v>
      </c>
      <c r="I9" s="27">
        <v>4767710</v>
      </c>
      <c r="J9" s="1"/>
      <c r="K9" s="1"/>
    </row>
    <row r="10" spans="1:18" ht="15" customHeight="1" x14ac:dyDescent="0.3">
      <c r="A10" s="78"/>
      <c r="B10" s="78"/>
      <c r="C10" s="78"/>
      <c r="D10" s="24" t="s">
        <v>5</v>
      </c>
      <c r="E10" s="27"/>
      <c r="F10" s="27"/>
      <c r="G10" s="27"/>
      <c r="H10" s="27">
        <v>26</v>
      </c>
      <c r="I10" s="27">
        <v>86</v>
      </c>
      <c r="J10" s="79"/>
      <c r="K10" s="79"/>
      <c r="L10" s="78"/>
      <c r="M10" s="78"/>
      <c r="N10" s="78"/>
      <c r="O10" s="78"/>
      <c r="P10" s="78"/>
      <c r="Q10" s="78"/>
      <c r="R10" s="78"/>
    </row>
    <row r="11" spans="1:18" ht="15" customHeight="1" x14ac:dyDescent="0.3">
      <c r="A11" s="78"/>
      <c r="B11" s="78"/>
      <c r="C11" s="78"/>
      <c r="D11" s="24" t="s">
        <v>104</v>
      </c>
      <c r="E11" s="24"/>
      <c r="F11" s="27">
        <v>5168</v>
      </c>
      <c r="G11" s="27">
        <v>7793</v>
      </c>
      <c r="H11" s="27">
        <v>6386</v>
      </c>
      <c r="I11" s="27">
        <v>2395</v>
      </c>
      <c r="J11" s="79"/>
      <c r="K11" s="79"/>
      <c r="L11" s="78"/>
      <c r="M11" s="78"/>
      <c r="N11" s="78"/>
      <c r="O11" s="78"/>
      <c r="P11" s="78"/>
      <c r="Q11" s="78"/>
      <c r="R11" s="78"/>
    </row>
    <row r="12" spans="1:18" ht="15" customHeight="1" x14ac:dyDescent="0.3">
      <c r="A12" s="78"/>
      <c r="B12" s="78"/>
      <c r="C12" s="78"/>
      <c r="D12" s="24" t="s">
        <v>6</v>
      </c>
      <c r="E12" s="24"/>
      <c r="F12" s="27"/>
      <c r="G12" s="27"/>
      <c r="H12" s="27"/>
      <c r="I12" s="27"/>
      <c r="J12" s="79"/>
      <c r="K12" s="79"/>
      <c r="L12" s="78"/>
      <c r="M12" s="78"/>
      <c r="N12" s="78"/>
      <c r="O12" s="78"/>
      <c r="P12" s="78"/>
      <c r="Q12" s="78"/>
      <c r="R12" s="78"/>
    </row>
    <row r="13" spans="1:18" x14ac:dyDescent="0.3">
      <c r="A13" s="78"/>
      <c r="B13" s="78"/>
      <c r="C13" s="78"/>
      <c r="D13" s="24" t="s">
        <v>103</v>
      </c>
      <c r="E13" s="27"/>
      <c r="F13" s="27">
        <v>59450</v>
      </c>
      <c r="G13" s="27">
        <v>75393</v>
      </c>
      <c r="H13" s="31">
        <v>144229</v>
      </c>
      <c r="I13" s="27">
        <v>1058141</v>
      </c>
      <c r="J13" s="79"/>
      <c r="K13" s="79"/>
      <c r="L13" s="78"/>
      <c r="M13" s="78"/>
      <c r="N13" s="78"/>
      <c r="O13" s="78"/>
      <c r="P13" s="78"/>
      <c r="Q13" s="78"/>
      <c r="R13" s="78"/>
    </row>
    <row r="14" spans="1:18" x14ac:dyDescent="0.3">
      <c r="A14" s="78"/>
      <c r="B14" s="78"/>
      <c r="C14" s="78"/>
      <c r="D14" s="24" t="s">
        <v>102</v>
      </c>
      <c r="E14" s="27"/>
      <c r="F14" s="27">
        <v>386615</v>
      </c>
      <c r="G14" s="27">
        <v>437465</v>
      </c>
      <c r="H14" s="30">
        <v>328624</v>
      </c>
      <c r="I14" s="27">
        <v>20634</v>
      </c>
      <c r="J14" s="79"/>
      <c r="K14" s="79"/>
      <c r="L14" s="78"/>
      <c r="M14" s="78"/>
      <c r="N14" s="78"/>
      <c r="O14" s="78"/>
      <c r="P14" s="78"/>
      <c r="Q14" s="78"/>
      <c r="R14" s="78"/>
    </row>
    <row r="15" spans="1:18" x14ac:dyDescent="0.3">
      <c r="A15" s="78"/>
      <c r="B15" s="78"/>
      <c r="C15" s="78"/>
      <c r="D15" s="24" t="s">
        <v>8</v>
      </c>
      <c r="E15" s="27">
        <v>16505</v>
      </c>
      <c r="F15" s="27"/>
      <c r="G15" s="24"/>
      <c r="H15" s="24"/>
      <c r="I15" s="27"/>
      <c r="J15" s="79"/>
      <c r="K15" s="79"/>
      <c r="L15" s="78"/>
      <c r="M15" s="78"/>
      <c r="N15" s="78"/>
      <c r="O15" s="78"/>
      <c r="P15" s="78"/>
      <c r="Q15" s="78"/>
      <c r="R15" s="78"/>
    </row>
    <row r="16" spans="1:18" x14ac:dyDescent="0.3">
      <c r="A16" s="78"/>
      <c r="B16" s="78"/>
      <c r="C16" s="78"/>
      <c r="D16" s="24" t="s">
        <v>33</v>
      </c>
      <c r="E16" s="27">
        <v>308910</v>
      </c>
      <c r="F16" s="27"/>
      <c r="G16" s="24"/>
      <c r="H16" s="24"/>
      <c r="I16" s="27"/>
      <c r="J16" s="79"/>
      <c r="K16" s="79"/>
      <c r="L16" s="78"/>
      <c r="M16" s="78"/>
      <c r="N16" s="78"/>
      <c r="O16" s="78"/>
      <c r="P16" s="78"/>
      <c r="Q16" s="78"/>
      <c r="R16" s="78"/>
    </row>
    <row r="17" spans="1:136" x14ac:dyDescent="0.3">
      <c r="A17" s="78"/>
      <c r="B17" s="78"/>
      <c r="C17" s="78"/>
      <c r="D17" s="24" t="s">
        <v>7</v>
      </c>
      <c r="E17" s="27">
        <v>779663</v>
      </c>
      <c r="F17" s="27"/>
      <c r="G17" s="24"/>
      <c r="H17" s="24"/>
      <c r="I17" s="27"/>
      <c r="J17" s="79"/>
      <c r="K17" s="79"/>
      <c r="L17" s="78"/>
      <c r="M17" s="78"/>
      <c r="N17" s="78"/>
      <c r="O17" s="78"/>
      <c r="P17" s="78"/>
      <c r="Q17" s="78"/>
      <c r="R17" s="78"/>
    </row>
    <row r="18" spans="1:136" x14ac:dyDescent="0.3">
      <c r="A18" s="78"/>
      <c r="B18" s="78"/>
      <c r="C18" s="78"/>
      <c r="D18" s="24" t="s">
        <v>9</v>
      </c>
      <c r="E18" s="27">
        <v>45904</v>
      </c>
      <c r="F18" s="27">
        <v>46251</v>
      </c>
      <c r="G18" s="27">
        <v>44427</v>
      </c>
      <c r="H18" s="27">
        <v>42176</v>
      </c>
      <c r="I18" s="27">
        <v>42634</v>
      </c>
      <c r="J18" s="79"/>
      <c r="K18" s="79"/>
      <c r="L18" s="78"/>
      <c r="M18" s="78"/>
      <c r="N18" s="78"/>
      <c r="O18" s="78"/>
      <c r="P18" s="78"/>
      <c r="Q18" s="78"/>
      <c r="R18" s="78"/>
    </row>
    <row r="19" spans="1:136" x14ac:dyDescent="0.3">
      <c r="A19" s="78"/>
      <c r="B19" s="78"/>
      <c r="C19" s="78"/>
      <c r="D19" s="24" t="s">
        <v>101</v>
      </c>
      <c r="E19" s="27">
        <v>2190</v>
      </c>
      <c r="F19" s="27">
        <v>2230</v>
      </c>
      <c r="G19" s="27">
        <v>2270</v>
      </c>
      <c r="H19" s="27">
        <v>2310</v>
      </c>
      <c r="I19" s="27">
        <v>2350</v>
      </c>
      <c r="J19" s="79"/>
      <c r="K19" s="79"/>
      <c r="L19" s="78"/>
      <c r="M19" s="78"/>
      <c r="N19" s="78"/>
      <c r="O19" s="78"/>
      <c r="P19" s="78"/>
      <c r="Q19" s="78"/>
      <c r="R19" s="78"/>
    </row>
    <row r="20" spans="1:136" x14ac:dyDescent="0.3">
      <c r="A20" s="78"/>
      <c r="B20" s="78"/>
      <c r="C20" s="78"/>
      <c r="D20" s="24" t="s">
        <v>10</v>
      </c>
      <c r="E20" s="27"/>
      <c r="F20" s="27"/>
      <c r="G20" s="24">
        <v>437</v>
      </c>
      <c r="H20" s="24">
        <v>873</v>
      </c>
      <c r="I20" s="27">
        <v>1794</v>
      </c>
      <c r="J20" s="79"/>
      <c r="K20" s="79"/>
      <c r="L20" s="78"/>
      <c r="M20" s="78"/>
      <c r="N20" s="78"/>
      <c r="O20" s="78"/>
      <c r="P20" s="78"/>
      <c r="Q20" s="78"/>
      <c r="R20" s="78"/>
    </row>
    <row r="21" spans="1:136" x14ac:dyDescent="0.3">
      <c r="A21" s="78"/>
      <c r="B21" s="78"/>
      <c r="C21" s="78"/>
      <c r="D21" s="24" t="s">
        <v>11</v>
      </c>
      <c r="E21" s="27">
        <v>185990</v>
      </c>
      <c r="F21" s="27">
        <v>138615</v>
      </c>
      <c r="G21" s="27">
        <v>183833</v>
      </c>
      <c r="H21" s="27">
        <v>127830</v>
      </c>
      <c r="I21" s="27">
        <v>100675</v>
      </c>
      <c r="J21" s="79"/>
      <c r="K21" s="79"/>
      <c r="L21" s="78"/>
      <c r="M21" s="78"/>
      <c r="N21" s="78"/>
      <c r="O21" s="78"/>
      <c r="P21" s="78"/>
      <c r="Q21" s="78"/>
      <c r="R21" s="78"/>
    </row>
    <row r="22" spans="1:136" x14ac:dyDescent="0.3">
      <c r="A22" s="78"/>
      <c r="B22" s="78"/>
      <c r="C22" s="78"/>
      <c r="D22" s="24" t="s">
        <v>12</v>
      </c>
      <c r="E22" s="27">
        <v>3122</v>
      </c>
      <c r="F22" s="27">
        <v>2151</v>
      </c>
      <c r="G22" s="27">
        <v>4652</v>
      </c>
      <c r="H22" s="27">
        <v>9729</v>
      </c>
      <c r="I22" s="27">
        <v>11283</v>
      </c>
      <c r="J22" s="79"/>
      <c r="K22" s="79"/>
      <c r="L22" s="78"/>
      <c r="M22" s="78"/>
      <c r="N22" s="78"/>
      <c r="O22" s="78"/>
      <c r="P22" s="78"/>
      <c r="Q22" s="78"/>
      <c r="R22" s="78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79"/>
      <c r="BP22" s="79"/>
      <c r="BQ22" s="79"/>
      <c r="BR22" s="79"/>
      <c r="BS22" s="79"/>
      <c r="BT22" s="79"/>
      <c r="BU22" s="79"/>
      <c r="BV22" s="79"/>
      <c r="BW22" s="79"/>
      <c r="BX22" s="79"/>
      <c r="BY22" s="79"/>
      <c r="BZ22" s="79"/>
      <c r="CA22" s="79"/>
      <c r="CB22" s="79"/>
      <c r="CC22" s="79"/>
      <c r="CD22" s="79"/>
      <c r="CE22" s="79"/>
      <c r="CF22" s="79"/>
      <c r="CG22" s="79"/>
      <c r="CH22" s="79"/>
      <c r="CI22" s="79"/>
      <c r="CJ22" s="79"/>
      <c r="CK22" s="79"/>
      <c r="CL22" s="79"/>
      <c r="CM22" s="79"/>
      <c r="CN22" s="79"/>
      <c r="CO22" s="79"/>
      <c r="CP22" s="79"/>
      <c r="CQ22" s="79"/>
      <c r="CR22" s="79"/>
      <c r="CS22" s="79"/>
      <c r="CT22" s="79"/>
      <c r="CU22" s="79"/>
      <c r="CV22" s="79"/>
      <c r="CW22" s="79"/>
      <c r="CX22" s="79"/>
      <c r="CY22" s="79"/>
      <c r="CZ22" s="79"/>
      <c r="DA22" s="79"/>
      <c r="DB22" s="79"/>
      <c r="DC22" s="79"/>
      <c r="DD22" s="79"/>
      <c r="DE22" s="79"/>
      <c r="DF22" s="79"/>
      <c r="DG22" s="79"/>
      <c r="DH22" s="79"/>
      <c r="DI22" s="79"/>
      <c r="DJ22" s="79"/>
      <c r="DK22" s="79"/>
      <c r="DL22" s="79"/>
      <c r="DM22" s="79"/>
      <c r="DN22" s="79"/>
      <c r="DO22" s="79"/>
      <c r="DP22" s="79"/>
      <c r="DQ22" s="79"/>
      <c r="DR22" s="79"/>
      <c r="DS22" s="79"/>
      <c r="DT22" s="79"/>
      <c r="DU22" s="79"/>
      <c r="DV22" s="79"/>
      <c r="DW22" s="79"/>
      <c r="DX22" s="79"/>
      <c r="DY22" s="79"/>
      <c r="DZ22" s="79"/>
      <c r="EA22" s="79"/>
      <c r="EB22" s="79"/>
      <c r="EC22" s="79"/>
      <c r="ED22" s="79"/>
      <c r="EE22" s="79"/>
      <c r="EF22" s="79"/>
    </row>
    <row r="23" spans="1:136" x14ac:dyDescent="0.3">
      <c r="A23" s="78"/>
      <c r="B23" s="78"/>
      <c r="C23" s="78"/>
      <c r="D23" s="24" t="s">
        <v>100</v>
      </c>
      <c r="E23" s="27">
        <v>74919</v>
      </c>
      <c r="F23" s="27">
        <v>63463</v>
      </c>
      <c r="G23" s="27">
        <v>58794</v>
      </c>
      <c r="H23" s="27">
        <v>56495</v>
      </c>
      <c r="I23" s="27">
        <v>49265</v>
      </c>
      <c r="J23" s="79"/>
      <c r="K23" s="79"/>
      <c r="L23" s="78"/>
      <c r="M23" s="78"/>
      <c r="N23" s="78"/>
      <c r="O23" s="78"/>
      <c r="P23" s="78"/>
      <c r="Q23" s="78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79"/>
      <c r="DN23" s="79"/>
      <c r="DO23" s="79"/>
      <c r="DP23" s="79"/>
      <c r="DQ23" s="79"/>
      <c r="DR23" s="79"/>
      <c r="DS23" s="79"/>
      <c r="DT23" s="79"/>
      <c r="DU23" s="79"/>
      <c r="DV23" s="79"/>
      <c r="DW23" s="79"/>
      <c r="DX23" s="79"/>
      <c r="DY23" s="79"/>
      <c r="DZ23" s="79"/>
      <c r="EA23" s="79"/>
      <c r="EB23" s="79"/>
      <c r="EC23" s="79"/>
      <c r="ED23" s="79"/>
      <c r="EE23" s="79"/>
      <c r="EF23" s="79"/>
    </row>
    <row r="24" spans="1:136" s="3" customFormat="1" x14ac:dyDescent="0.3">
      <c r="A24" s="78"/>
      <c r="B24" s="78"/>
      <c r="C24" s="78"/>
      <c r="D24" s="46" t="s">
        <v>53</v>
      </c>
      <c r="E24" s="47">
        <f>SUM(E5:E23)</f>
        <v>12017451</v>
      </c>
      <c r="F24" s="47">
        <f>SUM(F5:F23)</f>
        <v>11533423</v>
      </c>
      <c r="G24" s="47">
        <v>11933975</v>
      </c>
      <c r="H24" s="47">
        <v>9986949</v>
      </c>
      <c r="I24" s="47">
        <v>13468258</v>
      </c>
      <c r="J24" s="79"/>
      <c r="K24" s="79"/>
      <c r="L24" s="78"/>
      <c r="M24" s="78"/>
      <c r="N24" s="78"/>
      <c r="O24" s="78"/>
      <c r="P24" s="78"/>
      <c r="Q24" s="78"/>
      <c r="R24" s="78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79"/>
      <c r="BP24" s="79"/>
      <c r="BQ24" s="79"/>
      <c r="BR24" s="79"/>
      <c r="BS24" s="79"/>
      <c r="BT24" s="79"/>
      <c r="BU24" s="79"/>
      <c r="BV24" s="79"/>
      <c r="BW24" s="79"/>
      <c r="BX24" s="79"/>
      <c r="BY24" s="79"/>
      <c r="BZ24" s="79"/>
      <c r="CA24" s="79"/>
      <c r="CB24" s="79"/>
      <c r="CC24" s="79"/>
      <c r="CD24" s="79"/>
      <c r="CE24" s="79"/>
      <c r="CF24" s="79"/>
      <c r="CG24" s="79"/>
      <c r="CH24" s="79"/>
      <c r="CI24" s="79"/>
      <c r="CJ24" s="79"/>
      <c r="CK24" s="79"/>
      <c r="CL24" s="79"/>
      <c r="CM24" s="79"/>
      <c r="CN24" s="79"/>
      <c r="CO24" s="79"/>
      <c r="CP24" s="79"/>
      <c r="CQ24" s="79"/>
      <c r="CR24" s="79"/>
      <c r="CS24" s="79"/>
      <c r="CT24" s="79"/>
      <c r="CU24" s="79"/>
      <c r="CV24" s="79"/>
      <c r="CW24" s="79"/>
      <c r="CX24" s="79"/>
      <c r="CY24" s="79"/>
      <c r="CZ24" s="79"/>
      <c r="DA24" s="79"/>
      <c r="DB24" s="79"/>
      <c r="DC24" s="79"/>
      <c r="DD24" s="79"/>
      <c r="DE24" s="79"/>
      <c r="DF24" s="79"/>
      <c r="DG24" s="79"/>
      <c r="DH24" s="79"/>
      <c r="DI24" s="79"/>
      <c r="DJ24" s="79"/>
      <c r="DK24" s="79"/>
      <c r="DL24" s="79"/>
      <c r="DM24" s="79"/>
      <c r="DN24" s="79"/>
      <c r="DO24" s="79"/>
      <c r="DP24" s="79"/>
      <c r="DQ24" s="79"/>
      <c r="DR24" s="79"/>
      <c r="DS24" s="79"/>
      <c r="DT24" s="79"/>
      <c r="DU24" s="79"/>
      <c r="DV24" s="79"/>
      <c r="DW24" s="79"/>
      <c r="DX24" s="79"/>
      <c r="DY24" s="79"/>
      <c r="DZ24" s="79"/>
      <c r="EA24" s="79"/>
      <c r="EB24" s="79"/>
      <c r="EC24" s="79"/>
      <c r="ED24" s="79"/>
      <c r="EE24" s="79"/>
      <c r="EF24" s="79"/>
    </row>
    <row r="25" spans="1:136" x14ac:dyDescent="0.3">
      <c r="A25" s="78"/>
      <c r="B25" s="78"/>
      <c r="C25" s="78"/>
      <c r="D25" s="29" t="s">
        <v>99</v>
      </c>
      <c r="E25" s="24"/>
      <c r="F25" s="24"/>
      <c r="G25" s="24"/>
      <c r="H25" s="24"/>
      <c r="I25" s="27"/>
      <c r="J25" s="79"/>
      <c r="K25" s="79"/>
      <c r="L25" s="78"/>
      <c r="M25" s="78"/>
      <c r="N25" s="78"/>
      <c r="O25" s="78"/>
      <c r="P25" s="78"/>
      <c r="Q25" s="78"/>
      <c r="R25" s="78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79"/>
      <c r="BS25" s="79"/>
      <c r="BT25" s="79"/>
      <c r="BU25" s="79"/>
      <c r="BV25" s="79"/>
      <c r="BW25" s="79"/>
      <c r="BX25" s="79"/>
      <c r="BY25" s="79"/>
      <c r="BZ25" s="79"/>
      <c r="CA25" s="79"/>
      <c r="CB25" s="79"/>
      <c r="CC25" s="79"/>
      <c r="CD25" s="79"/>
      <c r="CE25" s="79"/>
      <c r="CF25" s="79"/>
      <c r="CG25" s="79"/>
      <c r="CH25" s="79"/>
      <c r="CI25" s="79"/>
      <c r="CJ25" s="79"/>
      <c r="CK25" s="79"/>
      <c r="CL25" s="79"/>
      <c r="CM25" s="79"/>
      <c r="CN25" s="79"/>
      <c r="CO25" s="79"/>
      <c r="CP25" s="79"/>
      <c r="CQ25" s="79"/>
      <c r="CR25" s="79"/>
      <c r="CS25" s="79"/>
      <c r="CT25" s="79"/>
      <c r="CU25" s="79"/>
      <c r="CV25" s="79"/>
      <c r="CW25" s="79"/>
      <c r="CX25" s="79"/>
      <c r="CY25" s="79"/>
      <c r="CZ25" s="79"/>
      <c r="DA25" s="79"/>
      <c r="DB25" s="79"/>
      <c r="DC25" s="79"/>
      <c r="DD25" s="79"/>
      <c r="DE25" s="79"/>
      <c r="DF25" s="79"/>
      <c r="DG25" s="79"/>
      <c r="DH25" s="79"/>
      <c r="DI25" s="79"/>
      <c r="DJ25" s="79"/>
      <c r="DK25" s="79"/>
      <c r="DL25" s="79"/>
      <c r="DM25" s="79"/>
      <c r="DN25" s="79"/>
      <c r="DO25" s="79"/>
      <c r="DP25" s="79"/>
      <c r="DQ25" s="79"/>
      <c r="DR25" s="79"/>
      <c r="DS25" s="79"/>
      <c r="DT25" s="79"/>
      <c r="DU25" s="79"/>
      <c r="DV25" s="79"/>
      <c r="DW25" s="79"/>
      <c r="DX25" s="79"/>
      <c r="DY25" s="79"/>
      <c r="DZ25" s="79"/>
      <c r="EA25" s="79"/>
      <c r="EB25" s="79"/>
      <c r="EC25" s="79"/>
      <c r="ED25" s="79"/>
      <c r="EE25" s="79"/>
      <c r="EF25" s="79"/>
    </row>
    <row r="26" spans="1:136" x14ac:dyDescent="0.3">
      <c r="A26" s="78"/>
      <c r="B26" s="78"/>
      <c r="C26" s="78"/>
      <c r="D26" s="29" t="s">
        <v>98</v>
      </c>
      <c r="E26" s="27"/>
      <c r="F26" s="27"/>
      <c r="G26" s="24"/>
      <c r="H26" s="24"/>
      <c r="I26" s="27"/>
      <c r="J26" s="79"/>
      <c r="K26" s="79"/>
      <c r="L26" s="78"/>
      <c r="M26" s="78"/>
      <c r="N26" s="78"/>
      <c r="O26" s="78"/>
      <c r="P26" s="78"/>
      <c r="Q26" s="78"/>
      <c r="R26" s="78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79"/>
      <c r="BP26" s="79"/>
      <c r="BQ26" s="79"/>
      <c r="BR26" s="79"/>
      <c r="BS26" s="79"/>
      <c r="BT26" s="79"/>
      <c r="BU26" s="79"/>
      <c r="BV26" s="79"/>
      <c r="BW26" s="79"/>
      <c r="BX26" s="79"/>
      <c r="BY26" s="79"/>
      <c r="BZ26" s="79"/>
      <c r="CA26" s="79"/>
      <c r="CB26" s="79"/>
      <c r="CC26" s="79"/>
      <c r="CD26" s="79"/>
      <c r="CE26" s="79"/>
      <c r="CF26" s="79"/>
      <c r="CG26" s="79"/>
      <c r="CH26" s="79"/>
      <c r="CI26" s="79"/>
      <c r="CJ26" s="79"/>
      <c r="CK26" s="79"/>
      <c r="CL26" s="79"/>
      <c r="CM26" s="79"/>
      <c r="CN26" s="79"/>
      <c r="CO26" s="79"/>
      <c r="CP26" s="79"/>
      <c r="CQ26" s="79"/>
      <c r="CR26" s="79"/>
      <c r="CS26" s="79"/>
      <c r="CT26" s="79"/>
      <c r="CU26" s="79"/>
      <c r="CV26" s="79"/>
      <c r="CW26" s="79"/>
      <c r="CX26" s="79"/>
      <c r="CY26" s="79"/>
      <c r="CZ26" s="79"/>
      <c r="DA26" s="79"/>
      <c r="DB26" s="79"/>
      <c r="DC26" s="79"/>
      <c r="DD26" s="79"/>
      <c r="DE26" s="79"/>
      <c r="DF26" s="79"/>
      <c r="DG26" s="79"/>
      <c r="DH26" s="79"/>
      <c r="DI26" s="79"/>
      <c r="DJ26" s="79"/>
      <c r="DK26" s="79"/>
      <c r="DL26" s="79"/>
      <c r="DM26" s="79"/>
      <c r="DN26" s="79"/>
      <c r="DO26" s="79"/>
      <c r="DP26" s="79"/>
      <c r="DQ26" s="79"/>
      <c r="DR26" s="79"/>
      <c r="DS26" s="79"/>
      <c r="DT26" s="79"/>
      <c r="DU26" s="79"/>
      <c r="DV26" s="79"/>
      <c r="DW26" s="79"/>
      <c r="DX26" s="79"/>
      <c r="DY26" s="79"/>
      <c r="DZ26" s="79"/>
      <c r="EA26" s="79"/>
      <c r="EB26" s="79"/>
      <c r="EC26" s="79"/>
      <c r="ED26" s="79"/>
      <c r="EE26" s="79"/>
      <c r="EF26" s="79"/>
    </row>
    <row r="27" spans="1:136" x14ac:dyDescent="0.3">
      <c r="A27" s="78"/>
      <c r="B27" s="78"/>
      <c r="C27" s="78"/>
      <c r="D27" s="28" t="s">
        <v>17</v>
      </c>
      <c r="E27" s="27">
        <v>522553</v>
      </c>
      <c r="F27" s="27">
        <v>450036</v>
      </c>
      <c r="G27" s="27">
        <v>843369</v>
      </c>
      <c r="H27" s="1">
        <v>357853</v>
      </c>
      <c r="I27" s="27">
        <v>728916</v>
      </c>
      <c r="J27" s="79"/>
      <c r="K27" s="79"/>
      <c r="L27" s="78"/>
      <c r="M27" s="78"/>
      <c r="N27" s="78"/>
      <c r="O27" s="78"/>
      <c r="P27" s="78"/>
      <c r="Q27" s="78"/>
      <c r="R27" s="78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79"/>
      <c r="BS27" s="79"/>
      <c r="BT27" s="79"/>
      <c r="BU27" s="79"/>
      <c r="BV27" s="79"/>
      <c r="BW27" s="79"/>
      <c r="BX27" s="79"/>
      <c r="BY27" s="79"/>
      <c r="BZ27" s="79"/>
      <c r="CA27" s="79"/>
      <c r="CB27" s="79"/>
      <c r="CC27" s="79"/>
      <c r="CD27" s="79"/>
      <c r="CE27" s="79"/>
      <c r="CF27" s="79"/>
      <c r="CG27" s="79"/>
      <c r="CH27" s="79"/>
      <c r="CI27" s="79"/>
      <c r="CJ27" s="79"/>
      <c r="CK27" s="79"/>
      <c r="CL27" s="79"/>
      <c r="CM27" s="79"/>
      <c r="CN27" s="79"/>
      <c r="CO27" s="79"/>
      <c r="CP27" s="79"/>
      <c r="CQ27" s="79"/>
      <c r="CR27" s="79"/>
      <c r="CS27" s="79"/>
      <c r="CT27" s="79"/>
      <c r="CU27" s="79"/>
      <c r="CV27" s="79"/>
      <c r="CW27" s="79"/>
      <c r="CX27" s="79"/>
      <c r="CY27" s="79"/>
      <c r="CZ27" s="79"/>
      <c r="DA27" s="79"/>
      <c r="DB27" s="79"/>
      <c r="DC27" s="79"/>
      <c r="DD27" s="79"/>
      <c r="DE27" s="79"/>
      <c r="DF27" s="79"/>
      <c r="DG27" s="79"/>
      <c r="DH27" s="79"/>
      <c r="DI27" s="79"/>
      <c r="DJ27" s="79"/>
      <c r="DK27" s="79"/>
      <c r="DL27" s="79"/>
      <c r="DM27" s="79"/>
      <c r="DN27" s="79"/>
      <c r="DO27" s="79"/>
      <c r="DP27" s="79"/>
      <c r="DQ27" s="79"/>
      <c r="DR27" s="79"/>
      <c r="DS27" s="79"/>
      <c r="DT27" s="79"/>
      <c r="DU27" s="79"/>
      <c r="DV27" s="79"/>
      <c r="DW27" s="79"/>
      <c r="DX27" s="79"/>
      <c r="DY27" s="79"/>
      <c r="DZ27" s="79"/>
      <c r="EA27" s="79"/>
      <c r="EB27" s="79"/>
      <c r="EC27" s="79"/>
      <c r="ED27" s="79"/>
      <c r="EE27" s="79"/>
      <c r="EF27" s="79"/>
    </row>
    <row r="28" spans="1:136" x14ac:dyDescent="0.3">
      <c r="A28" s="78"/>
      <c r="B28" s="78"/>
      <c r="C28" s="78"/>
      <c r="D28" s="28" t="s">
        <v>97</v>
      </c>
      <c r="E28" s="27">
        <v>82000</v>
      </c>
      <c r="F28" s="27"/>
      <c r="G28" s="24"/>
      <c r="H28" s="24"/>
      <c r="I28" s="27"/>
      <c r="J28" s="79"/>
      <c r="K28" s="79"/>
      <c r="L28" s="78"/>
      <c r="M28" s="78"/>
      <c r="N28" s="78"/>
      <c r="O28" s="78"/>
      <c r="P28" s="78"/>
      <c r="Q28" s="78"/>
      <c r="R28" s="78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79"/>
      <c r="BP28" s="79"/>
      <c r="BQ28" s="79"/>
      <c r="BR28" s="79"/>
      <c r="BS28" s="79"/>
      <c r="BT28" s="79"/>
      <c r="BU28" s="79"/>
      <c r="BV28" s="79"/>
      <c r="BW28" s="79"/>
      <c r="BX28" s="79"/>
      <c r="BY28" s="79"/>
      <c r="BZ28" s="79"/>
      <c r="CA28" s="79"/>
      <c r="CB28" s="79"/>
      <c r="CC28" s="79"/>
      <c r="CD28" s="79"/>
      <c r="CE28" s="79"/>
      <c r="CF28" s="79"/>
      <c r="CG28" s="79"/>
      <c r="CH28" s="79"/>
      <c r="CI28" s="79"/>
      <c r="CJ28" s="79"/>
      <c r="CK28" s="79"/>
      <c r="CL28" s="79"/>
      <c r="CM28" s="79"/>
      <c r="CN28" s="79"/>
      <c r="CO28" s="79"/>
      <c r="CP28" s="79"/>
      <c r="CQ28" s="79"/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</row>
    <row r="29" spans="1:136" x14ac:dyDescent="0.3">
      <c r="A29" s="78"/>
      <c r="B29" s="78"/>
      <c r="C29" s="78"/>
      <c r="D29" s="28" t="s">
        <v>96</v>
      </c>
      <c r="E29" s="27">
        <v>9083651</v>
      </c>
      <c r="F29" s="27">
        <v>8778470</v>
      </c>
      <c r="G29" s="27">
        <v>8583685</v>
      </c>
      <c r="H29" s="27">
        <v>6948900</v>
      </c>
      <c r="I29" s="27">
        <v>10687339</v>
      </c>
      <c r="J29" s="79"/>
      <c r="K29" s="79"/>
      <c r="L29" s="78"/>
      <c r="M29" s="78"/>
      <c r="N29" s="78"/>
      <c r="O29" s="78"/>
      <c r="P29" s="78"/>
      <c r="Q29" s="78"/>
      <c r="R29" s="78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79"/>
      <c r="BS29" s="79"/>
      <c r="BT29" s="79"/>
      <c r="BU29" s="79"/>
      <c r="BV29" s="79"/>
      <c r="BW29" s="79"/>
      <c r="BX29" s="79"/>
      <c r="BY29" s="79"/>
      <c r="BZ29" s="79"/>
      <c r="CA29" s="79"/>
      <c r="CB29" s="79"/>
      <c r="CC29" s="79"/>
      <c r="CD29" s="79"/>
      <c r="CE29" s="79"/>
      <c r="CF29" s="79"/>
      <c r="CG29" s="79"/>
      <c r="CH29" s="79"/>
      <c r="CI29" s="79"/>
      <c r="CJ29" s="79"/>
      <c r="CK29" s="79"/>
      <c r="CL29" s="79"/>
      <c r="CM29" s="79"/>
      <c r="CN29" s="79"/>
      <c r="CO29" s="79"/>
      <c r="CP29" s="79"/>
      <c r="CQ29" s="79"/>
      <c r="CR29" s="79"/>
      <c r="CS29" s="79"/>
      <c r="CT29" s="79"/>
      <c r="CU29" s="79"/>
      <c r="CV29" s="79"/>
      <c r="CW29" s="79"/>
      <c r="CX29" s="79"/>
      <c r="CY29" s="79"/>
      <c r="CZ29" s="79"/>
      <c r="DA29" s="79"/>
      <c r="DB29" s="79"/>
      <c r="DC29" s="79"/>
      <c r="DD29" s="79"/>
      <c r="DE29" s="79"/>
      <c r="DF29" s="79"/>
      <c r="DG29" s="79"/>
      <c r="DH29" s="79"/>
      <c r="DI29" s="79"/>
      <c r="DJ29" s="79"/>
      <c r="DK29" s="79"/>
      <c r="DL29" s="79"/>
      <c r="DM29" s="79"/>
      <c r="DN29" s="79"/>
      <c r="DO29" s="79"/>
      <c r="DP29" s="79"/>
      <c r="DQ29" s="79"/>
      <c r="DR29" s="79"/>
      <c r="DS29" s="79"/>
      <c r="DT29" s="79"/>
      <c r="DU29" s="79"/>
      <c r="DV29" s="79"/>
      <c r="DW29" s="79"/>
      <c r="DX29" s="79"/>
      <c r="DY29" s="79"/>
      <c r="DZ29" s="79"/>
      <c r="EA29" s="79"/>
      <c r="EB29" s="79"/>
      <c r="EC29" s="79"/>
      <c r="ED29" s="79"/>
      <c r="EE29" s="79"/>
      <c r="EF29" s="79"/>
    </row>
    <row r="30" spans="1:136" x14ac:dyDescent="0.3">
      <c r="A30" s="78"/>
      <c r="B30" s="78"/>
      <c r="C30" s="78"/>
      <c r="D30" s="24" t="s">
        <v>20</v>
      </c>
      <c r="E30" s="27">
        <v>267005</v>
      </c>
      <c r="F30" s="27">
        <v>233254</v>
      </c>
      <c r="G30" s="27">
        <v>291656</v>
      </c>
      <c r="H30" s="24"/>
      <c r="I30" s="27">
        <v>322298</v>
      </c>
      <c r="J30" s="79"/>
      <c r="K30" s="79"/>
      <c r="L30" s="78"/>
      <c r="M30" s="78"/>
      <c r="N30" s="78"/>
      <c r="O30" s="78"/>
      <c r="P30" s="78"/>
      <c r="Q30" s="78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79"/>
      <c r="DN30" s="79"/>
      <c r="DO30" s="79"/>
      <c r="DP30" s="79"/>
      <c r="DQ30" s="79"/>
      <c r="DR30" s="79"/>
      <c r="DS30" s="79"/>
      <c r="DT30" s="79"/>
      <c r="DU30" s="79"/>
      <c r="DV30" s="79"/>
      <c r="DW30" s="79"/>
      <c r="DX30" s="79"/>
      <c r="DY30" s="79"/>
      <c r="DZ30" s="79"/>
      <c r="EA30" s="79"/>
      <c r="EB30" s="79"/>
      <c r="EC30" s="79"/>
      <c r="ED30" s="79"/>
      <c r="EE30" s="79"/>
      <c r="EF30" s="79"/>
    </row>
    <row r="31" spans="1:136" x14ac:dyDescent="0.3">
      <c r="A31" s="78"/>
      <c r="B31" s="78"/>
      <c r="C31" s="78"/>
      <c r="D31" s="28" t="s">
        <v>5</v>
      </c>
      <c r="E31" s="27"/>
      <c r="F31" s="27"/>
      <c r="G31" s="27"/>
      <c r="H31" s="24">
        <v>26</v>
      </c>
      <c r="I31" s="27">
        <v>1</v>
      </c>
      <c r="J31" s="79"/>
      <c r="K31" s="79"/>
      <c r="L31" s="78"/>
      <c r="M31" s="78"/>
      <c r="N31" s="78"/>
      <c r="O31" s="78"/>
      <c r="P31" s="78"/>
      <c r="Q31" s="78"/>
      <c r="R31" s="78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79"/>
      <c r="DC31" s="79"/>
      <c r="DD31" s="79"/>
      <c r="DE31" s="79"/>
      <c r="DF31" s="79"/>
      <c r="DG31" s="79"/>
      <c r="DH31" s="79"/>
      <c r="DI31" s="79"/>
      <c r="DJ31" s="79"/>
      <c r="DK31" s="79"/>
      <c r="DL31" s="79"/>
      <c r="DM31" s="79"/>
      <c r="DN31" s="79"/>
      <c r="DO31" s="79"/>
      <c r="DP31" s="79"/>
      <c r="DQ31" s="79"/>
      <c r="DR31" s="79"/>
      <c r="DS31" s="79"/>
      <c r="DT31" s="79"/>
      <c r="DU31" s="79"/>
      <c r="DV31" s="79"/>
      <c r="DW31" s="79"/>
      <c r="DX31" s="79"/>
      <c r="DY31" s="79"/>
      <c r="DZ31" s="79"/>
      <c r="EA31" s="79"/>
      <c r="EB31" s="79"/>
      <c r="EC31" s="79"/>
      <c r="ED31" s="79"/>
      <c r="EE31" s="79"/>
      <c r="EF31" s="79"/>
    </row>
    <row r="32" spans="1:136" x14ac:dyDescent="0.3">
      <c r="A32" s="78"/>
      <c r="B32" s="78"/>
      <c r="C32" s="78"/>
      <c r="D32" s="24" t="s">
        <v>95</v>
      </c>
      <c r="E32" s="27">
        <v>92500</v>
      </c>
      <c r="F32" s="27">
        <v>117500</v>
      </c>
      <c r="G32" s="27">
        <v>130000</v>
      </c>
      <c r="H32" s="27">
        <v>100000</v>
      </c>
      <c r="I32" s="27">
        <v>21500</v>
      </c>
      <c r="J32" s="79"/>
      <c r="K32" s="79"/>
      <c r="L32" s="78"/>
      <c r="M32" s="78"/>
      <c r="N32" s="78"/>
      <c r="O32" s="78"/>
      <c r="P32" s="78"/>
      <c r="Q32" s="78"/>
      <c r="R32" s="78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79"/>
      <c r="DC32" s="79"/>
      <c r="DD32" s="79"/>
      <c r="DE32" s="79"/>
      <c r="DF32" s="79"/>
      <c r="DG32" s="79"/>
      <c r="DH32" s="79"/>
      <c r="DI32" s="79"/>
      <c r="DJ32" s="79"/>
      <c r="DK32" s="79"/>
      <c r="DL32" s="79"/>
      <c r="DM32" s="79"/>
      <c r="DN32" s="79"/>
      <c r="DO32" s="79"/>
      <c r="DP32" s="79"/>
      <c r="DQ32" s="79"/>
      <c r="DR32" s="79"/>
      <c r="DS32" s="79"/>
      <c r="DT32" s="79"/>
      <c r="DU32" s="79"/>
      <c r="DV32" s="79"/>
      <c r="DW32" s="79"/>
      <c r="DX32" s="79"/>
      <c r="DY32" s="79"/>
      <c r="DZ32" s="79"/>
      <c r="EA32" s="79"/>
      <c r="EB32" s="79"/>
      <c r="EC32" s="79"/>
      <c r="ED32" s="79"/>
      <c r="EE32" s="79"/>
      <c r="EF32" s="79"/>
    </row>
    <row r="33" spans="1:136" x14ac:dyDescent="0.3">
      <c r="A33" s="78"/>
      <c r="B33" s="78"/>
      <c r="C33" s="78"/>
      <c r="D33" s="24" t="s">
        <v>21</v>
      </c>
      <c r="E33" s="27">
        <v>12539</v>
      </c>
      <c r="F33" s="27">
        <v>25055</v>
      </c>
      <c r="G33" s="27">
        <v>37772</v>
      </c>
      <c r="H33" s="27">
        <v>39468</v>
      </c>
      <c r="I33" s="27">
        <v>51438</v>
      </c>
      <c r="J33" s="79"/>
      <c r="K33" s="79"/>
      <c r="L33" s="78"/>
      <c r="M33" s="78"/>
      <c r="N33" s="78"/>
      <c r="O33" s="78"/>
      <c r="P33" s="78"/>
      <c r="Q33" s="78"/>
      <c r="R33" s="78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79"/>
      <c r="DC33" s="79"/>
      <c r="DD33" s="79"/>
      <c r="DE33" s="79"/>
      <c r="DF33" s="79"/>
      <c r="DG33" s="79"/>
      <c r="DH33" s="79"/>
      <c r="DI33" s="79"/>
      <c r="DJ33" s="79"/>
      <c r="DK33" s="79"/>
      <c r="DL33" s="79"/>
      <c r="DM33" s="79"/>
      <c r="DN33" s="79"/>
      <c r="DO33" s="79"/>
      <c r="DP33" s="79"/>
      <c r="DQ33" s="79"/>
      <c r="DR33" s="79"/>
      <c r="DS33" s="79"/>
      <c r="DT33" s="79"/>
      <c r="DU33" s="79"/>
      <c r="DV33" s="79"/>
      <c r="DW33" s="79"/>
      <c r="DX33" s="79"/>
      <c r="DY33" s="79"/>
      <c r="DZ33" s="79"/>
      <c r="EA33" s="79"/>
      <c r="EB33" s="79"/>
      <c r="EC33" s="79"/>
      <c r="ED33" s="79"/>
      <c r="EE33" s="79"/>
      <c r="EF33" s="79"/>
    </row>
    <row r="34" spans="1:136" x14ac:dyDescent="0.3">
      <c r="A34" s="78"/>
      <c r="B34" s="78"/>
      <c r="C34" s="78"/>
      <c r="D34" s="24" t="s">
        <v>94</v>
      </c>
      <c r="E34" s="27">
        <v>18941</v>
      </c>
      <c r="F34" s="27">
        <v>23989</v>
      </c>
      <c r="G34" s="27">
        <v>29149</v>
      </c>
      <c r="H34" s="27">
        <v>17299</v>
      </c>
      <c r="I34" s="27">
        <v>27057</v>
      </c>
      <c r="J34" s="79"/>
      <c r="K34" s="79"/>
      <c r="L34" s="78"/>
      <c r="M34" s="78"/>
      <c r="N34" s="78"/>
      <c r="O34" s="78"/>
      <c r="P34" s="78"/>
      <c r="Q34" s="78"/>
      <c r="R34" s="78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79"/>
      <c r="DC34" s="79"/>
      <c r="DD34" s="79"/>
      <c r="DE34" s="79"/>
      <c r="DF34" s="79"/>
      <c r="DG34" s="79"/>
      <c r="DH34" s="79"/>
      <c r="DI34" s="79"/>
      <c r="DJ34" s="79"/>
      <c r="DK34" s="79"/>
      <c r="DL34" s="79"/>
      <c r="DM34" s="79"/>
      <c r="DN34" s="79"/>
      <c r="DO34" s="79"/>
      <c r="DP34" s="79"/>
      <c r="DQ34" s="79"/>
      <c r="DR34" s="79"/>
      <c r="DS34" s="79"/>
      <c r="DT34" s="79"/>
      <c r="DU34" s="79"/>
      <c r="DV34" s="79"/>
      <c r="DW34" s="79"/>
      <c r="DX34" s="79"/>
      <c r="DY34" s="79"/>
      <c r="DZ34" s="79"/>
      <c r="EA34" s="79"/>
      <c r="EB34" s="79"/>
      <c r="EC34" s="79"/>
      <c r="ED34" s="79"/>
      <c r="EE34" s="79"/>
      <c r="EF34" s="79"/>
    </row>
    <row r="35" spans="1:136" x14ac:dyDescent="0.3">
      <c r="A35" s="78"/>
      <c r="B35" s="78"/>
      <c r="C35" s="78"/>
      <c r="D35" s="24" t="s">
        <v>93</v>
      </c>
      <c r="E35" s="27"/>
      <c r="F35" s="27">
        <v>4580</v>
      </c>
      <c r="G35" s="27">
        <v>3904</v>
      </c>
      <c r="H35" s="27">
        <v>5265</v>
      </c>
      <c r="I35" s="27">
        <v>5240</v>
      </c>
      <c r="J35" s="79"/>
      <c r="K35" s="79"/>
      <c r="L35" s="78"/>
      <c r="M35" s="78"/>
      <c r="N35" s="78"/>
      <c r="O35" s="78"/>
      <c r="P35" s="78"/>
      <c r="Q35" s="78"/>
      <c r="R35" s="78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79"/>
      <c r="BQ35" s="79"/>
      <c r="BR35" s="79"/>
      <c r="BS35" s="79"/>
      <c r="BT35" s="79"/>
      <c r="BU35" s="79"/>
      <c r="BV35" s="79"/>
      <c r="BW35" s="79"/>
      <c r="BX35" s="79"/>
      <c r="BY35" s="79"/>
      <c r="BZ35" s="79"/>
      <c r="CA35" s="79"/>
      <c r="CB35" s="79"/>
      <c r="CC35" s="79"/>
      <c r="CD35" s="79"/>
      <c r="CE35" s="79"/>
      <c r="CF35" s="79"/>
      <c r="CG35" s="79"/>
      <c r="CH35" s="79"/>
      <c r="CI35" s="79"/>
      <c r="CJ35" s="79"/>
      <c r="CK35" s="79"/>
      <c r="CL35" s="79"/>
      <c r="CM35" s="79"/>
      <c r="CN35" s="79"/>
      <c r="CO35" s="79"/>
      <c r="CP35" s="79"/>
      <c r="CQ35" s="79"/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</row>
    <row r="36" spans="1:136" x14ac:dyDescent="0.3">
      <c r="A36" s="78"/>
      <c r="B36" s="78"/>
      <c r="C36" s="78"/>
      <c r="D36" s="24" t="s">
        <v>92</v>
      </c>
      <c r="E36" s="27"/>
      <c r="F36" s="27"/>
      <c r="G36" s="27">
        <v>300000</v>
      </c>
      <c r="H36" s="27">
        <v>300000</v>
      </c>
      <c r="I36" s="27">
        <v>300000</v>
      </c>
      <c r="J36" s="79"/>
      <c r="K36" s="79"/>
      <c r="L36" s="78"/>
      <c r="M36" s="78"/>
      <c r="N36" s="78"/>
      <c r="O36" s="78"/>
      <c r="P36" s="78"/>
      <c r="Q36" s="78"/>
      <c r="R36" s="78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79"/>
      <c r="BQ36" s="79"/>
      <c r="BR36" s="79"/>
      <c r="BS36" s="79"/>
      <c r="BT36" s="79"/>
      <c r="BU36" s="79"/>
      <c r="BV36" s="79"/>
      <c r="BW36" s="79"/>
      <c r="BX36" s="79"/>
      <c r="BY36" s="79"/>
      <c r="BZ36" s="79"/>
      <c r="CA36" s="79"/>
      <c r="CB36" s="79"/>
      <c r="CC36" s="79"/>
      <c r="CD36" s="79"/>
      <c r="CE36" s="79"/>
      <c r="CF36" s="79"/>
      <c r="CG36" s="79"/>
      <c r="CH36" s="79"/>
      <c r="CI36" s="79"/>
      <c r="CJ36" s="79"/>
      <c r="CK36" s="79"/>
      <c r="CL36" s="79"/>
      <c r="CM36" s="79"/>
      <c r="CN36" s="79"/>
      <c r="CO36" s="79"/>
      <c r="CP36" s="79"/>
      <c r="CQ36" s="79"/>
      <c r="CR36" s="79"/>
      <c r="CS36" s="79"/>
      <c r="CT36" s="79"/>
      <c r="CU36" s="79"/>
      <c r="CV36" s="79"/>
      <c r="CW36" s="79"/>
      <c r="CX36" s="79"/>
      <c r="CY36" s="79"/>
      <c r="CZ36" s="79"/>
      <c r="DA36" s="79"/>
      <c r="DB36" s="79"/>
      <c r="DC36" s="79"/>
      <c r="DD36" s="79"/>
      <c r="DE36" s="79"/>
      <c r="DF36" s="79"/>
      <c r="DG36" s="79"/>
      <c r="DH36" s="79"/>
      <c r="DI36" s="79"/>
      <c r="DJ36" s="79"/>
      <c r="DK36" s="79"/>
      <c r="DL36" s="79"/>
      <c r="DM36" s="79"/>
      <c r="DN36" s="79"/>
      <c r="DO36" s="79"/>
      <c r="DP36" s="79"/>
      <c r="DQ36" s="79"/>
      <c r="DR36" s="79"/>
      <c r="DS36" s="79"/>
      <c r="DT36" s="79"/>
      <c r="DU36" s="79"/>
      <c r="DV36" s="79"/>
      <c r="DW36" s="79"/>
      <c r="DX36" s="79"/>
      <c r="DY36" s="79"/>
      <c r="DZ36" s="79"/>
      <c r="EA36" s="79"/>
      <c r="EB36" s="79"/>
      <c r="EC36" s="79"/>
      <c r="ED36" s="79"/>
      <c r="EE36" s="79"/>
      <c r="EF36" s="79"/>
    </row>
    <row r="37" spans="1:136" x14ac:dyDescent="0.3">
      <c r="A37" s="78"/>
      <c r="B37" s="78"/>
      <c r="C37" s="78"/>
      <c r="D37" s="24" t="s">
        <v>91</v>
      </c>
      <c r="E37" s="27">
        <v>8699</v>
      </c>
      <c r="F37" s="27"/>
      <c r="G37" s="24"/>
      <c r="H37" s="24"/>
      <c r="I37" s="27"/>
      <c r="J37" s="79"/>
      <c r="K37" s="79"/>
      <c r="L37" s="78"/>
      <c r="M37" s="78"/>
      <c r="N37" s="78"/>
      <c r="O37" s="78"/>
      <c r="P37" s="78"/>
      <c r="Q37" s="78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79"/>
      <c r="DN37" s="79"/>
      <c r="DO37" s="79"/>
      <c r="DP37" s="79"/>
      <c r="DQ37" s="79"/>
      <c r="DR37" s="79"/>
      <c r="DS37" s="79"/>
      <c r="DT37" s="79"/>
      <c r="DU37" s="79"/>
      <c r="DV37" s="79"/>
      <c r="DW37" s="79"/>
      <c r="DX37" s="79"/>
      <c r="DY37" s="79"/>
      <c r="DZ37" s="79"/>
      <c r="EA37" s="79"/>
      <c r="EB37" s="79"/>
      <c r="EC37" s="79"/>
      <c r="ED37" s="79"/>
      <c r="EE37" s="79"/>
      <c r="EF37" s="79"/>
    </row>
    <row r="38" spans="1:136" s="2" customFormat="1" x14ac:dyDescent="0.3">
      <c r="A38" s="78"/>
      <c r="B38" s="78"/>
      <c r="C38" s="78"/>
      <c r="D38" s="26" t="s">
        <v>90</v>
      </c>
      <c r="E38" s="25">
        <f>SUM(E27:E37)</f>
        <v>10087888</v>
      </c>
      <c r="F38" s="25">
        <f>SUM(F27:F37)</f>
        <v>9632884</v>
      </c>
      <c r="G38" s="25">
        <v>10219535</v>
      </c>
      <c r="H38" s="25">
        <v>8475753</v>
      </c>
      <c r="I38" s="25">
        <v>9866485</v>
      </c>
      <c r="J38" s="79"/>
      <c r="K38" s="79"/>
      <c r="L38" s="78"/>
      <c r="M38" s="78"/>
      <c r="N38" s="78"/>
      <c r="O38" s="78"/>
      <c r="P38" s="78"/>
      <c r="Q38" s="78"/>
      <c r="R38" s="78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79"/>
      <c r="BQ38" s="79"/>
      <c r="BR38" s="79"/>
      <c r="BS38" s="79"/>
      <c r="BT38" s="79"/>
      <c r="BU38" s="79"/>
      <c r="BV38" s="79"/>
      <c r="BW38" s="79"/>
      <c r="BX38" s="79"/>
      <c r="BY38" s="79"/>
      <c r="BZ38" s="79"/>
      <c r="CA38" s="79"/>
      <c r="CB38" s="79"/>
      <c r="CC38" s="79"/>
      <c r="CD38" s="79"/>
      <c r="CE38" s="79"/>
      <c r="CF38" s="79"/>
      <c r="CG38" s="79"/>
      <c r="CH38" s="79"/>
      <c r="CI38" s="79"/>
      <c r="CJ38" s="79"/>
      <c r="CK38" s="79"/>
      <c r="CL38" s="79"/>
      <c r="CM38" s="79"/>
      <c r="CN38" s="79"/>
      <c r="CO38" s="79"/>
      <c r="CP38" s="79"/>
      <c r="CQ38" s="79"/>
      <c r="CR38" s="79"/>
      <c r="CS38" s="79"/>
      <c r="CT38" s="79"/>
      <c r="CU38" s="79"/>
      <c r="CV38" s="79"/>
      <c r="CW38" s="79"/>
      <c r="CX38" s="79"/>
      <c r="CY38" s="79"/>
      <c r="CZ38" s="79"/>
      <c r="DA38" s="79"/>
      <c r="DB38" s="79"/>
      <c r="DC38" s="79"/>
      <c r="DD38" s="79"/>
      <c r="DE38" s="79"/>
      <c r="DF38" s="79"/>
      <c r="DG38" s="79"/>
      <c r="DH38" s="79"/>
      <c r="DI38" s="79"/>
      <c r="DJ38" s="79"/>
      <c r="DK38" s="79"/>
      <c r="DL38" s="79"/>
      <c r="DM38" s="79"/>
      <c r="DN38" s="79"/>
      <c r="DO38" s="79"/>
      <c r="DP38" s="79"/>
      <c r="DQ38" s="79"/>
      <c r="DR38" s="79"/>
      <c r="DS38" s="79"/>
      <c r="DT38" s="79"/>
      <c r="DU38" s="79"/>
      <c r="DV38" s="79"/>
      <c r="DW38" s="79"/>
      <c r="DX38" s="79"/>
      <c r="DY38" s="79"/>
      <c r="DZ38" s="79"/>
      <c r="EA38" s="79"/>
      <c r="EB38" s="79"/>
      <c r="EC38" s="79"/>
      <c r="ED38" s="79"/>
      <c r="EE38" s="79"/>
      <c r="EF38" s="79"/>
    </row>
    <row r="39" spans="1:136" x14ac:dyDescent="0.3">
      <c r="A39" s="78"/>
      <c r="B39" s="78"/>
      <c r="C39" s="78"/>
      <c r="D39" s="24"/>
      <c r="E39" s="27"/>
      <c r="F39" s="27"/>
      <c r="G39" s="24"/>
      <c r="H39" s="24"/>
      <c r="I39" s="27"/>
      <c r="J39" s="79"/>
      <c r="K39" s="79"/>
      <c r="L39" s="78"/>
      <c r="M39" s="78"/>
      <c r="N39" s="78"/>
      <c r="O39" s="78"/>
      <c r="P39" s="78"/>
      <c r="Q39" s="78"/>
      <c r="R39" s="78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79"/>
      <c r="BQ39" s="79"/>
      <c r="BR39" s="79"/>
      <c r="BS39" s="79"/>
      <c r="BT39" s="79"/>
      <c r="BU39" s="79"/>
      <c r="BV39" s="79"/>
      <c r="BW39" s="79"/>
      <c r="BX39" s="79"/>
      <c r="BY39" s="79"/>
      <c r="BZ39" s="79"/>
      <c r="CA39" s="79"/>
      <c r="CB39" s="79"/>
      <c r="CC39" s="79"/>
      <c r="CD39" s="79"/>
      <c r="CE39" s="79"/>
      <c r="CF39" s="79"/>
      <c r="CG39" s="79"/>
      <c r="CH39" s="79"/>
      <c r="CI39" s="79"/>
      <c r="CJ39" s="79"/>
      <c r="CK39" s="79"/>
      <c r="CL39" s="79"/>
      <c r="CM39" s="79"/>
      <c r="CN39" s="79"/>
      <c r="CO39" s="79"/>
      <c r="CP39" s="79"/>
      <c r="CQ39" s="79"/>
      <c r="CR39" s="79"/>
      <c r="CS39" s="79"/>
      <c r="CT39" s="79"/>
      <c r="CU39" s="79"/>
      <c r="CV39" s="79"/>
      <c r="CW39" s="79"/>
      <c r="CX39" s="79"/>
      <c r="CY39" s="79"/>
      <c r="CZ39" s="79"/>
      <c r="DA39" s="79"/>
      <c r="DB39" s="79"/>
      <c r="DC39" s="79"/>
      <c r="DD39" s="79"/>
      <c r="DE39" s="79"/>
      <c r="DF39" s="79"/>
      <c r="DG39" s="79"/>
      <c r="DH39" s="79"/>
      <c r="DI39" s="79"/>
      <c r="DJ39" s="79"/>
      <c r="DK39" s="79"/>
      <c r="DL39" s="79"/>
      <c r="DM39" s="79"/>
      <c r="DN39" s="79"/>
      <c r="DO39" s="79"/>
      <c r="DP39" s="79"/>
      <c r="DQ39" s="79"/>
      <c r="DR39" s="79"/>
      <c r="DS39" s="79"/>
      <c r="DT39" s="79"/>
      <c r="DU39" s="79"/>
      <c r="DV39" s="79"/>
      <c r="DW39" s="79"/>
      <c r="DX39" s="79"/>
      <c r="DY39" s="79"/>
      <c r="DZ39" s="79"/>
      <c r="EA39" s="79"/>
      <c r="EB39" s="79"/>
      <c r="EC39" s="79"/>
      <c r="ED39" s="79"/>
      <c r="EE39" s="79"/>
      <c r="EF39" s="79"/>
    </row>
    <row r="40" spans="1:136" x14ac:dyDescent="0.3">
      <c r="A40" s="78"/>
      <c r="B40" s="78"/>
      <c r="C40" s="78"/>
      <c r="D40" s="24" t="s">
        <v>89</v>
      </c>
      <c r="E40" s="27">
        <v>500000</v>
      </c>
      <c r="F40" s="27">
        <v>500000</v>
      </c>
      <c r="G40" s="27">
        <v>500000</v>
      </c>
      <c r="H40" s="27">
        <v>100000</v>
      </c>
      <c r="I40" s="27">
        <v>100000</v>
      </c>
      <c r="J40" s="79"/>
      <c r="K40" s="79"/>
      <c r="L40" s="78"/>
      <c r="M40" s="78"/>
      <c r="N40" s="78"/>
      <c r="O40" s="78"/>
      <c r="P40" s="78"/>
      <c r="Q40" s="78"/>
      <c r="R40" s="78"/>
    </row>
    <row r="41" spans="1:136" x14ac:dyDescent="0.3">
      <c r="A41" s="78"/>
      <c r="B41" s="78"/>
      <c r="C41" s="78"/>
      <c r="D41" s="24" t="s">
        <v>27</v>
      </c>
      <c r="E41" s="27">
        <v>184727</v>
      </c>
      <c r="F41" s="27">
        <v>236369</v>
      </c>
      <c r="G41" s="27">
        <v>249306</v>
      </c>
      <c r="H41" s="27">
        <v>152838</v>
      </c>
      <c r="I41" s="27">
        <v>162176</v>
      </c>
      <c r="J41" s="79"/>
      <c r="K41" s="79"/>
      <c r="L41" s="78"/>
      <c r="M41" s="78"/>
      <c r="N41" s="78"/>
      <c r="O41" s="78"/>
      <c r="P41" s="78"/>
      <c r="Q41" s="78"/>
      <c r="R41" s="78"/>
    </row>
    <row r="42" spans="1:136" x14ac:dyDescent="0.3">
      <c r="A42" s="78"/>
      <c r="B42" s="78"/>
      <c r="C42" s="78"/>
      <c r="D42" s="24" t="s">
        <v>88</v>
      </c>
      <c r="E42" s="27">
        <v>1244836</v>
      </c>
      <c r="F42" s="27">
        <v>1136570</v>
      </c>
      <c r="G42" s="27">
        <v>965134</v>
      </c>
      <c r="H42" s="1">
        <v>1258358</v>
      </c>
      <c r="I42" s="27">
        <v>1062293</v>
      </c>
      <c r="J42" s="79"/>
      <c r="K42" s="79"/>
      <c r="L42" s="78"/>
      <c r="M42" s="78"/>
      <c r="N42" s="78"/>
      <c r="O42" s="78"/>
      <c r="P42" s="78"/>
      <c r="Q42" s="78"/>
      <c r="R42" s="78"/>
    </row>
    <row r="43" spans="1:136" s="2" customFormat="1" x14ac:dyDescent="0.3">
      <c r="A43" s="78"/>
      <c r="B43" s="78"/>
      <c r="C43" s="78"/>
      <c r="D43" s="26" t="s">
        <v>87</v>
      </c>
      <c r="E43" s="25">
        <f>SUM(E40:E42)</f>
        <v>1929563</v>
      </c>
      <c r="F43" s="25">
        <f>SUM(F40:F42)</f>
        <v>1872939</v>
      </c>
      <c r="G43" s="25">
        <v>1714440</v>
      </c>
      <c r="H43" s="25">
        <v>1511196</v>
      </c>
      <c r="I43" s="25">
        <v>1324469</v>
      </c>
      <c r="J43" s="79"/>
      <c r="K43" s="79"/>
      <c r="L43" s="78"/>
      <c r="M43" s="78"/>
      <c r="N43" s="78"/>
      <c r="O43" s="78"/>
      <c r="P43" s="78"/>
      <c r="Q43" s="78"/>
      <c r="R43" s="78"/>
    </row>
    <row r="44" spans="1:136" s="3" customFormat="1" x14ac:dyDescent="0.3">
      <c r="A44" s="78"/>
      <c r="B44" s="78"/>
      <c r="C44" s="78"/>
      <c r="D44" s="46" t="s">
        <v>86</v>
      </c>
      <c r="E44" s="47">
        <f>E43+E38</f>
        <v>12017451</v>
      </c>
      <c r="F44" s="47">
        <v>11533423</v>
      </c>
      <c r="G44" s="47">
        <v>11933975</v>
      </c>
      <c r="H44" s="47">
        <v>9986949</v>
      </c>
      <c r="I44" s="47">
        <v>13468258</v>
      </c>
      <c r="J44" s="79"/>
      <c r="K44" s="79"/>
      <c r="L44" s="78"/>
      <c r="M44" s="78"/>
      <c r="N44" s="78"/>
      <c r="O44" s="78"/>
      <c r="P44" s="78"/>
      <c r="Q44" s="78"/>
      <c r="R44" s="78"/>
    </row>
    <row r="45" spans="1:136" x14ac:dyDescent="0.3">
      <c r="A45" s="78"/>
      <c r="B45" s="78"/>
      <c r="C45" s="78"/>
      <c r="D45" s="24"/>
      <c r="E45" s="24"/>
      <c r="F45" s="24"/>
      <c r="G45" s="24"/>
      <c r="H45" s="24"/>
      <c r="I45" s="24"/>
      <c r="J45" s="79"/>
      <c r="K45" s="79"/>
      <c r="L45" s="78"/>
      <c r="M45" s="78"/>
      <c r="N45" s="78"/>
      <c r="O45" s="78"/>
      <c r="P45" s="78"/>
      <c r="Q45" s="78"/>
      <c r="R45" s="78"/>
    </row>
    <row r="46" spans="1:136" x14ac:dyDescent="0.3">
      <c r="A46" s="78"/>
      <c r="B46" s="78"/>
      <c r="C46" s="78"/>
      <c r="D46" s="24"/>
      <c r="E46" s="24"/>
      <c r="F46" s="24"/>
      <c r="G46" s="24"/>
      <c r="H46" s="24"/>
      <c r="I46" s="24"/>
      <c r="J46" s="79"/>
      <c r="K46" s="79"/>
      <c r="L46" s="78"/>
      <c r="M46" s="78"/>
      <c r="N46" s="78"/>
      <c r="O46" s="78"/>
      <c r="P46" s="78"/>
      <c r="Q46" s="78"/>
      <c r="R46" s="78"/>
    </row>
    <row r="47" spans="1:136" x14ac:dyDescent="0.3">
      <c r="A47" s="78"/>
      <c r="B47" s="78"/>
      <c r="C47" s="78"/>
      <c r="D47" s="24"/>
      <c r="E47" s="24"/>
      <c r="F47" s="24"/>
      <c r="G47" s="24"/>
      <c r="H47" s="24"/>
      <c r="I47" s="24"/>
      <c r="J47" s="79"/>
      <c r="K47" s="79"/>
      <c r="L47" s="78"/>
      <c r="M47" s="78"/>
      <c r="N47" s="78"/>
      <c r="O47" s="78"/>
      <c r="P47" s="78"/>
      <c r="Q47" s="78"/>
      <c r="R47" s="78"/>
    </row>
    <row r="48" spans="1:136" ht="28.8" x14ac:dyDescent="0.55000000000000004">
      <c r="A48" s="78"/>
      <c r="B48" s="78"/>
      <c r="C48" s="78"/>
      <c r="D48" s="257" t="s">
        <v>51</v>
      </c>
      <c r="E48" s="257"/>
      <c r="F48" s="257"/>
      <c r="G48" s="257"/>
      <c r="H48" s="257"/>
      <c r="I48" s="257"/>
      <c r="J48" s="79"/>
      <c r="K48" s="79"/>
      <c r="L48" s="78"/>
      <c r="M48" s="78"/>
      <c r="N48" s="78"/>
      <c r="O48" s="78"/>
      <c r="P48" s="78"/>
      <c r="Q48" s="78"/>
      <c r="R48" s="78"/>
    </row>
    <row r="49" spans="1:130" ht="23.4" x14ac:dyDescent="0.45">
      <c r="A49" s="78"/>
      <c r="B49" s="78"/>
      <c r="C49" s="78"/>
      <c r="D49" s="21" t="s">
        <v>138</v>
      </c>
      <c r="E49" s="22">
        <v>2019</v>
      </c>
      <c r="F49" s="22">
        <v>2018</v>
      </c>
      <c r="G49" s="22">
        <v>2017</v>
      </c>
      <c r="H49" s="22">
        <v>2016</v>
      </c>
      <c r="I49" s="22">
        <v>2015</v>
      </c>
      <c r="J49" s="79"/>
      <c r="K49" s="79"/>
      <c r="L49" s="78"/>
      <c r="M49" s="78"/>
      <c r="N49" s="78"/>
      <c r="O49" s="78"/>
      <c r="P49" s="78"/>
      <c r="Q49" s="78"/>
      <c r="R49" s="78"/>
    </row>
    <row r="50" spans="1:130" x14ac:dyDescent="0.3">
      <c r="A50" s="78"/>
      <c r="B50" s="78"/>
      <c r="C50" s="78"/>
      <c r="D50" s="24" t="s">
        <v>85</v>
      </c>
      <c r="E50" s="27">
        <v>1122240</v>
      </c>
      <c r="F50" s="27">
        <v>1122665</v>
      </c>
      <c r="G50" s="1">
        <v>941029</v>
      </c>
      <c r="H50" s="1">
        <v>994309</v>
      </c>
      <c r="I50" s="27">
        <v>924130</v>
      </c>
      <c r="J50" s="79"/>
      <c r="K50" s="79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8"/>
      <c r="CG50" s="78"/>
      <c r="CH50" s="78"/>
      <c r="CI50" s="78"/>
      <c r="CJ50" s="78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8"/>
      <c r="CW50" s="78"/>
      <c r="CX50" s="78"/>
      <c r="CY50" s="78"/>
      <c r="CZ50" s="78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8"/>
      <c r="DM50" s="78"/>
      <c r="DN50" s="78"/>
      <c r="DO50" s="78"/>
      <c r="DP50" s="78"/>
      <c r="DQ50" s="78"/>
      <c r="DR50" s="78"/>
      <c r="DS50" s="78"/>
      <c r="DT50" s="78"/>
      <c r="DU50" s="78"/>
      <c r="DV50" s="78"/>
      <c r="DW50" s="78"/>
      <c r="DX50" s="78"/>
      <c r="DY50" s="78"/>
      <c r="DZ50" s="78"/>
    </row>
    <row r="51" spans="1:130" x14ac:dyDescent="0.3">
      <c r="A51" s="78"/>
      <c r="B51" s="78"/>
      <c r="C51" s="78"/>
      <c r="D51" s="24" t="s">
        <v>84</v>
      </c>
      <c r="E51" s="27">
        <v>-744089</v>
      </c>
      <c r="F51" s="27">
        <v>-778096</v>
      </c>
      <c r="G51" s="1">
        <v>624663</v>
      </c>
      <c r="H51" s="1">
        <v>583267</v>
      </c>
      <c r="I51" s="27">
        <v>561004</v>
      </c>
      <c r="J51" s="79"/>
      <c r="K51" s="79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8"/>
      <c r="CG51" s="78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8"/>
      <c r="CW51" s="78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8"/>
      <c r="DM51" s="78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</row>
    <row r="52" spans="1:130" s="50" customFormat="1" x14ac:dyDescent="0.3">
      <c r="A52" s="78"/>
      <c r="B52" s="78"/>
      <c r="C52" s="78"/>
      <c r="D52" s="48" t="s">
        <v>37</v>
      </c>
      <c r="E52" s="49">
        <f>SUM(E50:E51)</f>
        <v>378151</v>
      </c>
      <c r="F52" s="49">
        <f>SUM(F50:F51)</f>
        <v>344569</v>
      </c>
      <c r="G52" s="51">
        <v>316366</v>
      </c>
      <c r="H52" s="51">
        <v>411042</v>
      </c>
      <c r="I52" s="49">
        <v>363126</v>
      </c>
      <c r="J52" s="79"/>
      <c r="K52" s="79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8"/>
      <c r="CG52" s="78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8"/>
      <c r="CW52" s="78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8"/>
      <c r="DM52" s="78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</row>
    <row r="53" spans="1:130" x14ac:dyDescent="0.3">
      <c r="A53" s="78"/>
      <c r="B53" s="78"/>
      <c r="C53" s="78"/>
      <c r="D53" s="24" t="s">
        <v>83</v>
      </c>
      <c r="E53" s="27">
        <v>69955</v>
      </c>
      <c r="F53" s="27">
        <v>83349</v>
      </c>
      <c r="G53" s="1">
        <v>90192</v>
      </c>
      <c r="H53" s="1">
        <v>111564</v>
      </c>
      <c r="I53" s="27">
        <v>100997</v>
      </c>
      <c r="J53" s="79"/>
      <c r="K53" s="79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8"/>
      <c r="CG53" s="78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8"/>
      <c r="CW53" s="78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8"/>
      <c r="DM53" s="78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</row>
    <row r="54" spans="1:130" x14ac:dyDescent="0.3">
      <c r="A54" s="78"/>
      <c r="B54" s="78"/>
      <c r="C54" s="78"/>
      <c r="D54" s="24" t="s">
        <v>82</v>
      </c>
      <c r="E54" s="27">
        <v>2665</v>
      </c>
      <c r="F54" s="27">
        <v>2546</v>
      </c>
      <c r="G54" s="1">
        <v>2777</v>
      </c>
      <c r="H54" s="1">
        <v>3003</v>
      </c>
      <c r="I54" s="27">
        <v>2875</v>
      </c>
      <c r="J54" s="79"/>
      <c r="K54" s="79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8"/>
      <c r="CG54" s="78"/>
      <c r="CH54" s="78"/>
      <c r="CI54" s="78"/>
      <c r="CJ54" s="78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8"/>
      <c r="CW54" s="78"/>
      <c r="CX54" s="78"/>
      <c r="CY54" s="78"/>
      <c r="CZ54" s="78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8"/>
      <c r="DM54" s="78"/>
      <c r="DN54" s="78"/>
      <c r="DO54" s="78"/>
      <c r="DP54" s="78"/>
      <c r="DQ54" s="78"/>
      <c r="DR54" s="78"/>
      <c r="DS54" s="78"/>
      <c r="DT54" s="78"/>
      <c r="DU54" s="78"/>
      <c r="DV54" s="78"/>
      <c r="DW54" s="78"/>
      <c r="DX54" s="78"/>
      <c r="DY54" s="78"/>
      <c r="DZ54" s="78"/>
    </row>
    <row r="55" spans="1:130" s="50" customFormat="1" x14ac:dyDescent="0.3">
      <c r="A55" s="78"/>
      <c r="B55" s="78"/>
      <c r="C55" s="78"/>
      <c r="D55" s="250" t="s">
        <v>139</v>
      </c>
      <c r="E55" s="251">
        <f>E53-E54</f>
        <v>67290</v>
      </c>
      <c r="F55" s="251">
        <f>F53-F54</f>
        <v>80803</v>
      </c>
      <c r="G55" s="252">
        <f>G53-G54</f>
        <v>87415</v>
      </c>
      <c r="H55" s="252">
        <f>H53-H54</f>
        <v>108561</v>
      </c>
      <c r="I55" s="251">
        <f>I53-I54</f>
        <v>98122</v>
      </c>
      <c r="J55" s="79"/>
      <c r="K55" s="79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8"/>
      <c r="CG55" s="78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8"/>
      <c r="CW55" s="78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8"/>
      <c r="DM55" s="78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</row>
    <row r="56" spans="1:130" s="50" customFormat="1" x14ac:dyDescent="0.3">
      <c r="A56" s="78"/>
      <c r="B56" s="78"/>
      <c r="C56" s="78"/>
      <c r="D56" s="52" t="s">
        <v>40</v>
      </c>
      <c r="E56" s="49">
        <f>E55+E52</f>
        <v>445441</v>
      </c>
      <c r="F56" s="49">
        <f>F55+F52</f>
        <v>425372</v>
      </c>
      <c r="G56" s="49">
        <f t="shared" ref="G56:I56" si="0">G55+G52</f>
        <v>403781</v>
      </c>
      <c r="H56" s="49">
        <f t="shared" si="0"/>
        <v>519603</v>
      </c>
      <c r="I56" s="49">
        <f t="shared" si="0"/>
        <v>461248</v>
      </c>
      <c r="J56" s="79"/>
      <c r="K56" s="79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8"/>
      <c r="CG56" s="78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8"/>
      <c r="CW56" s="78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8"/>
      <c r="DM56" s="78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</row>
    <row r="57" spans="1:130" x14ac:dyDescent="0.3">
      <c r="A57" s="78"/>
      <c r="B57" s="78"/>
      <c r="C57" s="78"/>
      <c r="D57" s="24" t="s">
        <v>41</v>
      </c>
      <c r="E57" s="24">
        <v>712</v>
      </c>
      <c r="F57" s="24">
        <v>783</v>
      </c>
      <c r="G57" s="1">
        <v>3347</v>
      </c>
      <c r="H57">
        <v>822</v>
      </c>
      <c r="I57" s="27">
        <v>1101</v>
      </c>
      <c r="J57" s="79"/>
      <c r="K57" s="79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  <c r="CE57" s="78"/>
      <c r="CF57" s="78"/>
      <c r="CG57" s="78"/>
      <c r="CH57" s="78"/>
      <c r="CI57" s="78"/>
      <c r="CJ57" s="78"/>
      <c r="CK57" s="78"/>
      <c r="CL57" s="78"/>
      <c r="CM57" s="78"/>
      <c r="CN57" s="78"/>
      <c r="CO57" s="78"/>
      <c r="CP57" s="78"/>
      <c r="CQ57" s="78"/>
      <c r="CR57" s="78"/>
      <c r="CS57" s="78"/>
      <c r="CT57" s="78"/>
      <c r="CU57" s="78"/>
      <c r="CV57" s="78"/>
      <c r="CW57" s="78"/>
      <c r="CX57" s="78"/>
      <c r="CY57" s="78"/>
      <c r="CZ57" s="78"/>
      <c r="DA57" s="78"/>
      <c r="DB57" s="78"/>
      <c r="DC57" s="78"/>
      <c r="DD57" s="78"/>
      <c r="DE57" s="78"/>
      <c r="DF57" s="78"/>
      <c r="DG57" s="78"/>
      <c r="DH57" s="78"/>
      <c r="DI57" s="78"/>
      <c r="DJ57" s="78"/>
      <c r="DK57" s="78"/>
      <c r="DL57" s="78"/>
      <c r="DM57" s="78"/>
      <c r="DN57" s="78"/>
      <c r="DO57" s="78"/>
      <c r="DP57" s="78"/>
      <c r="DQ57" s="78"/>
      <c r="DR57" s="78"/>
      <c r="DS57" s="78"/>
      <c r="DT57" s="78"/>
      <c r="DU57" s="78"/>
      <c r="DV57" s="78"/>
      <c r="DW57" s="78"/>
      <c r="DX57" s="78"/>
      <c r="DY57" s="78"/>
      <c r="DZ57" s="78"/>
    </row>
    <row r="58" spans="1:130" x14ac:dyDescent="0.3">
      <c r="A58" s="78"/>
      <c r="B58" s="78"/>
      <c r="C58" s="78"/>
      <c r="D58" s="24" t="s">
        <v>42</v>
      </c>
      <c r="E58" s="27">
        <v>25903</v>
      </c>
      <c r="F58" s="27">
        <v>29782</v>
      </c>
      <c r="G58" s="1">
        <v>27966</v>
      </c>
      <c r="H58" s="1">
        <v>32867</v>
      </c>
      <c r="I58" s="27">
        <v>19280</v>
      </c>
      <c r="J58" s="79"/>
      <c r="K58" s="79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  <c r="CE58" s="78"/>
      <c r="CF58" s="78"/>
      <c r="CG58" s="78"/>
      <c r="CH58" s="78"/>
      <c r="CI58" s="78"/>
      <c r="CJ58" s="78"/>
      <c r="CK58" s="78"/>
      <c r="CL58" s="78"/>
      <c r="CM58" s="78"/>
      <c r="CN58" s="78"/>
      <c r="CO58" s="78"/>
      <c r="CP58" s="78"/>
      <c r="CQ58" s="78"/>
      <c r="CR58" s="78"/>
      <c r="CS58" s="78"/>
      <c r="CT58" s="78"/>
      <c r="CU58" s="78"/>
      <c r="CV58" s="78"/>
      <c r="CW58" s="78"/>
      <c r="CX58" s="78"/>
      <c r="CY58" s="78"/>
      <c r="CZ58" s="78"/>
      <c r="DA58" s="78"/>
      <c r="DB58" s="78"/>
      <c r="DC58" s="78"/>
      <c r="DD58" s="78"/>
      <c r="DE58" s="78"/>
      <c r="DF58" s="78"/>
      <c r="DG58" s="78"/>
      <c r="DH58" s="78"/>
      <c r="DI58" s="78"/>
      <c r="DJ58" s="78"/>
      <c r="DK58" s="78"/>
      <c r="DL58" s="78"/>
      <c r="DM58" s="78"/>
      <c r="DN58" s="78"/>
      <c r="DO58" s="78"/>
      <c r="DP58" s="78"/>
      <c r="DQ58" s="78"/>
      <c r="DR58" s="78"/>
      <c r="DS58" s="78"/>
      <c r="DT58" s="78"/>
      <c r="DU58" s="78"/>
      <c r="DV58" s="78"/>
      <c r="DW58" s="78"/>
      <c r="DX58" s="78"/>
      <c r="DY58" s="78"/>
      <c r="DZ58" s="78"/>
    </row>
    <row r="59" spans="1:130" x14ac:dyDescent="0.3">
      <c r="A59" s="78"/>
      <c r="B59" s="78"/>
      <c r="C59" s="78"/>
      <c r="D59" s="24" t="s">
        <v>81</v>
      </c>
      <c r="E59" s="27">
        <v>58391</v>
      </c>
      <c r="F59" s="27">
        <v>53244</v>
      </c>
      <c r="G59" s="24"/>
      <c r="H59" s="24"/>
      <c r="I59" s="24"/>
      <c r="J59" s="79"/>
      <c r="K59" s="79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  <c r="CE59" s="78"/>
      <c r="CF59" s="78"/>
      <c r="CG59" s="78"/>
      <c r="CH59" s="78"/>
      <c r="CI59" s="78"/>
      <c r="CJ59" s="78"/>
      <c r="CK59" s="78"/>
      <c r="CL59" s="78"/>
      <c r="CM59" s="78"/>
      <c r="CN59" s="78"/>
      <c r="CO59" s="78"/>
      <c r="CP59" s="78"/>
      <c r="CQ59" s="78"/>
      <c r="CR59" s="78"/>
      <c r="CS59" s="78"/>
      <c r="CT59" s="78"/>
      <c r="CU59" s="78"/>
      <c r="CV59" s="78"/>
      <c r="CW59" s="78"/>
      <c r="CX59" s="78"/>
      <c r="CY59" s="78"/>
      <c r="CZ59" s="78"/>
      <c r="DA59" s="78"/>
      <c r="DB59" s="78"/>
      <c r="DC59" s="78"/>
      <c r="DD59" s="78"/>
      <c r="DE59" s="78"/>
      <c r="DF59" s="78"/>
      <c r="DG59" s="78"/>
      <c r="DH59" s="78"/>
      <c r="DI59" s="78"/>
      <c r="DJ59" s="78"/>
      <c r="DK59" s="78"/>
      <c r="DL59" s="78"/>
      <c r="DM59" s="78"/>
      <c r="DN59" s="78"/>
      <c r="DO59" s="78"/>
      <c r="DP59" s="78"/>
      <c r="DQ59" s="78"/>
      <c r="DR59" s="78"/>
      <c r="DS59" s="78"/>
      <c r="DT59" s="78"/>
      <c r="DU59" s="78"/>
      <c r="DV59" s="78"/>
      <c r="DW59" s="78"/>
      <c r="DX59" s="78"/>
      <c r="DY59" s="78"/>
      <c r="DZ59" s="78"/>
    </row>
    <row r="60" spans="1:130" x14ac:dyDescent="0.3">
      <c r="A60" s="78"/>
      <c r="B60" s="78"/>
      <c r="C60" s="78"/>
      <c r="D60" t="s">
        <v>80</v>
      </c>
      <c r="E60" s="27"/>
      <c r="F60" s="27"/>
      <c r="G60" s="1">
        <v>22002</v>
      </c>
      <c r="H60" s="1">
        <v>65208</v>
      </c>
      <c r="I60" s="27">
        <v>31710</v>
      </c>
      <c r="J60" s="79"/>
      <c r="K60" s="79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  <c r="CE60" s="78"/>
      <c r="CF60" s="78"/>
      <c r="CG60" s="78"/>
      <c r="CH60" s="78"/>
      <c r="CI60" s="78"/>
      <c r="CJ60" s="78"/>
      <c r="CK60" s="78"/>
      <c r="CL60" s="78"/>
      <c r="CM60" s="78"/>
      <c r="CN60" s="78"/>
      <c r="CO60" s="78"/>
      <c r="CP60" s="78"/>
      <c r="CQ60" s="78"/>
      <c r="CR60" s="78"/>
      <c r="CS60" s="78"/>
      <c r="CT60" s="78"/>
      <c r="CU60" s="78"/>
      <c r="CV60" s="78"/>
      <c r="CW60" s="78"/>
      <c r="CX60" s="78"/>
      <c r="CY60" s="78"/>
      <c r="CZ60" s="78"/>
      <c r="DA60" s="78"/>
      <c r="DB60" s="78"/>
      <c r="DC60" s="78"/>
      <c r="DD60" s="78"/>
      <c r="DE60" s="78"/>
      <c r="DF60" s="78"/>
      <c r="DG60" s="78"/>
      <c r="DH60" s="78"/>
      <c r="DI60" s="78"/>
      <c r="DJ60" s="78"/>
      <c r="DK60" s="78"/>
      <c r="DL60" s="78"/>
      <c r="DM60" s="78"/>
      <c r="DN60" s="78"/>
      <c r="DO60" s="78"/>
      <c r="DP60" s="78"/>
      <c r="DQ60" s="78"/>
      <c r="DR60" s="78"/>
      <c r="DS60" s="78"/>
      <c r="DT60" s="78"/>
      <c r="DU60" s="78"/>
      <c r="DV60" s="78"/>
      <c r="DW60" s="78"/>
      <c r="DX60" s="78"/>
      <c r="DY60" s="78"/>
      <c r="DZ60" s="78"/>
    </row>
    <row r="61" spans="1:130" x14ac:dyDescent="0.3">
      <c r="A61" s="78"/>
      <c r="B61" s="78"/>
      <c r="C61" s="78"/>
      <c r="D61" s="24" t="s">
        <v>43</v>
      </c>
      <c r="E61" s="27">
        <v>4635</v>
      </c>
      <c r="F61" s="27">
        <v>53386</v>
      </c>
      <c r="G61" s="1">
        <v>4509</v>
      </c>
      <c r="H61">
        <v>279</v>
      </c>
      <c r="I61" s="27">
        <v>5821</v>
      </c>
      <c r="J61" s="79"/>
      <c r="K61" s="79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  <c r="CE61" s="78"/>
      <c r="CF61" s="78"/>
      <c r="CG61" s="78"/>
      <c r="CH61" s="78"/>
      <c r="CI61" s="78"/>
      <c r="CJ61" s="78"/>
      <c r="CK61" s="78"/>
      <c r="CL61" s="78"/>
      <c r="CM61" s="78"/>
      <c r="CN61" s="78"/>
      <c r="CO61" s="78"/>
      <c r="CP61" s="78"/>
      <c r="CQ61" s="78"/>
      <c r="CR61" s="78"/>
      <c r="CS61" s="78"/>
      <c r="CT61" s="78"/>
      <c r="CU61" s="78"/>
      <c r="CV61" s="78"/>
      <c r="CW61" s="78"/>
      <c r="CX61" s="78"/>
      <c r="CY61" s="78"/>
      <c r="CZ61" s="78"/>
      <c r="DA61" s="78"/>
      <c r="DB61" s="78"/>
      <c r="DC61" s="78"/>
      <c r="DD61" s="78"/>
      <c r="DE61" s="78"/>
      <c r="DF61" s="78"/>
      <c r="DG61" s="78"/>
      <c r="DH61" s="78"/>
      <c r="DI61" s="78"/>
      <c r="DJ61" s="78"/>
      <c r="DK61" s="78"/>
      <c r="DL61" s="78"/>
      <c r="DM61" s="78"/>
      <c r="DN61" s="78"/>
      <c r="DO61" s="78"/>
      <c r="DP61" s="78"/>
      <c r="DQ61" s="78"/>
      <c r="DR61" s="78"/>
      <c r="DS61" s="78"/>
      <c r="DT61" s="78"/>
      <c r="DU61" s="78"/>
      <c r="DV61" s="78"/>
      <c r="DW61" s="78"/>
      <c r="DX61" s="78"/>
      <c r="DY61" s="78"/>
      <c r="DZ61" s="78"/>
    </row>
    <row r="62" spans="1:130" x14ac:dyDescent="0.3">
      <c r="A62" s="78"/>
      <c r="B62" s="78"/>
      <c r="C62" s="78"/>
      <c r="D62" s="24" t="s">
        <v>45</v>
      </c>
      <c r="E62" s="27">
        <v>113559</v>
      </c>
      <c r="F62" s="27">
        <v>98968</v>
      </c>
      <c r="G62" s="1">
        <v>73503</v>
      </c>
      <c r="H62" s="1">
        <v>101440</v>
      </c>
      <c r="I62" s="27">
        <v>104566</v>
      </c>
      <c r="J62" s="79"/>
      <c r="K62" s="79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  <c r="CE62" s="78"/>
      <c r="CF62" s="78"/>
      <c r="CG62" s="78"/>
      <c r="CH62" s="78"/>
      <c r="CI62" s="78"/>
      <c r="CJ62" s="78"/>
      <c r="CK62" s="78"/>
      <c r="CL62" s="78"/>
      <c r="CM62" s="78"/>
      <c r="CN62" s="78"/>
      <c r="CO62" s="78"/>
      <c r="CP62" s="78"/>
      <c r="CQ62" s="78"/>
      <c r="CR62" s="78"/>
      <c r="CS62" s="78"/>
      <c r="CT62" s="78"/>
      <c r="CU62" s="78"/>
      <c r="CV62" s="78"/>
      <c r="CW62" s="78"/>
      <c r="CX62" s="78"/>
      <c r="CY62" s="78"/>
      <c r="CZ62" s="78"/>
      <c r="DA62" s="78"/>
      <c r="DB62" s="78"/>
      <c r="DC62" s="78"/>
      <c r="DD62" s="78"/>
      <c r="DE62" s="78"/>
      <c r="DF62" s="78"/>
      <c r="DG62" s="78"/>
      <c r="DH62" s="78"/>
      <c r="DI62" s="78"/>
      <c r="DJ62" s="78"/>
      <c r="DK62" s="78"/>
      <c r="DL62" s="78"/>
      <c r="DM62" s="78"/>
      <c r="DN62" s="78"/>
      <c r="DO62" s="78"/>
      <c r="DP62" s="78"/>
      <c r="DQ62" s="78"/>
      <c r="DR62" s="78"/>
      <c r="DS62" s="78"/>
      <c r="DT62" s="78"/>
      <c r="DU62" s="78"/>
      <c r="DV62" s="78"/>
      <c r="DW62" s="78"/>
      <c r="DX62" s="78"/>
      <c r="DY62" s="78"/>
      <c r="DZ62" s="78"/>
    </row>
    <row r="63" spans="1:130" x14ac:dyDescent="0.3">
      <c r="A63" s="78"/>
      <c r="B63" s="78"/>
      <c r="C63" s="78"/>
      <c r="D63" s="24" t="s">
        <v>79</v>
      </c>
      <c r="E63" s="27">
        <v>27117</v>
      </c>
      <c r="F63" s="27">
        <v>11257</v>
      </c>
      <c r="G63" s="1">
        <v>9137</v>
      </c>
      <c r="H63" s="1">
        <v>44428</v>
      </c>
      <c r="I63" s="27">
        <v>46353</v>
      </c>
      <c r="J63" s="79"/>
      <c r="K63" s="79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  <c r="CE63" s="78"/>
      <c r="CF63" s="78"/>
      <c r="CG63" s="78"/>
      <c r="CH63" s="78"/>
      <c r="CI63" s="78"/>
      <c r="CJ63" s="78"/>
      <c r="CK63" s="78"/>
      <c r="CL63" s="78"/>
      <c r="CM63" s="78"/>
      <c r="CN63" s="78"/>
      <c r="CO63" s="78"/>
      <c r="CP63" s="78"/>
      <c r="CQ63" s="78"/>
      <c r="CR63" s="78"/>
      <c r="CS63" s="78"/>
      <c r="CT63" s="78"/>
      <c r="CU63" s="78"/>
      <c r="CV63" s="78"/>
      <c r="CW63" s="78"/>
      <c r="CX63" s="78"/>
      <c r="CY63" s="78"/>
      <c r="CZ63" s="78"/>
      <c r="DA63" s="78"/>
      <c r="DB63" s="78"/>
      <c r="DC63" s="78"/>
      <c r="DD63" s="78"/>
      <c r="DE63" s="78"/>
      <c r="DF63" s="78"/>
      <c r="DG63" s="78"/>
      <c r="DH63" s="78"/>
      <c r="DI63" s="78"/>
      <c r="DJ63" s="78"/>
      <c r="DK63" s="78"/>
      <c r="DL63" s="78"/>
      <c r="DM63" s="78"/>
      <c r="DN63" s="78"/>
      <c r="DO63" s="78"/>
      <c r="DP63" s="78"/>
      <c r="DQ63" s="78"/>
      <c r="DR63" s="78"/>
      <c r="DS63" s="78"/>
      <c r="DT63" s="78"/>
      <c r="DU63" s="78"/>
      <c r="DV63" s="78"/>
      <c r="DW63" s="78"/>
      <c r="DX63" s="78"/>
      <c r="DY63" s="78"/>
      <c r="DZ63" s="78"/>
    </row>
    <row r="64" spans="1:130" s="50" customFormat="1" x14ac:dyDescent="0.3">
      <c r="A64" s="78"/>
      <c r="B64" s="78"/>
      <c r="C64" s="78"/>
      <c r="D64" s="48" t="s">
        <v>47</v>
      </c>
      <c r="E64" s="51">
        <f>E56+E57+E58-E59-E60+E61-E62-E63</f>
        <v>277624</v>
      </c>
      <c r="F64" s="51">
        <f>F56+F57+F58-F59-F60+F61-F62-F63</f>
        <v>345854</v>
      </c>
      <c r="G64" s="51">
        <f>G56+G57+G58-G59-G60+G61-G62-G63</f>
        <v>334961</v>
      </c>
      <c r="H64" s="51">
        <f>H56+H57+H58-H59-H60+H61-H62-H63</f>
        <v>342495</v>
      </c>
      <c r="I64" s="51">
        <f>I56+I57+I58-I59-I60+I61-I62-I63</f>
        <v>304821</v>
      </c>
      <c r="J64" s="79"/>
      <c r="K64" s="79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  <c r="CY64" s="78"/>
      <c r="CZ64" s="78"/>
      <c r="DA64" s="78"/>
      <c r="DB64" s="78"/>
      <c r="DC64" s="78"/>
      <c r="DD64" s="78"/>
      <c r="DE64" s="78"/>
      <c r="DF64" s="78"/>
      <c r="DG64" s="78"/>
      <c r="DH64" s="78"/>
      <c r="DI64" s="78"/>
      <c r="DJ64" s="78"/>
      <c r="DK64" s="78"/>
      <c r="DL64" s="78"/>
      <c r="DM64" s="78"/>
      <c r="DN64" s="78"/>
      <c r="DO64" s="78"/>
      <c r="DP64" s="78"/>
      <c r="DQ64" s="78"/>
      <c r="DR64" s="78"/>
      <c r="DS64" s="78"/>
      <c r="DT64" s="78"/>
      <c r="DU64" s="78"/>
      <c r="DV64" s="78"/>
      <c r="DW64" s="78"/>
      <c r="DX64" s="78"/>
      <c r="DY64" s="78"/>
      <c r="DZ64" s="78"/>
    </row>
    <row r="65" spans="1:130" x14ac:dyDescent="0.3">
      <c r="A65" s="78"/>
      <c r="B65" s="78"/>
      <c r="C65" s="78"/>
      <c r="D65" s="24" t="s">
        <v>48</v>
      </c>
      <c r="E65" s="27">
        <v>86551</v>
      </c>
      <c r="F65" s="27">
        <v>81549</v>
      </c>
      <c r="G65" s="1">
        <v>79458</v>
      </c>
      <c r="H65" s="1">
        <v>90355</v>
      </c>
      <c r="I65" s="27">
        <v>91709</v>
      </c>
      <c r="J65" s="79"/>
      <c r="K65" s="79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  <c r="CE65" s="78"/>
      <c r="CF65" s="78"/>
      <c r="CG65" s="78"/>
      <c r="CH65" s="78"/>
      <c r="CI65" s="78"/>
      <c r="CJ65" s="78"/>
      <c r="CK65" s="78"/>
      <c r="CL65" s="78"/>
      <c r="CM65" s="78"/>
      <c r="CN65" s="78"/>
      <c r="CO65" s="78"/>
      <c r="CP65" s="78"/>
      <c r="CQ65" s="78"/>
      <c r="CR65" s="78"/>
      <c r="CS65" s="78"/>
      <c r="CT65" s="78"/>
      <c r="CU65" s="78"/>
      <c r="CV65" s="78"/>
      <c r="CW65" s="78"/>
      <c r="CX65" s="78"/>
      <c r="CY65" s="78"/>
      <c r="CZ65" s="78"/>
      <c r="DA65" s="78"/>
      <c r="DB65" s="78"/>
      <c r="DC65" s="78"/>
      <c r="DD65" s="78"/>
      <c r="DE65" s="78"/>
      <c r="DF65" s="78"/>
      <c r="DG65" s="78"/>
      <c r="DH65" s="78"/>
      <c r="DI65" s="78"/>
      <c r="DJ65" s="78"/>
      <c r="DK65" s="78"/>
      <c r="DL65" s="78"/>
      <c r="DM65" s="78"/>
      <c r="DN65" s="78"/>
      <c r="DO65" s="78"/>
      <c r="DP65" s="78"/>
      <c r="DQ65" s="78"/>
      <c r="DR65" s="78"/>
      <c r="DS65" s="78"/>
      <c r="DT65" s="78"/>
      <c r="DU65" s="78"/>
      <c r="DV65" s="78"/>
      <c r="DW65" s="78"/>
      <c r="DX65" s="78"/>
      <c r="DY65" s="78"/>
      <c r="DZ65" s="78"/>
    </row>
    <row r="66" spans="1:130" s="50" customFormat="1" x14ac:dyDescent="0.3">
      <c r="A66" s="78"/>
      <c r="B66" s="78"/>
      <c r="C66" s="78"/>
      <c r="D66" s="48" t="s">
        <v>49</v>
      </c>
      <c r="E66" s="51">
        <f>E64-E65</f>
        <v>191073</v>
      </c>
      <c r="F66" s="51">
        <f t="shared" ref="F66:I66" si="1">F64-F65</f>
        <v>264305</v>
      </c>
      <c r="G66" s="51">
        <f t="shared" si="1"/>
        <v>255503</v>
      </c>
      <c r="H66" s="51">
        <f t="shared" si="1"/>
        <v>252140</v>
      </c>
      <c r="I66" s="51">
        <f t="shared" si="1"/>
        <v>213112</v>
      </c>
      <c r="J66" s="79"/>
      <c r="K66" s="79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  <c r="CE66" s="78"/>
      <c r="CF66" s="78"/>
      <c r="CG66" s="78"/>
      <c r="CH66" s="78"/>
      <c r="CI66" s="78"/>
      <c r="CJ66" s="78"/>
      <c r="CK66" s="78"/>
      <c r="CL66" s="78"/>
      <c r="CM66" s="78"/>
      <c r="CN66" s="78"/>
      <c r="CO66" s="78"/>
      <c r="CP66" s="78"/>
      <c r="CQ66" s="78"/>
      <c r="CR66" s="78"/>
      <c r="CS66" s="78"/>
      <c r="CT66" s="78"/>
      <c r="CU66" s="78"/>
      <c r="CV66" s="78"/>
      <c r="CW66" s="78"/>
      <c r="CX66" s="78"/>
      <c r="CY66" s="78"/>
      <c r="CZ66" s="78"/>
      <c r="DA66" s="78"/>
      <c r="DB66" s="78"/>
      <c r="DC66" s="78"/>
      <c r="DD66" s="78"/>
      <c r="DE66" s="78"/>
      <c r="DF66" s="78"/>
      <c r="DG66" s="78"/>
      <c r="DH66" s="78"/>
      <c r="DI66" s="78"/>
      <c r="DJ66" s="78"/>
      <c r="DK66" s="78"/>
      <c r="DL66" s="78"/>
      <c r="DM66" s="78"/>
      <c r="DN66" s="78"/>
      <c r="DO66" s="78"/>
      <c r="DP66" s="78"/>
      <c r="DQ66" s="78"/>
      <c r="DR66" s="78"/>
      <c r="DS66" s="78"/>
      <c r="DT66" s="78"/>
      <c r="DU66" s="78"/>
      <c r="DV66" s="78"/>
      <c r="DW66" s="78"/>
      <c r="DX66" s="78"/>
      <c r="DY66" s="78"/>
      <c r="DZ66" s="78"/>
    </row>
    <row r="67" spans="1:130" x14ac:dyDescent="0.3">
      <c r="A67" s="78"/>
      <c r="B67" s="78"/>
      <c r="C67" s="78"/>
      <c r="D67" s="24" t="s">
        <v>78</v>
      </c>
      <c r="E67" s="24">
        <v>1.73</v>
      </c>
      <c r="F67" s="24">
        <v>2.4</v>
      </c>
      <c r="G67">
        <v>2.38</v>
      </c>
      <c r="H67">
        <v>11.8</v>
      </c>
      <c r="I67" s="24">
        <v>9.8800000000000008</v>
      </c>
      <c r="J67" s="79"/>
      <c r="K67" s="79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  <c r="CE67" s="78"/>
      <c r="CF67" s="78"/>
      <c r="CG67" s="78"/>
      <c r="CH67" s="78"/>
      <c r="CI67" s="78"/>
      <c r="CJ67" s="78"/>
      <c r="CK67" s="78"/>
      <c r="CL67" s="78"/>
      <c r="CM67" s="78"/>
      <c r="CN67" s="78"/>
      <c r="CO67" s="78"/>
      <c r="CP67" s="78"/>
      <c r="CQ67" s="78"/>
      <c r="CR67" s="78"/>
      <c r="CS67" s="78"/>
      <c r="CT67" s="78"/>
      <c r="CU67" s="78"/>
      <c r="CV67" s="78"/>
      <c r="CW67" s="78"/>
      <c r="CX67" s="78"/>
      <c r="CY67" s="78"/>
      <c r="CZ67" s="78"/>
      <c r="DA67" s="78"/>
      <c r="DB67" s="78"/>
      <c r="DC67" s="78"/>
      <c r="DD67" s="78"/>
      <c r="DE67" s="78"/>
      <c r="DF67" s="78"/>
      <c r="DG67" s="78"/>
      <c r="DH67" s="78"/>
      <c r="DI67" s="78"/>
      <c r="DJ67" s="78"/>
      <c r="DK67" s="78"/>
      <c r="DL67" s="78"/>
      <c r="DM67" s="78"/>
      <c r="DN67" s="78"/>
      <c r="DO67" s="78"/>
      <c r="DP67" s="78"/>
      <c r="DQ67" s="78"/>
      <c r="DR67" s="78"/>
      <c r="DS67" s="78"/>
      <c r="DT67" s="78"/>
      <c r="DU67" s="78"/>
      <c r="DV67" s="78"/>
      <c r="DW67" s="78"/>
      <c r="DX67" s="78"/>
      <c r="DY67" s="78"/>
      <c r="DZ67" s="78"/>
    </row>
    <row r="68" spans="1:130" x14ac:dyDescent="0.3">
      <c r="A68" s="78"/>
      <c r="B68" s="78"/>
      <c r="C68" s="78"/>
      <c r="J68" s="79"/>
      <c r="K68" s="79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  <c r="CE68" s="78"/>
      <c r="CF68" s="78"/>
      <c r="CG68" s="78"/>
      <c r="CH68" s="78"/>
      <c r="CI68" s="78"/>
      <c r="CJ68" s="78"/>
      <c r="CK68" s="78"/>
      <c r="CL68" s="78"/>
      <c r="CM68" s="78"/>
      <c r="CN68" s="78"/>
      <c r="CO68" s="78"/>
      <c r="CP68" s="78"/>
      <c r="CQ68" s="78"/>
      <c r="CR68" s="78"/>
      <c r="CS68" s="78"/>
      <c r="CT68" s="78"/>
      <c r="CU68" s="78"/>
      <c r="CV68" s="78"/>
      <c r="CW68" s="78"/>
      <c r="CX68" s="78"/>
      <c r="CY68" s="78"/>
      <c r="CZ68" s="78"/>
      <c r="DA68" s="78"/>
      <c r="DB68" s="78"/>
      <c r="DC68" s="78"/>
      <c r="DD68" s="78"/>
      <c r="DE68" s="78"/>
      <c r="DF68" s="78"/>
      <c r="DG68" s="78"/>
      <c r="DH68" s="78"/>
      <c r="DI68" s="78"/>
      <c r="DJ68" s="78"/>
      <c r="DK68" s="78"/>
      <c r="DL68" s="78"/>
      <c r="DM68" s="78"/>
      <c r="DN68" s="78"/>
      <c r="DO68" s="78"/>
      <c r="DP68" s="78"/>
      <c r="DQ68" s="78"/>
      <c r="DR68" s="78"/>
      <c r="DS68" s="78"/>
      <c r="DT68" s="78"/>
      <c r="DU68" s="78"/>
      <c r="DV68" s="78"/>
      <c r="DW68" s="78"/>
      <c r="DX68" s="78"/>
      <c r="DY68" s="78"/>
      <c r="DZ68" s="78"/>
    </row>
    <row r="69" spans="1:130" x14ac:dyDescent="0.3">
      <c r="A69" s="78"/>
      <c r="B69" s="78"/>
      <c r="C69" s="78"/>
      <c r="J69" s="79"/>
      <c r="K69" s="79"/>
      <c r="L69" s="78"/>
      <c r="M69" s="78"/>
      <c r="N69" s="78"/>
      <c r="O69" s="78"/>
      <c r="P69" s="78"/>
      <c r="Q69" s="78"/>
      <c r="R69" s="78"/>
    </row>
    <row r="70" spans="1:130" x14ac:dyDescent="0.3">
      <c r="A70" s="78"/>
      <c r="B70" s="78"/>
      <c r="C70" s="78"/>
      <c r="J70" s="79"/>
      <c r="K70" s="79"/>
      <c r="L70" s="78"/>
      <c r="M70" s="78"/>
      <c r="N70" s="78"/>
      <c r="O70" s="78"/>
      <c r="P70" s="78"/>
      <c r="Q70" s="78"/>
      <c r="R70" s="78"/>
    </row>
    <row r="71" spans="1:130" x14ac:dyDescent="0.3">
      <c r="A71" s="78"/>
      <c r="B71" s="78"/>
      <c r="C71" s="78"/>
      <c r="J71" s="79"/>
      <c r="K71" s="79"/>
      <c r="L71" s="78"/>
      <c r="M71" s="78"/>
      <c r="N71" s="78"/>
      <c r="O71" s="78"/>
      <c r="P71" s="78"/>
      <c r="Q71" s="78"/>
      <c r="R71" s="78"/>
    </row>
    <row r="72" spans="1:130" x14ac:dyDescent="0.3">
      <c r="A72" s="78"/>
      <c r="B72" s="78"/>
      <c r="C72" s="78"/>
      <c r="J72" s="79"/>
      <c r="K72" s="79"/>
      <c r="L72" s="78"/>
      <c r="M72" s="78"/>
      <c r="N72" s="78"/>
      <c r="O72" s="78"/>
      <c r="P72" s="78"/>
      <c r="Q72" s="78"/>
      <c r="R72" s="78"/>
    </row>
    <row r="73" spans="1:130" x14ac:dyDescent="0.3">
      <c r="A73" s="78"/>
      <c r="B73" s="78"/>
      <c r="C73" s="78"/>
      <c r="J73" s="79"/>
      <c r="K73" s="79"/>
      <c r="L73" s="78"/>
      <c r="M73" s="78"/>
      <c r="N73" s="78"/>
      <c r="O73" s="78"/>
      <c r="P73" s="78"/>
      <c r="Q73" s="78"/>
      <c r="R73" s="78"/>
    </row>
    <row r="74" spans="1:130" x14ac:dyDescent="0.3">
      <c r="A74" s="78"/>
      <c r="B74" s="78"/>
      <c r="C74" s="78"/>
      <c r="J74" s="79"/>
      <c r="K74" s="79"/>
      <c r="L74" s="78"/>
      <c r="M74" s="78"/>
      <c r="N74" s="78"/>
      <c r="O74" s="78"/>
      <c r="P74" s="78"/>
      <c r="Q74" s="78"/>
      <c r="R74" s="78"/>
    </row>
    <row r="75" spans="1:130" x14ac:dyDescent="0.3">
      <c r="A75" s="78"/>
      <c r="B75" s="78"/>
      <c r="C75" s="78"/>
      <c r="J75" s="79"/>
      <c r="K75" s="79"/>
      <c r="L75" s="78"/>
      <c r="M75" s="78"/>
      <c r="N75" s="78"/>
      <c r="O75" s="78"/>
      <c r="P75" s="78"/>
      <c r="Q75" s="78"/>
      <c r="R75" s="78"/>
    </row>
    <row r="76" spans="1:130" x14ac:dyDescent="0.3">
      <c r="A76" s="78"/>
      <c r="B76" s="78"/>
      <c r="C76" s="78"/>
      <c r="J76" s="79"/>
      <c r="K76" s="79"/>
      <c r="L76" s="78"/>
      <c r="M76" s="78"/>
      <c r="N76" s="78"/>
      <c r="O76" s="78"/>
      <c r="P76" s="78"/>
      <c r="Q76" s="78"/>
      <c r="R76" s="78"/>
    </row>
    <row r="77" spans="1:130" x14ac:dyDescent="0.3">
      <c r="A77" s="78"/>
      <c r="B77" s="78"/>
      <c r="C77" s="78"/>
      <c r="J77" s="79"/>
      <c r="K77" s="79"/>
      <c r="L77" s="78"/>
      <c r="M77" s="78"/>
      <c r="N77" s="78"/>
      <c r="O77" s="78"/>
      <c r="P77" s="78"/>
      <c r="Q77" s="78"/>
      <c r="R77" s="78"/>
    </row>
    <row r="78" spans="1:130" x14ac:dyDescent="0.3">
      <c r="A78" s="78"/>
      <c r="B78" s="78"/>
      <c r="C78" s="78"/>
      <c r="J78" s="79"/>
      <c r="K78" s="79"/>
      <c r="L78" s="78"/>
      <c r="M78" s="78"/>
      <c r="N78" s="78"/>
      <c r="O78" s="78"/>
      <c r="P78" s="78"/>
      <c r="Q78" s="78"/>
      <c r="R78" s="78"/>
    </row>
    <row r="79" spans="1:130" x14ac:dyDescent="0.3">
      <c r="A79" s="78"/>
      <c r="B79" s="78"/>
      <c r="C79" s="78"/>
      <c r="J79" s="79"/>
      <c r="K79" s="79"/>
      <c r="L79" s="78"/>
      <c r="M79" s="78"/>
      <c r="N79" s="78"/>
      <c r="O79" s="78"/>
      <c r="P79" s="78"/>
      <c r="Q79" s="78"/>
      <c r="R79" s="78"/>
    </row>
    <row r="80" spans="1:130" x14ac:dyDescent="0.3">
      <c r="A80" s="78"/>
      <c r="B80" s="78"/>
      <c r="C80" s="78"/>
      <c r="J80" s="79"/>
      <c r="K80" s="79"/>
      <c r="L80" s="78"/>
      <c r="M80" s="78"/>
      <c r="N80" s="78"/>
      <c r="O80" s="78"/>
      <c r="P80" s="78"/>
      <c r="Q80" s="78"/>
      <c r="R80" s="78"/>
    </row>
    <row r="81" spans="1:18" x14ac:dyDescent="0.3">
      <c r="A81" s="78"/>
      <c r="B81" s="78"/>
      <c r="C81" s="78"/>
      <c r="J81" s="79"/>
      <c r="K81" s="79"/>
      <c r="L81" s="78"/>
      <c r="M81" s="78"/>
      <c r="N81" s="78"/>
      <c r="O81" s="78"/>
      <c r="P81" s="78"/>
      <c r="Q81" s="78"/>
      <c r="R81" s="78"/>
    </row>
    <row r="82" spans="1:18" x14ac:dyDescent="0.3">
      <c r="A82" s="78"/>
      <c r="B82" s="78"/>
      <c r="C82" s="78"/>
      <c r="J82" s="79"/>
      <c r="K82" s="79"/>
      <c r="L82" s="78"/>
      <c r="M82" s="78"/>
      <c r="N82" s="78"/>
      <c r="O82" s="78"/>
      <c r="P82" s="78"/>
      <c r="Q82" s="78"/>
      <c r="R82" s="78"/>
    </row>
    <row r="83" spans="1:18" x14ac:dyDescent="0.3">
      <c r="A83" s="78"/>
      <c r="B83" s="78"/>
      <c r="C83" s="78"/>
      <c r="J83" s="79"/>
      <c r="K83" s="79"/>
      <c r="L83" s="78"/>
      <c r="M83" s="78"/>
      <c r="N83" s="78"/>
      <c r="O83" s="78"/>
      <c r="P83" s="78"/>
      <c r="Q83" s="78"/>
      <c r="R83" s="78"/>
    </row>
    <row r="84" spans="1:18" x14ac:dyDescent="0.3">
      <c r="A84" s="78"/>
      <c r="B84" s="78"/>
      <c r="C84" s="78"/>
      <c r="J84" s="79"/>
      <c r="K84" s="79"/>
      <c r="L84" s="78"/>
      <c r="M84" s="78"/>
      <c r="N84" s="78"/>
      <c r="O84" s="78"/>
      <c r="P84" s="78"/>
      <c r="Q84" s="78"/>
      <c r="R84" s="78"/>
    </row>
    <row r="85" spans="1:18" x14ac:dyDescent="0.3">
      <c r="A85" s="78"/>
      <c r="B85" s="78"/>
      <c r="C85" s="78"/>
      <c r="J85" s="79"/>
      <c r="K85" s="79"/>
      <c r="L85" s="78"/>
      <c r="M85" s="78"/>
      <c r="N85" s="78"/>
      <c r="O85" s="78"/>
      <c r="P85" s="78"/>
      <c r="Q85" s="78"/>
      <c r="R85" s="78"/>
    </row>
    <row r="86" spans="1:18" x14ac:dyDescent="0.3">
      <c r="A86" s="78"/>
      <c r="B86" s="78"/>
      <c r="C86" s="78"/>
      <c r="J86" s="79"/>
      <c r="K86" s="79"/>
      <c r="L86" s="78"/>
      <c r="M86" s="78"/>
      <c r="N86" s="78"/>
      <c r="O86" s="78"/>
      <c r="P86" s="78"/>
      <c r="Q86" s="78"/>
      <c r="R86" s="78"/>
    </row>
    <row r="87" spans="1:18" x14ac:dyDescent="0.3">
      <c r="A87" s="78"/>
      <c r="B87" s="78"/>
      <c r="C87" s="78"/>
      <c r="J87" s="79"/>
      <c r="K87" s="79"/>
      <c r="L87" s="78"/>
      <c r="M87" s="78"/>
      <c r="N87" s="78"/>
      <c r="O87" s="78"/>
      <c r="P87" s="78"/>
      <c r="Q87" s="78"/>
      <c r="R87" s="78"/>
    </row>
    <row r="88" spans="1:18" x14ac:dyDescent="0.3">
      <c r="A88" s="78"/>
      <c r="B88" s="78"/>
      <c r="C88" s="78"/>
      <c r="J88" s="79"/>
      <c r="K88" s="79"/>
      <c r="L88" s="78"/>
      <c r="M88" s="78"/>
      <c r="N88" s="78"/>
      <c r="O88" s="78"/>
      <c r="P88" s="78"/>
      <c r="Q88" s="78"/>
      <c r="R88" s="78"/>
    </row>
    <row r="89" spans="1:18" x14ac:dyDescent="0.3">
      <c r="A89" s="78"/>
      <c r="B89" s="78"/>
      <c r="C89" s="78"/>
      <c r="J89" s="79"/>
      <c r="K89" s="79"/>
      <c r="L89" s="78"/>
      <c r="M89" s="78"/>
      <c r="N89" s="78"/>
      <c r="O89" s="78"/>
      <c r="P89" s="78"/>
      <c r="Q89" s="78"/>
      <c r="R89" s="78"/>
    </row>
    <row r="90" spans="1:18" x14ac:dyDescent="0.3">
      <c r="A90" s="78"/>
      <c r="B90" s="78"/>
      <c r="C90" s="78"/>
      <c r="J90" s="79"/>
      <c r="K90" s="79"/>
      <c r="L90" s="78"/>
      <c r="M90" s="78"/>
      <c r="N90" s="78"/>
      <c r="O90" s="78"/>
      <c r="P90" s="78"/>
      <c r="Q90" s="78"/>
      <c r="R90" s="78"/>
    </row>
    <row r="91" spans="1:18" x14ac:dyDescent="0.3">
      <c r="A91" s="78"/>
      <c r="B91" s="78"/>
      <c r="C91" s="78"/>
      <c r="J91" s="79"/>
      <c r="K91" s="79"/>
      <c r="L91" s="78"/>
      <c r="M91" s="78"/>
      <c r="N91" s="78"/>
      <c r="O91" s="78"/>
      <c r="P91" s="78"/>
      <c r="Q91" s="78"/>
      <c r="R91" s="78"/>
    </row>
    <row r="92" spans="1:18" x14ac:dyDescent="0.3">
      <c r="A92" s="78"/>
      <c r="B92" s="78"/>
      <c r="C92" s="78"/>
      <c r="J92" s="79"/>
      <c r="K92" s="79"/>
      <c r="L92" s="78"/>
      <c r="M92" s="78"/>
      <c r="N92" s="78"/>
      <c r="O92" s="78"/>
      <c r="P92" s="78"/>
      <c r="Q92" s="78"/>
      <c r="R92" s="78"/>
    </row>
    <row r="93" spans="1:18" x14ac:dyDescent="0.3">
      <c r="A93" s="78"/>
      <c r="B93" s="78"/>
      <c r="C93" s="78"/>
      <c r="J93" s="79"/>
      <c r="K93" s="79"/>
      <c r="L93" s="78"/>
      <c r="M93" s="78"/>
      <c r="N93" s="78"/>
      <c r="O93" s="78"/>
      <c r="P93" s="78"/>
      <c r="Q93" s="78"/>
      <c r="R93" s="78"/>
    </row>
    <row r="94" spans="1:18" x14ac:dyDescent="0.3">
      <c r="A94" s="78"/>
      <c r="B94" s="78"/>
      <c r="C94" s="78"/>
      <c r="J94" s="79"/>
      <c r="K94" s="79"/>
      <c r="L94" s="78"/>
      <c r="M94" s="78"/>
      <c r="N94" s="78"/>
      <c r="O94" s="78"/>
      <c r="P94" s="78"/>
      <c r="Q94" s="78"/>
      <c r="R94" s="78"/>
    </row>
    <row r="95" spans="1:18" x14ac:dyDescent="0.3">
      <c r="A95" s="78"/>
      <c r="B95" s="78"/>
      <c r="C95" s="78"/>
      <c r="J95" s="79"/>
      <c r="K95" s="79"/>
      <c r="L95" s="78"/>
      <c r="M95" s="78"/>
      <c r="N95" s="78"/>
      <c r="O95" s="78"/>
      <c r="P95" s="78"/>
      <c r="Q95" s="78"/>
      <c r="R95" s="78"/>
    </row>
    <row r="96" spans="1:18" x14ac:dyDescent="0.3">
      <c r="A96" s="78"/>
      <c r="B96" s="78"/>
      <c r="C96" s="78"/>
      <c r="J96" s="79"/>
      <c r="K96" s="79"/>
      <c r="L96" s="78"/>
      <c r="M96" s="78"/>
      <c r="N96" s="78"/>
      <c r="O96" s="78"/>
      <c r="P96" s="78"/>
      <c r="Q96" s="78"/>
      <c r="R96" s="78"/>
    </row>
    <row r="97" spans="1:3" x14ac:dyDescent="0.3">
      <c r="A97" s="78"/>
      <c r="B97" s="78"/>
      <c r="C97" s="78"/>
    </row>
    <row r="98" spans="1:3" x14ac:dyDescent="0.3">
      <c r="A98" s="78"/>
      <c r="B98" s="78"/>
      <c r="C98" s="78"/>
    </row>
    <row r="99" spans="1:3" x14ac:dyDescent="0.3">
      <c r="A99" s="78"/>
      <c r="B99" s="78"/>
      <c r="C99" s="78"/>
    </row>
    <row r="100" spans="1:3" x14ac:dyDescent="0.3">
      <c r="A100" s="78"/>
      <c r="B100" s="78"/>
      <c r="C100" s="78"/>
    </row>
    <row r="101" spans="1:3" x14ac:dyDescent="0.3">
      <c r="A101" s="78"/>
      <c r="B101" s="78"/>
      <c r="C101" s="78"/>
    </row>
    <row r="102" spans="1:3" x14ac:dyDescent="0.3">
      <c r="A102" s="78"/>
      <c r="B102" s="78"/>
      <c r="C102" s="78"/>
    </row>
    <row r="103" spans="1:3" x14ac:dyDescent="0.3">
      <c r="A103" s="78"/>
      <c r="B103" s="78"/>
      <c r="C103" s="78"/>
    </row>
    <row r="104" spans="1:3" x14ac:dyDescent="0.3">
      <c r="A104" s="78"/>
      <c r="B104" s="78"/>
      <c r="C104" s="78"/>
    </row>
    <row r="105" spans="1:3" x14ac:dyDescent="0.3">
      <c r="A105" s="78"/>
      <c r="B105" s="78"/>
      <c r="C105" s="78"/>
    </row>
    <row r="106" spans="1:3" x14ac:dyDescent="0.3">
      <c r="A106" s="78"/>
      <c r="B106" s="78"/>
      <c r="C106" s="78"/>
    </row>
    <row r="107" spans="1:3" x14ac:dyDescent="0.3">
      <c r="A107" s="78"/>
      <c r="B107" s="78"/>
      <c r="C107" s="78"/>
    </row>
    <row r="108" spans="1:3" x14ac:dyDescent="0.3">
      <c r="A108" s="78"/>
      <c r="B108" s="78"/>
      <c r="C108" s="78"/>
    </row>
    <row r="109" spans="1:3" x14ac:dyDescent="0.3">
      <c r="A109" s="78"/>
      <c r="B109" s="78"/>
      <c r="C109" s="78"/>
    </row>
    <row r="110" spans="1:3" x14ac:dyDescent="0.3">
      <c r="A110" s="78"/>
      <c r="B110" s="78"/>
      <c r="C110" s="78"/>
    </row>
    <row r="111" spans="1:3" x14ac:dyDescent="0.3">
      <c r="A111" s="78"/>
      <c r="B111" s="78"/>
      <c r="C111" s="78"/>
    </row>
    <row r="112" spans="1:3" x14ac:dyDescent="0.3">
      <c r="A112" s="78"/>
      <c r="B112" s="78"/>
      <c r="C112" s="78"/>
    </row>
    <row r="113" spans="1:3" x14ac:dyDescent="0.3">
      <c r="A113" s="78"/>
      <c r="B113" s="78"/>
      <c r="C113" s="78"/>
    </row>
    <row r="114" spans="1:3" x14ac:dyDescent="0.3">
      <c r="A114" s="78"/>
      <c r="B114" s="78"/>
      <c r="C114" s="78"/>
    </row>
    <row r="115" spans="1:3" x14ac:dyDescent="0.3">
      <c r="A115" s="78"/>
      <c r="B115" s="78"/>
      <c r="C115" s="78"/>
    </row>
    <row r="116" spans="1:3" x14ac:dyDescent="0.3">
      <c r="A116" s="78"/>
      <c r="B116" s="78"/>
      <c r="C116" s="78"/>
    </row>
    <row r="117" spans="1:3" x14ac:dyDescent="0.3">
      <c r="A117" s="78"/>
      <c r="B117" s="78"/>
      <c r="C117" s="78"/>
    </row>
    <row r="118" spans="1:3" x14ac:dyDescent="0.3">
      <c r="A118" s="78"/>
      <c r="B118" s="78"/>
      <c r="C118" s="78"/>
    </row>
    <row r="119" spans="1:3" x14ac:dyDescent="0.3">
      <c r="A119" s="78"/>
      <c r="B119" s="78"/>
      <c r="C119" s="78"/>
    </row>
    <row r="120" spans="1:3" x14ac:dyDescent="0.3">
      <c r="A120" s="78"/>
      <c r="B120" s="78"/>
      <c r="C120" s="78"/>
    </row>
    <row r="121" spans="1:3" x14ac:dyDescent="0.3">
      <c r="A121" s="78"/>
      <c r="B121" s="78"/>
      <c r="C121" s="78"/>
    </row>
    <row r="122" spans="1:3" x14ac:dyDescent="0.3">
      <c r="A122" s="78"/>
      <c r="B122" s="78"/>
      <c r="C122" s="78"/>
    </row>
    <row r="123" spans="1:3" x14ac:dyDescent="0.3">
      <c r="A123" s="78"/>
      <c r="B123" s="78"/>
      <c r="C123" s="78"/>
    </row>
    <row r="124" spans="1:3" x14ac:dyDescent="0.3">
      <c r="A124" s="78"/>
      <c r="B124" s="78"/>
      <c r="C124" s="78"/>
    </row>
    <row r="125" spans="1:3" x14ac:dyDescent="0.3">
      <c r="A125" s="78"/>
      <c r="B125" s="78"/>
      <c r="C125" s="78"/>
    </row>
    <row r="126" spans="1:3" x14ac:dyDescent="0.3">
      <c r="A126" s="78"/>
      <c r="B126" s="78"/>
      <c r="C126" s="78"/>
    </row>
    <row r="127" spans="1:3" x14ac:dyDescent="0.3">
      <c r="A127" s="78"/>
      <c r="B127" s="78"/>
      <c r="C127" s="78"/>
    </row>
    <row r="128" spans="1:3" x14ac:dyDescent="0.3">
      <c r="A128" s="78"/>
      <c r="B128" s="78"/>
      <c r="C128" s="78"/>
    </row>
    <row r="129" spans="1:3" x14ac:dyDescent="0.3">
      <c r="A129" s="78"/>
      <c r="B129" s="78"/>
      <c r="C129" s="78"/>
    </row>
    <row r="130" spans="1:3" x14ac:dyDescent="0.3">
      <c r="A130" s="78"/>
      <c r="B130" s="78"/>
      <c r="C130" s="78"/>
    </row>
    <row r="131" spans="1:3" x14ac:dyDescent="0.3">
      <c r="A131" s="78"/>
      <c r="B131" s="78"/>
      <c r="C131" s="78"/>
    </row>
    <row r="132" spans="1:3" x14ac:dyDescent="0.3">
      <c r="A132" s="78"/>
      <c r="B132" s="78"/>
      <c r="C132" s="78"/>
    </row>
    <row r="133" spans="1:3" x14ac:dyDescent="0.3">
      <c r="A133" s="78"/>
      <c r="B133" s="78"/>
      <c r="C133" s="78"/>
    </row>
    <row r="134" spans="1:3" x14ac:dyDescent="0.3">
      <c r="A134" s="78"/>
      <c r="B134" s="78"/>
      <c r="C134" s="78"/>
    </row>
    <row r="135" spans="1:3" x14ac:dyDescent="0.3">
      <c r="A135" s="78"/>
      <c r="B135" s="78"/>
      <c r="C135" s="78"/>
    </row>
    <row r="136" spans="1:3" x14ac:dyDescent="0.3">
      <c r="A136" s="78"/>
      <c r="B136" s="78"/>
      <c r="C136" s="78"/>
    </row>
    <row r="137" spans="1:3" x14ac:dyDescent="0.3">
      <c r="A137" s="78"/>
      <c r="B137" s="78"/>
      <c r="C137" s="78"/>
    </row>
    <row r="138" spans="1:3" x14ac:dyDescent="0.3">
      <c r="A138" s="78"/>
      <c r="B138" s="78"/>
      <c r="C138" s="78"/>
    </row>
    <row r="139" spans="1:3" x14ac:dyDescent="0.3">
      <c r="A139" s="78"/>
      <c r="B139" s="78"/>
      <c r="C139" s="78"/>
    </row>
    <row r="140" spans="1:3" x14ac:dyDescent="0.3">
      <c r="A140" s="78"/>
      <c r="B140" s="78"/>
      <c r="C140" s="78"/>
    </row>
  </sheetData>
  <mergeCells count="3">
    <mergeCell ref="D48:I48"/>
    <mergeCell ref="D1:I1"/>
    <mergeCell ref="D2:I2"/>
  </mergeCells>
  <pageMargins left="0.7" right="0.7" top="0.75" bottom="0.75" header="0.3" footer="0.3"/>
  <pageSetup paperSize="9" orientation="portrait" r:id="rId1"/>
  <ignoredErrors>
    <ignoredError sqref="E52:F5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94"/>
  <sheetViews>
    <sheetView zoomScale="70" zoomScaleNormal="70" workbookViewId="0">
      <selection activeCell="J10" sqref="J10"/>
    </sheetView>
  </sheetViews>
  <sheetFormatPr defaultRowHeight="14.4" x14ac:dyDescent="0.3"/>
  <cols>
    <col min="1" max="1" width="26.6640625" customWidth="1"/>
    <col min="2" max="2" width="56.5546875" customWidth="1"/>
    <col min="3" max="3" width="52.44140625" customWidth="1"/>
    <col min="4" max="4" width="45.6640625" customWidth="1"/>
    <col min="5" max="5" width="34.33203125" customWidth="1"/>
    <col min="6" max="6" width="16.77734375" customWidth="1"/>
    <col min="7" max="7" width="9.44140625" customWidth="1"/>
    <col min="9" max="9" width="10.6640625" bestFit="1" customWidth="1"/>
    <col min="11" max="13" width="10.6640625" bestFit="1" customWidth="1"/>
  </cols>
  <sheetData>
    <row r="1" spans="1:86" ht="22.8" x14ac:dyDescent="0.4">
      <c r="A1" s="270" t="s">
        <v>54</v>
      </c>
      <c r="B1" s="270"/>
      <c r="C1" s="270"/>
      <c r="D1" s="270"/>
      <c r="E1" s="78"/>
      <c r="F1" s="78"/>
      <c r="G1" s="78"/>
      <c r="H1" s="78"/>
      <c r="I1" s="78"/>
    </row>
    <row r="2" spans="1:86" ht="21" customHeight="1" x14ac:dyDescent="0.3">
      <c r="A2" s="61" t="s">
        <v>52</v>
      </c>
      <c r="B2" s="60" t="s">
        <v>55</v>
      </c>
      <c r="C2" s="59" t="s">
        <v>56</v>
      </c>
      <c r="D2" s="77" t="s">
        <v>57</v>
      </c>
      <c r="E2" s="78"/>
      <c r="F2" s="78"/>
      <c r="G2" s="78"/>
      <c r="H2" s="78"/>
      <c r="I2" s="78"/>
      <c r="J2" s="78"/>
    </row>
    <row r="3" spans="1:86" ht="18" x14ac:dyDescent="0.35">
      <c r="A3" s="53">
        <v>2015</v>
      </c>
      <c r="B3" s="54">
        <f>C3*D3</f>
        <v>0.16090372821107932</v>
      </c>
      <c r="C3" s="181">
        <f>AAIB!I66/AAIB!I24</f>
        <v>1.58232787046402E-2</v>
      </c>
      <c r="D3" s="74">
        <f>AAIB!I24/AAIB!I43</f>
        <v>10.1687982127177</v>
      </c>
      <c r="E3" s="78"/>
      <c r="F3" s="78"/>
      <c r="G3" s="78"/>
      <c r="H3" s="78"/>
      <c r="I3" s="78"/>
      <c r="J3" s="78"/>
    </row>
    <row r="4" spans="1:86" ht="18" x14ac:dyDescent="0.35">
      <c r="A4" s="55">
        <v>2016</v>
      </c>
      <c r="B4" s="56">
        <f>C4*D4</f>
        <v>0.16684798001053469</v>
      </c>
      <c r="C4" s="182">
        <f>AAIB!H66/AAIB!H24</f>
        <v>2.5246949794176379E-2</v>
      </c>
      <c r="D4" s="75">
        <f>AAIB!H24/AAIB!H43</f>
        <v>6.6086391176260388</v>
      </c>
      <c r="E4" s="78"/>
      <c r="F4" s="78"/>
      <c r="G4" s="78"/>
      <c r="H4" s="78"/>
      <c r="I4" s="78"/>
      <c r="J4" s="78"/>
    </row>
    <row r="5" spans="1:86" ht="18" x14ac:dyDescent="0.35">
      <c r="A5" s="57">
        <v>2017</v>
      </c>
      <c r="B5" s="54">
        <f>C5*D5</f>
        <v>0.14903000396630969</v>
      </c>
      <c r="C5" s="181">
        <f>AAIB!G66/AAIB!G24</f>
        <v>2.1409714701094984E-2</v>
      </c>
      <c r="D5" s="76">
        <f>AAIB!G24/AAIB!G43</f>
        <v>6.9608589393621241</v>
      </c>
      <c r="E5" s="78"/>
      <c r="F5" s="78"/>
      <c r="G5" s="78"/>
      <c r="H5" s="78"/>
      <c r="I5" s="78"/>
      <c r="J5" s="78"/>
    </row>
    <row r="6" spans="1:86" ht="18" x14ac:dyDescent="0.35">
      <c r="A6" s="55">
        <v>2018</v>
      </c>
      <c r="B6" s="56">
        <f>C6*D6</f>
        <v>0.14111778333410749</v>
      </c>
      <c r="C6" s="182">
        <f>AAIB!F66/AAIB!F24</f>
        <v>2.2916440331721119E-2</v>
      </c>
      <c r="D6" s="75">
        <f>AAIB!F24/AAIB!F43</f>
        <v>6.1579277274913915</v>
      </c>
      <c r="E6" s="78"/>
      <c r="F6" s="78"/>
      <c r="G6" s="78"/>
      <c r="H6" s="78"/>
      <c r="I6" s="78"/>
      <c r="J6" s="78"/>
    </row>
    <row r="7" spans="1:86" ht="18" x14ac:dyDescent="0.35">
      <c r="A7" s="58">
        <v>2019</v>
      </c>
      <c r="B7" s="54">
        <f>C7*D7</f>
        <v>9.9023975895060179E-2</v>
      </c>
      <c r="C7" s="181">
        <f>AAIB!E66/AAIB!E24</f>
        <v>1.5899627966030401E-2</v>
      </c>
      <c r="D7" s="76">
        <f>AAIB!E24/AAIB!E43</f>
        <v>6.2280687388802543</v>
      </c>
      <c r="E7" s="78"/>
      <c r="F7" s="78"/>
      <c r="G7" s="78"/>
      <c r="H7" s="78"/>
      <c r="I7" s="78"/>
      <c r="J7" s="78"/>
    </row>
    <row r="8" spans="1:86" ht="21" x14ac:dyDescent="0.4">
      <c r="A8" s="10"/>
      <c r="B8" s="11"/>
      <c r="C8" s="12"/>
      <c r="D8" s="12"/>
    </row>
    <row r="9" spans="1:86" x14ac:dyDescent="0.3">
      <c r="A9" s="4"/>
      <c r="G9" s="5"/>
    </row>
    <row r="10" spans="1:86" x14ac:dyDescent="0.3">
      <c r="A10" s="4"/>
      <c r="G10" s="5"/>
    </row>
    <row r="11" spans="1:86" ht="22.8" x14ac:dyDescent="0.4">
      <c r="A11" s="274" t="s">
        <v>58</v>
      </c>
      <c r="B11" s="275"/>
      <c r="C11" s="275"/>
      <c r="D11" s="275"/>
      <c r="E11" s="275"/>
      <c r="F11" s="276"/>
      <c r="G11" s="5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</row>
    <row r="12" spans="1:86" s="34" customFormat="1" ht="21" x14ac:dyDescent="0.3">
      <c r="A12" s="183" t="s">
        <v>52</v>
      </c>
      <c r="B12" s="99" t="s">
        <v>59</v>
      </c>
      <c r="C12" s="98" t="s">
        <v>60</v>
      </c>
      <c r="D12" s="98" t="s">
        <v>61</v>
      </c>
      <c r="E12" s="98" t="s">
        <v>55</v>
      </c>
      <c r="F12" s="184" t="s">
        <v>62</v>
      </c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</row>
    <row r="13" spans="1:86" s="41" customFormat="1" ht="17.399999999999999" x14ac:dyDescent="0.3">
      <c r="A13" s="185">
        <v>2015</v>
      </c>
      <c r="B13" s="188">
        <f>AAIB!I66/AAIB!I56</f>
        <v>0.46203343971139171</v>
      </c>
      <c r="C13" s="191">
        <f>AAIB!I56/AAIB!I24</f>
        <v>3.4247042193578416E-2</v>
      </c>
      <c r="D13" s="194">
        <f>AAIB!I24/AAIB!I43</f>
        <v>10.1687982127177</v>
      </c>
      <c r="E13" s="197">
        <f>B13*C13*D13</f>
        <v>0.16090372821107932</v>
      </c>
      <c r="F13" s="229">
        <f>E13</f>
        <v>0.16090372821107932</v>
      </c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</row>
    <row r="14" spans="1:86" s="78" customFormat="1" ht="17.399999999999999" x14ac:dyDescent="0.3">
      <c r="A14" s="186">
        <v>2016</v>
      </c>
      <c r="B14" s="189">
        <f>AAIB!H66/AAIB!H56</f>
        <v>0.48525508898139541</v>
      </c>
      <c r="C14" s="192">
        <f>AAIB!H56/AAIB!H24</f>
        <v>5.2028202006438602E-2</v>
      </c>
      <c r="D14" s="195">
        <f>AAIB!H24/AAIB!H43</f>
        <v>6.6086391176260388</v>
      </c>
      <c r="E14" s="198">
        <f>B14*C14*D14</f>
        <v>0.16684798001053469</v>
      </c>
      <c r="F14" s="230">
        <f>E14</f>
        <v>0.16684798001053469</v>
      </c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</row>
    <row r="15" spans="1:86" s="41" customFormat="1" ht="17.399999999999999" x14ac:dyDescent="0.3">
      <c r="A15" s="185">
        <v>2017</v>
      </c>
      <c r="B15" s="188">
        <f>AAIB!G66/AAIB!G56</f>
        <v>0.63277618312897332</v>
      </c>
      <c r="C15" s="191">
        <f>AAIB!G56/AAIB!G24</f>
        <v>3.3834577330688224E-2</v>
      </c>
      <c r="D15" s="194">
        <f>AAIB!G24/AAIB!G43</f>
        <v>6.9608589393621241</v>
      </c>
      <c r="E15" s="197">
        <f>B15*C15*D15</f>
        <v>0.14903000396630969</v>
      </c>
      <c r="F15" s="229">
        <f>E15</f>
        <v>0.14903000396630969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</row>
    <row r="16" spans="1:86" s="78" customFormat="1" ht="17.399999999999999" x14ac:dyDescent="0.3">
      <c r="A16" s="186">
        <v>2018</v>
      </c>
      <c r="B16" s="189">
        <f>AAIB!F66/AAIB!F56</f>
        <v>0.6213502534252372</v>
      </c>
      <c r="C16" s="192">
        <f>AAIB!F56/AAIB!F24</f>
        <v>3.688167857885729E-2</v>
      </c>
      <c r="D16" s="195">
        <f>AAIB!F24/AAIB!F43</f>
        <v>6.1579277274913915</v>
      </c>
      <c r="E16" s="198">
        <f>B16*C16*D16</f>
        <v>0.14111778333410749</v>
      </c>
      <c r="F16" s="230">
        <f>E16</f>
        <v>0.14111778333410749</v>
      </c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</row>
    <row r="17" spans="1:86" s="41" customFormat="1" ht="17.399999999999999" x14ac:dyDescent="0.3">
      <c r="A17" s="187">
        <v>2019</v>
      </c>
      <c r="B17" s="190">
        <f>AAIB!E66/AAIB!E56</f>
        <v>0.42895243141066941</v>
      </c>
      <c r="C17" s="193">
        <f>AAIB!E56/AAIB!E24</f>
        <v>3.7066179841299125E-2</v>
      </c>
      <c r="D17" s="196">
        <f>AAIB!E24/AAIB!E43</f>
        <v>6.2280687388802543</v>
      </c>
      <c r="E17" s="199">
        <f>B17*C17*D17</f>
        <v>9.9023975895060179E-2</v>
      </c>
      <c r="F17" s="231">
        <f>E17</f>
        <v>9.9023975895060179E-2</v>
      </c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</row>
    <row r="18" spans="1:86" s="78" customFormat="1" x14ac:dyDescent="0.3">
      <c r="A18" s="80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</row>
    <row r="19" spans="1:86" x14ac:dyDescent="0.3">
      <c r="A19" s="4"/>
      <c r="G19" s="5"/>
      <c r="H19" s="82"/>
      <c r="I19" s="82"/>
      <c r="J19" s="82"/>
      <c r="K19" s="82"/>
      <c r="L19" s="82"/>
    </row>
    <row r="20" spans="1:86" ht="61.2" customHeight="1" x14ac:dyDescent="0.3">
      <c r="A20" s="62" t="s">
        <v>52</v>
      </c>
      <c r="B20" s="63" t="s">
        <v>63</v>
      </c>
      <c r="C20" s="63" t="s">
        <v>64</v>
      </c>
      <c r="D20" s="63" t="s">
        <v>65</v>
      </c>
      <c r="E20" s="63" t="s">
        <v>66</v>
      </c>
      <c r="F20" s="63" t="s">
        <v>67</v>
      </c>
      <c r="G20" s="64" t="s">
        <v>62</v>
      </c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</row>
    <row r="21" spans="1:86" s="41" customFormat="1" ht="17.399999999999999" x14ac:dyDescent="0.3">
      <c r="A21" s="66">
        <v>2015</v>
      </c>
      <c r="B21" s="101">
        <f>AAIB!I66/AAIB!I64</f>
        <v>0.69913818273675365</v>
      </c>
      <c r="C21" s="101">
        <f>AAIB!I64/AAIB!I56</f>
        <v>0.66086140210906064</v>
      </c>
      <c r="D21" s="101">
        <f>AAIB!I56/AAIB!I24</f>
        <v>3.4247042193578416E-2</v>
      </c>
      <c r="E21" s="100">
        <f>AAIB!I24/AAIB!I43</f>
        <v>10.1687982127177</v>
      </c>
      <c r="F21" s="106">
        <f>B21*C21*D21*E21</f>
        <v>0.16090372821107932</v>
      </c>
      <c r="G21" s="232">
        <f>ROE_1153[[#This Row],[Column5]]</f>
        <v>0.16090372821107932</v>
      </c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</row>
    <row r="22" spans="1:86" s="18" customFormat="1" ht="17.399999999999999" x14ac:dyDescent="0.3">
      <c r="A22" s="103">
        <v>2016</v>
      </c>
      <c r="B22" s="105">
        <f>AAIB!H66/AAIB!H64</f>
        <v>0.73618592972160179</v>
      </c>
      <c r="C22" s="105">
        <f>AAIB!H64/AAIB!H56</f>
        <v>0.65914746450655592</v>
      </c>
      <c r="D22" s="105">
        <f>AAIB!H56/AAIB!H24</f>
        <v>5.2028202006438602E-2</v>
      </c>
      <c r="E22" s="104">
        <f>AAIB!H24/AAIB!H43</f>
        <v>6.6086391176260388</v>
      </c>
      <c r="F22" s="107">
        <f>B22*C22*D22*E22</f>
        <v>0.16684798001053469</v>
      </c>
      <c r="G22" s="233">
        <f>ROE_1153[[#This Row],[Column5]]</f>
        <v>0.16684798001053469</v>
      </c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</row>
    <row r="23" spans="1:86" s="41" customFormat="1" ht="17.399999999999999" x14ac:dyDescent="0.3">
      <c r="A23" s="66">
        <v>2017</v>
      </c>
      <c r="B23" s="101">
        <f>AAIB!G66/AAIB!G64</f>
        <v>0.76278432414519903</v>
      </c>
      <c r="C23" s="101">
        <f>AAIB!G64/AAIB!G56</f>
        <v>0.82956107394850176</v>
      </c>
      <c r="D23" s="101">
        <f>AAIB!G56/AAIB!G24</f>
        <v>3.3834577330688224E-2</v>
      </c>
      <c r="E23" s="100">
        <f>AAIB!G24/AAIB!G43</f>
        <v>6.9608589393621241</v>
      </c>
      <c r="F23" s="106">
        <f>B23*C23*D23*E23</f>
        <v>0.14903000396630969</v>
      </c>
      <c r="G23" s="232">
        <f>ROE_1153[[#This Row],[Column5]]</f>
        <v>0.14903000396630969</v>
      </c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</row>
    <row r="24" spans="1:86" s="18" customFormat="1" ht="17.399999999999999" x14ac:dyDescent="0.3">
      <c r="A24" s="103">
        <v>2018</v>
      </c>
      <c r="B24" s="105">
        <f>AAIB!F66/AAIB!F64</f>
        <v>0.76420975324848062</v>
      </c>
      <c r="C24" s="105">
        <f>AAIB!F64/AAIB!F56</f>
        <v>0.81306244886828472</v>
      </c>
      <c r="D24" s="105">
        <f>AAIB!F56/AAIB!F24</f>
        <v>3.688167857885729E-2</v>
      </c>
      <c r="E24" s="104">
        <f>AAIB!F24/AAIB!F43</f>
        <v>6.1579277274913915</v>
      </c>
      <c r="F24" s="107">
        <f>B24*C24*D24*E24</f>
        <v>0.14111778333410749</v>
      </c>
      <c r="G24" s="233">
        <f>ROE_1153[[#This Row],[Column5]]</f>
        <v>0.14111778333410749</v>
      </c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</row>
    <row r="25" spans="1:86" s="41" customFormat="1" ht="17.399999999999999" x14ac:dyDescent="0.3">
      <c r="A25" s="65">
        <v>2019</v>
      </c>
      <c r="B25" s="101">
        <f>AAIB!E66/AAIB!E64</f>
        <v>0.68824381177419824</v>
      </c>
      <c r="C25" s="101">
        <f>AAIB!E64/AAIB!E56</f>
        <v>0.62325650310591074</v>
      </c>
      <c r="D25" s="101">
        <f>AAIB!E56/AAIB!E24</f>
        <v>3.7066179841299125E-2</v>
      </c>
      <c r="E25" s="102">
        <f>AAIB!E24/AAIB!E43</f>
        <v>6.2280687388802543</v>
      </c>
      <c r="F25" s="106">
        <f>B25*C25*D25*E25</f>
        <v>9.9023975895060179E-2</v>
      </c>
      <c r="G25" s="232">
        <f>ROE_1153[[#This Row],[Column5]]</f>
        <v>9.9023975895060179E-2</v>
      </c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</row>
    <row r="26" spans="1:86" x14ac:dyDescent="0.3">
      <c r="A26" s="13"/>
      <c r="G26" s="5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</row>
    <row r="27" spans="1:86" x14ac:dyDescent="0.3">
      <c r="A27" s="13"/>
      <c r="G27" s="5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</row>
    <row r="28" spans="1:86" x14ac:dyDescent="0.3">
      <c r="A28" s="13"/>
      <c r="G28" s="5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</row>
    <row r="29" spans="1:86" x14ac:dyDescent="0.3"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</row>
    <row r="30" spans="1:86" x14ac:dyDescent="0.3">
      <c r="E30" s="78"/>
      <c r="F30" s="78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</row>
    <row r="31" spans="1:86" ht="22.8" x14ac:dyDescent="0.4">
      <c r="A31" s="270" t="s">
        <v>110</v>
      </c>
      <c r="B31" s="270"/>
      <c r="C31" s="270"/>
      <c r="D31" s="270"/>
      <c r="E31" s="78"/>
      <c r="F31" s="78"/>
      <c r="G31" s="78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</row>
    <row r="32" spans="1:86" ht="17.399999999999999" x14ac:dyDescent="0.3">
      <c r="A32" s="67" t="s">
        <v>52</v>
      </c>
      <c r="B32" s="67" t="s">
        <v>112</v>
      </c>
      <c r="C32" s="67" t="s">
        <v>111</v>
      </c>
      <c r="D32" s="67" t="s">
        <v>14</v>
      </c>
      <c r="E32" s="78"/>
      <c r="F32" s="78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</row>
    <row r="33" spans="1:86" ht="18" x14ac:dyDescent="0.35">
      <c r="A33" s="35">
        <v>2015</v>
      </c>
      <c r="B33" s="200">
        <f>C33/D33</f>
        <v>1.58232787046402E-2</v>
      </c>
      <c r="C33" s="72">
        <f>AAIB!I66</f>
        <v>213112</v>
      </c>
      <c r="D33" s="69">
        <f>AAIB!I24</f>
        <v>13468258</v>
      </c>
      <c r="E33" s="78"/>
      <c r="F33" s="78"/>
      <c r="G33" s="78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</row>
    <row r="34" spans="1:86" s="41" customFormat="1" ht="18" x14ac:dyDescent="0.35">
      <c r="A34" s="70">
        <v>2016</v>
      </c>
      <c r="B34" s="201">
        <f>C34/D34</f>
        <v>2.5246949794176379E-2</v>
      </c>
      <c r="C34" s="73">
        <f>AAIB!H66</f>
        <v>252140</v>
      </c>
      <c r="D34" s="71">
        <f>AAIB!H24</f>
        <v>9986949</v>
      </c>
      <c r="E34" s="78"/>
      <c r="F34" s="78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</row>
    <row r="35" spans="1:86" ht="18" x14ac:dyDescent="0.35">
      <c r="A35" s="35">
        <v>2017</v>
      </c>
      <c r="B35" s="200">
        <f>C35/D35</f>
        <v>2.1409714701094984E-2</v>
      </c>
      <c r="C35" s="72">
        <f>AAIB!G66</f>
        <v>255503</v>
      </c>
      <c r="D35" s="69">
        <f>AAIB!G24</f>
        <v>11933975</v>
      </c>
      <c r="E35" s="78"/>
      <c r="F35" s="78"/>
      <c r="G35" s="78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</row>
    <row r="36" spans="1:86" s="41" customFormat="1" ht="18" x14ac:dyDescent="0.35">
      <c r="A36" s="70">
        <v>2018</v>
      </c>
      <c r="B36" s="201">
        <f>C36/D36</f>
        <v>2.2916440331721119E-2</v>
      </c>
      <c r="C36" s="73">
        <f>AAIB!F66</f>
        <v>264305</v>
      </c>
      <c r="D36" s="71">
        <f>AAIB!F24</f>
        <v>11533423</v>
      </c>
      <c r="E36" s="78"/>
      <c r="F36" s="78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</row>
    <row r="37" spans="1:86" ht="18" x14ac:dyDescent="0.35">
      <c r="A37" s="35">
        <v>2019</v>
      </c>
      <c r="B37" s="200">
        <f>C37/D37</f>
        <v>1.5899627966030401E-2</v>
      </c>
      <c r="C37" s="72">
        <f>AAIB!E66</f>
        <v>191073</v>
      </c>
      <c r="D37" s="68">
        <f>AAIB!E24</f>
        <v>12017451</v>
      </c>
      <c r="E37" s="78"/>
      <c r="F37" s="78"/>
      <c r="G37" s="78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</row>
    <row r="38" spans="1:86" x14ac:dyDescent="0.3">
      <c r="E38" s="78"/>
      <c r="F38" s="78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</row>
    <row r="39" spans="1:86" x14ac:dyDescent="0.3">
      <c r="E39" s="78"/>
      <c r="F39" s="78"/>
      <c r="G39" s="78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</row>
    <row r="40" spans="1:86" x14ac:dyDescent="0.3">
      <c r="E40" s="78"/>
      <c r="F40" s="78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</row>
    <row r="41" spans="1:86" x14ac:dyDescent="0.3"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78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8"/>
      <c r="CG41" s="78"/>
      <c r="CH41" s="78"/>
    </row>
    <row r="42" spans="1:86" x14ac:dyDescent="0.3"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78"/>
      <c r="BR42" s="78"/>
      <c r="BS42" s="78"/>
      <c r="BT42" s="78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8"/>
      <c r="CG42" s="78"/>
      <c r="CH42" s="78"/>
    </row>
    <row r="47" spans="1:86" x14ac:dyDescent="0.3">
      <c r="A47" s="178"/>
      <c r="B47" s="179"/>
      <c r="C47" s="179"/>
      <c r="D47" s="179"/>
      <c r="E47" s="179"/>
      <c r="F47" s="179"/>
      <c r="G47" s="180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78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</row>
    <row r="48" spans="1:86" x14ac:dyDescent="0.3">
      <c r="A48" s="85"/>
      <c r="B48" s="83"/>
      <c r="C48" s="83"/>
      <c r="D48" s="83"/>
      <c r="E48" s="83"/>
      <c r="F48" s="83"/>
      <c r="G48" s="23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8"/>
      <c r="BQ48" s="78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</row>
    <row r="49" spans="1:82" x14ac:dyDescent="0.3">
      <c r="A49" s="85"/>
      <c r="B49" s="83"/>
      <c r="C49" s="83"/>
      <c r="D49" s="83"/>
      <c r="E49" s="83"/>
      <c r="F49" s="83"/>
      <c r="G49" s="23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8"/>
      <c r="BQ49" s="78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</row>
    <row r="50" spans="1:82" ht="18" x14ac:dyDescent="0.35">
      <c r="A50" s="277" t="s">
        <v>68</v>
      </c>
      <c r="B50" s="277"/>
      <c r="C50" s="277"/>
      <c r="D50" s="277"/>
      <c r="E50" s="277"/>
      <c r="F50" s="277"/>
      <c r="G50" s="202"/>
      <c r="H50" s="78"/>
      <c r="I50" s="272" t="s">
        <v>144</v>
      </c>
      <c r="J50" s="262"/>
      <c r="K50" s="262"/>
      <c r="L50" s="262"/>
      <c r="M50" s="262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78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8"/>
      <c r="BQ50" s="78"/>
      <c r="BR50" s="78"/>
      <c r="BS50" s="78"/>
      <c r="BT50" s="78"/>
      <c r="BU50" s="78"/>
      <c r="BV50" s="78"/>
      <c r="BW50" s="78"/>
      <c r="BX50" s="78"/>
      <c r="BY50" s="78"/>
      <c r="BZ50" s="78"/>
      <c r="CA50" s="78"/>
      <c r="CB50" s="78"/>
      <c r="CC50" s="78"/>
      <c r="CD50" s="78"/>
    </row>
    <row r="51" spans="1:82" ht="18" x14ac:dyDescent="0.35">
      <c r="A51" s="273" t="s">
        <v>56</v>
      </c>
      <c r="B51" s="273"/>
      <c r="C51" s="273"/>
      <c r="D51" s="273"/>
      <c r="E51" s="273"/>
      <c r="F51" s="273"/>
      <c r="G51" s="202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8"/>
      <c r="BQ51" s="78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</row>
    <row r="52" spans="1:82" ht="18" x14ac:dyDescent="0.35">
      <c r="A52" s="108"/>
      <c r="B52" s="88">
        <v>2015</v>
      </c>
      <c r="C52" s="88">
        <v>2016</v>
      </c>
      <c r="D52" s="88">
        <v>2017</v>
      </c>
      <c r="E52" s="88">
        <v>2018</v>
      </c>
      <c r="F52" s="88">
        <v>2019</v>
      </c>
      <c r="G52" s="202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8"/>
      <c r="BQ52" s="78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</row>
    <row r="53" spans="1:82" s="41" customFormat="1" ht="21" x14ac:dyDescent="0.4">
      <c r="A53" s="128" t="s">
        <v>114</v>
      </c>
      <c r="B53" s="203">
        <f>C3</f>
        <v>1.58232787046402E-2</v>
      </c>
      <c r="C53" s="132">
        <f>C4</f>
        <v>2.5246949794176379E-2</v>
      </c>
      <c r="D53" s="132">
        <f>C5</f>
        <v>2.1409714701094984E-2</v>
      </c>
      <c r="E53" s="132">
        <f>C6</f>
        <v>2.2916440331721119E-2</v>
      </c>
      <c r="F53" s="204">
        <f>C7</f>
        <v>1.5899627966030401E-2</v>
      </c>
      <c r="G53" s="202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8"/>
      <c r="BQ53" s="78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</row>
    <row r="54" spans="1:82" ht="18" x14ac:dyDescent="0.35">
      <c r="A54" s="273" t="s">
        <v>119</v>
      </c>
      <c r="B54" s="273"/>
      <c r="C54" s="273"/>
      <c r="D54" s="273"/>
      <c r="E54" s="273"/>
      <c r="F54" s="273"/>
      <c r="G54" s="202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8"/>
      <c r="BQ54" s="78"/>
      <c r="BR54" s="78"/>
      <c r="BS54" s="78"/>
      <c r="BT54" s="78"/>
      <c r="BU54" s="78"/>
      <c r="BV54" s="78"/>
      <c r="BW54" s="78"/>
      <c r="BX54" s="78"/>
      <c r="BY54" s="78"/>
      <c r="BZ54" s="78"/>
      <c r="CA54" s="78"/>
      <c r="CB54" s="78"/>
      <c r="CC54" s="78"/>
      <c r="CD54" s="78"/>
    </row>
    <row r="55" spans="1:82" ht="18" x14ac:dyDescent="0.35">
      <c r="A55" s="108"/>
      <c r="B55" s="88">
        <v>2015</v>
      </c>
      <c r="C55" s="88">
        <v>2016</v>
      </c>
      <c r="D55" s="88">
        <v>2017</v>
      </c>
      <c r="E55" s="88">
        <v>2018</v>
      </c>
      <c r="F55" s="88">
        <v>2019</v>
      </c>
      <c r="G55" s="202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8"/>
      <c r="BQ55" s="78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</row>
    <row r="56" spans="1:82" s="41" customFormat="1" ht="18" x14ac:dyDescent="0.35">
      <c r="A56" s="128" t="s">
        <v>114</v>
      </c>
      <c r="B56" s="149">
        <f>AAIB!I55/SUM(AAIB!I5:I16)</f>
        <v>7.3997107746401119E-3</v>
      </c>
      <c r="C56" s="149">
        <f>AAIB!H55/SUM(AAIB!H5:H16)</f>
        <v>1.1137276128038921E-2</v>
      </c>
      <c r="D56" s="149">
        <f>AAIB!G55/SUM(AAIB!G5:G16)</f>
        <v>7.5101623239774828E-3</v>
      </c>
      <c r="E56" s="149">
        <f>AAIB!F55/SUM(AAIB!F5:F16)</f>
        <v>7.162933761367743E-3</v>
      </c>
      <c r="F56" s="149">
        <f>AAIB!E55/SUM(AAIB!E5:E16)</f>
        <v>6.1588939728417398E-3</v>
      </c>
      <c r="G56" s="202"/>
      <c r="H56" s="78"/>
      <c r="I56" s="79"/>
      <c r="J56" s="79"/>
      <c r="K56" s="79"/>
      <c r="L56" s="79"/>
      <c r="M56" s="79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8"/>
      <c r="BQ56" s="78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</row>
    <row r="57" spans="1:82" s="41" customFormat="1" ht="21" x14ac:dyDescent="0.4">
      <c r="A57" s="273" t="s">
        <v>118</v>
      </c>
      <c r="B57" s="263"/>
      <c r="C57" s="263"/>
      <c r="D57" s="263"/>
      <c r="E57" s="263"/>
      <c r="F57" s="263"/>
      <c r="G57" s="202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8"/>
      <c r="BG57" s="78"/>
      <c r="BH57" s="78"/>
      <c r="BI57" s="78"/>
      <c r="BJ57" s="78"/>
      <c r="BK57" s="78"/>
      <c r="BL57" s="78"/>
      <c r="BM57" s="78"/>
      <c r="BN57" s="78"/>
      <c r="BO57" s="78"/>
      <c r="BP57" s="78"/>
      <c r="BQ57" s="78"/>
      <c r="BR57" s="78"/>
      <c r="BS57" s="78"/>
      <c r="BT57" s="78"/>
      <c r="BU57" s="78"/>
      <c r="BV57" s="78"/>
      <c r="BW57" s="78"/>
      <c r="BX57" s="78"/>
      <c r="BY57" s="78"/>
      <c r="BZ57" s="78"/>
      <c r="CA57" s="78"/>
      <c r="CB57" s="78"/>
      <c r="CC57" s="78"/>
      <c r="CD57" s="78"/>
    </row>
    <row r="58" spans="1:82" s="41" customFormat="1" ht="21" x14ac:dyDescent="0.4">
      <c r="A58" s="87"/>
      <c r="B58" s="84">
        <v>2015</v>
      </c>
      <c r="C58" s="84">
        <v>2016</v>
      </c>
      <c r="D58" s="84">
        <v>2017</v>
      </c>
      <c r="E58" s="84">
        <v>2018</v>
      </c>
      <c r="F58" s="88">
        <v>2019</v>
      </c>
      <c r="G58" s="202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8"/>
      <c r="BG58" s="78"/>
      <c r="BH58" s="78"/>
      <c r="BI58" s="78"/>
      <c r="BJ58" s="78"/>
      <c r="BK58" s="78"/>
      <c r="BL58" s="78"/>
      <c r="BM58" s="78"/>
      <c r="BN58" s="78"/>
      <c r="BO58" s="78"/>
      <c r="BP58" s="78"/>
      <c r="BQ58" s="78"/>
      <c r="BR58" s="78"/>
      <c r="BS58" s="78"/>
      <c r="BT58" s="78"/>
      <c r="BU58" s="78"/>
      <c r="BV58" s="78"/>
      <c r="BW58" s="78"/>
      <c r="BX58" s="78"/>
      <c r="BY58" s="78"/>
      <c r="BZ58" s="78"/>
      <c r="CA58" s="78"/>
      <c r="CB58" s="78"/>
      <c r="CC58" s="78"/>
      <c r="CD58" s="78"/>
    </row>
    <row r="59" spans="1:82" s="41" customFormat="1" ht="20.399999999999999" x14ac:dyDescent="0.35">
      <c r="A59" s="128" t="s">
        <v>114</v>
      </c>
      <c r="B59" s="120">
        <f>AAIB!I52/SUM(AAIB!I5:I16)</f>
        <v>2.7384555703633899E-2</v>
      </c>
      <c r="C59" s="120">
        <f>AAIB!H52/SUM(AAIB!H5:H16)</f>
        <v>4.2168810661484091E-2</v>
      </c>
      <c r="D59" s="120">
        <f>AAIB!G52/SUM(AAIB!G5:G16)</f>
        <v>2.7180232383314767E-2</v>
      </c>
      <c r="E59" s="120">
        <f>AAIB!F52/SUM(AAIB!F5:F16)</f>
        <v>3.0544966439621325E-2</v>
      </c>
      <c r="F59" s="120">
        <f>AAIB!E52/SUM(AAIB!E5:E16)</f>
        <v>3.4611263407996383E-2</v>
      </c>
      <c r="G59" s="202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78"/>
      <c r="AU59" s="78"/>
      <c r="AV59" s="78"/>
      <c r="AW59" s="78"/>
      <c r="AX59" s="78"/>
      <c r="AY59" s="78"/>
      <c r="AZ59" s="78"/>
      <c r="BA59" s="78"/>
      <c r="BB59" s="78"/>
      <c r="BC59" s="78"/>
      <c r="BD59" s="78"/>
      <c r="BE59" s="78"/>
      <c r="BF59" s="78"/>
      <c r="BG59" s="78"/>
      <c r="BH59" s="78"/>
      <c r="BI59" s="78"/>
      <c r="BJ59" s="78"/>
      <c r="BK59" s="78"/>
      <c r="BL59" s="78"/>
      <c r="BM59" s="78"/>
      <c r="BN59" s="78"/>
      <c r="BO59" s="78"/>
      <c r="BP59" s="78"/>
      <c r="BQ59" s="78"/>
      <c r="BR59" s="78"/>
      <c r="BS59" s="78"/>
      <c r="BT59" s="78"/>
      <c r="BU59" s="78"/>
      <c r="BV59" s="78"/>
      <c r="BW59" s="78"/>
      <c r="BX59" s="78"/>
      <c r="BY59" s="78"/>
      <c r="BZ59" s="78"/>
      <c r="CA59" s="78"/>
      <c r="CB59" s="78"/>
      <c r="CC59" s="78"/>
      <c r="CD59" s="78"/>
    </row>
    <row r="60" spans="1:82" ht="18" x14ac:dyDescent="0.35">
      <c r="A60" s="273" t="s">
        <v>134</v>
      </c>
      <c r="B60" s="273"/>
      <c r="C60" s="273"/>
      <c r="D60" s="273"/>
      <c r="E60" s="273"/>
      <c r="F60" s="273"/>
      <c r="G60" s="202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  <c r="Y60" s="78"/>
      <c r="Z60" s="78"/>
      <c r="AA60" s="78"/>
      <c r="AB60" s="78"/>
      <c r="AC60" s="78"/>
      <c r="AD60" s="78"/>
      <c r="AE60" s="78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8"/>
      <c r="BG60" s="78"/>
      <c r="BH60" s="78"/>
      <c r="BI60" s="78"/>
      <c r="BJ60" s="78"/>
      <c r="BK60" s="78"/>
      <c r="BL60" s="78"/>
      <c r="BM60" s="78"/>
      <c r="BN60" s="78"/>
      <c r="BO60" s="78"/>
      <c r="BP60" s="78"/>
      <c r="BQ60" s="78"/>
      <c r="BR60" s="78"/>
      <c r="BS60" s="78"/>
      <c r="BT60" s="78"/>
      <c r="BU60" s="78"/>
      <c r="BV60" s="78"/>
      <c r="BW60" s="78"/>
      <c r="BX60" s="78"/>
      <c r="BY60" s="78"/>
      <c r="BZ60" s="78"/>
      <c r="CA60" s="78"/>
      <c r="CB60" s="78"/>
      <c r="CC60" s="78"/>
      <c r="CD60" s="78"/>
    </row>
    <row r="61" spans="1:82" ht="18" x14ac:dyDescent="0.35">
      <c r="A61" s="108"/>
      <c r="B61" s="88">
        <v>2015</v>
      </c>
      <c r="C61" s="88">
        <v>2016</v>
      </c>
      <c r="D61" s="88">
        <v>2017</v>
      </c>
      <c r="E61" s="88">
        <v>2018</v>
      </c>
      <c r="F61" s="88">
        <v>2019</v>
      </c>
      <c r="G61" s="202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8"/>
      <c r="BG61" s="78"/>
      <c r="BH61" s="78"/>
      <c r="BI61" s="78"/>
      <c r="BJ61" s="78"/>
      <c r="BK61" s="78"/>
      <c r="BL61" s="78"/>
      <c r="BM61" s="78"/>
      <c r="BN61" s="78"/>
      <c r="BO61" s="78"/>
      <c r="BP61" s="78"/>
      <c r="BQ61" s="78"/>
      <c r="BR61" s="78"/>
      <c r="BS61" s="78"/>
      <c r="BT61" s="78"/>
      <c r="BU61" s="78"/>
      <c r="BV61" s="78"/>
      <c r="BW61" s="78"/>
      <c r="BX61" s="78"/>
      <c r="BY61" s="78"/>
      <c r="BZ61" s="78"/>
      <c r="CA61" s="78"/>
      <c r="CB61" s="78"/>
      <c r="CC61" s="78"/>
      <c r="CD61" s="78"/>
    </row>
    <row r="62" spans="1:82" s="41" customFormat="1" ht="18" x14ac:dyDescent="0.35">
      <c r="A62" s="128" t="s">
        <v>114</v>
      </c>
      <c r="B62" s="149">
        <f>AAIB!I64/AAIB!I24</f>
        <v>2.2632548322136389E-2</v>
      </c>
      <c r="C62" s="149">
        <f>AAIB!H64/AAIB!H24</f>
        <v>3.4294257435378915E-2</v>
      </c>
      <c r="D62" s="149">
        <f>AAIB!G64/AAIB!G24</f>
        <v>2.8067848307039355E-2</v>
      </c>
      <c r="E62" s="149">
        <f>AAIB!F64/AAIB!F24</f>
        <v>2.9987107903698667E-2</v>
      </c>
      <c r="F62" s="149">
        <f>AAIB!E64/AAIB!E24</f>
        <v>2.3101737631382895E-2</v>
      </c>
      <c r="G62" s="202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8"/>
      <c r="BG62" s="78"/>
      <c r="BH62" s="78"/>
      <c r="BI62" s="78"/>
      <c r="BJ62" s="78"/>
      <c r="BK62" s="78"/>
      <c r="BL62" s="78"/>
      <c r="BM62" s="78"/>
      <c r="BN62" s="78"/>
      <c r="BO62" s="78"/>
      <c r="BP62" s="78"/>
      <c r="BQ62" s="78"/>
      <c r="BR62" s="78"/>
      <c r="BS62" s="78"/>
      <c r="BT62" s="78"/>
      <c r="BU62" s="78"/>
      <c r="BV62" s="78"/>
      <c r="BW62" s="78"/>
      <c r="BX62" s="78"/>
      <c r="BY62" s="78"/>
      <c r="BZ62" s="78"/>
      <c r="CA62" s="78"/>
      <c r="CB62" s="78"/>
      <c r="CC62" s="78"/>
      <c r="CD62" s="78"/>
    </row>
    <row r="63" spans="1:82" ht="18" x14ac:dyDescent="0.35">
      <c r="A63" s="273" t="s">
        <v>69</v>
      </c>
      <c r="B63" s="273"/>
      <c r="C63" s="273"/>
      <c r="D63" s="273"/>
      <c r="E63" s="273"/>
      <c r="F63" s="273"/>
      <c r="G63" s="202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8"/>
      <c r="BG63" s="78"/>
      <c r="BH63" s="78"/>
      <c r="BI63" s="78"/>
      <c r="BJ63" s="78"/>
      <c r="BK63" s="78"/>
      <c r="BL63" s="78"/>
      <c r="BM63" s="78"/>
      <c r="BN63" s="78"/>
      <c r="BO63" s="78"/>
      <c r="BP63" s="78"/>
      <c r="BQ63" s="78"/>
      <c r="BR63" s="78"/>
      <c r="BS63" s="78"/>
      <c r="BT63" s="78"/>
      <c r="BU63" s="78"/>
      <c r="BV63" s="78"/>
      <c r="BW63" s="78"/>
      <c r="BX63" s="78"/>
      <c r="BY63" s="78"/>
      <c r="BZ63" s="78"/>
      <c r="CA63" s="78"/>
      <c r="CB63" s="78"/>
      <c r="CC63" s="78"/>
      <c r="CD63" s="78"/>
    </row>
    <row r="64" spans="1:82" ht="18" x14ac:dyDescent="0.35">
      <c r="A64" s="108"/>
      <c r="B64" s="88">
        <v>2015</v>
      </c>
      <c r="C64" s="88">
        <v>2016</v>
      </c>
      <c r="D64" s="88">
        <v>2017</v>
      </c>
      <c r="E64" s="88">
        <v>2018</v>
      </c>
      <c r="F64" s="88">
        <v>2019</v>
      </c>
      <c r="G64" s="202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</row>
    <row r="65" spans="1:82" s="41" customFormat="1" ht="18" x14ac:dyDescent="0.35">
      <c r="A65" s="130" t="s">
        <v>114</v>
      </c>
      <c r="B65" s="131"/>
      <c r="C65" s="131"/>
      <c r="D65" s="131"/>
      <c r="E65" s="131"/>
      <c r="F65" s="131"/>
      <c r="G65" s="202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8"/>
      <c r="AR65" s="78"/>
      <c r="AS65" s="78"/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8"/>
      <c r="BG65" s="78"/>
      <c r="BH65" s="78"/>
      <c r="BI65" s="78"/>
      <c r="BJ65" s="78"/>
      <c r="BK65" s="78"/>
      <c r="BL65" s="78"/>
      <c r="BM65" s="78"/>
      <c r="BN65" s="78"/>
      <c r="BO65" s="78"/>
      <c r="BP65" s="78"/>
      <c r="BQ65" s="78"/>
      <c r="BR65" s="78"/>
      <c r="BS65" s="78"/>
      <c r="BT65" s="78"/>
      <c r="BU65" s="78"/>
      <c r="BV65" s="78"/>
      <c r="BW65" s="78"/>
      <c r="BX65" s="78"/>
      <c r="BY65" s="78"/>
      <c r="BZ65" s="78"/>
      <c r="CA65" s="78"/>
      <c r="CB65" s="78"/>
      <c r="CC65" s="78"/>
      <c r="CD65" s="78"/>
    </row>
    <row r="66" spans="1:82" ht="18" x14ac:dyDescent="0.35">
      <c r="A66" s="273" t="s">
        <v>70</v>
      </c>
      <c r="B66" s="273"/>
      <c r="C66" s="273"/>
      <c r="D66" s="273"/>
      <c r="E66" s="273"/>
      <c r="F66" s="273"/>
      <c r="G66" s="202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8"/>
      <c r="AR66" s="78"/>
      <c r="AS66" s="78"/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8"/>
      <c r="BG66" s="78"/>
      <c r="BH66" s="78"/>
      <c r="BI66" s="78"/>
      <c r="BJ66" s="78"/>
      <c r="BK66" s="78"/>
      <c r="BL66" s="78"/>
      <c r="BM66" s="78"/>
      <c r="BN66" s="78"/>
      <c r="BO66" s="78"/>
      <c r="BP66" s="78"/>
      <c r="BQ66" s="78"/>
      <c r="BR66" s="78"/>
      <c r="BS66" s="78"/>
      <c r="BT66" s="78"/>
      <c r="BU66" s="78"/>
      <c r="BV66" s="78"/>
      <c r="BW66" s="78"/>
      <c r="BX66" s="78"/>
      <c r="BY66" s="78"/>
      <c r="BZ66" s="78"/>
      <c r="CA66" s="78"/>
      <c r="CB66" s="78"/>
      <c r="CC66" s="78"/>
      <c r="CD66" s="78"/>
    </row>
    <row r="67" spans="1:82" ht="18" x14ac:dyDescent="0.35">
      <c r="A67" s="108"/>
      <c r="B67" s="88">
        <v>2015</v>
      </c>
      <c r="C67" s="88">
        <v>2016</v>
      </c>
      <c r="D67" s="88">
        <v>2017</v>
      </c>
      <c r="E67" s="88">
        <v>2018</v>
      </c>
      <c r="F67" s="88">
        <v>2019</v>
      </c>
      <c r="G67" s="202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8"/>
      <c r="AR67" s="78"/>
      <c r="AS67" s="78"/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8"/>
      <c r="BG67" s="78"/>
      <c r="BH67" s="78"/>
      <c r="BI67" s="78"/>
      <c r="BJ67" s="78"/>
      <c r="BK67" s="78"/>
      <c r="BL67" s="78"/>
      <c r="BM67" s="78"/>
      <c r="BN67" s="78"/>
      <c r="BO67" s="78"/>
      <c r="BP67" s="78"/>
      <c r="BQ67" s="78"/>
      <c r="BR67" s="78"/>
      <c r="BS67" s="78"/>
      <c r="BT67" s="78"/>
      <c r="BU67" s="78"/>
      <c r="BV67" s="78"/>
      <c r="BW67" s="78"/>
      <c r="BX67" s="78"/>
      <c r="BY67" s="78"/>
      <c r="BZ67" s="78"/>
      <c r="CA67" s="78"/>
      <c r="CB67" s="78"/>
      <c r="CC67" s="78"/>
      <c r="CD67" s="78"/>
    </row>
    <row r="68" spans="1:82" s="41" customFormat="1" ht="18" x14ac:dyDescent="0.35">
      <c r="A68" s="128" t="s">
        <v>114</v>
      </c>
      <c r="B68" s="129">
        <f>B3</f>
        <v>0.16090372821107932</v>
      </c>
      <c r="C68" s="129">
        <f>B4</f>
        <v>0.16684798001053469</v>
      </c>
      <c r="D68" s="129">
        <f>B5</f>
        <v>0.14903000396630969</v>
      </c>
      <c r="E68" s="129">
        <f>B6</f>
        <v>0.14111778333410749</v>
      </c>
      <c r="F68" s="129">
        <f>B7</f>
        <v>9.9023975895060179E-2</v>
      </c>
      <c r="G68" s="202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8"/>
      <c r="AR68" s="78"/>
      <c r="AS68" s="78"/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8"/>
      <c r="BG68" s="78"/>
      <c r="BH68" s="78"/>
      <c r="BI68" s="78"/>
      <c r="BJ68" s="78"/>
      <c r="BK68" s="78"/>
      <c r="BL68" s="78"/>
      <c r="BM68" s="78"/>
      <c r="BN68" s="78"/>
      <c r="BO68" s="78"/>
      <c r="BP68" s="78"/>
      <c r="BQ68" s="78"/>
      <c r="BR68" s="78"/>
      <c r="BS68" s="78"/>
      <c r="BT68" s="78"/>
      <c r="BU68" s="78"/>
      <c r="BV68" s="78"/>
      <c r="BW68" s="78"/>
      <c r="BX68" s="78"/>
      <c r="BY68" s="78"/>
      <c r="BZ68" s="78"/>
      <c r="CA68" s="78"/>
      <c r="CB68" s="78"/>
      <c r="CC68" s="78"/>
      <c r="CD68" s="78"/>
    </row>
    <row r="69" spans="1:82" ht="18" x14ac:dyDescent="0.35">
      <c r="A69" s="273" t="s">
        <v>135</v>
      </c>
      <c r="B69" s="273"/>
      <c r="C69" s="273"/>
      <c r="D69" s="273"/>
      <c r="E69" s="273"/>
      <c r="F69" s="273"/>
      <c r="G69" s="202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8"/>
      <c r="BH69" s="78"/>
      <c r="BI69" s="78"/>
      <c r="BJ69" s="78"/>
      <c r="BK69" s="78"/>
      <c r="BL69" s="78"/>
      <c r="BM69" s="78"/>
      <c r="BN69" s="78"/>
      <c r="BO69" s="78"/>
      <c r="BP69" s="78"/>
      <c r="BQ69" s="78"/>
      <c r="BR69" s="78"/>
      <c r="BS69" s="78"/>
      <c r="BT69" s="78"/>
      <c r="BU69" s="78"/>
      <c r="BV69" s="78"/>
      <c r="BW69" s="78"/>
      <c r="BX69" s="78"/>
      <c r="BY69" s="78"/>
      <c r="BZ69" s="78"/>
      <c r="CA69" s="78"/>
      <c r="CB69" s="78"/>
      <c r="CC69" s="78"/>
      <c r="CD69" s="78"/>
    </row>
    <row r="70" spans="1:82" ht="18" x14ac:dyDescent="0.35">
      <c r="A70" s="108"/>
      <c r="B70" s="88">
        <v>2015</v>
      </c>
      <c r="C70" s="88">
        <v>2016</v>
      </c>
      <c r="D70" s="88">
        <v>2017</v>
      </c>
      <c r="E70" s="88">
        <v>2018</v>
      </c>
      <c r="F70" s="88">
        <v>2019</v>
      </c>
      <c r="G70" s="202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8"/>
      <c r="AR70" s="78"/>
      <c r="AS70" s="78"/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8"/>
      <c r="BG70" s="78"/>
      <c r="BH70" s="78"/>
      <c r="BI70" s="78"/>
      <c r="BJ70" s="78"/>
      <c r="BK70" s="78"/>
      <c r="BL70" s="78"/>
      <c r="BM70" s="78"/>
      <c r="BN70" s="78"/>
      <c r="BO70" s="78"/>
      <c r="BP70" s="78"/>
      <c r="BQ70" s="78"/>
      <c r="BR70" s="78"/>
      <c r="BS70" s="78"/>
      <c r="BT70" s="78"/>
      <c r="BU70" s="78"/>
      <c r="BV70" s="78"/>
      <c r="BW70" s="78"/>
      <c r="BX70" s="78"/>
      <c r="BY70" s="78"/>
      <c r="BZ70" s="78"/>
      <c r="CA70" s="78"/>
      <c r="CB70" s="78"/>
      <c r="CC70" s="78"/>
      <c r="CD70" s="78"/>
    </row>
    <row r="71" spans="1:82" s="41" customFormat="1" ht="18" x14ac:dyDescent="0.35">
      <c r="A71" s="128" t="s">
        <v>114</v>
      </c>
      <c r="B71" s="133">
        <f>D3</f>
        <v>10.1687982127177</v>
      </c>
      <c r="C71" s="134">
        <f>D4</f>
        <v>6.6086391176260388</v>
      </c>
      <c r="D71" s="134">
        <f>D5</f>
        <v>6.9608589393621241</v>
      </c>
      <c r="E71" s="134">
        <f>D6</f>
        <v>6.1579277274913915</v>
      </c>
      <c r="F71" s="134">
        <f>D7</f>
        <v>6.2280687388802543</v>
      </c>
      <c r="G71" s="202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8"/>
      <c r="AR71" s="78"/>
      <c r="AS71" s="78"/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8"/>
      <c r="BG71" s="78"/>
      <c r="BH71" s="78"/>
      <c r="BI71" s="78"/>
      <c r="BJ71" s="78"/>
      <c r="BK71" s="78"/>
      <c r="BL71" s="78"/>
      <c r="BM71" s="78"/>
      <c r="BN71" s="78"/>
      <c r="BO71" s="78"/>
      <c r="BP71" s="78"/>
      <c r="BQ71" s="78"/>
      <c r="BR71" s="78"/>
      <c r="BS71" s="78"/>
      <c r="BT71" s="78"/>
      <c r="BU71" s="78"/>
      <c r="BV71" s="78"/>
      <c r="BW71" s="78"/>
      <c r="BX71" s="78"/>
      <c r="BY71" s="78"/>
      <c r="BZ71" s="78"/>
      <c r="CA71" s="78"/>
      <c r="CB71" s="78"/>
      <c r="CC71" s="78"/>
      <c r="CD71" s="78"/>
    </row>
    <row r="72" spans="1:82" s="78" customFormat="1" ht="18" x14ac:dyDescent="0.35">
      <c r="A72" s="273" t="s">
        <v>71</v>
      </c>
      <c r="B72" s="273"/>
      <c r="C72" s="273"/>
      <c r="D72" s="273"/>
      <c r="E72" s="273"/>
      <c r="F72" s="273"/>
      <c r="G72" s="202"/>
    </row>
    <row r="73" spans="1:82" ht="18" x14ac:dyDescent="0.35">
      <c r="A73" s="95"/>
      <c r="B73" s="88">
        <v>2015</v>
      </c>
      <c r="C73" s="88">
        <v>2016</v>
      </c>
      <c r="D73" s="88">
        <v>2017</v>
      </c>
      <c r="E73" s="88">
        <v>2018</v>
      </c>
      <c r="F73" s="88">
        <v>2019</v>
      </c>
      <c r="G73" s="202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8"/>
      <c r="AR73" s="78"/>
      <c r="AS73" s="78"/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8"/>
      <c r="BG73" s="78"/>
      <c r="BH73" s="78"/>
      <c r="BI73" s="78"/>
      <c r="BJ73" s="78"/>
      <c r="BK73" s="78"/>
      <c r="BL73" s="78"/>
      <c r="BM73" s="78"/>
      <c r="BN73" s="78"/>
      <c r="BO73" s="78"/>
      <c r="BP73" s="78"/>
      <c r="BQ73" s="78"/>
      <c r="BR73" s="78"/>
      <c r="BS73" s="78"/>
      <c r="BT73" s="78"/>
      <c r="BU73" s="78"/>
      <c r="BV73" s="78"/>
      <c r="BW73" s="78"/>
      <c r="BX73" s="78"/>
      <c r="BY73" s="78"/>
      <c r="BZ73" s="78"/>
      <c r="CA73" s="78"/>
      <c r="CB73" s="78"/>
      <c r="CC73" s="78"/>
      <c r="CD73" s="78"/>
    </row>
    <row r="74" spans="1:82" s="41" customFormat="1" ht="18" x14ac:dyDescent="0.35">
      <c r="A74" s="128" t="s">
        <v>114</v>
      </c>
      <c r="B74" s="138">
        <f>B13</f>
        <v>0.46203343971139171</v>
      </c>
      <c r="C74" s="138">
        <f>B14</f>
        <v>0.48525508898139541</v>
      </c>
      <c r="D74" s="138">
        <f>B15</f>
        <v>0.63277618312897332</v>
      </c>
      <c r="E74" s="138">
        <f>B16</f>
        <v>0.6213502534252372</v>
      </c>
      <c r="F74" s="138">
        <f>B17</f>
        <v>0.42895243141066941</v>
      </c>
      <c r="G74" s="202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8"/>
      <c r="S74" s="78"/>
      <c r="T74" s="78"/>
      <c r="U74" s="78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8"/>
      <c r="BG74" s="78"/>
      <c r="BH74" s="78"/>
      <c r="BI74" s="78"/>
      <c r="BJ74" s="78"/>
      <c r="BK74" s="78"/>
      <c r="BL74" s="78"/>
      <c r="BM74" s="78"/>
      <c r="BN74" s="78"/>
      <c r="BO74" s="78"/>
      <c r="BP74" s="78"/>
      <c r="BQ74" s="78"/>
      <c r="BR74" s="78"/>
      <c r="BS74" s="78"/>
      <c r="BT74" s="78"/>
      <c r="BU74" s="78"/>
      <c r="BV74" s="78"/>
      <c r="BW74" s="78"/>
      <c r="BX74" s="78"/>
      <c r="BY74" s="78"/>
      <c r="BZ74" s="78"/>
      <c r="CA74" s="78"/>
      <c r="CB74" s="78"/>
      <c r="CC74" s="78"/>
      <c r="CD74" s="78"/>
    </row>
    <row r="75" spans="1:82" s="78" customFormat="1" ht="18" x14ac:dyDescent="0.35">
      <c r="A75" s="273" t="s">
        <v>117</v>
      </c>
      <c r="B75" s="273"/>
      <c r="C75" s="273"/>
      <c r="D75" s="273"/>
      <c r="E75" s="273"/>
      <c r="F75" s="273"/>
      <c r="G75" s="202"/>
    </row>
    <row r="76" spans="1:82" ht="18" x14ac:dyDescent="0.35">
      <c r="A76" s="91"/>
      <c r="B76" s="88">
        <v>2015</v>
      </c>
      <c r="C76" s="88">
        <v>2016</v>
      </c>
      <c r="D76" s="88">
        <v>2017</v>
      </c>
      <c r="E76" s="88">
        <v>2018</v>
      </c>
      <c r="F76" s="88">
        <v>2019</v>
      </c>
      <c r="G76" s="202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8"/>
      <c r="AR76" s="78"/>
      <c r="AS76" s="78"/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8"/>
      <c r="BG76" s="78"/>
      <c r="BH76" s="78"/>
      <c r="BI76" s="78"/>
      <c r="BJ76" s="78"/>
      <c r="BK76" s="78"/>
      <c r="BL76" s="78"/>
      <c r="BM76" s="78"/>
      <c r="BN76" s="78"/>
      <c r="BO76" s="78"/>
      <c r="BP76" s="78"/>
      <c r="BQ76" s="78"/>
      <c r="BR76" s="78"/>
      <c r="BS76" s="78"/>
      <c r="BT76" s="78"/>
      <c r="BU76" s="78"/>
      <c r="BV76" s="78"/>
      <c r="BW76" s="78"/>
      <c r="BX76" s="78"/>
      <c r="BY76" s="78"/>
      <c r="BZ76" s="78"/>
      <c r="CA76" s="78"/>
      <c r="CB76" s="78"/>
      <c r="CC76" s="78"/>
      <c r="CD76" s="78"/>
    </row>
    <row r="77" spans="1:82" s="41" customFormat="1" ht="18" x14ac:dyDescent="0.35">
      <c r="A77" s="128" t="s">
        <v>114</v>
      </c>
      <c r="B77" s="139">
        <v>3.4247042193578416E-2</v>
      </c>
      <c r="C77" s="205">
        <v>5.2028202006438602E-2</v>
      </c>
      <c r="D77" s="136">
        <v>3.3834577330688197E-2</v>
      </c>
      <c r="E77" s="136">
        <v>3.688167857885729E-2</v>
      </c>
      <c r="F77" s="136">
        <v>3.7066179841299125E-2</v>
      </c>
      <c r="G77" s="202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8"/>
      <c r="AR77" s="78"/>
      <c r="AS77" s="78"/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8"/>
      <c r="BG77" s="78"/>
      <c r="BH77" s="78"/>
      <c r="BI77" s="78"/>
      <c r="BJ77" s="78"/>
      <c r="BK77" s="78"/>
      <c r="BL77" s="78"/>
      <c r="BM77" s="78"/>
      <c r="BN77" s="78"/>
      <c r="BO77" s="78"/>
      <c r="BP77" s="78"/>
      <c r="BQ77" s="78"/>
      <c r="BR77" s="78"/>
      <c r="BS77" s="78"/>
      <c r="BT77" s="78"/>
      <c r="BU77" s="78"/>
      <c r="BV77" s="78"/>
      <c r="BW77" s="78"/>
      <c r="BX77" s="78"/>
      <c r="BY77" s="78"/>
      <c r="BZ77" s="78"/>
      <c r="CA77" s="78"/>
      <c r="CB77" s="78"/>
      <c r="CC77" s="78"/>
      <c r="CD77" s="78"/>
    </row>
    <row r="78" spans="1:82" s="78" customFormat="1" ht="18" x14ac:dyDescent="0.35">
      <c r="A78" s="273" t="s">
        <v>73</v>
      </c>
      <c r="B78" s="273"/>
      <c r="C78" s="273"/>
      <c r="D78" s="273"/>
      <c r="E78" s="273"/>
      <c r="F78" s="273"/>
      <c r="G78" s="202"/>
    </row>
    <row r="79" spans="1:82" ht="18" x14ac:dyDescent="0.35">
      <c r="A79" s="94"/>
      <c r="B79" s="88">
        <v>2015</v>
      </c>
      <c r="C79" s="88">
        <v>2016</v>
      </c>
      <c r="D79" s="88">
        <v>2017</v>
      </c>
      <c r="E79" s="88">
        <v>2018</v>
      </c>
      <c r="F79" s="88">
        <v>2019</v>
      </c>
      <c r="G79" s="202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8"/>
      <c r="AR79" s="78"/>
      <c r="AS79" s="78"/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8"/>
      <c r="BG79" s="78"/>
      <c r="BH79" s="78"/>
      <c r="BI79" s="78"/>
      <c r="BJ79" s="78"/>
      <c r="BK79" s="78"/>
      <c r="BL79" s="78"/>
      <c r="BM79" s="78"/>
      <c r="BN79" s="78"/>
      <c r="BO79" s="78"/>
      <c r="BP79" s="78"/>
      <c r="BQ79" s="78"/>
      <c r="BR79" s="78"/>
      <c r="BS79" s="78"/>
      <c r="BT79" s="78"/>
      <c r="BU79" s="78"/>
      <c r="BV79" s="78"/>
      <c r="BW79" s="78"/>
      <c r="BX79" s="78"/>
      <c r="BY79" s="78"/>
      <c r="BZ79" s="78"/>
      <c r="CA79" s="78"/>
      <c r="CB79" s="78"/>
      <c r="CC79" s="78"/>
      <c r="CD79" s="78"/>
    </row>
    <row r="80" spans="1:82" s="41" customFormat="1" ht="18" x14ac:dyDescent="0.35">
      <c r="A80" s="128" t="s">
        <v>114</v>
      </c>
      <c r="B80" s="137">
        <f>AAIB!I66/AAIB!I64</f>
        <v>0.69913818273675365</v>
      </c>
      <c r="C80" s="137">
        <f>AAIB!H66/AAIB!H64</f>
        <v>0.73618592972160179</v>
      </c>
      <c r="D80" s="137">
        <f>AAIB!G66/AAIB!G64</f>
        <v>0.76278432414519903</v>
      </c>
      <c r="E80" s="137">
        <f>AAIB!F66/AAIB!F64</f>
        <v>0.76420975324848062</v>
      </c>
      <c r="F80" s="137">
        <f>AAIB!E66/AAIB!E64</f>
        <v>0.68824381177419824</v>
      </c>
      <c r="G80" s="202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8"/>
      <c r="AR80" s="78"/>
      <c r="AS80" s="78"/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8"/>
      <c r="BG80" s="78"/>
      <c r="BH80" s="78"/>
      <c r="BI80" s="78"/>
      <c r="BJ80" s="78"/>
      <c r="BK80" s="78"/>
      <c r="BL80" s="78"/>
      <c r="BM80" s="78"/>
      <c r="BN80" s="78"/>
      <c r="BO80" s="78"/>
      <c r="BP80" s="78"/>
      <c r="BQ80" s="78"/>
      <c r="BR80" s="78"/>
      <c r="BS80" s="78"/>
      <c r="BT80" s="78"/>
      <c r="BU80" s="78"/>
      <c r="BV80" s="78"/>
      <c r="BW80" s="78"/>
      <c r="BX80" s="78"/>
      <c r="BY80" s="78"/>
      <c r="BZ80" s="78"/>
      <c r="CA80" s="78"/>
      <c r="CB80" s="78"/>
      <c r="CC80" s="78"/>
      <c r="CD80" s="78"/>
    </row>
    <row r="81" spans="1:82" s="78" customFormat="1" ht="18" x14ac:dyDescent="0.35">
      <c r="A81" s="273" t="s">
        <v>74</v>
      </c>
      <c r="B81" s="273"/>
      <c r="C81" s="273"/>
      <c r="D81" s="273"/>
      <c r="E81" s="273"/>
      <c r="F81" s="273"/>
      <c r="G81" s="202"/>
    </row>
    <row r="82" spans="1:82" ht="18" x14ac:dyDescent="0.35">
      <c r="A82" s="95"/>
      <c r="B82" s="88">
        <v>2015</v>
      </c>
      <c r="C82" s="88">
        <v>2016</v>
      </c>
      <c r="D82" s="88">
        <v>2017</v>
      </c>
      <c r="E82" s="88">
        <v>2018</v>
      </c>
      <c r="F82" s="88">
        <v>2019</v>
      </c>
      <c r="G82" s="202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8"/>
      <c r="AR82" s="78"/>
      <c r="AS82" s="78"/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8"/>
      <c r="BG82" s="78"/>
      <c r="BH82" s="78"/>
      <c r="BI82" s="78"/>
      <c r="BJ82" s="78"/>
      <c r="BK82" s="78"/>
      <c r="BL82" s="78"/>
      <c r="BM82" s="78"/>
      <c r="BN82" s="78"/>
      <c r="BO82" s="78"/>
      <c r="BP82" s="78"/>
      <c r="BQ82" s="78"/>
      <c r="BR82" s="78"/>
      <c r="BS82" s="78"/>
      <c r="BT82" s="78"/>
      <c r="BU82" s="78"/>
      <c r="BV82" s="78"/>
      <c r="BW82" s="78"/>
      <c r="BX82" s="78"/>
      <c r="BY82" s="78"/>
      <c r="BZ82" s="78"/>
      <c r="CA82" s="78"/>
      <c r="CB82" s="78"/>
      <c r="CC82" s="78"/>
      <c r="CD82" s="78"/>
    </row>
    <row r="83" spans="1:82" s="41" customFormat="1" ht="18" x14ac:dyDescent="0.35">
      <c r="A83" s="135" t="s">
        <v>114</v>
      </c>
      <c r="B83" s="137">
        <f>AAIB!I64/AAIB!I56</f>
        <v>0.66086140210906064</v>
      </c>
      <c r="C83" s="137">
        <f>AAIB!H64/AAIB!H56</f>
        <v>0.65914746450655592</v>
      </c>
      <c r="D83" s="137">
        <f>AAIB!G64/AAIB!G56</f>
        <v>0.82956107394850176</v>
      </c>
      <c r="E83" s="137">
        <f>AAIB!F64/AAIB!F56</f>
        <v>0.81306244886828472</v>
      </c>
      <c r="F83" s="137">
        <f>AAIB!E64/AAIB!E56</f>
        <v>0.62325650310591074</v>
      </c>
      <c r="G83" s="202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8"/>
      <c r="AR83" s="78"/>
      <c r="AS83" s="78"/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8"/>
      <c r="BG83" s="78"/>
      <c r="BH83" s="78"/>
      <c r="BI83" s="78"/>
      <c r="BJ83" s="78"/>
      <c r="BK83" s="78"/>
      <c r="BL83" s="78"/>
      <c r="BM83" s="78"/>
      <c r="BN83" s="78"/>
      <c r="BO83" s="78"/>
      <c r="BP83" s="78"/>
      <c r="BQ83" s="78"/>
      <c r="BR83" s="78"/>
      <c r="BS83" s="78"/>
      <c r="BT83" s="78"/>
      <c r="BU83" s="78"/>
      <c r="BV83" s="78"/>
      <c r="BW83" s="78"/>
      <c r="BX83" s="78"/>
      <c r="BY83" s="78"/>
      <c r="BZ83" s="78"/>
      <c r="CA83" s="78"/>
      <c r="CB83" s="78"/>
      <c r="CC83" s="78"/>
      <c r="CD83" s="78"/>
    </row>
    <row r="84" spans="1:82" s="78" customFormat="1" ht="18" x14ac:dyDescent="0.35">
      <c r="A84" s="273" t="s">
        <v>75</v>
      </c>
      <c r="B84" s="273"/>
      <c r="C84" s="273"/>
      <c r="D84" s="273"/>
      <c r="E84" s="273"/>
      <c r="F84" s="273"/>
      <c r="G84" s="202"/>
    </row>
    <row r="85" spans="1:82" s="41" customFormat="1" ht="18" x14ac:dyDescent="0.35">
      <c r="A85" s="156"/>
      <c r="B85" s="88">
        <v>2015</v>
      </c>
      <c r="C85" s="88">
        <v>2016</v>
      </c>
      <c r="D85" s="88">
        <v>2017</v>
      </c>
      <c r="E85" s="88">
        <v>2018</v>
      </c>
      <c r="F85" s="88">
        <v>2019</v>
      </c>
      <c r="G85" s="202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8"/>
      <c r="AR85" s="78"/>
      <c r="AS85" s="78"/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8"/>
      <c r="BG85" s="78"/>
      <c r="BH85" s="78"/>
      <c r="BI85" s="78"/>
      <c r="BJ85" s="78"/>
      <c r="BK85" s="78"/>
      <c r="BL85" s="78"/>
      <c r="BM85" s="78"/>
      <c r="BN85" s="78"/>
      <c r="BO85" s="78"/>
      <c r="BP85" s="78"/>
      <c r="BQ85" s="78"/>
      <c r="BR85" s="78"/>
      <c r="BS85" s="78"/>
      <c r="BT85" s="78"/>
      <c r="BU85" s="78"/>
      <c r="BV85" s="78"/>
      <c r="BW85" s="78"/>
      <c r="BX85" s="78"/>
      <c r="BY85" s="78"/>
      <c r="BZ85" s="78"/>
      <c r="CA85" s="78"/>
      <c r="CB85" s="78"/>
      <c r="CC85" s="78"/>
      <c r="CD85" s="78"/>
    </row>
    <row r="86" spans="1:82" s="41" customFormat="1" ht="18" x14ac:dyDescent="0.35">
      <c r="A86" s="135" t="s">
        <v>50</v>
      </c>
      <c r="B86" s="118">
        <f>AAIB!I67</f>
        <v>9.8800000000000008</v>
      </c>
      <c r="C86" s="118">
        <f>AAIB!H67</f>
        <v>11.8</v>
      </c>
      <c r="D86" s="118">
        <f>AAIB!G67</f>
        <v>2.38</v>
      </c>
      <c r="E86" s="118">
        <f>AAIB!F67</f>
        <v>2.4</v>
      </c>
      <c r="F86" s="118">
        <f>AAIB!E67</f>
        <v>1.73</v>
      </c>
      <c r="G86" s="202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8"/>
      <c r="AR86" s="78"/>
      <c r="AS86" s="78"/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8"/>
      <c r="BG86" s="78"/>
      <c r="BH86" s="78"/>
      <c r="BI86" s="78"/>
      <c r="BJ86" s="78"/>
      <c r="BK86" s="78"/>
      <c r="BL86" s="78"/>
      <c r="BM86" s="78"/>
      <c r="BN86" s="78"/>
      <c r="BO86" s="78"/>
      <c r="BP86" s="78"/>
      <c r="BQ86" s="78"/>
      <c r="BR86" s="78"/>
      <c r="BS86" s="78"/>
      <c r="BT86" s="78"/>
      <c r="BU86" s="78"/>
      <c r="BV86" s="78"/>
      <c r="BW86" s="78"/>
      <c r="BX86" s="78"/>
      <c r="BY86" s="78"/>
      <c r="BZ86" s="78"/>
      <c r="CA86" s="78"/>
      <c r="CB86" s="78"/>
      <c r="CC86" s="78"/>
      <c r="CD86" s="78"/>
    </row>
    <row r="87" spans="1:82" ht="18" x14ac:dyDescent="0.35">
      <c r="A87" s="110"/>
      <c r="B87" s="89"/>
      <c r="C87" s="89"/>
      <c r="D87" s="89"/>
      <c r="E87" s="89"/>
      <c r="F87" s="89"/>
      <c r="G87" s="202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8"/>
      <c r="AR87" s="78"/>
      <c r="AS87" s="78"/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8"/>
      <c r="BG87" s="78"/>
      <c r="BH87" s="78"/>
      <c r="BI87" s="78"/>
      <c r="BJ87" s="78"/>
      <c r="BK87" s="78"/>
      <c r="BL87" s="78"/>
      <c r="BM87" s="78"/>
      <c r="BN87" s="78"/>
      <c r="BO87" s="78"/>
      <c r="BP87" s="78"/>
      <c r="BQ87" s="78"/>
      <c r="BR87" s="78"/>
      <c r="BS87" s="78"/>
      <c r="BT87" s="78"/>
      <c r="BU87" s="78"/>
      <c r="BV87" s="78"/>
      <c r="BW87" s="78"/>
      <c r="BX87" s="78"/>
      <c r="BY87" s="78"/>
      <c r="BZ87" s="78"/>
      <c r="CA87" s="78"/>
      <c r="CB87" s="78"/>
      <c r="CC87" s="78"/>
      <c r="CD87" s="78"/>
    </row>
    <row r="88" spans="1:82" ht="18" x14ac:dyDescent="0.35">
      <c r="A88" s="91"/>
      <c r="B88" s="109"/>
      <c r="C88" s="109"/>
      <c r="D88" s="109"/>
      <c r="E88" s="109"/>
      <c r="F88" s="109"/>
      <c r="G88" s="202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8"/>
      <c r="BG88" s="78"/>
      <c r="BH88" s="78"/>
      <c r="BI88" s="78"/>
      <c r="BJ88" s="78"/>
      <c r="BK88" s="78"/>
      <c r="BL88" s="78"/>
      <c r="BM88" s="78"/>
      <c r="BN88" s="78"/>
      <c r="BO88" s="78"/>
      <c r="BP88" s="78"/>
      <c r="BQ88" s="78"/>
      <c r="BR88" s="78"/>
      <c r="BS88" s="78"/>
      <c r="BT88" s="78"/>
      <c r="BU88" s="78"/>
      <c r="BV88" s="78"/>
      <c r="BW88" s="78"/>
      <c r="BX88" s="78"/>
      <c r="BY88" s="78"/>
      <c r="BZ88" s="78"/>
      <c r="CA88" s="78"/>
      <c r="CB88" s="78"/>
      <c r="CC88" s="78"/>
      <c r="CD88" s="78"/>
    </row>
    <row r="89" spans="1:82" ht="18" x14ac:dyDescent="0.35">
      <c r="A89" s="110"/>
      <c r="B89" s="111"/>
      <c r="C89" s="111"/>
      <c r="D89" s="111"/>
      <c r="E89" s="111"/>
      <c r="F89" s="111"/>
      <c r="G89" s="202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8"/>
      <c r="BG89" s="78"/>
      <c r="BH89" s="78"/>
      <c r="BI89" s="78"/>
      <c r="BJ89" s="78"/>
      <c r="BK89" s="78"/>
      <c r="BL89" s="78"/>
      <c r="BM89" s="78"/>
      <c r="BN89" s="78"/>
      <c r="BO89" s="78"/>
      <c r="BP89" s="78"/>
      <c r="BQ89" s="78"/>
      <c r="BR89" s="78"/>
      <c r="BS89" s="78"/>
      <c r="BT89" s="78"/>
      <c r="BU89" s="78"/>
      <c r="BV89" s="78"/>
      <c r="BW89" s="78"/>
      <c r="BX89" s="78"/>
      <c r="BY89" s="78"/>
      <c r="BZ89" s="78"/>
      <c r="CA89" s="78"/>
      <c r="CB89" s="78"/>
      <c r="CC89" s="78"/>
      <c r="CD89" s="78"/>
    </row>
    <row r="90" spans="1:82" ht="18" x14ac:dyDescent="0.35">
      <c r="A90" s="112"/>
      <c r="B90" s="113"/>
      <c r="C90" s="113"/>
      <c r="D90" s="113"/>
      <c r="E90" s="113"/>
      <c r="F90" s="113"/>
      <c r="G90" s="206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8"/>
      <c r="BG90" s="78"/>
      <c r="BH90" s="78"/>
      <c r="BI90" s="78"/>
      <c r="BJ90" s="78"/>
      <c r="BK90" s="78"/>
      <c r="BL90" s="78"/>
      <c r="BM90" s="78"/>
      <c r="BN90" s="78"/>
      <c r="BO90" s="78"/>
      <c r="BP90" s="78"/>
      <c r="BQ90" s="78"/>
      <c r="BR90" s="78"/>
      <c r="BS90" s="78"/>
      <c r="BT90" s="78"/>
      <c r="BU90" s="78"/>
      <c r="BV90" s="78"/>
      <c r="BW90" s="78"/>
      <c r="BX90" s="78"/>
      <c r="BY90" s="78"/>
      <c r="BZ90" s="78"/>
      <c r="CA90" s="78"/>
      <c r="CB90" s="78"/>
      <c r="CC90" s="78"/>
      <c r="CD90" s="78"/>
    </row>
    <row r="91" spans="1:82" x14ac:dyDescent="0.3"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8"/>
      <c r="AR91" s="78"/>
      <c r="AS91" s="78"/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8"/>
      <c r="BG91" s="78"/>
      <c r="BH91" s="78"/>
      <c r="BI91" s="78"/>
      <c r="BJ91" s="78"/>
      <c r="BK91" s="78"/>
      <c r="BL91" s="78"/>
      <c r="BM91" s="78"/>
      <c r="BN91" s="78"/>
      <c r="BO91" s="78"/>
      <c r="BP91" s="78"/>
      <c r="BQ91" s="78"/>
      <c r="BR91" s="78"/>
      <c r="BS91" s="78"/>
      <c r="BT91" s="78"/>
      <c r="BU91" s="78"/>
      <c r="BV91" s="78"/>
      <c r="BW91" s="78"/>
      <c r="BX91" s="78"/>
      <c r="BY91" s="78"/>
      <c r="BZ91" s="78"/>
      <c r="CA91" s="78"/>
      <c r="CB91" s="78"/>
      <c r="CC91" s="78"/>
      <c r="CD91" s="78"/>
    </row>
    <row r="92" spans="1:82" x14ac:dyDescent="0.3"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8"/>
      <c r="AR92" s="78"/>
      <c r="AS92" s="78"/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8"/>
      <c r="BG92" s="78"/>
      <c r="BH92" s="78"/>
      <c r="BI92" s="78"/>
      <c r="BJ92" s="78"/>
      <c r="BK92" s="78"/>
      <c r="BL92" s="78"/>
      <c r="BM92" s="78"/>
      <c r="BN92" s="78"/>
      <c r="BO92" s="78"/>
      <c r="BP92" s="78"/>
      <c r="BQ92" s="78"/>
      <c r="BR92" s="78"/>
      <c r="BS92" s="78"/>
      <c r="BT92" s="78"/>
      <c r="BU92" s="78"/>
      <c r="BV92" s="78"/>
      <c r="BW92" s="78"/>
      <c r="BX92" s="78"/>
      <c r="BY92" s="78"/>
      <c r="BZ92" s="78"/>
      <c r="CA92" s="78"/>
      <c r="CB92" s="78"/>
      <c r="CC92" s="78"/>
      <c r="CD92" s="78"/>
    </row>
    <row r="93" spans="1:82" x14ac:dyDescent="0.3"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8"/>
      <c r="AR93" s="78"/>
      <c r="AS93" s="78"/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8"/>
      <c r="BG93" s="78"/>
      <c r="BH93" s="78"/>
      <c r="BI93" s="78"/>
      <c r="BJ93" s="78"/>
      <c r="BK93" s="78"/>
      <c r="BL93" s="78"/>
      <c r="BM93" s="78"/>
      <c r="BN93" s="78"/>
      <c r="BO93" s="78"/>
      <c r="BP93" s="78"/>
      <c r="BQ93" s="78"/>
      <c r="BR93" s="78"/>
      <c r="BS93" s="78"/>
      <c r="BT93" s="78"/>
      <c r="BU93" s="78"/>
      <c r="BV93" s="78"/>
      <c r="BW93" s="78"/>
      <c r="BX93" s="78"/>
      <c r="BY93" s="78"/>
      <c r="BZ93" s="78"/>
      <c r="CA93" s="78"/>
      <c r="CB93" s="78"/>
      <c r="CC93" s="78"/>
      <c r="CD93" s="78"/>
    </row>
    <row r="94" spans="1:82" x14ac:dyDescent="0.3"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8"/>
      <c r="AR94" s="78"/>
      <c r="AS94" s="78"/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8"/>
      <c r="BG94" s="78"/>
      <c r="BH94" s="78"/>
      <c r="BI94" s="78"/>
      <c r="BJ94" s="78"/>
      <c r="BK94" s="78"/>
      <c r="BL94" s="78"/>
      <c r="BM94" s="78"/>
      <c r="BN94" s="78"/>
      <c r="BO94" s="78"/>
      <c r="BP94" s="78"/>
      <c r="BQ94" s="78"/>
      <c r="BR94" s="78"/>
      <c r="BS94" s="78"/>
      <c r="BT94" s="78"/>
      <c r="BU94" s="78"/>
      <c r="BV94" s="78"/>
      <c r="BW94" s="78"/>
      <c r="BX94" s="78"/>
      <c r="BY94" s="78"/>
      <c r="BZ94" s="78"/>
      <c r="CA94" s="78"/>
      <c r="CB94" s="78"/>
      <c r="CC94" s="78"/>
      <c r="CD94" s="78"/>
    </row>
  </sheetData>
  <mergeCells count="17">
    <mergeCell ref="A1:D1"/>
    <mergeCell ref="A11:F11"/>
    <mergeCell ref="A31:D31"/>
    <mergeCell ref="A50:F50"/>
    <mergeCell ref="A51:F51"/>
    <mergeCell ref="I50:AM50"/>
    <mergeCell ref="A84:F84"/>
    <mergeCell ref="A54:F54"/>
    <mergeCell ref="A60:F60"/>
    <mergeCell ref="A63:F63"/>
    <mergeCell ref="A66:F66"/>
    <mergeCell ref="A69:F69"/>
    <mergeCell ref="A57:F57"/>
    <mergeCell ref="A72:F72"/>
    <mergeCell ref="A75:F75"/>
    <mergeCell ref="A78:F78"/>
    <mergeCell ref="A81:F8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70"/>
  <sheetViews>
    <sheetView tabSelected="1" topLeftCell="R43" workbookViewId="0">
      <selection activeCell="AC67" sqref="AC67"/>
    </sheetView>
  </sheetViews>
  <sheetFormatPr defaultRowHeight="14.4" x14ac:dyDescent="0.3"/>
  <cols>
    <col min="2" max="2" width="30" customWidth="1"/>
    <col min="3" max="3" width="20.88671875" customWidth="1"/>
    <col min="4" max="4" width="22" customWidth="1"/>
    <col min="5" max="5" width="21.6640625" customWidth="1"/>
    <col min="6" max="6" width="31.6640625" customWidth="1"/>
    <col min="7" max="239" width="9.109375" style="213"/>
  </cols>
  <sheetData>
    <row r="1" spans="1:239" ht="15.6" x14ac:dyDescent="0.3">
      <c r="A1" s="284" t="s">
        <v>120</v>
      </c>
      <c r="B1" s="284"/>
      <c r="C1" s="284"/>
      <c r="D1" s="284"/>
      <c r="E1" s="284"/>
      <c r="F1" s="284"/>
      <c r="J1" s="280" t="s">
        <v>144</v>
      </c>
      <c r="K1" s="281"/>
      <c r="L1" s="281"/>
      <c r="M1" s="281"/>
      <c r="N1" s="281"/>
      <c r="O1" s="281"/>
      <c r="P1" s="281"/>
      <c r="Q1" s="281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</row>
    <row r="2" spans="1:239" s="144" customFormat="1" x14ac:dyDescent="0.3">
      <c r="A2" s="142" t="s">
        <v>52</v>
      </c>
      <c r="B2" s="143">
        <v>2015</v>
      </c>
      <c r="C2" s="143">
        <v>2016</v>
      </c>
      <c r="D2" s="143">
        <v>2017</v>
      </c>
      <c r="E2" s="143">
        <v>2018</v>
      </c>
      <c r="F2" s="143">
        <v>2019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3"/>
      <c r="AJ2" s="213"/>
      <c r="AK2" s="213"/>
      <c r="AL2" s="213"/>
      <c r="AM2" s="213"/>
      <c r="AN2" s="213"/>
      <c r="AO2" s="213"/>
      <c r="AP2" s="213"/>
      <c r="AQ2" s="213"/>
      <c r="AR2" s="213"/>
      <c r="AS2" s="213"/>
      <c r="AT2" s="213"/>
      <c r="AU2" s="213"/>
      <c r="AV2" s="213"/>
      <c r="AW2" s="213"/>
      <c r="AX2" s="213"/>
      <c r="AY2" s="213"/>
      <c r="AZ2" s="213"/>
      <c r="BA2" s="213"/>
      <c r="BB2" s="213"/>
      <c r="BC2" s="213"/>
      <c r="BD2" s="213"/>
      <c r="BE2" s="213"/>
      <c r="BF2" s="213"/>
      <c r="BG2" s="213"/>
      <c r="BH2" s="213"/>
      <c r="BI2" s="213"/>
      <c r="BJ2" s="213"/>
      <c r="BK2" s="213"/>
      <c r="BL2" s="213"/>
      <c r="BM2" s="213"/>
      <c r="BN2" s="213"/>
      <c r="BO2" s="213"/>
      <c r="BP2" s="213"/>
      <c r="BQ2" s="213"/>
      <c r="BR2" s="213"/>
      <c r="BS2" s="213"/>
      <c r="BT2" s="213"/>
      <c r="BU2" s="213"/>
      <c r="BV2" s="213"/>
      <c r="BW2" s="213"/>
      <c r="BX2" s="213"/>
      <c r="BY2" s="213"/>
      <c r="BZ2" s="213"/>
      <c r="CA2" s="213"/>
      <c r="CB2" s="213"/>
      <c r="CC2" s="213"/>
      <c r="CD2" s="213"/>
      <c r="CE2" s="213"/>
      <c r="CF2" s="213"/>
      <c r="CG2" s="213"/>
      <c r="CH2" s="213"/>
      <c r="CI2" s="213"/>
      <c r="CJ2" s="213"/>
      <c r="CK2" s="213"/>
      <c r="CL2" s="213"/>
      <c r="CM2" s="213"/>
      <c r="CN2" s="213"/>
      <c r="CO2" s="213"/>
      <c r="CP2" s="213"/>
      <c r="CQ2" s="213"/>
      <c r="CR2" s="213"/>
      <c r="CS2" s="213"/>
      <c r="CT2" s="213"/>
      <c r="CU2" s="213"/>
      <c r="CV2" s="213"/>
      <c r="CW2" s="213"/>
      <c r="CX2" s="213"/>
      <c r="CY2" s="213"/>
      <c r="CZ2" s="213"/>
      <c r="DA2" s="213"/>
      <c r="DB2" s="213"/>
      <c r="DC2" s="213"/>
      <c r="DD2" s="213"/>
      <c r="DE2" s="213"/>
      <c r="DF2" s="213"/>
      <c r="DG2" s="213"/>
      <c r="DH2" s="213"/>
      <c r="DI2" s="213"/>
      <c r="DJ2" s="213"/>
      <c r="DK2" s="213"/>
      <c r="DL2" s="213"/>
      <c r="DM2" s="213"/>
      <c r="DN2" s="213"/>
      <c r="DO2" s="213"/>
      <c r="DP2" s="213"/>
      <c r="DQ2" s="213"/>
      <c r="DR2" s="213"/>
      <c r="DS2" s="213"/>
      <c r="DT2" s="213"/>
      <c r="DU2" s="213"/>
      <c r="DV2" s="213"/>
      <c r="DW2" s="213"/>
      <c r="DX2" s="213"/>
      <c r="DY2" s="213"/>
      <c r="DZ2" s="213"/>
      <c r="EA2" s="213"/>
      <c r="EB2" s="213"/>
      <c r="EC2" s="213"/>
      <c r="ED2" s="213"/>
      <c r="EE2" s="213"/>
      <c r="EF2" s="213"/>
      <c r="EG2" s="213"/>
      <c r="EH2" s="213"/>
      <c r="EI2" s="213"/>
      <c r="EJ2" s="213"/>
      <c r="EK2" s="213"/>
      <c r="EL2" s="213"/>
      <c r="EM2" s="213"/>
      <c r="EN2" s="213"/>
      <c r="EO2" s="213"/>
      <c r="EP2" s="213"/>
      <c r="EQ2" s="213"/>
      <c r="ER2" s="213"/>
      <c r="ES2" s="213"/>
      <c r="ET2" s="213"/>
      <c r="EU2" s="213"/>
      <c r="EV2" s="213"/>
      <c r="EW2" s="213"/>
      <c r="EX2" s="213"/>
      <c r="EY2" s="213"/>
      <c r="EZ2" s="213"/>
      <c r="FA2" s="213"/>
      <c r="FB2" s="213"/>
      <c r="FC2" s="213"/>
      <c r="FD2" s="213"/>
      <c r="FE2" s="213"/>
      <c r="FF2" s="213"/>
      <c r="FG2" s="213"/>
      <c r="FH2" s="213"/>
      <c r="FI2" s="213"/>
      <c r="FJ2" s="213"/>
      <c r="FK2" s="213"/>
      <c r="FL2" s="213"/>
      <c r="FM2" s="213"/>
      <c r="FN2" s="213"/>
      <c r="FO2" s="213"/>
      <c r="FP2" s="213"/>
      <c r="FQ2" s="213"/>
      <c r="FR2" s="213"/>
      <c r="FS2" s="213"/>
      <c r="FT2" s="213"/>
      <c r="FU2" s="213"/>
      <c r="FV2" s="213"/>
      <c r="FW2" s="213"/>
      <c r="FX2" s="213"/>
      <c r="FY2" s="213"/>
      <c r="FZ2" s="213"/>
      <c r="GA2" s="213"/>
      <c r="GB2" s="213"/>
      <c r="GC2" s="213"/>
      <c r="GD2" s="213"/>
      <c r="GE2" s="213"/>
      <c r="GF2" s="213"/>
      <c r="GG2" s="213"/>
      <c r="GH2" s="213"/>
      <c r="GI2" s="213"/>
      <c r="GJ2" s="213"/>
      <c r="GK2" s="213"/>
      <c r="GL2" s="213"/>
      <c r="GM2" s="213"/>
      <c r="GN2" s="213"/>
      <c r="GO2" s="213"/>
      <c r="GP2" s="213"/>
      <c r="GQ2" s="213"/>
      <c r="GR2" s="213"/>
      <c r="GS2" s="213"/>
      <c r="GT2" s="213"/>
      <c r="GU2" s="213"/>
      <c r="GV2" s="213"/>
      <c r="GW2" s="213"/>
      <c r="GX2" s="213"/>
      <c r="GY2" s="213"/>
      <c r="GZ2" s="213"/>
      <c r="HA2" s="213"/>
      <c r="HB2" s="213"/>
      <c r="HC2" s="213"/>
      <c r="HD2" s="213"/>
      <c r="HE2" s="213"/>
      <c r="HF2" s="213"/>
      <c r="HG2" s="213"/>
      <c r="HH2" s="213"/>
      <c r="HI2" s="213"/>
      <c r="HJ2" s="213"/>
      <c r="HK2" s="213"/>
      <c r="HL2" s="213"/>
      <c r="HM2" s="213"/>
      <c r="HN2" s="213"/>
      <c r="HO2" s="213"/>
      <c r="HP2" s="213"/>
      <c r="HQ2" s="213"/>
      <c r="HR2" s="213"/>
      <c r="HS2" s="213"/>
      <c r="HT2" s="213"/>
      <c r="HU2" s="213"/>
      <c r="HV2" s="213"/>
      <c r="HW2" s="213"/>
      <c r="HX2" s="213"/>
      <c r="HY2" s="213"/>
      <c r="HZ2" s="213"/>
      <c r="IA2" s="213"/>
      <c r="IB2" s="213"/>
      <c r="IC2" s="213"/>
      <c r="ID2" s="213"/>
      <c r="IE2" s="213"/>
    </row>
    <row r="3" spans="1:239" s="41" customFormat="1" x14ac:dyDescent="0.3">
      <c r="A3" s="157" t="s">
        <v>131</v>
      </c>
      <c r="B3" s="212">
        <f>'QNB ratios'!B51</f>
        <v>2.3549633730420291E-2</v>
      </c>
      <c r="C3" s="212">
        <f>'QNB ratios'!C51</f>
        <v>1.4490188736292884E-2</v>
      </c>
      <c r="D3" s="212">
        <f>'QNB ratios'!D51</f>
        <v>2.4104856378129737E-2</v>
      </c>
      <c r="E3" s="212">
        <f>'QNB ratios'!E51</f>
        <v>2.7302886787843674E-2</v>
      </c>
      <c r="F3" s="212">
        <f>'QNB ratios'!F51</f>
        <v>3.0944150788128628E-2</v>
      </c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3"/>
      <c r="CW3" s="213"/>
      <c r="CX3" s="213"/>
      <c r="CY3" s="213"/>
      <c r="CZ3" s="213"/>
      <c r="DA3" s="213"/>
      <c r="DB3" s="213"/>
      <c r="DC3" s="213"/>
      <c r="DD3" s="213"/>
      <c r="DE3" s="213"/>
      <c r="DF3" s="213"/>
      <c r="DG3" s="213"/>
      <c r="DH3" s="213"/>
      <c r="DI3" s="213"/>
      <c r="DJ3" s="213"/>
      <c r="DK3" s="213"/>
      <c r="DL3" s="213"/>
      <c r="DM3" s="213"/>
      <c r="DN3" s="213"/>
      <c r="DO3" s="213"/>
      <c r="DP3" s="213"/>
      <c r="DQ3" s="213"/>
      <c r="DR3" s="213"/>
      <c r="DS3" s="213"/>
      <c r="DT3" s="213"/>
      <c r="DU3" s="213"/>
      <c r="DV3" s="213"/>
      <c r="DW3" s="213"/>
      <c r="DX3" s="213"/>
      <c r="DY3" s="213"/>
      <c r="DZ3" s="213"/>
      <c r="EA3" s="213"/>
      <c r="EB3" s="213"/>
      <c r="EC3" s="213"/>
      <c r="ED3" s="213"/>
      <c r="EE3" s="213"/>
      <c r="EF3" s="213"/>
      <c r="EG3" s="213"/>
      <c r="EH3" s="213"/>
      <c r="EI3" s="213"/>
      <c r="EJ3" s="213"/>
      <c r="EK3" s="213"/>
      <c r="EL3" s="213"/>
      <c r="EM3" s="213"/>
      <c r="EN3" s="213"/>
      <c r="EO3" s="213"/>
      <c r="EP3" s="213"/>
      <c r="EQ3" s="213"/>
      <c r="ER3" s="213"/>
      <c r="ES3" s="213"/>
      <c r="ET3" s="213"/>
      <c r="EU3" s="213"/>
      <c r="EV3" s="213"/>
      <c r="EW3" s="213"/>
      <c r="EX3" s="213"/>
      <c r="EY3" s="213"/>
      <c r="EZ3" s="213"/>
      <c r="FA3" s="213"/>
      <c r="FB3" s="213"/>
      <c r="FC3" s="213"/>
      <c r="FD3" s="213"/>
      <c r="FE3" s="213"/>
      <c r="FF3" s="213"/>
      <c r="FG3" s="213"/>
      <c r="FH3" s="213"/>
      <c r="FI3" s="213"/>
      <c r="FJ3" s="213"/>
      <c r="FK3" s="213"/>
      <c r="FL3" s="213"/>
      <c r="FM3" s="213"/>
      <c r="FN3" s="213"/>
      <c r="FO3" s="213"/>
      <c r="FP3" s="213"/>
      <c r="FQ3" s="213"/>
      <c r="FR3" s="213"/>
      <c r="FS3" s="213"/>
      <c r="FT3" s="213"/>
      <c r="FU3" s="213"/>
      <c r="FV3" s="213"/>
      <c r="FW3" s="213"/>
      <c r="FX3" s="213"/>
      <c r="FY3" s="213"/>
      <c r="FZ3" s="213"/>
      <c r="GA3" s="213"/>
      <c r="GB3" s="213"/>
      <c r="GC3" s="213"/>
      <c r="GD3" s="213"/>
      <c r="GE3" s="213"/>
      <c r="GF3" s="213"/>
      <c r="GG3" s="213"/>
      <c r="GH3" s="213"/>
      <c r="GI3" s="213"/>
      <c r="GJ3" s="213"/>
      <c r="GK3" s="213"/>
      <c r="GL3" s="213"/>
      <c r="GM3" s="213"/>
      <c r="GN3" s="213"/>
      <c r="GO3" s="213"/>
      <c r="GP3" s="213"/>
      <c r="GQ3" s="213"/>
      <c r="GR3" s="213"/>
      <c r="GS3" s="213"/>
      <c r="GT3" s="213"/>
      <c r="GU3" s="213"/>
      <c r="GV3" s="213"/>
      <c r="GW3" s="213"/>
      <c r="GX3" s="213"/>
      <c r="GY3" s="213"/>
      <c r="GZ3" s="213"/>
      <c r="HA3" s="213"/>
      <c r="HB3" s="213"/>
      <c r="HC3" s="213"/>
      <c r="HD3" s="213"/>
      <c r="HE3" s="213"/>
      <c r="HF3" s="213"/>
      <c r="HG3" s="213"/>
      <c r="HH3" s="213"/>
      <c r="HI3" s="213"/>
      <c r="HJ3" s="213"/>
      <c r="HK3" s="213"/>
      <c r="HL3" s="213"/>
      <c r="HM3" s="213"/>
      <c r="HN3" s="213"/>
      <c r="HO3" s="213"/>
      <c r="HP3" s="213"/>
      <c r="HQ3" s="213"/>
      <c r="HR3" s="213"/>
      <c r="HS3" s="213"/>
      <c r="HT3" s="213"/>
      <c r="HU3" s="213"/>
      <c r="HV3" s="213"/>
      <c r="HW3" s="213"/>
      <c r="HX3" s="213"/>
      <c r="HY3" s="213"/>
      <c r="HZ3" s="213"/>
      <c r="IA3" s="213"/>
      <c r="IB3" s="213"/>
      <c r="IC3" s="213"/>
      <c r="ID3" s="213"/>
      <c r="IE3" s="213"/>
    </row>
    <row r="4" spans="1:239" x14ac:dyDescent="0.3">
      <c r="A4" s="160" t="s">
        <v>132</v>
      </c>
      <c r="B4" s="214">
        <f>'AAIB ratios'!B53</f>
        <v>1.58232787046402E-2</v>
      </c>
      <c r="C4" s="214">
        <f>'AAIB ratios'!C53</f>
        <v>2.5246949794176379E-2</v>
      </c>
      <c r="D4" s="214">
        <f>'AAIB ratios'!D53</f>
        <v>2.1409714701094984E-2</v>
      </c>
      <c r="E4" s="214">
        <f>'AAIB ratios'!E53</f>
        <v>2.2916440331721119E-2</v>
      </c>
      <c r="F4" s="214">
        <f>'AAIB ratios'!F53</f>
        <v>1.5899627966030401E-2</v>
      </c>
    </row>
    <row r="5" spans="1:239" x14ac:dyDescent="0.3">
      <c r="A5" s="282" t="s">
        <v>121</v>
      </c>
      <c r="B5" s="282"/>
      <c r="C5" s="282"/>
      <c r="D5" s="282"/>
      <c r="E5" s="282"/>
      <c r="F5" s="282"/>
    </row>
    <row r="6" spans="1:239" s="144" customFormat="1" x14ac:dyDescent="0.3">
      <c r="A6" s="142" t="s">
        <v>52</v>
      </c>
      <c r="B6" s="143">
        <v>2015</v>
      </c>
      <c r="C6" s="143">
        <v>2016</v>
      </c>
      <c r="D6" s="143">
        <v>2017</v>
      </c>
      <c r="E6" s="143">
        <v>2018</v>
      </c>
      <c r="F6" s="143">
        <v>2019</v>
      </c>
      <c r="G6" s="213"/>
      <c r="H6" s="213"/>
      <c r="I6" s="213"/>
      <c r="J6" s="213"/>
      <c r="K6" s="213"/>
      <c r="L6" s="213"/>
      <c r="M6" s="213"/>
      <c r="N6" s="213"/>
      <c r="O6" s="213"/>
      <c r="P6" s="213"/>
      <c r="Q6" s="213"/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13"/>
      <c r="AD6" s="213"/>
      <c r="AE6" s="213"/>
      <c r="AF6" s="213"/>
      <c r="AG6" s="213"/>
      <c r="AH6" s="213"/>
      <c r="AI6" s="213"/>
      <c r="AJ6" s="213"/>
      <c r="AK6" s="213"/>
      <c r="AL6" s="213"/>
      <c r="AM6" s="213"/>
      <c r="AN6" s="213"/>
      <c r="AO6" s="213"/>
      <c r="AP6" s="213"/>
      <c r="AQ6" s="213"/>
      <c r="AR6" s="213"/>
      <c r="AS6" s="213"/>
      <c r="AT6" s="213"/>
      <c r="AU6" s="213"/>
      <c r="AV6" s="213"/>
      <c r="AW6" s="213"/>
      <c r="AX6" s="213"/>
      <c r="AY6" s="213"/>
      <c r="AZ6" s="213"/>
      <c r="BA6" s="213"/>
      <c r="BB6" s="213"/>
      <c r="BC6" s="213"/>
      <c r="BD6" s="213"/>
      <c r="BE6" s="213"/>
      <c r="BF6" s="213"/>
      <c r="BG6" s="213"/>
      <c r="BH6" s="213"/>
      <c r="BI6" s="213"/>
      <c r="BJ6" s="213"/>
      <c r="BK6" s="213"/>
      <c r="BL6" s="213"/>
      <c r="BM6" s="213"/>
      <c r="BN6" s="213"/>
      <c r="BO6" s="213"/>
      <c r="BP6" s="213"/>
      <c r="BQ6" s="213"/>
      <c r="BR6" s="213"/>
      <c r="BS6" s="213"/>
      <c r="BT6" s="213"/>
      <c r="BU6" s="213"/>
      <c r="BV6" s="213"/>
      <c r="BW6" s="213"/>
      <c r="BX6" s="213"/>
      <c r="BY6" s="213"/>
      <c r="BZ6" s="213"/>
      <c r="CA6" s="213"/>
      <c r="CB6" s="213"/>
      <c r="CC6" s="213"/>
      <c r="CD6" s="213"/>
      <c r="CE6" s="213"/>
      <c r="CF6" s="213"/>
      <c r="CG6" s="213"/>
      <c r="CH6" s="213"/>
      <c r="CI6" s="213"/>
      <c r="CJ6" s="213"/>
      <c r="CK6" s="213"/>
      <c r="CL6" s="213"/>
      <c r="CM6" s="213"/>
      <c r="CN6" s="213"/>
      <c r="CO6" s="213"/>
      <c r="CP6" s="213"/>
      <c r="CQ6" s="213"/>
      <c r="CR6" s="213"/>
      <c r="CS6" s="213"/>
      <c r="CT6" s="213"/>
      <c r="CU6" s="213"/>
      <c r="CV6" s="213"/>
      <c r="CW6" s="213"/>
      <c r="CX6" s="213"/>
      <c r="CY6" s="213"/>
      <c r="CZ6" s="213"/>
      <c r="DA6" s="213"/>
      <c r="DB6" s="213"/>
      <c r="DC6" s="213"/>
      <c r="DD6" s="213"/>
      <c r="DE6" s="213"/>
      <c r="DF6" s="213"/>
      <c r="DG6" s="213"/>
      <c r="DH6" s="213"/>
      <c r="DI6" s="213"/>
      <c r="DJ6" s="213"/>
      <c r="DK6" s="213"/>
      <c r="DL6" s="213"/>
      <c r="DM6" s="213"/>
      <c r="DN6" s="213"/>
      <c r="DO6" s="213"/>
      <c r="DP6" s="213"/>
      <c r="DQ6" s="213"/>
      <c r="DR6" s="213"/>
      <c r="DS6" s="213"/>
      <c r="DT6" s="213"/>
      <c r="DU6" s="213"/>
      <c r="DV6" s="213"/>
      <c r="DW6" s="213"/>
      <c r="DX6" s="213"/>
      <c r="DY6" s="213"/>
      <c r="DZ6" s="213"/>
      <c r="EA6" s="213"/>
      <c r="EB6" s="213"/>
      <c r="EC6" s="213"/>
      <c r="ED6" s="213"/>
      <c r="EE6" s="213"/>
      <c r="EF6" s="213"/>
      <c r="EG6" s="213"/>
      <c r="EH6" s="213"/>
      <c r="EI6" s="213"/>
      <c r="EJ6" s="213"/>
      <c r="EK6" s="213"/>
      <c r="EL6" s="213"/>
      <c r="EM6" s="213"/>
      <c r="EN6" s="213"/>
      <c r="EO6" s="213"/>
      <c r="EP6" s="213"/>
      <c r="EQ6" s="213"/>
      <c r="ER6" s="213"/>
      <c r="ES6" s="213"/>
      <c r="ET6" s="213"/>
      <c r="EU6" s="213"/>
      <c r="EV6" s="213"/>
      <c r="EW6" s="213"/>
      <c r="EX6" s="213"/>
      <c r="EY6" s="213"/>
      <c r="EZ6" s="213"/>
      <c r="FA6" s="213"/>
      <c r="FB6" s="213"/>
      <c r="FC6" s="213"/>
      <c r="FD6" s="213"/>
      <c r="FE6" s="213"/>
      <c r="FF6" s="213"/>
      <c r="FG6" s="213"/>
      <c r="FH6" s="213"/>
      <c r="FI6" s="213"/>
      <c r="FJ6" s="213"/>
      <c r="FK6" s="213"/>
      <c r="FL6" s="213"/>
      <c r="FM6" s="213"/>
      <c r="FN6" s="213"/>
      <c r="FO6" s="213"/>
      <c r="FP6" s="213"/>
      <c r="FQ6" s="213"/>
      <c r="FR6" s="213"/>
      <c r="FS6" s="213"/>
      <c r="FT6" s="213"/>
      <c r="FU6" s="213"/>
      <c r="FV6" s="213"/>
      <c r="FW6" s="213"/>
      <c r="FX6" s="213"/>
      <c r="FY6" s="213"/>
      <c r="FZ6" s="213"/>
      <c r="GA6" s="213"/>
      <c r="GB6" s="213"/>
      <c r="GC6" s="213"/>
      <c r="GD6" s="213"/>
      <c r="GE6" s="213"/>
      <c r="GF6" s="213"/>
      <c r="GG6" s="213"/>
      <c r="GH6" s="213"/>
      <c r="GI6" s="213"/>
      <c r="GJ6" s="213"/>
      <c r="GK6" s="213"/>
      <c r="GL6" s="213"/>
      <c r="GM6" s="213"/>
      <c r="GN6" s="213"/>
      <c r="GO6" s="213"/>
      <c r="GP6" s="213"/>
      <c r="GQ6" s="213"/>
      <c r="GR6" s="213"/>
      <c r="GS6" s="213"/>
      <c r="GT6" s="213"/>
      <c r="GU6" s="213"/>
      <c r="GV6" s="213"/>
      <c r="GW6" s="213"/>
      <c r="GX6" s="213"/>
      <c r="GY6" s="213"/>
      <c r="GZ6" s="213"/>
      <c r="HA6" s="213"/>
      <c r="HB6" s="213"/>
      <c r="HC6" s="213"/>
      <c r="HD6" s="213"/>
      <c r="HE6" s="213"/>
      <c r="HF6" s="213"/>
      <c r="HG6" s="213"/>
      <c r="HH6" s="213"/>
      <c r="HI6" s="213"/>
      <c r="HJ6" s="213"/>
      <c r="HK6" s="213"/>
      <c r="HL6" s="213"/>
      <c r="HM6" s="213"/>
      <c r="HN6" s="213"/>
      <c r="HO6" s="213"/>
      <c r="HP6" s="213"/>
      <c r="HQ6" s="213"/>
      <c r="HR6" s="213"/>
      <c r="HS6" s="213"/>
      <c r="HT6" s="213"/>
      <c r="HU6" s="213"/>
      <c r="HV6" s="213"/>
      <c r="HW6" s="213"/>
      <c r="HX6" s="213"/>
      <c r="HY6" s="213"/>
      <c r="HZ6" s="213"/>
      <c r="IA6" s="213"/>
      <c r="IB6" s="213"/>
      <c r="IC6" s="213"/>
      <c r="ID6" s="213"/>
      <c r="IE6" s="213"/>
    </row>
    <row r="7" spans="1:239" x14ac:dyDescent="0.3">
      <c r="A7" s="241" t="s">
        <v>131</v>
      </c>
      <c r="B7" s="242">
        <f>'QNB ratios'!B63</f>
        <v>3.1173046362987053E-2</v>
      </c>
      <c r="C7" s="242">
        <f>'QNB ratios'!C63</f>
        <v>2.1558316587418545E-2</v>
      </c>
      <c r="D7" s="242">
        <f>'QNB ratios'!D63</f>
        <v>3.2174512513225E-2</v>
      </c>
      <c r="E7" s="242">
        <f>'QNB ratios'!E63</f>
        <v>3.7221979170879743E-2</v>
      </c>
      <c r="F7" s="242">
        <f>'QNB ratios'!F63</f>
        <v>4.1546494539502744E-2</v>
      </c>
    </row>
    <row r="8" spans="1:239" x14ac:dyDescent="0.3">
      <c r="A8" s="160" t="s">
        <v>132</v>
      </c>
      <c r="B8" s="216">
        <f>'AAIB ratios'!B62</f>
        <v>2.2632548322136389E-2</v>
      </c>
      <c r="C8" s="216">
        <f>'AAIB ratios'!C62</f>
        <v>3.4294257435378915E-2</v>
      </c>
      <c r="D8" s="216">
        <f>'AAIB ratios'!D62</f>
        <v>2.8067848307039355E-2</v>
      </c>
      <c r="E8" s="216">
        <f>'AAIB ratios'!E62</f>
        <v>2.9987107903698667E-2</v>
      </c>
      <c r="F8" s="216">
        <f>'AAIB ratios'!F62</f>
        <v>2.3101737631382895E-2</v>
      </c>
    </row>
    <row r="9" spans="1:239" x14ac:dyDescent="0.3">
      <c r="A9" s="282" t="s">
        <v>122</v>
      </c>
      <c r="B9" s="282"/>
      <c r="C9" s="282"/>
      <c r="D9" s="282"/>
      <c r="E9" s="282"/>
      <c r="F9" s="282"/>
    </row>
    <row r="10" spans="1:239" s="144" customFormat="1" x14ac:dyDescent="0.3">
      <c r="A10" s="142" t="s">
        <v>52</v>
      </c>
      <c r="B10" s="143">
        <v>2015</v>
      </c>
      <c r="C10" s="143">
        <v>2016</v>
      </c>
      <c r="D10" s="143">
        <v>2017</v>
      </c>
      <c r="E10" s="143">
        <v>2018</v>
      </c>
      <c r="F10" s="143">
        <v>2019</v>
      </c>
      <c r="G10" s="213"/>
      <c r="H10" s="213"/>
      <c r="I10" s="213"/>
      <c r="J10" s="213"/>
      <c r="K10" s="213"/>
      <c r="L10" s="213"/>
      <c r="M10" s="213"/>
      <c r="N10" s="213"/>
      <c r="O10" s="213"/>
      <c r="P10" s="213"/>
      <c r="Q10" s="213"/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13"/>
      <c r="AD10" s="213"/>
      <c r="AE10" s="213"/>
      <c r="AF10" s="213"/>
      <c r="AG10" s="213"/>
      <c r="AH10" s="213"/>
      <c r="AI10" s="213"/>
      <c r="AJ10" s="213"/>
      <c r="AK10" s="213"/>
      <c r="AL10" s="213"/>
      <c r="AM10" s="213"/>
      <c r="AN10" s="213"/>
      <c r="AO10" s="213"/>
      <c r="AP10" s="213"/>
      <c r="AQ10" s="213"/>
      <c r="AR10" s="213"/>
      <c r="AS10" s="213"/>
      <c r="AT10" s="213"/>
      <c r="AU10" s="213"/>
      <c r="AV10" s="213"/>
      <c r="AW10" s="213"/>
      <c r="AX10" s="213"/>
      <c r="AY10" s="213"/>
      <c r="AZ10" s="213"/>
      <c r="BA10" s="213"/>
      <c r="BB10" s="213"/>
      <c r="BC10" s="213"/>
      <c r="BD10" s="213"/>
      <c r="BE10" s="213"/>
      <c r="BF10" s="213"/>
      <c r="BG10" s="213"/>
      <c r="BH10" s="213"/>
      <c r="BI10" s="213"/>
      <c r="BJ10" s="213"/>
      <c r="BK10" s="213"/>
      <c r="BL10" s="213"/>
      <c r="BM10" s="213"/>
      <c r="BN10" s="213"/>
      <c r="BO10" s="213"/>
      <c r="BP10" s="213"/>
      <c r="BQ10" s="213"/>
      <c r="BR10" s="213"/>
      <c r="BS10" s="213"/>
      <c r="BT10" s="213"/>
      <c r="BU10" s="213"/>
      <c r="BV10" s="213"/>
      <c r="BW10" s="213"/>
      <c r="BX10" s="213"/>
      <c r="BY10" s="213"/>
      <c r="BZ10" s="213"/>
      <c r="CA10" s="213"/>
      <c r="CB10" s="213"/>
      <c r="CC10" s="213"/>
      <c r="CD10" s="213"/>
      <c r="CE10" s="213"/>
      <c r="CF10" s="213"/>
      <c r="CG10" s="213"/>
      <c r="CH10" s="213"/>
      <c r="CI10" s="213"/>
      <c r="CJ10" s="213"/>
      <c r="CK10" s="213"/>
      <c r="CL10" s="213"/>
      <c r="CM10" s="213"/>
      <c r="CN10" s="213"/>
      <c r="CO10" s="213"/>
      <c r="CP10" s="213"/>
      <c r="CQ10" s="213"/>
      <c r="CR10" s="213"/>
      <c r="CS10" s="213"/>
      <c r="CT10" s="213"/>
      <c r="CU10" s="213"/>
      <c r="CV10" s="213"/>
      <c r="CW10" s="213"/>
      <c r="CX10" s="213"/>
      <c r="CY10" s="213"/>
      <c r="CZ10" s="213"/>
      <c r="DA10" s="213"/>
      <c r="DB10" s="213"/>
      <c r="DC10" s="213"/>
      <c r="DD10" s="213"/>
      <c r="DE10" s="213"/>
      <c r="DF10" s="213"/>
      <c r="DG10" s="213"/>
      <c r="DH10" s="213"/>
      <c r="DI10" s="213"/>
      <c r="DJ10" s="213"/>
      <c r="DK10" s="213"/>
      <c r="DL10" s="213"/>
      <c r="DM10" s="213"/>
      <c r="DN10" s="213"/>
      <c r="DO10" s="213"/>
      <c r="DP10" s="213"/>
      <c r="DQ10" s="213"/>
      <c r="DR10" s="213"/>
      <c r="DS10" s="213"/>
      <c r="DT10" s="213"/>
      <c r="DU10" s="213"/>
      <c r="DV10" s="213"/>
      <c r="DW10" s="213"/>
      <c r="DX10" s="213"/>
      <c r="DY10" s="213"/>
      <c r="DZ10" s="213"/>
      <c r="EA10" s="213"/>
      <c r="EB10" s="213"/>
      <c r="EC10" s="213"/>
      <c r="ED10" s="213"/>
      <c r="EE10" s="213"/>
      <c r="EF10" s="213"/>
      <c r="EG10" s="213"/>
      <c r="EH10" s="213"/>
      <c r="EI10" s="213"/>
      <c r="EJ10" s="213"/>
      <c r="EK10" s="213"/>
      <c r="EL10" s="213"/>
      <c r="EM10" s="213"/>
      <c r="EN10" s="213"/>
      <c r="EO10" s="213"/>
      <c r="EP10" s="213"/>
      <c r="EQ10" s="213"/>
      <c r="ER10" s="213"/>
      <c r="ES10" s="213"/>
      <c r="ET10" s="213"/>
      <c r="EU10" s="213"/>
      <c r="EV10" s="213"/>
      <c r="EW10" s="213"/>
      <c r="EX10" s="213"/>
      <c r="EY10" s="213"/>
      <c r="EZ10" s="213"/>
      <c r="FA10" s="213"/>
      <c r="FB10" s="213"/>
      <c r="FC10" s="213"/>
      <c r="FD10" s="213"/>
      <c r="FE10" s="213"/>
      <c r="FF10" s="213"/>
      <c r="FG10" s="213"/>
      <c r="FH10" s="213"/>
      <c r="FI10" s="213"/>
      <c r="FJ10" s="213"/>
      <c r="FK10" s="213"/>
      <c r="FL10" s="213"/>
      <c r="FM10" s="213"/>
      <c r="FN10" s="213"/>
      <c r="FO10" s="213"/>
      <c r="FP10" s="213"/>
      <c r="FQ10" s="213"/>
      <c r="FR10" s="213"/>
      <c r="FS10" s="213"/>
      <c r="FT10" s="213"/>
      <c r="FU10" s="213"/>
      <c r="FV10" s="213"/>
      <c r="FW10" s="213"/>
      <c r="FX10" s="213"/>
      <c r="FY10" s="213"/>
      <c r="FZ10" s="213"/>
      <c r="GA10" s="213"/>
      <c r="GB10" s="213"/>
      <c r="GC10" s="213"/>
      <c r="GD10" s="213"/>
      <c r="GE10" s="213"/>
      <c r="GF10" s="213"/>
      <c r="GG10" s="213"/>
      <c r="GH10" s="213"/>
      <c r="GI10" s="213"/>
      <c r="GJ10" s="213"/>
      <c r="GK10" s="213"/>
      <c r="GL10" s="213"/>
      <c r="GM10" s="213"/>
      <c r="GN10" s="213"/>
      <c r="GO10" s="213"/>
      <c r="GP10" s="213"/>
      <c r="GQ10" s="213"/>
      <c r="GR10" s="213"/>
      <c r="GS10" s="213"/>
      <c r="GT10" s="213"/>
      <c r="GU10" s="213"/>
      <c r="GV10" s="213"/>
      <c r="GW10" s="213"/>
      <c r="GX10" s="213"/>
      <c r="GY10" s="213"/>
      <c r="GZ10" s="213"/>
      <c r="HA10" s="213"/>
      <c r="HB10" s="213"/>
      <c r="HC10" s="213"/>
      <c r="HD10" s="213"/>
      <c r="HE10" s="213"/>
      <c r="HF10" s="213"/>
      <c r="HG10" s="213"/>
      <c r="HH10" s="213"/>
      <c r="HI10" s="213"/>
      <c r="HJ10" s="213"/>
      <c r="HK10" s="213"/>
      <c r="HL10" s="213"/>
      <c r="HM10" s="213"/>
      <c r="HN10" s="213"/>
      <c r="HO10" s="213"/>
      <c r="HP10" s="213"/>
      <c r="HQ10" s="213"/>
      <c r="HR10" s="213"/>
      <c r="HS10" s="213"/>
      <c r="HT10" s="213"/>
      <c r="HU10" s="213"/>
      <c r="HV10" s="213"/>
      <c r="HW10" s="213"/>
      <c r="HX10" s="213"/>
      <c r="HY10" s="213"/>
      <c r="HZ10" s="213"/>
      <c r="IA10" s="213"/>
      <c r="IB10" s="213"/>
      <c r="IC10" s="213"/>
      <c r="ID10" s="213"/>
      <c r="IE10" s="213"/>
    </row>
    <row r="11" spans="1:239" s="41" customFormat="1" x14ac:dyDescent="0.3">
      <c r="A11" s="159" t="s">
        <v>131</v>
      </c>
      <c r="B11" s="217">
        <f>'QNB ratios'!B57</f>
        <v>3.9381810047276318E-2</v>
      </c>
      <c r="C11" s="217">
        <f>'QNB ratios'!C57</f>
        <v>3.8758489763722058E-2</v>
      </c>
      <c r="D11" s="217">
        <f>'QNB ratios'!D57</f>
        <v>4.0327552749538684E-2</v>
      </c>
      <c r="E11" s="217">
        <f>'QNB ratios'!E57</f>
        <v>4.4076053751893489E-2</v>
      </c>
      <c r="F11" s="217">
        <f>'QNB ratios'!F57</f>
        <v>6.1071505852225469E-2</v>
      </c>
      <c r="G11" s="213"/>
      <c r="H11" s="213"/>
      <c r="I11" s="213"/>
      <c r="J11" s="213"/>
      <c r="K11" s="213"/>
      <c r="L11" s="213"/>
      <c r="M11" s="213"/>
      <c r="N11" s="213"/>
      <c r="O11" s="213"/>
      <c r="P11" s="213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213"/>
      <c r="AQ11" s="213"/>
      <c r="AR11" s="213"/>
      <c r="AS11" s="213"/>
      <c r="AT11" s="213"/>
      <c r="AU11" s="213"/>
      <c r="AV11" s="213"/>
      <c r="AW11" s="213"/>
      <c r="AX11" s="213"/>
      <c r="AY11" s="213"/>
      <c r="AZ11" s="213"/>
      <c r="BA11" s="213"/>
      <c r="BB11" s="213"/>
      <c r="BC11" s="213"/>
      <c r="BD11" s="213"/>
      <c r="BE11" s="213"/>
      <c r="BF11" s="213"/>
      <c r="BG11" s="213"/>
      <c r="BH11" s="213"/>
      <c r="BI11" s="213"/>
      <c r="BJ11" s="213"/>
      <c r="BK11" s="213"/>
      <c r="BL11" s="213"/>
      <c r="BM11" s="213"/>
      <c r="BN11" s="213"/>
      <c r="BO11" s="213"/>
      <c r="BP11" s="213"/>
      <c r="BQ11" s="213"/>
      <c r="BR11" s="213"/>
      <c r="BS11" s="213"/>
      <c r="BT11" s="213"/>
      <c r="BU11" s="213"/>
      <c r="BV11" s="213"/>
      <c r="BW11" s="213"/>
      <c r="BX11" s="213"/>
      <c r="BY11" s="213"/>
      <c r="BZ11" s="213"/>
      <c r="CA11" s="213"/>
      <c r="CB11" s="213"/>
      <c r="CC11" s="213"/>
      <c r="CD11" s="213"/>
      <c r="CE11" s="213"/>
      <c r="CF11" s="213"/>
      <c r="CG11" s="213"/>
      <c r="CH11" s="213"/>
      <c r="CI11" s="213"/>
      <c r="CJ11" s="213"/>
      <c r="CK11" s="213"/>
      <c r="CL11" s="213"/>
      <c r="CM11" s="213"/>
      <c r="CN11" s="213"/>
      <c r="CO11" s="213"/>
      <c r="CP11" s="213"/>
      <c r="CQ11" s="213"/>
      <c r="CR11" s="213"/>
      <c r="CS11" s="213"/>
      <c r="CT11" s="213"/>
      <c r="CU11" s="213"/>
      <c r="CV11" s="213"/>
      <c r="CW11" s="213"/>
      <c r="CX11" s="213"/>
      <c r="CY11" s="213"/>
      <c r="CZ11" s="213"/>
      <c r="DA11" s="213"/>
      <c r="DB11" s="213"/>
      <c r="DC11" s="213"/>
      <c r="DD11" s="213"/>
      <c r="DE11" s="213"/>
      <c r="DF11" s="213"/>
      <c r="DG11" s="213"/>
      <c r="DH11" s="213"/>
      <c r="DI11" s="213"/>
      <c r="DJ11" s="213"/>
      <c r="DK11" s="213"/>
      <c r="DL11" s="213"/>
      <c r="DM11" s="213"/>
      <c r="DN11" s="213"/>
      <c r="DO11" s="213"/>
      <c r="DP11" s="213"/>
      <c r="DQ11" s="213"/>
      <c r="DR11" s="213"/>
      <c r="DS11" s="213"/>
      <c r="DT11" s="213"/>
      <c r="DU11" s="213"/>
      <c r="DV11" s="213"/>
      <c r="DW11" s="213"/>
      <c r="DX11" s="213"/>
      <c r="DY11" s="213"/>
      <c r="DZ11" s="213"/>
      <c r="EA11" s="213"/>
      <c r="EB11" s="213"/>
      <c r="EC11" s="213"/>
      <c r="ED11" s="213"/>
      <c r="EE11" s="213"/>
      <c r="EF11" s="213"/>
      <c r="EG11" s="213"/>
      <c r="EH11" s="213"/>
      <c r="EI11" s="213"/>
      <c r="EJ11" s="213"/>
      <c r="EK11" s="213"/>
      <c r="EL11" s="213"/>
      <c r="EM11" s="213"/>
      <c r="EN11" s="213"/>
      <c r="EO11" s="213"/>
      <c r="EP11" s="213"/>
      <c r="EQ11" s="213"/>
      <c r="ER11" s="213"/>
      <c r="ES11" s="213"/>
      <c r="ET11" s="213"/>
      <c r="EU11" s="213"/>
      <c r="EV11" s="213"/>
      <c r="EW11" s="213"/>
      <c r="EX11" s="213"/>
      <c r="EY11" s="213"/>
      <c r="EZ11" s="213"/>
      <c r="FA11" s="213"/>
      <c r="FB11" s="213"/>
      <c r="FC11" s="213"/>
      <c r="FD11" s="213"/>
      <c r="FE11" s="213"/>
      <c r="FF11" s="213"/>
      <c r="FG11" s="213"/>
      <c r="FH11" s="213"/>
      <c r="FI11" s="213"/>
      <c r="FJ11" s="213"/>
      <c r="FK11" s="213"/>
      <c r="FL11" s="213"/>
      <c r="FM11" s="213"/>
      <c r="FN11" s="213"/>
      <c r="FO11" s="213"/>
      <c r="FP11" s="213"/>
      <c r="FQ11" s="213"/>
      <c r="FR11" s="213"/>
      <c r="FS11" s="213"/>
      <c r="FT11" s="213"/>
      <c r="FU11" s="213"/>
      <c r="FV11" s="213"/>
      <c r="FW11" s="213"/>
      <c r="FX11" s="213"/>
      <c r="FY11" s="213"/>
      <c r="FZ11" s="213"/>
      <c r="GA11" s="213"/>
      <c r="GB11" s="213"/>
      <c r="GC11" s="213"/>
      <c r="GD11" s="213"/>
      <c r="GE11" s="213"/>
      <c r="GF11" s="213"/>
      <c r="GG11" s="213"/>
      <c r="GH11" s="213"/>
      <c r="GI11" s="213"/>
      <c r="GJ11" s="213"/>
      <c r="GK11" s="213"/>
      <c r="GL11" s="213"/>
      <c r="GM11" s="213"/>
      <c r="GN11" s="213"/>
      <c r="GO11" s="213"/>
      <c r="GP11" s="213"/>
      <c r="GQ11" s="213"/>
      <c r="GR11" s="213"/>
      <c r="GS11" s="213"/>
      <c r="GT11" s="213"/>
      <c r="GU11" s="213"/>
      <c r="GV11" s="213"/>
      <c r="GW11" s="213"/>
      <c r="GX11" s="213"/>
      <c r="GY11" s="213"/>
      <c r="GZ11" s="213"/>
      <c r="HA11" s="213"/>
      <c r="HB11" s="213"/>
      <c r="HC11" s="213"/>
      <c r="HD11" s="213"/>
      <c r="HE11" s="213"/>
      <c r="HF11" s="213"/>
      <c r="HG11" s="213"/>
      <c r="HH11" s="213"/>
      <c r="HI11" s="213"/>
      <c r="HJ11" s="213"/>
      <c r="HK11" s="213"/>
      <c r="HL11" s="213"/>
      <c r="HM11" s="213"/>
      <c r="HN11" s="213"/>
      <c r="HO11" s="213"/>
      <c r="HP11" s="213"/>
      <c r="HQ11" s="213"/>
      <c r="HR11" s="213"/>
      <c r="HS11" s="213"/>
      <c r="HT11" s="213"/>
      <c r="HU11" s="213"/>
      <c r="HV11" s="213"/>
      <c r="HW11" s="213"/>
      <c r="HX11" s="213"/>
      <c r="HY11" s="213"/>
      <c r="HZ11" s="213"/>
      <c r="IA11" s="213"/>
      <c r="IB11" s="213"/>
      <c r="IC11" s="213"/>
      <c r="ID11" s="213"/>
      <c r="IE11" s="213"/>
    </row>
    <row r="12" spans="1:239" x14ac:dyDescent="0.3">
      <c r="A12" s="161" t="s">
        <v>132</v>
      </c>
      <c r="B12" s="218">
        <f>'AAIB ratios'!B59</f>
        <v>2.7384555703633899E-2</v>
      </c>
      <c r="C12" s="218">
        <f>'AAIB ratios'!C59</f>
        <v>4.2168810661484091E-2</v>
      </c>
      <c r="D12" s="218">
        <f>'AAIB ratios'!D59</f>
        <v>2.7180232383314767E-2</v>
      </c>
      <c r="E12" s="218">
        <f>'AAIB ratios'!E59</f>
        <v>3.0544966439621325E-2</v>
      </c>
      <c r="F12" s="218">
        <f>'AAIB ratios'!F59</f>
        <v>3.4611263407996383E-2</v>
      </c>
    </row>
    <row r="13" spans="1:239" x14ac:dyDescent="0.3">
      <c r="A13" s="282" t="s">
        <v>123</v>
      </c>
      <c r="B13" s="282"/>
      <c r="C13" s="282"/>
      <c r="D13" s="282"/>
      <c r="E13" s="282"/>
      <c r="F13" s="282"/>
    </row>
    <row r="14" spans="1:239" s="144" customFormat="1" x14ac:dyDescent="0.3">
      <c r="A14" s="143" t="s">
        <v>52</v>
      </c>
      <c r="B14" s="143">
        <v>2015</v>
      </c>
      <c r="C14" s="143">
        <v>2016</v>
      </c>
      <c r="D14" s="143">
        <v>2017</v>
      </c>
      <c r="E14" s="143">
        <v>2018</v>
      </c>
      <c r="F14" s="143">
        <v>2019</v>
      </c>
      <c r="G14" s="213"/>
      <c r="H14" s="213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213"/>
      <c r="AQ14" s="213"/>
      <c r="AR14" s="213"/>
      <c r="AS14" s="213"/>
      <c r="AT14" s="213"/>
      <c r="AU14" s="213"/>
      <c r="AV14" s="213"/>
      <c r="AW14" s="213"/>
      <c r="AX14" s="213"/>
      <c r="AY14" s="213"/>
      <c r="AZ14" s="213"/>
      <c r="BA14" s="213"/>
      <c r="BB14" s="213"/>
      <c r="BC14" s="213"/>
      <c r="BD14" s="213"/>
      <c r="BE14" s="213"/>
      <c r="BF14" s="213"/>
      <c r="BG14" s="213"/>
      <c r="BH14" s="213"/>
      <c r="BI14" s="213"/>
      <c r="BJ14" s="213"/>
      <c r="BK14" s="213"/>
      <c r="BL14" s="213"/>
      <c r="BM14" s="213"/>
      <c r="BN14" s="213"/>
      <c r="BO14" s="213"/>
      <c r="BP14" s="213"/>
      <c r="BQ14" s="213"/>
      <c r="BR14" s="213"/>
      <c r="BS14" s="213"/>
      <c r="BT14" s="213"/>
      <c r="BU14" s="213"/>
      <c r="BV14" s="213"/>
      <c r="BW14" s="213"/>
      <c r="BX14" s="213"/>
      <c r="BY14" s="213"/>
      <c r="BZ14" s="213"/>
      <c r="CA14" s="213"/>
      <c r="CB14" s="213"/>
      <c r="CC14" s="213"/>
      <c r="CD14" s="213"/>
      <c r="CE14" s="213"/>
      <c r="CF14" s="213"/>
      <c r="CG14" s="213"/>
      <c r="CH14" s="213"/>
      <c r="CI14" s="213"/>
      <c r="CJ14" s="213"/>
      <c r="CK14" s="213"/>
      <c r="CL14" s="213"/>
      <c r="CM14" s="213"/>
      <c r="CN14" s="213"/>
      <c r="CO14" s="213"/>
      <c r="CP14" s="213"/>
      <c r="CQ14" s="213"/>
      <c r="CR14" s="213"/>
      <c r="CS14" s="213"/>
      <c r="CT14" s="213"/>
      <c r="CU14" s="213"/>
      <c r="CV14" s="213"/>
      <c r="CW14" s="213"/>
      <c r="CX14" s="213"/>
      <c r="CY14" s="213"/>
      <c r="CZ14" s="213"/>
      <c r="DA14" s="213"/>
      <c r="DB14" s="213"/>
      <c r="DC14" s="213"/>
      <c r="DD14" s="213"/>
      <c r="DE14" s="213"/>
      <c r="DF14" s="213"/>
      <c r="DG14" s="213"/>
      <c r="DH14" s="213"/>
      <c r="DI14" s="213"/>
      <c r="DJ14" s="213"/>
      <c r="DK14" s="213"/>
      <c r="DL14" s="213"/>
      <c r="DM14" s="213"/>
      <c r="DN14" s="213"/>
      <c r="DO14" s="213"/>
      <c r="DP14" s="213"/>
      <c r="DQ14" s="213"/>
      <c r="DR14" s="213"/>
      <c r="DS14" s="213"/>
      <c r="DT14" s="213"/>
      <c r="DU14" s="213"/>
      <c r="DV14" s="213"/>
      <c r="DW14" s="213"/>
      <c r="DX14" s="213"/>
      <c r="DY14" s="213"/>
      <c r="DZ14" s="213"/>
      <c r="EA14" s="213"/>
      <c r="EB14" s="213"/>
      <c r="EC14" s="213"/>
      <c r="ED14" s="213"/>
      <c r="EE14" s="213"/>
      <c r="EF14" s="213"/>
      <c r="EG14" s="213"/>
      <c r="EH14" s="213"/>
      <c r="EI14" s="213"/>
      <c r="EJ14" s="213"/>
      <c r="EK14" s="213"/>
      <c r="EL14" s="213"/>
      <c r="EM14" s="213"/>
      <c r="EN14" s="213"/>
      <c r="EO14" s="213"/>
      <c r="EP14" s="213"/>
      <c r="EQ14" s="213"/>
      <c r="ER14" s="213"/>
      <c r="ES14" s="213"/>
      <c r="ET14" s="213"/>
      <c r="EU14" s="213"/>
      <c r="EV14" s="213"/>
      <c r="EW14" s="213"/>
      <c r="EX14" s="213"/>
      <c r="EY14" s="213"/>
      <c r="EZ14" s="213"/>
      <c r="FA14" s="213"/>
      <c r="FB14" s="213"/>
      <c r="FC14" s="213"/>
      <c r="FD14" s="213"/>
      <c r="FE14" s="213"/>
      <c r="FF14" s="213"/>
      <c r="FG14" s="213"/>
      <c r="FH14" s="213"/>
      <c r="FI14" s="213"/>
      <c r="FJ14" s="213"/>
      <c r="FK14" s="213"/>
      <c r="FL14" s="213"/>
      <c r="FM14" s="213"/>
      <c r="FN14" s="213"/>
      <c r="FO14" s="213"/>
      <c r="FP14" s="213"/>
      <c r="FQ14" s="213"/>
      <c r="FR14" s="213"/>
      <c r="FS14" s="213"/>
      <c r="FT14" s="213"/>
      <c r="FU14" s="213"/>
      <c r="FV14" s="213"/>
      <c r="FW14" s="213"/>
      <c r="FX14" s="213"/>
      <c r="FY14" s="213"/>
      <c r="FZ14" s="213"/>
      <c r="GA14" s="213"/>
      <c r="GB14" s="213"/>
      <c r="GC14" s="213"/>
      <c r="GD14" s="213"/>
      <c r="GE14" s="213"/>
      <c r="GF14" s="213"/>
      <c r="GG14" s="213"/>
      <c r="GH14" s="213"/>
      <c r="GI14" s="213"/>
      <c r="GJ14" s="213"/>
      <c r="GK14" s="213"/>
      <c r="GL14" s="213"/>
      <c r="GM14" s="213"/>
      <c r="GN14" s="213"/>
      <c r="GO14" s="213"/>
      <c r="GP14" s="213"/>
      <c r="GQ14" s="213"/>
      <c r="GR14" s="213"/>
      <c r="GS14" s="213"/>
      <c r="GT14" s="213"/>
      <c r="GU14" s="213"/>
      <c r="GV14" s="213"/>
      <c r="GW14" s="213"/>
      <c r="GX14" s="213"/>
      <c r="GY14" s="213"/>
      <c r="GZ14" s="213"/>
      <c r="HA14" s="213"/>
      <c r="HB14" s="213"/>
      <c r="HC14" s="213"/>
      <c r="HD14" s="213"/>
      <c r="HE14" s="213"/>
      <c r="HF14" s="213"/>
      <c r="HG14" s="213"/>
      <c r="HH14" s="213"/>
      <c r="HI14" s="213"/>
      <c r="HJ14" s="213"/>
      <c r="HK14" s="213"/>
      <c r="HL14" s="213"/>
      <c r="HM14" s="213"/>
      <c r="HN14" s="213"/>
      <c r="HO14" s="213"/>
      <c r="HP14" s="213"/>
      <c r="HQ14" s="213"/>
      <c r="HR14" s="213"/>
      <c r="HS14" s="213"/>
      <c r="HT14" s="213"/>
      <c r="HU14" s="213"/>
      <c r="HV14" s="213"/>
      <c r="HW14" s="213"/>
      <c r="HX14" s="213"/>
      <c r="HY14" s="213"/>
      <c r="HZ14" s="213"/>
      <c r="IA14" s="213"/>
      <c r="IB14" s="213"/>
      <c r="IC14" s="213"/>
      <c r="ID14" s="213"/>
      <c r="IE14" s="213"/>
    </row>
    <row r="15" spans="1:239" s="41" customFormat="1" x14ac:dyDescent="0.3">
      <c r="A15" s="159" t="s">
        <v>131</v>
      </c>
      <c r="B15" s="217">
        <f>'QNB ratios'!B54</f>
        <v>9.5815453174881455E-3</v>
      </c>
      <c r="C15" s="217">
        <f>'QNB ratios'!C54</f>
        <v>7.5186755456123841E-3</v>
      </c>
      <c r="D15" s="217">
        <f>'QNB ratios'!D54</f>
        <v>8.3562876663925197E-3</v>
      </c>
      <c r="E15" s="217">
        <f>'QNB ratios'!E54</f>
        <v>7.953638968554758E-3</v>
      </c>
      <c r="F15" s="217">
        <f>'QNB ratios'!F54</f>
        <v>9.0152768747614707E-3</v>
      </c>
      <c r="G15" s="213"/>
      <c r="H15" s="213"/>
      <c r="I15" s="213"/>
      <c r="J15" s="213"/>
      <c r="K15" s="213"/>
      <c r="L15" s="213"/>
      <c r="M15" s="213"/>
      <c r="N15" s="213"/>
      <c r="O15" s="213"/>
      <c r="P15" s="213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213"/>
      <c r="AQ15" s="213"/>
      <c r="AR15" s="213"/>
      <c r="AS15" s="213"/>
      <c r="AT15" s="213"/>
      <c r="AU15" s="213"/>
      <c r="AV15" s="213"/>
      <c r="AW15" s="213"/>
      <c r="AX15" s="213"/>
      <c r="AY15" s="213"/>
      <c r="AZ15" s="213"/>
      <c r="BA15" s="213"/>
      <c r="BB15" s="213"/>
      <c r="BC15" s="213"/>
      <c r="BD15" s="213"/>
      <c r="BE15" s="213"/>
      <c r="BF15" s="213"/>
      <c r="BG15" s="213"/>
      <c r="BH15" s="213"/>
      <c r="BI15" s="213"/>
      <c r="BJ15" s="213"/>
      <c r="BK15" s="213"/>
      <c r="BL15" s="213"/>
      <c r="BM15" s="213"/>
      <c r="BN15" s="213"/>
      <c r="BO15" s="213"/>
      <c r="BP15" s="213"/>
      <c r="BQ15" s="213"/>
      <c r="BR15" s="213"/>
      <c r="BS15" s="213"/>
      <c r="BT15" s="213"/>
      <c r="BU15" s="213"/>
      <c r="BV15" s="213"/>
      <c r="BW15" s="213"/>
      <c r="BX15" s="213"/>
      <c r="BY15" s="213"/>
      <c r="BZ15" s="213"/>
      <c r="CA15" s="213"/>
      <c r="CB15" s="213"/>
      <c r="CC15" s="213"/>
      <c r="CD15" s="213"/>
      <c r="CE15" s="213"/>
      <c r="CF15" s="213"/>
      <c r="CG15" s="213"/>
      <c r="CH15" s="213"/>
      <c r="CI15" s="213"/>
      <c r="CJ15" s="213"/>
      <c r="CK15" s="213"/>
      <c r="CL15" s="213"/>
      <c r="CM15" s="213"/>
      <c r="CN15" s="213"/>
      <c r="CO15" s="213"/>
      <c r="CP15" s="213"/>
      <c r="CQ15" s="213"/>
      <c r="CR15" s="213"/>
      <c r="CS15" s="213"/>
      <c r="CT15" s="213"/>
      <c r="CU15" s="213"/>
      <c r="CV15" s="213"/>
      <c r="CW15" s="213"/>
      <c r="CX15" s="213"/>
      <c r="CY15" s="213"/>
      <c r="CZ15" s="213"/>
      <c r="DA15" s="213"/>
      <c r="DB15" s="213"/>
      <c r="DC15" s="213"/>
      <c r="DD15" s="213"/>
      <c r="DE15" s="213"/>
      <c r="DF15" s="213"/>
      <c r="DG15" s="213"/>
      <c r="DH15" s="213"/>
      <c r="DI15" s="213"/>
      <c r="DJ15" s="213"/>
      <c r="DK15" s="213"/>
      <c r="DL15" s="213"/>
      <c r="DM15" s="213"/>
      <c r="DN15" s="213"/>
      <c r="DO15" s="213"/>
      <c r="DP15" s="213"/>
      <c r="DQ15" s="213"/>
      <c r="DR15" s="213"/>
      <c r="DS15" s="213"/>
      <c r="DT15" s="213"/>
      <c r="DU15" s="213"/>
      <c r="DV15" s="213"/>
      <c r="DW15" s="213"/>
      <c r="DX15" s="213"/>
      <c r="DY15" s="213"/>
      <c r="DZ15" s="213"/>
      <c r="EA15" s="213"/>
      <c r="EB15" s="213"/>
      <c r="EC15" s="213"/>
      <c r="ED15" s="213"/>
      <c r="EE15" s="213"/>
      <c r="EF15" s="213"/>
      <c r="EG15" s="213"/>
      <c r="EH15" s="213"/>
      <c r="EI15" s="213"/>
      <c r="EJ15" s="213"/>
      <c r="EK15" s="213"/>
      <c r="EL15" s="213"/>
      <c r="EM15" s="213"/>
      <c r="EN15" s="213"/>
      <c r="EO15" s="213"/>
      <c r="EP15" s="213"/>
      <c r="EQ15" s="213"/>
      <c r="ER15" s="213"/>
      <c r="ES15" s="213"/>
      <c r="ET15" s="213"/>
      <c r="EU15" s="213"/>
      <c r="EV15" s="213"/>
      <c r="EW15" s="213"/>
      <c r="EX15" s="213"/>
      <c r="EY15" s="213"/>
      <c r="EZ15" s="213"/>
      <c r="FA15" s="213"/>
      <c r="FB15" s="213"/>
      <c r="FC15" s="213"/>
      <c r="FD15" s="213"/>
      <c r="FE15" s="213"/>
      <c r="FF15" s="213"/>
      <c r="FG15" s="213"/>
      <c r="FH15" s="213"/>
      <c r="FI15" s="213"/>
      <c r="FJ15" s="213"/>
      <c r="FK15" s="213"/>
      <c r="FL15" s="213"/>
      <c r="FM15" s="213"/>
      <c r="FN15" s="213"/>
      <c r="FO15" s="213"/>
      <c r="FP15" s="213"/>
      <c r="FQ15" s="213"/>
      <c r="FR15" s="213"/>
      <c r="FS15" s="213"/>
      <c r="FT15" s="213"/>
      <c r="FU15" s="213"/>
      <c r="FV15" s="213"/>
      <c r="FW15" s="213"/>
      <c r="FX15" s="213"/>
      <c r="FY15" s="213"/>
      <c r="FZ15" s="213"/>
      <c r="GA15" s="213"/>
      <c r="GB15" s="213"/>
      <c r="GC15" s="213"/>
      <c r="GD15" s="213"/>
      <c r="GE15" s="213"/>
      <c r="GF15" s="213"/>
      <c r="GG15" s="213"/>
      <c r="GH15" s="213"/>
      <c r="GI15" s="213"/>
      <c r="GJ15" s="213"/>
      <c r="GK15" s="213"/>
      <c r="GL15" s="213"/>
      <c r="GM15" s="213"/>
      <c r="GN15" s="213"/>
      <c r="GO15" s="213"/>
      <c r="GP15" s="213"/>
      <c r="GQ15" s="213"/>
      <c r="GR15" s="213"/>
      <c r="GS15" s="213"/>
      <c r="GT15" s="213"/>
      <c r="GU15" s="213"/>
      <c r="GV15" s="213"/>
      <c r="GW15" s="213"/>
      <c r="GX15" s="213"/>
      <c r="GY15" s="213"/>
      <c r="GZ15" s="213"/>
      <c r="HA15" s="213"/>
      <c r="HB15" s="213"/>
      <c r="HC15" s="213"/>
      <c r="HD15" s="213"/>
      <c r="HE15" s="213"/>
      <c r="HF15" s="213"/>
      <c r="HG15" s="213"/>
      <c r="HH15" s="213"/>
      <c r="HI15" s="213"/>
      <c r="HJ15" s="213"/>
      <c r="HK15" s="213"/>
      <c r="HL15" s="213"/>
      <c r="HM15" s="213"/>
      <c r="HN15" s="213"/>
      <c r="HO15" s="213"/>
      <c r="HP15" s="213"/>
      <c r="HQ15" s="213"/>
      <c r="HR15" s="213"/>
      <c r="HS15" s="213"/>
      <c r="HT15" s="213"/>
      <c r="HU15" s="213"/>
      <c r="HV15" s="213"/>
      <c r="HW15" s="213"/>
      <c r="HX15" s="213"/>
      <c r="HY15" s="213"/>
      <c r="HZ15" s="213"/>
      <c r="IA15" s="213"/>
      <c r="IB15" s="213"/>
      <c r="IC15" s="213"/>
      <c r="ID15" s="213"/>
      <c r="IE15" s="213"/>
    </row>
    <row r="16" spans="1:239" s="78" customFormat="1" x14ac:dyDescent="0.3">
      <c r="A16" s="161" t="s">
        <v>132</v>
      </c>
      <c r="B16" s="218">
        <f>'AAIB ratios'!B56</f>
        <v>7.3997107746401119E-3</v>
      </c>
      <c r="C16" s="218">
        <f>'AAIB ratios'!C56</f>
        <v>1.1137276128038921E-2</v>
      </c>
      <c r="D16" s="218">
        <f>'AAIB ratios'!D56</f>
        <v>7.5101623239774828E-3</v>
      </c>
      <c r="E16" s="218">
        <f>'AAIB ratios'!E56</f>
        <v>7.162933761367743E-3</v>
      </c>
      <c r="F16" s="218">
        <f>'AAIB ratios'!F56</f>
        <v>6.1588939728417398E-3</v>
      </c>
      <c r="G16" s="213"/>
      <c r="H16" s="213"/>
      <c r="I16" s="213"/>
      <c r="J16" s="213"/>
      <c r="K16" s="213"/>
      <c r="L16" s="213"/>
      <c r="M16" s="213"/>
      <c r="N16" s="213"/>
      <c r="O16" s="213"/>
      <c r="P16" s="213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213"/>
      <c r="AQ16" s="213"/>
      <c r="AR16" s="213"/>
      <c r="AS16" s="213"/>
      <c r="AT16" s="213"/>
      <c r="AU16" s="213"/>
      <c r="AV16" s="213"/>
      <c r="AW16" s="213"/>
      <c r="AX16" s="213"/>
      <c r="AY16" s="213"/>
      <c r="AZ16" s="213"/>
      <c r="BA16" s="213"/>
      <c r="BB16" s="213"/>
      <c r="BC16" s="213"/>
      <c r="BD16" s="213"/>
      <c r="BE16" s="213"/>
      <c r="BF16" s="213"/>
      <c r="BG16" s="213"/>
      <c r="BH16" s="213"/>
      <c r="BI16" s="213"/>
      <c r="BJ16" s="213"/>
      <c r="BK16" s="213"/>
      <c r="BL16" s="213"/>
      <c r="BM16" s="213"/>
      <c r="BN16" s="213"/>
      <c r="BO16" s="213"/>
      <c r="BP16" s="213"/>
      <c r="BQ16" s="213"/>
      <c r="BR16" s="213"/>
      <c r="BS16" s="213"/>
      <c r="BT16" s="213"/>
      <c r="BU16" s="213"/>
      <c r="BV16" s="213"/>
      <c r="BW16" s="213"/>
      <c r="BX16" s="213"/>
      <c r="BY16" s="213"/>
      <c r="BZ16" s="213"/>
      <c r="CA16" s="213"/>
      <c r="CB16" s="213"/>
      <c r="CC16" s="213"/>
      <c r="CD16" s="213"/>
      <c r="CE16" s="213"/>
      <c r="CF16" s="213"/>
      <c r="CG16" s="213"/>
      <c r="CH16" s="213"/>
      <c r="CI16" s="213"/>
      <c r="CJ16" s="213"/>
      <c r="CK16" s="213"/>
      <c r="CL16" s="213"/>
      <c r="CM16" s="213"/>
      <c r="CN16" s="213"/>
      <c r="CO16" s="213"/>
      <c r="CP16" s="213"/>
      <c r="CQ16" s="213"/>
      <c r="CR16" s="213"/>
      <c r="CS16" s="213"/>
      <c r="CT16" s="213"/>
      <c r="CU16" s="213"/>
      <c r="CV16" s="213"/>
      <c r="CW16" s="213"/>
      <c r="CX16" s="213"/>
      <c r="CY16" s="213"/>
      <c r="CZ16" s="213"/>
      <c r="DA16" s="213"/>
      <c r="DB16" s="213"/>
      <c r="DC16" s="213"/>
      <c r="DD16" s="213"/>
      <c r="DE16" s="213"/>
      <c r="DF16" s="213"/>
      <c r="DG16" s="213"/>
      <c r="DH16" s="213"/>
      <c r="DI16" s="213"/>
      <c r="DJ16" s="213"/>
      <c r="DK16" s="213"/>
      <c r="DL16" s="213"/>
      <c r="DM16" s="213"/>
      <c r="DN16" s="213"/>
      <c r="DO16" s="213"/>
      <c r="DP16" s="213"/>
      <c r="DQ16" s="213"/>
      <c r="DR16" s="213"/>
      <c r="DS16" s="213"/>
      <c r="DT16" s="213"/>
      <c r="DU16" s="213"/>
      <c r="DV16" s="213"/>
      <c r="DW16" s="213"/>
      <c r="DX16" s="213"/>
      <c r="DY16" s="213"/>
      <c r="DZ16" s="213"/>
      <c r="EA16" s="213"/>
      <c r="EB16" s="213"/>
      <c r="EC16" s="213"/>
      <c r="ED16" s="213"/>
      <c r="EE16" s="213"/>
      <c r="EF16" s="213"/>
      <c r="EG16" s="213"/>
      <c r="EH16" s="213"/>
      <c r="EI16" s="213"/>
      <c r="EJ16" s="213"/>
      <c r="EK16" s="213"/>
      <c r="EL16" s="213"/>
      <c r="EM16" s="213"/>
      <c r="EN16" s="213"/>
      <c r="EO16" s="213"/>
      <c r="EP16" s="213"/>
      <c r="EQ16" s="213"/>
      <c r="ER16" s="213"/>
      <c r="ES16" s="213"/>
      <c r="ET16" s="213"/>
      <c r="EU16" s="213"/>
      <c r="EV16" s="213"/>
      <c r="EW16" s="213"/>
      <c r="EX16" s="213"/>
      <c r="EY16" s="213"/>
      <c r="EZ16" s="213"/>
      <c r="FA16" s="213"/>
      <c r="FB16" s="213"/>
      <c r="FC16" s="213"/>
      <c r="FD16" s="213"/>
      <c r="FE16" s="213"/>
      <c r="FF16" s="213"/>
      <c r="FG16" s="213"/>
      <c r="FH16" s="213"/>
      <c r="FI16" s="213"/>
      <c r="FJ16" s="213"/>
      <c r="FK16" s="213"/>
      <c r="FL16" s="213"/>
      <c r="FM16" s="213"/>
      <c r="FN16" s="213"/>
      <c r="FO16" s="213"/>
      <c r="FP16" s="213"/>
      <c r="FQ16" s="213"/>
      <c r="FR16" s="213"/>
      <c r="FS16" s="213"/>
      <c r="FT16" s="213"/>
      <c r="FU16" s="213"/>
      <c r="FV16" s="213"/>
      <c r="FW16" s="213"/>
      <c r="FX16" s="213"/>
      <c r="FY16" s="213"/>
      <c r="FZ16" s="213"/>
      <c r="GA16" s="213"/>
      <c r="GB16" s="213"/>
      <c r="GC16" s="213"/>
      <c r="GD16" s="213"/>
      <c r="GE16" s="213"/>
      <c r="GF16" s="213"/>
      <c r="GG16" s="213"/>
      <c r="GH16" s="213"/>
      <c r="GI16" s="213"/>
      <c r="GJ16" s="213"/>
      <c r="GK16" s="213"/>
      <c r="GL16" s="213"/>
      <c r="GM16" s="213"/>
      <c r="GN16" s="213"/>
      <c r="GO16" s="213"/>
      <c r="GP16" s="213"/>
      <c r="GQ16" s="213"/>
      <c r="GR16" s="213"/>
      <c r="GS16" s="213"/>
      <c r="GT16" s="213"/>
      <c r="GU16" s="213"/>
      <c r="GV16" s="213"/>
      <c r="GW16" s="213"/>
      <c r="GX16" s="213"/>
      <c r="GY16" s="213"/>
      <c r="GZ16" s="213"/>
      <c r="HA16" s="213"/>
      <c r="HB16" s="213"/>
      <c r="HC16" s="213"/>
      <c r="HD16" s="213"/>
      <c r="HE16" s="213"/>
      <c r="HF16" s="213"/>
      <c r="HG16" s="213"/>
      <c r="HH16" s="213"/>
      <c r="HI16" s="213"/>
      <c r="HJ16" s="213"/>
      <c r="HK16" s="213"/>
      <c r="HL16" s="213"/>
      <c r="HM16" s="213"/>
      <c r="HN16" s="213"/>
      <c r="HO16" s="213"/>
      <c r="HP16" s="213"/>
      <c r="HQ16" s="213"/>
      <c r="HR16" s="213"/>
      <c r="HS16" s="213"/>
      <c r="HT16" s="213"/>
      <c r="HU16" s="213"/>
      <c r="HV16" s="213"/>
      <c r="HW16" s="213"/>
      <c r="HX16" s="213"/>
      <c r="HY16" s="213"/>
      <c r="HZ16" s="213"/>
      <c r="IA16" s="213"/>
      <c r="IB16" s="213"/>
      <c r="IC16" s="213"/>
      <c r="ID16" s="213"/>
      <c r="IE16" s="213"/>
    </row>
    <row r="17" spans="1:239" x14ac:dyDescent="0.3">
      <c r="A17" s="283" t="s">
        <v>124</v>
      </c>
      <c r="B17" s="283"/>
      <c r="C17" s="283"/>
      <c r="D17" s="283"/>
      <c r="E17" s="283"/>
      <c r="F17" s="283"/>
    </row>
    <row r="18" spans="1:239" s="144" customFormat="1" ht="15.6" x14ac:dyDescent="0.3">
      <c r="A18" s="145" t="s">
        <v>52</v>
      </c>
      <c r="B18" s="143">
        <v>2015</v>
      </c>
      <c r="C18" s="143">
        <v>2016</v>
      </c>
      <c r="D18" s="143">
        <v>2017</v>
      </c>
      <c r="E18" s="143">
        <v>2018</v>
      </c>
      <c r="F18" s="143">
        <v>2019</v>
      </c>
      <c r="G18" s="213"/>
      <c r="H18" s="213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213"/>
      <c r="AQ18" s="213"/>
      <c r="AR18" s="213"/>
      <c r="AS18" s="213"/>
      <c r="AT18" s="213"/>
      <c r="AU18" s="213"/>
      <c r="AV18" s="213"/>
      <c r="AW18" s="213"/>
      <c r="AX18" s="213"/>
      <c r="AY18" s="213"/>
      <c r="AZ18" s="213"/>
      <c r="BA18" s="213"/>
      <c r="BB18" s="213"/>
      <c r="BC18" s="213"/>
      <c r="BD18" s="213"/>
      <c r="BE18" s="213"/>
      <c r="BF18" s="213"/>
      <c r="BG18" s="213"/>
      <c r="BH18" s="213"/>
      <c r="BI18" s="213"/>
      <c r="BJ18" s="213"/>
      <c r="BK18" s="213"/>
      <c r="BL18" s="213"/>
      <c r="BM18" s="213"/>
      <c r="BN18" s="213"/>
      <c r="BO18" s="213"/>
      <c r="BP18" s="213"/>
      <c r="BQ18" s="213"/>
      <c r="BR18" s="213"/>
      <c r="BS18" s="213"/>
      <c r="BT18" s="213"/>
      <c r="BU18" s="213"/>
      <c r="BV18" s="213"/>
      <c r="BW18" s="213"/>
      <c r="BX18" s="213"/>
      <c r="BY18" s="213"/>
      <c r="BZ18" s="213"/>
      <c r="CA18" s="213"/>
      <c r="CB18" s="213"/>
      <c r="CC18" s="213"/>
      <c r="CD18" s="213"/>
      <c r="CE18" s="213"/>
      <c r="CF18" s="213"/>
      <c r="CG18" s="213"/>
      <c r="CH18" s="213"/>
      <c r="CI18" s="213"/>
      <c r="CJ18" s="213"/>
      <c r="CK18" s="213"/>
      <c r="CL18" s="213"/>
      <c r="CM18" s="213"/>
      <c r="CN18" s="213"/>
      <c r="CO18" s="213"/>
      <c r="CP18" s="213"/>
      <c r="CQ18" s="213"/>
      <c r="CR18" s="213"/>
      <c r="CS18" s="213"/>
      <c r="CT18" s="213"/>
      <c r="CU18" s="213"/>
      <c r="CV18" s="213"/>
      <c r="CW18" s="213"/>
      <c r="CX18" s="213"/>
      <c r="CY18" s="213"/>
      <c r="CZ18" s="213"/>
      <c r="DA18" s="213"/>
      <c r="DB18" s="213"/>
      <c r="DC18" s="213"/>
      <c r="DD18" s="213"/>
      <c r="DE18" s="213"/>
      <c r="DF18" s="213"/>
      <c r="DG18" s="213"/>
      <c r="DH18" s="213"/>
      <c r="DI18" s="213"/>
      <c r="DJ18" s="213"/>
      <c r="DK18" s="213"/>
      <c r="DL18" s="213"/>
      <c r="DM18" s="213"/>
      <c r="DN18" s="213"/>
      <c r="DO18" s="213"/>
      <c r="DP18" s="213"/>
      <c r="DQ18" s="213"/>
      <c r="DR18" s="213"/>
      <c r="DS18" s="213"/>
      <c r="DT18" s="213"/>
      <c r="DU18" s="213"/>
      <c r="DV18" s="213"/>
      <c r="DW18" s="213"/>
      <c r="DX18" s="213"/>
      <c r="DY18" s="213"/>
      <c r="DZ18" s="213"/>
      <c r="EA18" s="213"/>
      <c r="EB18" s="213"/>
      <c r="EC18" s="213"/>
      <c r="ED18" s="213"/>
      <c r="EE18" s="213"/>
      <c r="EF18" s="213"/>
      <c r="EG18" s="213"/>
      <c r="EH18" s="213"/>
      <c r="EI18" s="213"/>
      <c r="EJ18" s="213"/>
      <c r="EK18" s="213"/>
      <c r="EL18" s="213"/>
      <c r="EM18" s="213"/>
      <c r="EN18" s="213"/>
      <c r="EO18" s="213"/>
      <c r="EP18" s="213"/>
      <c r="EQ18" s="213"/>
      <c r="ER18" s="213"/>
      <c r="ES18" s="213"/>
      <c r="ET18" s="213"/>
      <c r="EU18" s="213"/>
      <c r="EV18" s="213"/>
      <c r="EW18" s="213"/>
      <c r="EX18" s="213"/>
      <c r="EY18" s="213"/>
      <c r="EZ18" s="213"/>
      <c r="FA18" s="213"/>
      <c r="FB18" s="213"/>
      <c r="FC18" s="213"/>
      <c r="FD18" s="213"/>
      <c r="FE18" s="213"/>
      <c r="FF18" s="213"/>
      <c r="FG18" s="213"/>
      <c r="FH18" s="213"/>
      <c r="FI18" s="213"/>
      <c r="FJ18" s="213"/>
      <c r="FK18" s="213"/>
      <c r="FL18" s="213"/>
      <c r="FM18" s="213"/>
      <c r="FN18" s="213"/>
      <c r="FO18" s="213"/>
      <c r="FP18" s="213"/>
      <c r="FQ18" s="213"/>
      <c r="FR18" s="213"/>
      <c r="FS18" s="213"/>
      <c r="FT18" s="213"/>
      <c r="FU18" s="213"/>
      <c r="FV18" s="213"/>
      <c r="FW18" s="213"/>
      <c r="FX18" s="213"/>
      <c r="FY18" s="213"/>
      <c r="FZ18" s="213"/>
      <c r="GA18" s="213"/>
      <c r="GB18" s="213"/>
      <c r="GC18" s="213"/>
      <c r="GD18" s="213"/>
      <c r="GE18" s="213"/>
      <c r="GF18" s="213"/>
      <c r="GG18" s="213"/>
      <c r="GH18" s="213"/>
      <c r="GI18" s="213"/>
      <c r="GJ18" s="213"/>
      <c r="GK18" s="213"/>
      <c r="GL18" s="213"/>
      <c r="GM18" s="213"/>
      <c r="GN18" s="213"/>
      <c r="GO18" s="213"/>
      <c r="GP18" s="213"/>
      <c r="GQ18" s="213"/>
      <c r="GR18" s="213"/>
      <c r="GS18" s="213"/>
      <c r="GT18" s="213"/>
      <c r="GU18" s="213"/>
      <c r="GV18" s="213"/>
      <c r="GW18" s="213"/>
      <c r="GX18" s="213"/>
      <c r="GY18" s="213"/>
      <c r="GZ18" s="213"/>
      <c r="HA18" s="213"/>
      <c r="HB18" s="213"/>
      <c r="HC18" s="213"/>
      <c r="HD18" s="213"/>
      <c r="HE18" s="213"/>
      <c r="HF18" s="213"/>
      <c r="HG18" s="213"/>
      <c r="HH18" s="213"/>
      <c r="HI18" s="213"/>
      <c r="HJ18" s="213"/>
      <c r="HK18" s="213"/>
      <c r="HL18" s="213"/>
      <c r="HM18" s="213"/>
      <c r="HN18" s="213"/>
      <c r="HO18" s="213"/>
      <c r="HP18" s="213"/>
      <c r="HQ18" s="213"/>
      <c r="HR18" s="213"/>
      <c r="HS18" s="213"/>
      <c r="HT18" s="213"/>
      <c r="HU18" s="213"/>
      <c r="HV18" s="213"/>
      <c r="HW18" s="213"/>
      <c r="HX18" s="213"/>
      <c r="HY18" s="213"/>
      <c r="HZ18" s="213"/>
      <c r="IA18" s="213"/>
      <c r="IB18" s="213"/>
      <c r="IC18" s="213"/>
      <c r="ID18" s="213"/>
      <c r="IE18" s="213"/>
    </row>
    <row r="19" spans="1:239" s="41" customFormat="1" x14ac:dyDescent="0.3">
      <c r="A19" s="157" t="s">
        <v>131</v>
      </c>
      <c r="B19" s="219">
        <f>'QNB ratios'!B66</f>
        <v>0.21018015932190734</v>
      </c>
      <c r="C19" s="219">
        <f>'QNB ratios'!C66</f>
        <v>0.16361300151019864</v>
      </c>
      <c r="D19" s="219">
        <f>'QNB ratios'!D66</f>
        <v>0.24271861629771582</v>
      </c>
      <c r="E19" s="219">
        <f>'QNB ratios'!E66</f>
        <v>0.24974769341558672</v>
      </c>
      <c r="F19" s="219">
        <f>'QNB ratios'!F66</f>
        <v>0.24347476075007898</v>
      </c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213"/>
      <c r="AQ19" s="213"/>
      <c r="AR19" s="213"/>
      <c r="AS19" s="213"/>
      <c r="AT19" s="213"/>
      <c r="AU19" s="213"/>
      <c r="AV19" s="213"/>
      <c r="AW19" s="213"/>
      <c r="AX19" s="213"/>
      <c r="AY19" s="213"/>
      <c r="AZ19" s="213"/>
      <c r="BA19" s="213"/>
      <c r="BB19" s="213"/>
      <c r="BC19" s="213"/>
      <c r="BD19" s="213"/>
      <c r="BE19" s="213"/>
      <c r="BF19" s="213"/>
      <c r="BG19" s="213"/>
      <c r="BH19" s="213"/>
      <c r="BI19" s="213"/>
      <c r="BJ19" s="213"/>
      <c r="BK19" s="213"/>
      <c r="BL19" s="213"/>
      <c r="BM19" s="213"/>
      <c r="BN19" s="213"/>
      <c r="BO19" s="213"/>
      <c r="BP19" s="213"/>
      <c r="BQ19" s="213"/>
      <c r="BR19" s="213"/>
      <c r="BS19" s="213"/>
      <c r="BT19" s="213"/>
      <c r="BU19" s="213"/>
      <c r="BV19" s="213"/>
      <c r="BW19" s="213"/>
      <c r="BX19" s="213"/>
      <c r="BY19" s="213"/>
      <c r="BZ19" s="213"/>
      <c r="CA19" s="213"/>
      <c r="CB19" s="213"/>
      <c r="CC19" s="213"/>
      <c r="CD19" s="213"/>
      <c r="CE19" s="213"/>
      <c r="CF19" s="213"/>
      <c r="CG19" s="213"/>
      <c r="CH19" s="213"/>
      <c r="CI19" s="213"/>
      <c r="CJ19" s="213"/>
      <c r="CK19" s="213"/>
      <c r="CL19" s="213"/>
      <c r="CM19" s="213"/>
      <c r="CN19" s="213"/>
      <c r="CO19" s="213"/>
      <c r="CP19" s="213"/>
      <c r="CQ19" s="213"/>
      <c r="CR19" s="213"/>
      <c r="CS19" s="213"/>
      <c r="CT19" s="213"/>
      <c r="CU19" s="213"/>
      <c r="CV19" s="213"/>
      <c r="CW19" s="213"/>
      <c r="CX19" s="213"/>
      <c r="CY19" s="213"/>
      <c r="CZ19" s="213"/>
      <c r="DA19" s="213"/>
      <c r="DB19" s="213"/>
      <c r="DC19" s="213"/>
      <c r="DD19" s="213"/>
      <c r="DE19" s="213"/>
      <c r="DF19" s="213"/>
      <c r="DG19" s="213"/>
      <c r="DH19" s="213"/>
      <c r="DI19" s="213"/>
      <c r="DJ19" s="213"/>
      <c r="DK19" s="213"/>
      <c r="DL19" s="213"/>
      <c r="DM19" s="213"/>
      <c r="DN19" s="213"/>
      <c r="DO19" s="213"/>
      <c r="DP19" s="213"/>
      <c r="DQ19" s="213"/>
      <c r="DR19" s="213"/>
      <c r="DS19" s="213"/>
      <c r="DT19" s="213"/>
      <c r="DU19" s="213"/>
      <c r="DV19" s="213"/>
      <c r="DW19" s="213"/>
      <c r="DX19" s="213"/>
      <c r="DY19" s="213"/>
      <c r="DZ19" s="213"/>
      <c r="EA19" s="213"/>
      <c r="EB19" s="213"/>
      <c r="EC19" s="213"/>
      <c r="ED19" s="213"/>
      <c r="EE19" s="213"/>
      <c r="EF19" s="213"/>
      <c r="EG19" s="213"/>
      <c r="EH19" s="213"/>
      <c r="EI19" s="213"/>
      <c r="EJ19" s="213"/>
      <c r="EK19" s="213"/>
      <c r="EL19" s="213"/>
      <c r="EM19" s="213"/>
      <c r="EN19" s="213"/>
      <c r="EO19" s="213"/>
      <c r="EP19" s="213"/>
      <c r="EQ19" s="213"/>
      <c r="ER19" s="213"/>
      <c r="ES19" s="213"/>
      <c r="ET19" s="213"/>
      <c r="EU19" s="213"/>
      <c r="EV19" s="213"/>
      <c r="EW19" s="213"/>
      <c r="EX19" s="213"/>
      <c r="EY19" s="213"/>
      <c r="EZ19" s="213"/>
      <c r="FA19" s="213"/>
      <c r="FB19" s="213"/>
      <c r="FC19" s="213"/>
      <c r="FD19" s="213"/>
      <c r="FE19" s="213"/>
      <c r="FF19" s="213"/>
      <c r="FG19" s="213"/>
      <c r="FH19" s="213"/>
      <c r="FI19" s="213"/>
      <c r="FJ19" s="213"/>
      <c r="FK19" s="213"/>
      <c r="FL19" s="213"/>
      <c r="FM19" s="213"/>
      <c r="FN19" s="213"/>
      <c r="FO19" s="213"/>
      <c r="FP19" s="213"/>
      <c r="FQ19" s="213"/>
      <c r="FR19" s="213"/>
      <c r="FS19" s="213"/>
      <c r="FT19" s="213"/>
      <c r="FU19" s="213"/>
      <c r="FV19" s="213"/>
      <c r="FW19" s="213"/>
      <c r="FX19" s="213"/>
      <c r="FY19" s="213"/>
      <c r="FZ19" s="213"/>
      <c r="GA19" s="213"/>
      <c r="GB19" s="213"/>
      <c r="GC19" s="213"/>
      <c r="GD19" s="213"/>
      <c r="GE19" s="213"/>
      <c r="GF19" s="213"/>
      <c r="GG19" s="213"/>
      <c r="GH19" s="213"/>
      <c r="GI19" s="213"/>
      <c r="GJ19" s="213"/>
      <c r="GK19" s="213"/>
      <c r="GL19" s="213"/>
      <c r="GM19" s="213"/>
      <c r="GN19" s="213"/>
      <c r="GO19" s="213"/>
      <c r="GP19" s="213"/>
      <c r="GQ19" s="213"/>
      <c r="GR19" s="213"/>
      <c r="GS19" s="213"/>
      <c r="GT19" s="213"/>
      <c r="GU19" s="213"/>
      <c r="GV19" s="213"/>
      <c r="GW19" s="213"/>
      <c r="GX19" s="213"/>
      <c r="GY19" s="213"/>
      <c r="GZ19" s="213"/>
      <c r="HA19" s="213"/>
      <c r="HB19" s="213"/>
      <c r="HC19" s="213"/>
      <c r="HD19" s="213"/>
      <c r="HE19" s="213"/>
      <c r="HF19" s="213"/>
      <c r="HG19" s="213"/>
      <c r="HH19" s="213"/>
      <c r="HI19" s="213"/>
      <c r="HJ19" s="213"/>
      <c r="HK19" s="213"/>
      <c r="HL19" s="213"/>
      <c r="HM19" s="213"/>
      <c r="HN19" s="213"/>
      <c r="HO19" s="213"/>
      <c r="HP19" s="213"/>
      <c r="HQ19" s="213"/>
      <c r="HR19" s="213"/>
      <c r="HS19" s="213"/>
      <c r="HT19" s="213"/>
      <c r="HU19" s="213"/>
      <c r="HV19" s="213"/>
      <c r="HW19" s="213"/>
      <c r="HX19" s="213"/>
      <c r="HY19" s="213"/>
      <c r="HZ19" s="213"/>
      <c r="IA19" s="213"/>
      <c r="IB19" s="213"/>
      <c r="IC19" s="213"/>
      <c r="ID19" s="213"/>
      <c r="IE19" s="213"/>
    </row>
    <row r="20" spans="1:239" x14ac:dyDescent="0.3">
      <c r="A20" s="160" t="s">
        <v>132</v>
      </c>
      <c r="B20" s="215">
        <f>'AAIB ratios'!B68</f>
        <v>0.16090372821107932</v>
      </c>
      <c r="C20" s="215">
        <f>'AAIB ratios'!C68</f>
        <v>0.16684798001053469</v>
      </c>
      <c r="D20" s="215">
        <f>'AAIB ratios'!D68</f>
        <v>0.14903000396630969</v>
      </c>
      <c r="E20" s="215">
        <f>'AAIB ratios'!E68</f>
        <v>0.14111778333410749</v>
      </c>
      <c r="F20" s="215">
        <f>'AAIB ratios'!F68</f>
        <v>9.9023975895060179E-2</v>
      </c>
    </row>
    <row r="21" spans="1:239" s="146" customFormat="1" ht="17.399999999999999" x14ac:dyDescent="0.3">
      <c r="A21" s="285" t="s">
        <v>125</v>
      </c>
      <c r="B21" s="285"/>
      <c r="C21" s="285"/>
      <c r="D21" s="285"/>
      <c r="E21" s="285"/>
      <c r="F21" s="285"/>
      <c r="G21" s="213"/>
      <c r="H21" s="213"/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213"/>
      <c r="AQ21" s="213"/>
      <c r="AR21" s="213"/>
      <c r="AS21" s="213"/>
      <c r="AT21" s="213"/>
      <c r="AU21" s="213"/>
      <c r="AV21" s="213"/>
      <c r="AW21" s="213"/>
      <c r="AX21" s="213"/>
      <c r="AY21" s="213"/>
      <c r="AZ21" s="213"/>
      <c r="BA21" s="213"/>
      <c r="BB21" s="213"/>
      <c r="BC21" s="213"/>
      <c r="BD21" s="213"/>
      <c r="BE21" s="213"/>
      <c r="BF21" s="213"/>
      <c r="BG21" s="213"/>
      <c r="BH21" s="213"/>
      <c r="BI21" s="213"/>
      <c r="BJ21" s="213"/>
      <c r="BK21" s="213"/>
      <c r="BL21" s="213"/>
      <c r="BM21" s="213"/>
      <c r="BN21" s="213"/>
      <c r="BO21" s="213"/>
      <c r="BP21" s="213"/>
      <c r="BQ21" s="213"/>
      <c r="BR21" s="213"/>
      <c r="BS21" s="213"/>
      <c r="BT21" s="213"/>
      <c r="BU21" s="213"/>
      <c r="BV21" s="213"/>
      <c r="BW21" s="213"/>
      <c r="BX21" s="213"/>
      <c r="BY21" s="213"/>
      <c r="BZ21" s="213"/>
      <c r="CA21" s="213"/>
      <c r="CB21" s="213"/>
      <c r="CC21" s="213"/>
      <c r="CD21" s="213"/>
      <c r="CE21" s="213"/>
      <c r="CF21" s="213"/>
      <c r="CG21" s="213"/>
      <c r="CH21" s="213"/>
      <c r="CI21" s="213"/>
      <c r="CJ21" s="213"/>
      <c r="CK21" s="213"/>
      <c r="CL21" s="213"/>
      <c r="CM21" s="213"/>
      <c r="CN21" s="213"/>
      <c r="CO21" s="213"/>
      <c r="CP21" s="213"/>
      <c r="CQ21" s="213"/>
      <c r="CR21" s="213"/>
      <c r="CS21" s="213"/>
      <c r="CT21" s="213"/>
      <c r="CU21" s="213"/>
      <c r="CV21" s="213"/>
      <c r="CW21" s="213"/>
      <c r="CX21" s="213"/>
      <c r="CY21" s="213"/>
      <c r="CZ21" s="213"/>
      <c r="DA21" s="213"/>
      <c r="DB21" s="213"/>
      <c r="DC21" s="213"/>
      <c r="DD21" s="213"/>
      <c r="DE21" s="213"/>
      <c r="DF21" s="213"/>
      <c r="DG21" s="213"/>
      <c r="DH21" s="213"/>
      <c r="DI21" s="213"/>
      <c r="DJ21" s="213"/>
      <c r="DK21" s="213"/>
      <c r="DL21" s="213"/>
      <c r="DM21" s="213"/>
      <c r="DN21" s="213"/>
      <c r="DO21" s="213"/>
      <c r="DP21" s="213"/>
      <c r="DQ21" s="213"/>
      <c r="DR21" s="213"/>
      <c r="DS21" s="213"/>
      <c r="DT21" s="213"/>
      <c r="DU21" s="213"/>
      <c r="DV21" s="213"/>
      <c r="DW21" s="213"/>
      <c r="DX21" s="213"/>
      <c r="DY21" s="213"/>
      <c r="DZ21" s="213"/>
      <c r="EA21" s="213"/>
      <c r="EB21" s="213"/>
      <c r="EC21" s="213"/>
      <c r="ED21" s="213"/>
      <c r="EE21" s="213"/>
      <c r="EF21" s="213"/>
      <c r="EG21" s="213"/>
      <c r="EH21" s="213"/>
      <c r="EI21" s="213"/>
      <c r="EJ21" s="213"/>
      <c r="EK21" s="213"/>
      <c r="EL21" s="213"/>
      <c r="EM21" s="213"/>
      <c r="EN21" s="213"/>
      <c r="EO21" s="213"/>
      <c r="EP21" s="213"/>
      <c r="EQ21" s="213"/>
      <c r="ER21" s="213"/>
      <c r="ES21" s="213"/>
      <c r="ET21" s="213"/>
      <c r="EU21" s="213"/>
      <c r="EV21" s="213"/>
      <c r="EW21" s="213"/>
      <c r="EX21" s="213"/>
      <c r="EY21" s="213"/>
      <c r="EZ21" s="213"/>
      <c r="FA21" s="213"/>
      <c r="FB21" s="213"/>
      <c r="FC21" s="213"/>
      <c r="FD21" s="213"/>
      <c r="FE21" s="213"/>
      <c r="FF21" s="213"/>
      <c r="FG21" s="213"/>
      <c r="FH21" s="213"/>
      <c r="FI21" s="213"/>
      <c r="FJ21" s="213"/>
      <c r="FK21" s="213"/>
      <c r="FL21" s="213"/>
      <c r="FM21" s="213"/>
      <c r="FN21" s="213"/>
      <c r="FO21" s="213"/>
      <c r="FP21" s="213"/>
      <c r="FQ21" s="213"/>
      <c r="FR21" s="213"/>
      <c r="FS21" s="213"/>
      <c r="FT21" s="213"/>
      <c r="FU21" s="213"/>
      <c r="FV21" s="213"/>
      <c r="FW21" s="213"/>
      <c r="FX21" s="213"/>
      <c r="FY21" s="213"/>
      <c r="FZ21" s="213"/>
      <c r="GA21" s="213"/>
      <c r="GB21" s="213"/>
      <c r="GC21" s="213"/>
      <c r="GD21" s="213"/>
      <c r="GE21" s="213"/>
      <c r="GF21" s="213"/>
      <c r="GG21" s="213"/>
      <c r="GH21" s="213"/>
      <c r="GI21" s="213"/>
      <c r="GJ21" s="213"/>
      <c r="GK21" s="213"/>
      <c r="GL21" s="213"/>
      <c r="GM21" s="213"/>
      <c r="GN21" s="213"/>
      <c r="GO21" s="213"/>
      <c r="GP21" s="213"/>
      <c r="GQ21" s="213"/>
      <c r="GR21" s="213"/>
      <c r="GS21" s="213"/>
      <c r="GT21" s="213"/>
      <c r="GU21" s="213"/>
      <c r="GV21" s="213"/>
      <c r="GW21" s="213"/>
      <c r="GX21" s="213"/>
      <c r="GY21" s="213"/>
      <c r="GZ21" s="213"/>
      <c r="HA21" s="213"/>
      <c r="HB21" s="213"/>
      <c r="HC21" s="213"/>
      <c r="HD21" s="213"/>
      <c r="HE21" s="213"/>
      <c r="HF21" s="213"/>
      <c r="HG21" s="213"/>
      <c r="HH21" s="213"/>
      <c r="HI21" s="213"/>
      <c r="HJ21" s="213"/>
      <c r="HK21" s="213"/>
      <c r="HL21" s="213"/>
      <c r="HM21" s="213"/>
      <c r="HN21" s="213"/>
      <c r="HO21" s="213"/>
      <c r="HP21" s="213"/>
      <c r="HQ21" s="213"/>
      <c r="HR21" s="213"/>
      <c r="HS21" s="213"/>
      <c r="HT21" s="213"/>
      <c r="HU21" s="213"/>
      <c r="HV21" s="213"/>
      <c r="HW21" s="213"/>
      <c r="HX21" s="213"/>
      <c r="HY21" s="213"/>
      <c r="HZ21" s="213"/>
      <c r="IA21" s="213"/>
      <c r="IB21" s="213"/>
      <c r="IC21" s="213"/>
      <c r="ID21" s="213"/>
      <c r="IE21" s="213"/>
    </row>
    <row r="22" spans="1:239" x14ac:dyDescent="0.3">
      <c r="A22" s="282" t="s">
        <v>126</v>
      </c>
      <c r="B22" s="282"/>
      <c r="C22" s="282"/>
      <c r="D22" s="282"/>
      <c r="E22" s="282"/>
      <c r="F22" s="282"/>
    </row>
    <row r="23" spans="1:239" s="144" customFormat="1" x14ac:dyDescent="0.3">
      <c r="A23" s="143" t="s">
        <v>52</v>
      </c>
      <c r="B23" s="143">
        <v>2015</v>
      </c>
      <c r="C23" s="143">
        <v>2016</v>
      </c>
      <c r="D23" s="143">
        <v>2017</v>
      </c>
      <c r="E23" s="143">
        <v>2018</v>
      </c>
      <c r="F23" s="143">
        <v>2019</v>
      </c>
      <c r="G23" s="213"/>
      <c r="H23" s="213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213"/>
      <c r="AQ23" s="213"/>
      <c r="AR23" s="213"/>
      <c r="AS23" s="213"/>
      <c r="AT23" s="213"/>
      <c r="AU23" s="213"/>
      <c r="AV23" s="213"/>
      <c r="AW23" s="213"/>
      <c r="AX23" s="213"/>
      <c r="AY23" s="213"/>
      <c r="AZ23" s="213"/>
      <c r="BA23" s="213"/>
      <c r="BB23" s="213"/>
      <c r="BC23" s="213"/>
      <c r="BD23" s="213"/>
      <c r="BE23" s="213"/>
      <c r="BF23" s="213"/>
      <c r="BG23" s="213"/>
      <c r="BH23" s="213"/>
      <c r="BI23" s="213"/>
      <c r="BJ23" s="213"/>
      <c r="BK23" s="213"/>
      <c r="BL23" s="213"/>
      <c r="BM23" s="213"/>
      <c r="BN23" s="213"/>
      <c r="BO23" s="213"/>
      <c r="BP23" s="213"/>
      <c r="BQ23" s="213"/>
      <c r="BR23" s="213"/>
      <c r="BS23" s="213"/>
      <c r="BT23" s="213"/>
      <c r="BU23" s="213"/>
      <c r="BV23" s="213"/>
      <c r="BW23" s="213"/>
      <c r="BX23" s="213"/>
      <c r="BY23" s="213"/>
      <c r="BZ23" s="213"/>
      <c r="CA23" s="213"/>
      <c r="CB23" s="213"/>
      <c r="CC23" s="213"/>
      <c r="CD23" s="213"/>
      <c r="CE23" s="213"/>
      <c r="CF23" s="213"/>
      <c r="CG23" s="213"/>
      <c r="CH23" s="213"/>
      <c r="CI23" s="213"/>
      <c r="CJ23" s="213"/>
      <c r="CK23" s="213"/>
      <c r="CL23" s="213"/>
      <c r="CM23" s="213"/>
      <c r="CN23" s="213"/>
      <c r="CO23" s="213"/>
      <c r="CP23" s="213"/>
      <c r="CQ23" s="213"/>
      <c r="CR23" s="213"/>
      <c r="CS23" s="213"/>
      <c r="CT23" s="213"/>
      <c r="CU23" s="213"/>
      <c r="CV23" s="213"/>
      <c r="CW23" s="213"/>
      <c r="CX23" s="213"/>
      <c r="CY23" s="213"/>
      <c r="CZ23" s="213"/>
      <c r="DA23" s="213"/>
      <c r="DB23" s="213"/>
      <c r="DC23" s="213"/>
      <c r="DD23" s="213"/>
      <c r="DE23" s="213"/>
      <c r="DF23" s="213"/>
      <c r="DG23" s="213"/>
      <c r="DH23" s="213"/>
      <c r="DI23" s="213"/>
      <c r="DJ23" s="213"/>
      <c r="DK23" s="213"/>
      <c r="DL23" s="213"/>
      <c r="DM23" s="213"/>
      <c r="DN23" s="213"/>
      <c r="DO23" s="213"/>
      <c r="DP23" s="213"/>
      <c r="DQ23" s="213"/>
      <c r="DR23" s="213"/>
      <c r="DS23" s="213"/>
      <c r="DT23" s="213"/>
      <c r="DU23" s="213"/>
      <c r="DV23" s="213"/>
      <c r="DW23" s="213"/>
      <c r="DX23" s="213"/>
      <c r="DY23" s="213"/>
      <c r="DZ23" s="213"/>
      <c r="EA23" s="213"/>
      <c r="EB23" s="213"/>
      <c r="EC23" s="213"/>
      <c r="ED23" s="213"/>
      <c r="EE23" s="213"/>
      <c r="EF23" s="213"/>
      <c r="EG23" s="213"/>
      <c r="EH23" s="213"/>
      <c r="EI23" s="213"/>
      <c r="EJ23" s="213"/>
      <c r="EK23" s="213"/>
      <c r="EL23" s="213"/>
      <c r="EM23" s="213"/>
      <c r="EN23" s="213"/>
      <c r="EO23" s="213"/>
      <c r="EP23" s="213"/>
      <c r="EQ23" s="213"/>
      <c r="ER23" s="213"/>
      <c r="ES23" s="213"/>
      <c r="ET23" s="213"/>
      <c r="EU23" s="213"/>
      <c r="EV23" s="213"/>
      <c r="EW23" s="213"/>
      <c r="EX23" s="213"/>
      <c r="EY23" s="213"/>
      <c r="EZ23" s="213"/>
      <c r="FA23" s="213"/>
      <c r="FB23" s="213"/>
      <c r="FC23" s="213"/>
      <c r="FD23" s="213"/>
      <c r="FE23" s="213"/>
      <c r="FF23" s="213"/>
      <c r="FG23" s="213"/>
      <c r="FH23" s="213"/>
      <c r="FI23" s="213"/>
      <c r="FJ23" s="213"/>
      <c r="FK23" s="213"/>
      <c r="FL23" s="213"/>
      <c r="FM23" s="213"/>
      <c r="FN23" s="213"/>
      <c r="FO23" s="213"/>
      <c r="FP23" s="213"/>
      <c r="FQ23" s="213"/>
      <c r="FR23" s="213"/>
      <c r="FS23" s="213"/>
      <c r="FT23" s="213"/>
      <c r="FU23" s="213"/>
      <c r="FV23" s="213"/>
      <c r="FW23" s="213"/>
      <c r="FX23" s="213"/>
      <c r="FY23" s="213"/>
      <c r="FZ23" s="213"/>
      <c r="GA23" s="213"/>
      <c r="GB23" s="213"/>
      <c r="GC23" s="213"/>
      <c r="GD23" s="213"/>
      <c r="GE23" s="213"/>
      <c r="GF23" s="213"/>
      <c r="GG23" s="213"/>
      <c r="GH23" s="213"/>
      <c r="GI23" s="213"/>
      <c r="GJ23" s="213"/>
      <c r="GK23" s="213"/>
      <c r="GL23" s="213"/>
      <c r="GM23" s="213"/>
      <c r="GN23" s="213"/>
      <c r="GO23" s="213"/>
      <c r="GP23" s="213"/>
      <c r="GQ23" s="213"/>
      <c r="GR23" s="213"/>
      <c r="GS23" s="213"/>
      <c r="GT23" s="213"/>
      <c r="GU23" s="213"/>
      <c r="GV23" s="213"/>
      <c r="GW23" s="213"/>
      <c r="GX23" s="213"/>
      <c r="GY23" s="213"/>
      <c r="GZ23" s="213"/>
      <c r="HA23" s="213"/>
      <c r="HB23" s="213"/>
      <c r="HC23" s="213"/>
      <c r="HD23" s="213"/>
      <c r="HE23" s="213"/>
      <c r="HF23" s="213"/>
      <c r="HG23" s="213"/>
      <c r="HH23" s="213"/>
      <c r="HI23" s="213"/>
      <c r="HJ23" s="213"/>
      <c r="HK23" s="213"/>
      <c r="HL23" s="213"/>
      <c r="HM23" s="213"/>
      <c r="HN23" s="213"/>
      <c r="HO23" s="213"/>
      <c r="HP23" s="213"/>
      <c r="HQ23" s="213"/>
      <c r="HR23" s="213"/>
      <c r="HS23" s="213"/>
      <c r="HT23" s="213"/>
      <c r="HU23" s="213"/>
      <c r="HV23" s="213"/>
      <c r="HW23" s="213"/>
      <c r="HX23" s="213"/>
      <c r="HY23" s="213"/>
      <c r="HZ23" s="213"/>
      <c r="IA23" s="213"/>
      <c r="IB23" s="213"/>
      <c r="IC23" s="213"/>
      <c r="ID23" s="213"/>
      <c r="IE23" s="213"/>
    </row>
    <row r="24" spans="1:239" s="41" customFormat="1" x14ac:dyDescent="0.3">
      <c r="A24" s="157" t="s">
        <v>131</v>
      </c>
      <c r="B24" s="220">
        <f>'QNB ratios'!B72</f>
        <v>0.49689302074441327</v>
      </c>
      <c r="C24" s="220">
        <f>'QNB ratios'!C72</f>
        <v>0.32259942524453677</v>
      </c>
      <c r="D24" s="220">
        <f>'QNB ratios'!D72</f>
        <v>0.51118189855575158</v>
      </c>
      <c r="E24" s="220">
        <f>'QNB ratios'!E72</f>
        <v>0.53707080803953045</v>
      </c>
      <c r="F24" s="220">
        <f>'QNB ratios'!F72</f>
        <v>0.53443003159128399</v>
      </c>
      <c r="G24" s="213"/>
      <c r="H24" s="213"/>
      <c r="I24" s="213"/>
      <c r="J24" s="213"/>
      <c r="K24" s="213"/>
      <c r="L24" s="213"/>
      <c r="M24" s="213"/>
      <c r="N24" s="213"/>
      <c r="O24" s="213"/>
      <c r="P24" s="213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213"/>
      <c r="AQ24" s="213"/>
      <c r="AR24" s="213"/>
      <c r="AS24" s="213"/>
      <c r="AT24" s="213"/>
      <c r="AU24" s="213"/>
      <c r="AV24" s="213"/>
      <c r="AW24" s="213"/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/>
      <c r="BI24" s="213"/>
      <c r="BJ24" s="213"/>
      <c r="BK24" s="213"/>
      <c r="BL24" s="213"/>
      <c r="BM24" s="213"/>
      <c r="BN24" s="213"/>
      <c r="BO24" s="213"/>
      <c r="BP24" s="213"/>
      <c r="BQ24" s="213"/>
      <c r="BR24" s="213"/>
      <c r="BS24" s="213"/>
      <c r="BT24" s="213"/>
      <c r="BU24" s="213"/>
      <c r="BV24" s="213"/>
      <c r="BW24" s="213"/>
      <c r="BX24" s="213"/>
      <c r="BY24" s="213"/>
      <c r="BZ24" s="213"/>
      <c r="CA24" s="213"/>
      <c r="CB24" s="213"/>
      <c r="CC24" s="213"/>
      <c r="CD24" s="213"/>
      <c r="CE24" s="213"/>
      <c r="CF24" s="213"/>
      <c r="CG24" s="213"/>
      <c r="CH24" s="213"/>
      <c r="CI24" s="213"/>
      <c r="CJ24" s="213"/>
      <c r="CK24" s="213"/>
      <c r="CL24" s="213"/>
      <c r="CM24" s="213"/>
      <c r="CN24" s="213"/>
      <c r="CO24" s="213"/>
      <c r="CP24" s="213"/>
      <c r="CQ24" s="213"/>
      <c r="CR24" s="213"/>
      <c r="CS24" s="213"/>
      <c r="CT24" s="213"/>
      <c r="CU24" s="213"/>
      <c r="CV24" s="213"/>
      <c r="CW24" s="213"/>
      <c r="CX24" s="213"/>
      <c r="CY24" s="213"/>
      <c r="CZ24" s="213"/>
      <c r="DA24" s="213"/>
      <c r="DB24" s="213"/>
      <c r="DC24" s="213"/>
      <c r="DD24" s="213"/>
      <c r="DE24" s="213"/>
      <c r="DF24" s="213"/>
      <c r="DG24" s="213"/>
      <c r="DH24" s="213"/>
      <c r="DI24" s="213"/>
      <c r="DJ24" s="213"/>
      <c r="DK24" s="213"/>
      <c r="DL24" s="213"/>
      <c r="DM24" s="213"/>
      <c r="DN24" s="213"/>
      <c r="DO24" s="213"/>
      <c r="DP24" s="213"/>
      <c r="DQ24" s="213"/>
      <c r="DR24" s="213"/>
      <c r="DS24" s="213"/>
      <c r="DT24" s="213"/>
      <c r="DU24" s="213"/>
      <c r="DV24" s="213"/>
      <c r="DW24" s="213"/>
      <c r="DX24" s="213"/>
      <c r="DY24" s="213"/>
      <c r="DZ24" s="213"/>
      <c r="EA24" s="213"/>
      <c r="EB24" s="213"/>
      <c r="EC24" s="213"/>
      <c r="ED24" s="213"/>
      <c r="EE24" s="213"/>
      <c r="EF24" s="213"/>
      <c r="EG24" s="213"/>
      <c r="EH24" s="213"/>
      <c r="EI24" s="213"/>
      <c r="EJ24" s="213"/>
      <c r="EK24" s="213"/>
      <c r="EL24" s="213"/>
      <c r="EM24" s="213"/>
      <c r="EN24" s="213"/>
      <c r="EO24" s="213"/>
      <c r="EP24" s="213"/>
      <c r="EQ24" s="213"/>
      <c r="ER24" s="213"/>
      <c r="ES24" s="213"/>
      <c r="ET24" s="213"/>
      <c r="EU24" s="213"/>
      <c r="EV24" s="213"/>
      <c r="EW24" s="213"/>
      <c r="EX24" s="213"/>
      <c r="EY24" s="213"/>
      <c r="EZ24" s="213"/>
      <c r="FA24" s="213"/>
      <c r="FB24" s="213"/>
      <c r="FC24" s="213"/>
      <c r="FD24" s="213"/>
      <c r="FE24" s="213"/>
      <c r="FF24" s="213"/>
      <c r="FG24" s="213"/>
      <c r="FH24" s="213"/>
      <c r="FI24" s="213"/>
      <c r="FJ24" s="213"/>
      <c r="FK24" s="213"/>
      <c r="FL24" s="213"/>
      <c r="FM24" s="213"/>
      <c r="FN24" s="213"/>
      <c r="FO24" s="213"/>
      <c r="FP24" s="213"/>
      <c r="FQ24" s="213"/>
      <c r="FR24" s="213"/>
      <c r="FS24" s="213"/>
      <c r="FT24" s="213"/>
      <c r="FU24" s="213"/>
      <c r="FV24" s="213"/>
      <c r="FW24" s="213"/>
      <c r="FX24" s="213"/>
      <c r="FY24" s="213"/>
      <c r="FZ24" s="213"/>
      <c r="GA24" s="213"/>
      <c r="GB24" s="213"/>
      <c r="GC24" s="213"/>
      <c r="GD24" s="213"/>
      <c r="GE24" s="213"/>
      <c r="GF24" s="213"/>
      <c r="GG24" s="213"/>
      <c r="GH24" s="213"/>
      <c r="GI24" s="213"/>
      <c r="GJ24" s="213"/>
      <c r="GK24" s="213"/>
      <c r="GL24" s="213"/>
      <c r="GM24" s="213"/>
      <c r="GN24" s="213"/>
      <c r="GO24" s="213"/>
      <c r="GP24" s="213"/>
      <c r="GQ24" s="213"/>
      <c r="GR24" s="213"/>
      <c r="GS24" s="213"/>
      <c r="GT24" s="213"/>
      <c r="GU24" s="213"/>
      <c r="GV24" s="213"/>
      <c r="GW24" s="213"/>
      <c r="GX24" s="213"/>
      <c r="GY24" s="213"/>
      <c r="GZ24" s="213"/>
      <c r="HA24" s="213"/>
      <c r="HB24" s="213"/>
      <c r="HC24" s="213"/>
      <c r="HD24" s="213"/>
      <c r="HE24" s="213"/>
      <c r="HF24" s="213"/>
      <c r="HG24" s="213"/>
      <c r="HH24" s="213"/>
      <c r="HI24" s="213"/>
      <c r="HJ24" s="213"/>
      <c r="HK24" s="213"/>
      <c r="HL24" s="213"/>
      <c r="HM24" s="213"/>
      <c r="HN24" s="213"/>
      <c r="HO24" s="213"/>
      <c r="HP24" s="213"/>
      <c r="HQ24" s="213"/>
      <c r="HR24" s="213"/>
      <c r="HS24" s="213"/>
      <c r="HT24" s="213"/>
      <c r="HU24" s="213"/>
      <c r="HV24" s="213"/>
      <c r="HW24" s="213"/>
      <c r="HX24" s="213"/>
      <c r="HY24" s="213"/>
      <c r="HZ24" s="213"/>
      <c r="IA24" s="213"/>
      <c r="IB24" s="213"/>
      <c r="IC24" s="213"/>
      <c r="ID24" s="213"/>
      <c r="IE24" s="213"/>
    </row>
    <row r="25" spans="1:239" x14ac:dyDescent="0.3">
      <c r="A25" s="160" t="s">
        <v>132</v>
      </c>
      <c r="B25" s="214">
        <f>'AAIB ratios'!B74</f>
        <v>0.46203343971139171</v>
      </c>
      <c r="C25" s="214">
        <f>'AAIB ratios'!C74</f>
        <v>0.48525508898139541</v>
      </c>
      <c r="D25" s="214">
        <f>'AAIB ratios'!D74</f>
        <v>0.63277618312897332</v>
      </c>
      <c r="E25" s="214">
        <f>'AAIB ratios'!E74</f>
        <v>0.6213502534252372</v>
      </c>
      <c r="F25" s="214">
        <f>'AAIB ratios'!F74</f>
        <v>0.42895243141066941</v>
      </c>
    </row>
    <row r="26" spans="1:239" x14ac:dyDescent="0.3">
      <c r="A26" s="282" t="s">
        <v>133</v>
      </c>
      <c r="B26" s="282"/>
      <c r="C26" s="282"/>
      <c r="D26" s="282"/>
      <c r="E26" s="282"/>
      <c r="F26" s="282"/>
    </row>
    <row r="27" spans="1:239" s="144" customFormat="1" x14ac:dyDescent="0.3">
      <c r="A27" s="143" t="s">
        <v>52</v>
      </c>
      <c r="B27" s="143">
        <v>2015</v>
      </c>
      <c r="C27" s="143">
        <v>2016</v>
      </c>
      <c r="D27" s="143">
        <v>2017</v>
      </c>
      <c r="E27" s="143">
        <v>2018</v>
      </c>
      <c r="F27" s="143">
        <v>2019</v>
      </c>
      <c r="G27" s="213"/>
      <c r="H27" s="213"/>
      <c r="I27" s="213"/>
      <c r="J27" s="213"/>
      <c r="K27" s="213"/>
      <c r="L27" s="213"/>
      <c r="M27" s="213"/>
      <c r="N27" s="213"/>
      <c r="O27" s="213"/>
      <c r="P27" s="213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213"/>
      <c r="AQ27" s="213"/>
      <c r="AR27" s="213"/>
      <c r="AS27" s="213"/>
      <c r="AT27" s="213"/>
      <c r="AU27" s="213"/>
      <c r="AV27" s="213"/>
      <c r="AW27" s="213"/>
      <c r="AX27" s="213"/>
      <c r="AY27" s="213"/>
      <c r="AZ27" s="213"/>
      <c r="BA27" s="213"/>
      <c r="BB27" s="213"/>
      <c r="BC27" s="213"/>
      <c r="BD27" s="213"/>
      <c r="BE27" s="213"/>
      <c r="BF27" s="213"/>
      <c r="BG27" s="213"/>
      <c r="BH27" s="213"/>
      <c r="BI27" s="213"/>
      <c r="BJ27" s="213"/>
      <c r="BK27" s="213"/>
      <c r="BL27" s="213"/>
      <c r="BM27" s="213"/>
      <c r="BN27" s="213"/>
      <c r="BO27" s="213"/>
      <c r="BP27" s="213"/>
      <c r="BQ27" s="213"/>
      <c r="BR27" s="213"/>
      <c r="BS27" s="213"/>
      <c r="BT27" s="213"/>
      <c r="BU27" s="213"/>
      <c r="BV27" s="213"/>
      <c r="BW27" s="213"/>
      <c r="BX27" s="213"/>
      <c r="BY27" s="213"/>
      <c r="BZ27" s="213"/>
      <c r="CA27" s="213"/>
      <c r="CB27" s="213"/>
      <c r="CC27" s="213"/>
      <c r="CD27" s="213"/>
      <c r="CE27" s="213"/>
      <c r="CF27" s="213"/>
      <c r="CG27" s="213"/>
      <c r="CH27" s="213"/>
      <c r="CI27" s="213"/>
      <c r="CJ27" s="213"/>
      <c r="CK27" s="213"/>
      <c r="CL27" s="213"/>
      <c r="CM27" s="213"/>
      <c r="CN27" s="213"/>
      <c r="CO27" s="213"/>
      <c r="CP27" s="213"/>
      <c r="CQ27" s="213"/>
      <c r="CR27" s="213"/>
      <c r="CS27" s="213"/>
      <c r="CT27" s="213"/>
      <c r="CU27" s="213"/>
      <c r="CV27" s="213"/>
      <c r="CW27" s="213"/>
      <c r="CX27" s="213"/>
      <c r="CY27" s="213"/>
      <c r="CZ27" s="213"/>
      <c r="DA27" s="213"/>
      <c r="DB27" s="213"/>
      <c r="DC27" s="213"/>
      <c r="DD27" s="213"/>
      <c r="DE27" s="213"/>
      <c r="DF27" s="213"/>
      <c r="DG27" s="213"/>
      <c r="DH27" s="213"/>
      <c r="DI27" s="213"/>
      <c r="DJ27" s="213"/>
      <c r="DK27" s="213"/>
      <c r="DL27" s="213"/>
      <c r="DM27" s="213"/>
      <c r="DN27" s="213"/>
      <c r="DO27" s="213"/>
      <c r="DP27" s="213"/>
      <c r="DQ27" s="213"/>
      <c r="DR27" s="213"/>
      <c r="DS27" s="213"/>
      <c r="DT27" s="213"/>
      <c r="DU27" s="213"/>
      <c r="DV27" s="213"/>
      <c r="DW27" s="213"/>
      <c r="DX27" s="213"/>
      <c r="DY27" s="213"/>
      <c r="DZ27" s="213"/>
      <c r="EA27" s="213"/>
      <c r="EB27" s="213"/>
      <c r="EC27" s="213"/>
      <c r="ED27" s="213"/>
      <c r="EE27" s="213"/>
      <c r="EF27" s="213"/>
      <c r="EG27" s="213"/>
      <c r="EH27" s="213"/>
      <c r="EI27" s="213"/>
      <c r="EJ27" s="213"/>
      <c r="EK27" s="213"/>
      <c r="EL27" s="213"/>
      <c r="EM27" s="213"/>
      <c r="EN27" s="213"/>
      <c r="EO27" s="213"/>
      <c r="EP27" s="213"/>
      <c r="EQ27" s="213"/>
      <c r="ER27" s="213"/>
      <c r="ES27" s="213"/>
      <c r="ET27" s="213"/>
      <c r="EU27" s="213"/>
      <c r="EV27" s="213"/>
      <c r="EW27" s="213"/>
      <c r="EX27" s="213"/>
      <c r="EY27" s="213"/>
      <c r="EZ27" s="213"/>
      <c r="FA27" s="213"/>
      <c r="FB27" s="213"/>
      <c r="FC27" s="213"/>
      <c r="FD27" s="213"/>
      <c r="FE27" s="213"/>
      <c r="FF27" s="213"/>
      <c r="FG27" s="213"/>
      <c r="FH27" s="213"/>
      <c r="FI27" s="213"/>
      <c r="FJ27" s="213"/>
      <c r="FK27" s="213"/>
      <c r="FL27" s="213"/>
      <c r="FM27" s="213"/>
      <c r="FN27" s="213"/>
      <c r="FO27" s="213"/>
      <c r="FP27" s="213"/>
      <c r="FQ27" s="213"/>
      <c r="FR27" s="213"/>
      <c r="FS27" s="213"/>
      <c r="FT27" s="213"/>
      <c r="FU27" s="213"/>
      <c r="FV27" s="213"/>
      <c r="FW27" s="213"/>
      <c r="FX27" s="213"/>
      <c r="FY27" s="213"/>
      <c r="FZ27" s="213"/>
      <c r="GA27" s="213"/>
      <c r="GB27" s="213"/>
      <c r="GC27" s="213"/>
      <c r="GD27" s="213"/>
      <c r="GE27" s="213"/>
      <c r="GF27" s="213"/>
      <c r="GG27" s="213"/>
      <c r="GH27" s="213"/>
      <c r="GI27" s="213"/>
      <c r="GJ27" s="213"/>
      <c r="GK27" s="213"/>
      <c r="GL27" s="213"/>
      <c r="GM27" s="213"/>
      <c r="GN27" s="213"/>
      <c r="GO27" s="213"/>
      <c r="GP27" s="213"/>
      <c r="GQ27" s="213"/>
      <c r="GR27" s="213"/>
      <c r="GS27" s="213"/>
      <c r="GT27" s="213"/>
      <c r="GU27" s="213"/>
      <c r="GV27" s="213"/>
      <c r="GW27" s="213"/>
      <c r="GX27" s="213"/>
      <c r="GY27" s="213"/>
      <c r="GZ27" s="213"/>
      <c r="HA27" s="213"/>
      <c r="HB27" s="213"/>
      <c r="HC27" s="213"/>
      <c r="HD27" s="213"/>
      <c r="HE27" s="213"/>
      <c r="HF27" s="213"/>
      <c r="HG27" s="213"/>
      <c r="HH27" s="213"/>
      <c r="HI27" s="213"/>
      <c r="HJ27" s="213"/>
      <c r="HK27" s="213"/>
      <c r="HL27" s="213"/>
      <c r="HM27" s="213"/>
      <c r="HN27" s="213"/>
      <c r="HO27" s="213"/>
      <c r="HP27" s="213"/>
      <c r="HQ27" s="213"/>
      <c r="HR27" s="213"/>
      <c r="HS27" s="213"/>
      <c r="HT27" s="213"/>
      <c r="HU27" s="213"/>
      <c r="HV27" s="213"/>
      <c r="HW27" s="213"/>
      <c r="HX27" s="213"/>
      <c r="HY27" s="213"/>
      <c r="HZ27" s="213"/>
      <c r="IA27" s="213"/>
      <c r="IB27" s="213"/>
      <c r="IC27" s="213"/>
      <c r="ID27" s="213"/>
      <c r="IE27" s="213"/>
    </row>
    <row r="28" spans="1:239" s="41" customFormat="1" x14ac:dyDescent="0.3">
      <c r="A28" s="157" t="s">
        <v>131</v>
      </c>
      <c r="B28" s="220">
        <f>'QNB ratios'!B75</f>
        <v>4.7393770383692926E-2</v>
      </c>
      <c r="C28" s="220">
        <f>'QNB ratios'!C75</f>
        <v>4.4916970094751513E-2</v>
      </c>
      <c r="D28" s="220">
        <f>'QNB ratios'!D75</f>
        <v>4.7155144668137659E-2</v>
      </c>
      <c r="E28" s="220">
        <f>'QNB ratios'!E75</f>
        <v>5.0836661347332203E-2</v>
      </c>
      <c r="F28" s="220">
        <f>'QNB ratios'!F75</f>
        <v>5.7901219914590775E-2</v>
      </c>
      <c r="G28" s="213"/>
      <c r="H28" s="213"/>
      <c r="I28" s="213"/>
      <c r="J28" s="213"/>
      <c r="K28" s="213"/>
      <c r="L28" s="213"/>
      <c r="M28" s="213"/>
      <c r="N28" s="213"/>
      <c r="O28" s="213"/>
      <c r="P28" s="213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213"/>
      <c r="AQ28" s="213"/>
      <c r="AR28" s="213"/>
      <c r="AS28" s="213"/>
      <c r="AT28" s="213"/>
      <c r="AU28" s="213"/>
      <c r="AV28" s="213"/>
      <c r="AW28" s="213"/>
      <c r="AX28" s="213"/>
      <c r="AY28" s="213"/>
      <c r="AZ28" s="213"/>
      <c r="BA28" s="213"/>
      <c r="BB28" s="213"/>
      <c r="BC28" s="213"/>
      <c r="BD28" s="213"/>
      <c r="BE28" s="213"/>
      <c r="BF28" s="213"/>
      <c r="BG28" s="213"/>
      <c r="BH28" s="213"/>
      <c r="BI28" s="213"/>
      <c r="BJ28" s="213"/>
      <c r="BK28" s="213"/>
      <c r="BL28" s="213"/>
      <c r="BM28" s="213"/>
      <c r="BN28" s="213"/>
      <c r="BO28" s="213"/>
      <c r="BP28" s="213"/>
      <c r="BQ28" s="213"/>
      <c r="BR28" s="213"/>
      <c r="BS28" s="213"/>
      <c r="BT28" s="213"/>
      <c r="BU28" s="213"/>
      <c r="BV28" s="213"/>
      <c r="BW28" s="213"/>
      <c r="BX28" s="213"/>
      <c r="BY28" s="213"/>
      <c r="BZ28" s="213"/>
      <c r="CA28" s="213"/>
      <c r="CB28" s="213"/>
      <c r="CC28" s="213"/>
      <c r="CD28" s="213"/>
      <c r="CE28" s="213"/>
      <c r="CF28" s="213"/>
      <c r="CG28" s="213"/>
      <c r="CH28" s="213"/>
      <c r="CI28" s="213"/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  <c r="EK28" s="213"/>
      <c r="EL28" s="213"/>
      <c r="EM28" s="213"/>
      <c r="EN28" s="213"/>
      <c r="EO28" s="213"/>
      <c r="EP28" s="213"/>
      <c r="EQ28" s="213"/>
      <c r="ER28" s="213"/>
      <c r="ES28" s="213"/>
      <c r="ET28" s="213"/>
      <c r="EU28" s="213"/>
      <c r="EV28" s="213"/>
      <c r="EW28" s="213"/>
      <c r="EX28" s="213"/>
      <c r="EY28" s="213"/>
      <c r="EZ28" s="213"/>
      <c r="FA28" s="213"/>
      <c r="FB28" s="213"/>
      <c r="FC28" s="213"/>
      <c r="FD28" s="213"/>
      <c r="FE28" s="213"/>
      <c r="FF28" s="213"/>
      <c r="FG28" s="213"/>
      <c r="FH28" s="213"/>
      <c r="FI28" s="213"/>
      <c r="FJ28" s="213"/>
      <c r="FK28" s="213"/>
      <c r="FL28" s="213"/>
      <c r="FM28" s="213"/>
      <c r="FN28" s="213"/>
      <c r="FO28" s="213"/>
      <c r="FP28" s="213"/>
      <c r="FQ28" s="213"/>
      <c r="FR28" s="213"/>
      <c r="FS28" s="213"/>
      <c r="FT28" s="213"/>
      <c r="FU28" s="213"/>
      <c r="FV28" s="213"/>
      <c r="FW28" s="213"/>
      <c r="FX28" s="213"/>
      <c r="FY28" s="213"/>
      <c r="FZ28" s="213"/>
      <c r="GA28" s="213"/>
      <c r="GB28" s="213"/>
      <c r="GC28" s="213"/>
      <c r="GD28" s="213"/>
      <c r="GE28" s="213"/>
      <c r="GF28" s="213"/>
      <c r="GG28" s="213"/>
      <c r="GH28" s="213"/>
      <c r="GI28" s="213"/>
      <c r="GJ28" s="213"/>
      <c r="GK28" s="213"/>
      <c r="GL28" s="213"/>
      <c r="GM28" s="213"/>
      <c r="GN28" s="213"/>
      <c r="GO28" s="213"/>
      <c r="GP28" s="213"/>
      <c r="GQ28" s="213"/>
      <c r="GR28" s="213"/>
      <c r="GS28" s="213"/>
      <c r="GT28" s="213"/>
      <c r="GU28" s="213"/>
      <c r="GV28" s="213"/>
      <c r="GW28" s="213"/>
      <c r="GX28" s="213"/>
      <c r="GY28" s="213"/>
      <c r="GZ28" s="213"/>
      <c r="HA28" s="213"/>
      <c r="HB28" s="213"/>
      <c r="HC28" s="213"/>
      <c r="HD28" s="213"/>
      <c r="HE28" s="213"/>
      <c r="HF28" s="213"/>
      <c r="HG28" s="213"/>
      <c r="HH28" s="213"/>
      <c r="HI28" s="213"/>
      <c r="HJ28" s="213"/>
      <c r="HK28" s="213"/>
      <c r="HL28" s="213"/>
      <c r="HM28" s="213"/>
      <c r="HN28" s="213"/>
      <c r="HO28" s="213"/>
      <c r="HP28" s="213"/>
      <c r="HQ28" s="213"/>
      <c r="HR28" s="213"/>
      <c r="HS28" s="213"/>
      <c r="HT28" s="213"/>
      <c r="HU28" s="213"/>
      <c r="HV28" s="213"/>
      <c r="HW28" s="213"/>
      <c r="HX28" s="213"/>
      <c r="HY28" s="213"/>
      <c r="HZ28" s="213"/>
      <c r="IA28" s="213"/>
      <c r="IB28" s="213"/>
      <c r="IC28" s="213"/>
      <c r="ID28" s="213"/>
      <c r="IE28" s="213"/>
    </row>
    <row r="29" spans="1:239" x14ac:dyDescent="0.3">
      <c r="A29" s="160" t="s">
        <v>132</v>
      </c>
      <c r="B29" s="214">
        <f>'AAIB ratios'!B77</f>
        <v>3.4247042193578416E-2</v>
      </c>
      <c r="C29" s="214">
        <f>'AAIB ratios'!C77</f>
        <v>5.2028202006438602E-2</v>
      </c>
      <c r="D29" s="214">
        <f>'AAIB ratios'!D77</f>
        <v>3.3834577330688197E-2</v>
      </c>
      <c r="E29" s="214">
        <f>'AAIB ratios'!E77</f>
        <v>3.688167857885729E-2</v>
      </c>
      <c r="F29" s="214">
        <f>'AAIB ratios'!F77</f>
        <v>3.7066179841299125E-2</v>
      </c>
    </row>
    <row r="30" spans="1:239" x14ac:dyDescent="0.3">
      <c r="A30" s="282" t="s">
        <v>116</v>
      </c>
      <c r="B30" s="282"/>
      <c r="C30" s="282"/>
      <c r="D30" s="282"/>
      <c r="E30" s="282"/>
      <c r="F30" s="282"/>
    </row>
    <row r="31" spans="1:239" s="144" customFormat="1" x14ac:dyDescent="0.3">
      <c r="A31" s="143" t="s">
        <v>52</v>
      </c>
      <c r="B31" s="143">
        <v>2015</v>
      </c>
      <c r="C31" s="143">
        <v>2016</v>
      </c>
      <c r="D31" s="143">
        <v>2017</v>
      </c>
      <c r="E31" s="143">
        <v>2018</v>
      </c>
      <c r="F31" s="143">
        <v>2019</v>
      </c>
      <c r="G31" s="213"/>
      <c r="H31" s="213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213"/>
      <c r="AM31" s="213"/>
      <c r="AN31" s="213"/>
      <c r="AO31" s="213"/>
      <c r="AP31" s="213"/>
      <c r="AQ31" s="213"/>
      <c r="AR31" s="213"/>
      <c r="AS31" s="213"/>
      <c r="AT31" s="213"/>
      <c r="AU31" s="213"/>
      <c r="AV31" s="213"/>
      <c r="AW31" s="213"/>
      <c r="AX31" s="213"/>
      <c r="AY31" s="213"/>
      <c r="AZ31" s="213"/>
      <c r="BA31" s="213"/>
      <c r="BB31" s="213"/>
      <c r="BC31" s="213"/>
      <c r="BD31" s="213"/>
      <c r="BE31" s="213"/>
      <c r="BF31" s="213"/>
      <c r="BG31" s="213"/>
      <c r="BH31" s="213"/>
      <c r="BI31" s="213"/>
      <c r="BJ31" s="213"/>
      <c r="BK31" s="213"/>
      <c r="BL31" s="213"/>
      <c r="BM31" s="213"/>
      <c r="BN31" s="213"/>
      <c r="BO31" s="213"/>
      <c r="BP31" s="213"/>
      <c r="BQ31" s="213"/>
      <c r="BR31" s="213"/>
      <c r="BS31" s="213"/>
      <c r="BT31" s="213"/>
      <c r="BU31" s="213"/>
      <c r="BV31" s="213"/>
      <c r="BW31" s="213"/>
      <c r="BX31" s="213"/>
      <c r="BY31" s="213"/>
      <c r="BZ31" s="213"/>
      <c r="CA31" s="213"/>
      <c r="CB31" s="213"/>
      <c r="CC31" s="213"/>
      <c r="CD31" s="213"/>
      <c r="CE31" s="213"/>
      <c r="CF31" s="213"/>
      <c r="CG31" s="213"/>
      <c r="CH31" s="213"/>
      <c r="CI31" s="213"/>
      <c r="CJ31" s="213"/>
      <c r="CK31" s="213"/>
      <c r="CL31" s="213"/>
      <c r="CM31" s="213"/>
      <c r="CN31" s="213"/>
      <c r="CO31" s="213"/>
      <c r="CP31" s="213"/>
      <c r="CQ31" s="213"/>
      <c r="CR31" s="213"/>
      <c r="CS31" s="213"/>
      <c r="CT31" s="213"/>
      <c r="CU31" s="213"/>
      <c r="CV31" s="213"/>
      <c r="CW31" s="213"/>
      <c r="CX31" s="213"/>
      <c r="CY31" s="213"/>
      <c r="CZ31" s="213"/>
      <c r="DA31" s="213"/>
      <c r="DB31" s="213"/>
      <c r="DC31" s="213"/>
      <c r="DD31" s="213"/>
      <c r="DE31" s="213"/>
      <c r="DF31" s="213"/>
      <c r="DG31" s="213"/>
      <c r="DH31" s="213"/>
      <c r="DI31" s="213"/>
      <c r="DJ31" s="213"/>
      <c r="DK31" s="213"/>
      <c r="DL31" s="213"/>
      <c r="DM31" s="213"/>
      <c r="DN31" s="213"/>
      <c r="DO31" s="213"/>
      <c r="DP31" s="213"/>
      <c r="DQ31" s="213"/>
      <c r="DR31" s="213"/>
      <c r="DS31" s="213"/>
      <c r="DT31" s="213"/>
      <c r="DU31" s="213"/>
      <c r="DV31" s="213"/>
      <c r="DW31" s="213"/>
      <c r="DX31" s="213"/>
      <c r="DY31" s="213"/>
      <c r="DZ31" s="213"/>
      <c r="EA31" s="213"/>
      <c r="EB31" s="213"/>
      <c r="EC31" s="213"/>
      <c r="ED31" s="213"/>
      <c r="EE31" s="213"/>
      <c r="EF31" s="213"/>
      <c r="EG31" s="213"/>
      <c r="EH31" s="213"/>
      <c r="EI31" s="213"/>
      <c r="EJ31" s="213"/>
      <c r="EK31" s="213"/>
      <c r="EL31" s="213"/>
      <c r="EM31" s="213"/>
      <c r="EN31" s="213"/>
      <c r="EO31" s="213"/>
      <c r="EP31" s="213"/>
      <c r="EQ31" s="213"/>
      <c r="ER31" s="213"/>
      <c r="ES31" s="213"/>
      <c r="ET31" s="213"/>
      <c r="EU31" s="213"/>
      <c r="EV31" s="213"/>
      <c r="EW31" s="213"/>
      <c r="EX31" s="213"/>
      <c r="EY31" s="213"/>
      <c r="EZ31" s="213"/>
      <c r="FA31" s="213"/>
      <c r="FB31" s="213"/>
      <c r="FC31" s="213"/>
      <c r="FD31" s="213"/>
      <c r="FE31" s="213"/>
      <c r="FF31" s="213"/>
      <c r="FG31" s="213"/>
      <c r="FH31" s="213"/>
      <c r="FI31" s="213"/>
      <c r="FJ31" s="213"/>
      <c r="FK31" s="213"/>
      <c r="FL31" s="213"/>
      <c r="FM31" s="213"/>
      <c r="FN31" s="213"/>
      <c r="FO31" s="213"/>
      <c r="FP31" s="213"/>
      <c r="FQ31" s="213"/>
      <c r="FR31" s="213"/>
      <c r="FS31" s="213"/>
      <c r="FT31" s="213"/>
      <c r="FU31" s="213"/>
      <c r="FV31" s="213"/>
      <c r="FW31" s="213"/>
      <c r="FX31" s="213"/>
      <c r="FY31" s="213"/>
      <c r="FZ31" s="213"/>
      <c r="GA31" s="213"/>
      <c r="GB31" s="213"/>
      <c r="GC31" s="213"/>
      <c r="GD31" s="213"/>
      <c r="GE31" s="213"/>
      <c r="GF31" s="213"/>
      <c r="GG31" s="213"/>
      <c r="GH31" s="213"/>
      <c r="GI31" s="213"/>
      <c r="GJ31" s="213"/>
      <c r="GK31" s="213"/>
      <c r="GL31" s="213"/>
      <c r="GM31" s="213"/>
      <c r="GN31" s="213"/>
      <c r="GO31" s="213"/>
      <c r="GP31" s="213"/>
      <c r="GQ31" s="213"/>
      <c r="GR31" s="213"/>
      <c r="GS31" s="213"/>
      <c r="GT31" s="213"/>
      <c r="GU31" s="213"/>
      <c r="GV31" s="213"/>
      <c r="GW31" s="213"/>
      <c r="GX31" s="213"/>
      <c r="GY31" s="213"/>
      <c r="GZ31" s="213"/>
      <c r="HA31" s="213"/>
      <c r="HB31" s="213"/>
      <c r="HC31" s="213"/>
      <c r="HD31" s="213"/>
      <c r="HE31" s="213"/>
      <c r="HF31" s="213"/>
      <c r="HG31" s="213"/>
      <c r="HH31" s="213"/>
      <c r="HI31" s="213"/>
      <c r="HJ31" s="213"/>
      <c r="HK31" s="213"/>
      <c r="HL31" s="213"/>
      <c r="HM31" s="213"/>
      <c r="HN31" s="213"/>
      <c r="HO31" s="213"/>
      <c r="HP31" s="213"/>
      <c r="HQ31" s="213"/>
      <c r="HR31" s="213"/>
      <c r="HS31" s="213"/>
      <c r="HT31" s="213"/>
      <c r="HU31" s="213"/>
      <c r="HV31" s="213"/>
      <c r="HW31" s="213"/>
      <c r="HX31" s="213"/>
      <c r="HY31" s="213"/>
      <c r="HZ31" s="213"/>
      <c r="IA31" s="213"/>
      <c r="IB31" s="213"/>
      <c r="IC31" s="213"/>
      <c r="ID31" s="213"/>
      <c r="IE31" s="213"/>
    </row>
    <row r="32" spans="1:239" s="41" customFormat="1" x14ac:dyDescent="0.3">
      <c r="A32" s="157" t="s">
        <v>131</v>
      </c>
      <c r="B32" s="197">
        <f>'QNB ratios'!B69</f>
        <v>8.924986338552122</v>
      </c>
      <c r="C32" s="197">
        <f>'QNB ratios'!C69</f>
        <v>11.291295406001508</v>
      </c>
      <c r="D32" s="197">
        <f>'QNB ratios'!D69</f>
        <v>10.069282823768811</v>
      </c>
      <c r="E32" s="197">
        <f>'QNB ratios'!E69</f>
        <v>9.1472998938260357</v>
      </c>
      <c r="F32" s="197">
        <f>'QNB ratios'!F69</f>
        <v>7.8681997905557424</v>
      </c>
      <c r="G32" s="213"/>
      <c r="H32" s="213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3"/>
      <c r="AV32" s="213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3"/>
      <c r="BN32" s="213"/>
      <c r="BO32" s="213"/>
      <c r="BP32" s="213"/>
      <c r="BQ32" s="213"/>
      <c r="BR32" s="213"/>
      <c r="BS32" s="213"/>
      <c r="BT32" s="213"/>
      <c r="BU32" s="213"/>
      <c r="BV32" s="213"/>
      <c r="BW32" s="213"/>
      <c r="BX32" s="213"/>
      <c r="BY32" s="213"/>
      <c r="BZ32" s="213"/>
      <c r="CA32" s="213"/>
      <c r="CB32" s="213"/>
      <c r="CC32" s="213"/>
      <c r="CD32" s="213"/>
      <c r="CE32" s="213"/>
      <c r="CF32" s="213"/>
      <c r="CG32" s="213"/>
      <c r="CH32" s="213"/>
      <c r="CI32" s="213"/>
      <c r="CJ32" s="213"/>
      <c r="CK32" s="213"/>
      <c r="CL32" s="213"/>
      <c r="CM32" s="213"/>
      <c r="CN32" s="213"/>
      <c r="CO32" s="213"/>
      <c r="CP32" s="213"/>
      <c r="CQ32" s="213"/>
      <c r="CR32" s="213"/>
      <c r="CS32" s="213"/>
      <c r="CT32" s="213"/>
      <c r="CU32" s="213"/>
      <c r="CV32" s="213"/>
      <c r="CW32" s="213"/>
      <c r="CX32" s="213"/>
      <c r="CY32" s="213"/>
      <c r="CZ32" s="213"/>
      <c r="DA32" s="213"/>
      <c r="DB32" s="213"/>
      <c r="DC32" s="213"/>
      <c r="DD32" s="213"/>
      <c r="DE32" s="213"/>
      <c r="DF32" s="213"/>
      <c r="DG32" s="213"/>
      <c r="DH32" s="213"/>
      <c r="DI32" s="213"/>
      <c r="DJ32" s="213"/>
      <c r="DK32" s="213"/>
      <c r="DL32" s="213"/>
      <c r="DM32" s="213"/>
      <c r="DN32" s="213"/>
      <c r="DO32" s="213"/>
      <c r="DP32" s="213"/>
      <c r="DQ32" s="213"/>
      <c r="DR32" s="213"/>
      <c r="DS32" s="213"/>
      <c r="DT32" s="213"/>
      <c r="DU32" s="213"/>
      <c r="DV32" s="213"/>
      <c r="DW32" s="213"/>
      <c r="DX32" s="213"/>
      <c r="DY32" s="213"/>
      <c r="DZ32" s="213"/>
      <c r="EA32" s="213"/>
      <c r="EB32" s="213"/>
      <c r="EC32" s="213"/>
      <c r="ED32" s="213"/>
      <c r="EE32" s="213"/>
      <c r="EF32" s="213"/>
      <c r="EG32" s="213"/>
      <c r="EH32" s="213"/>
      <c r="EI32" s="213"/>
      <c r="EJ32" s="213"/>
      <c r="EK32" s="213"/>
      <c r="EL32" s="213"/>
      <c r="EM32" s="213"/>
      <c r="EN32" s="213"/>
      <c r="EO32" s="213"/>
      <c r="EP32" s="213"/>
      <c r="EQ32" s="213"/>
      <c r="ER32" s="213"/>
      <c r="ES32" s="213"/>
      <c r="ET32" s="213"/>
      <c r="EU32" s="213"/>
      <c r="EV32" s="213"/>
      <c r="EW32" s="213"/>
      <c r="EX32" s="213"/>
      <c r="EY32" s="213"/>
      <c r="EZ32" s="213"/>
      <c r="FA32" s="213"/>
      <c r="FB32" s="213"/>
      <c r="FC32" s="213"/>
      <c r="FD32" s="213"/>
      <c r="FE32" s="213"/>
      <c r="FF32" s="213"/>
      <c r="FG32" s="213"/>
      <c r="FH32" s="213"/>
      <c r="FI32" s="213"/>
      <c r="FJ32" s="213"/>
      <c r="FK32" s="213"/>
      <c r="FL32" s="213"/>
      <c r="FM32" s="213"/>
      <c r="FN32" s="213"/>
      <c r="FO32" s="213"/>
      <c r="FP32" s="213"/>
      <c r="FQ32" s="213"/>
      <c r="FR32" s="213"/>
      <c r="FS32" s="213"/>
      <c r="FT32" s="213"/>
      <c r="FU32" s="213"/>
      <c r="FV32" s="213"/>
      <c r="FW32" s="213"/>
      <c r="FX32" s="213"/>
      <c r="FY32" s="213"/>
      <c r="FZ32" s="213"/>
      <c r="GA32" s="213"/>
      <c r="GB32" s="213"/>
      <c r="GC32" s="213"/>
      <c r="GD32" s="213"/>
      <c r="GE32" s="213"/>
      <c r="GF32" s="213"/>
      <c r="GG32" s="213"/>
      <c r="GH32" s="213"/>
      <c r="GI32" s="213"/>
      <c r="GJ32" s="213"/>
      <c r="GK32" s="213"/>
      <c r="GL32" s="213"/>
      <c r="GM32" s="213"/>
      <c r="GN32" s="213"/>
      <c r="GO32" s="213"/>
      <c r="GP32" s="213"/>
      <c r="GQ32" s="213"/>
      <c r="GR32" s="213"/>
      <c r="GS32" s="213"/>
      <c r="GT32" s="213"/>
      <c r="GU32" s="213"/>
      <c r="GV32" s="213"/>
      <c r="GW32" s="213"/>
      <c r="GX32" s="213"/>
      <c r="GY32" s="213"/>
      <c r="GZ32" s="213"/>
      <c r="HA32" s="213"/>
      <c r="HB32" s="213"/>
      <c r="HC32" s="213"/>
      <c r="HD32" s="213"/>
      <c r="HE32" s="213"/>
      <c r="HF32" s="213"/>
      <c r="HG32" s="213"/>
      <c r="HH32" s="213"/>
      <c r="HI32" s="213"/>
      <c r="HJ32" s="213"/>
      <c r="HK32" s="213"/>
      <c r="HL32" s="213"/>
      <c r="HM32" s="213"/>
      <c r="HN32" s="213"/>
      <c r="HO32" s="213"/>
      <c r="HP32" s="213"/>
      <c r="HQ32" s="213"/>
      <c r="HR32" s="213"/>
      <c r="HS32" s="213"/>
      <c r="HT32" s="213"/>
      <c r="HU32" s="213"/>
      <c r="HV32" s="213"/>
      <c r="HW32" s="213"/>
      <c r="HX32" s="213"/>
      <c r="HY32" s="213"/>
      <c r="HZ32" s="213"/>
      <c r="IA32" s="213"/>
      <c r="IB32" s="213"/>
      <c r="IC32" s="213"/>
      <c r="ID32" s="213"/>
      <c r="IE32" s="213"/>
    </row>
    <row r="33" spans="1:239" x14ac:dyDescent="0.3">
      <c r="A33" s="160" t="s">
        <v>132</v>
      </c>
      <c r="B33" s="198">
        <f>'AAIB ratios'!B71</f>
        <v>10.1687982127177</v>
      </c>
      <c r="C33" s="198">
        <f>'AAIB ratios'!C71</f>
        <v>6.6086391176260388</v>
      </c>
      <c r="D33" s="198">
        <f>'AAIB ratios'!D71</f>
        <v>6.9608589393621241</v>
      </c>
      <c r="E33" s="198">
        <f>'AAIB ratios'!E71</f>
        <v>6.1579277274913915</v>
      </c>
      <c r="F33" s="198">
        <f>'AAIB ratios'!F71</f>
        <v>6.2280687388802543</v>
      </c>
    </row>
    <row r="34" spans="1:239" x14ac:dyDescent="0.3">
      <c r="A34" s="282" t="s">
        <v>127</v>
      </c>
      <c r="B34" s="282"/>
      <c r="C34" s="282"/>
      <c r="D34" s="282"/>
      <c r="E34" s="282"/>
      <c r="F34" s="282"/>
    </row>
    <row r="35" spans="1:239" s="144" customFormat="1" x14ac:dyDescent="0.3">
      <c r="A35" s="143" t="s">
        <v>52</v>
      </c>
      <c r="B35" s="143">
        <v>2015</v>
      </c>
      <c r="C35" s="143">
        <v>2016</v>
      </c>
      <c r="D35" s="143">
        <v>2017</v>
      </c>
      <c r="E35" s="143">
        <v>2018</v>
      </c>
      <c r="F35" s="143">
        <v>2019</v>
      </c>
      <c r="G35" s="213"/>
      <c r="H35" s="213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13"/>
      <c r="BB35" s="213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13"/>
      <c r="BO35" s="213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13"/>
      <c r="CB35" s="213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13"/>
      <c r="CO35" s="213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13"/>
      <c r="DB35" s="213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13"/>
      <c r="DO35" s="213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13"/>
      <c r="EB35" s="213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13"/>
      <c r="EO35" s="213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13"/>
      <c r="FB35" s="213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13"/>
      <c r="FO35" s="213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13"/>
      <c r="GB35" s="213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13"/>
      <c r="GO35" s="213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13"/>
      <c r="HB35" s="213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13"/>
      <c r="HO35" s="213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13"/>
      <c r="IB35" s="213"/>
      <c r="IC35" s="213"/>
      <c r="ID35" s="213"/>
      <c r="IE35" s="213"/>
    </row>
    <row r="36" spans="1:239" s="41" customFormat="1" x14ac:dyDescent="0.3">
      <c r="A36" s="157" t="s">
        <v>131</v>
      </c>
      <c r="B36" s="222">
        <f>'QNB ratios'!B78</f>
        <v>0.75544858388885816</v>
      </c>
      <c r="C36" s="222">
        <f>'QNB ratios'!C78</f>
        <v>0.67213915694833859</v>
      </c>
      <c r="D36" s="222">
        <f>'QNB ratios'!D78</f>
        <v>0.74919103648335583</v>
      </c>
      <c r="E36" s="222">
        <f>'QNB ratios'!E78</f>
        <v>0.73351518097683055</v>
      </c>
      <c r="F36" s="222">
        <f>'QNB ratios'!F78</f>
        <v>0.74480774205165923</v>
      </c>
      <c r="G36" s="213"/>
      <c r="H36" s="213"/>
      <c r="I36" s="213"/>
      <c r="J36" s="213"/>
      <c r="K36" s="213"/>
      <c r="L36" s="213"/>
      <c r="M36" s="213"/>
      <c r="N36" s="213"/>
      <c r="O36" s="213"/>
      <c r="P36" s="213"/>
      <c r="Q36" s="213"/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13"/>
      <c r="AO36" s="213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13"/>
      <c r="BB36" s="213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13"/>
      <c r="BO36" s="213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13"/>
      <c r="CB36" s="213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13"/>
      <c r="CO36" s="213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13"/>
      <c r="DB36" s="213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13"/>
      <c r="DO36" s="213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13"/>
      <c r="EB36" s="213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13"/>
      <c r="EO36" s="213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13"/>
      <c r="FB36" s="213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13"/>
      <c r="FO36" s="213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13"/>
      <c r="GB36" s="213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13"/>
      <c r="GO36" s="213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13"/>
      <c r="HB36" s="213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13"/>
      <c r="HO36" s="213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13"/>
      <c r="IB36" s="213"/>
      <c r="IC36" s="213"/>
      <c r="ID36" s="213"/>
      <c r="IE36" s="213"/>
    </row>
    <row r="37" spans="1:239" x14ac:dyDescent="0.3">
      <c r="A37" s="160" t="s">
        <v>132</v>
      </c>
      <c r="B37" s="221">
        <f>'AAIB ratios'!B80</f>
        <v>0.69913818273675365</v>
      </c>
      <c r="C37" s="221">
        <f>'AAIB ratios'!C80</f>
        <v>0.73618592972160179</v>
      </c>
      <c r="D37" s="221">
        <f>'AAIB ratios'!D80</f>
        <v>0.76278432414519903</v>
      </c>
      <c r="E37" s="221">
        <f>'AAIB ratios'!E80</f>
        <v>0.76420975324848062</v>
      </c>
      <c r="F37" s="221">
        <f>'AAIB ratios'!F80</f>
        <v>0.68824381177419824</v>
      </c>
    </row>
    <row r="38" spans="1:239" x14ac:dyDescent="0.3">
      <c r="A38" s="282" t="s">
        <v>128</v>
      </c>
      <c r="B38" s="282"/>
      <c r="C38" s="282"/>
      <c r="D38" s="282"/>
      <c r="E38" s="282"/>
      <c r="F38" s="282"/>
    </row>
    <row r="39" spans="1:239" s="144" customFormat="1" x14ac:dyDescent="0.3">
      <c r="A39" s="143" t="s">
        <v>52</v>
      </c>
      <c r="B39" s="143">
        <v>2015</v>
      </c>
      <c r="C39" s="143">
        <v>2016</v>
      </c>
      <c r="D39" s="143">
        <v>2017</v>
      </c>
      <c r="E39" s="143">
        <v>2018</v>
      </c>
      <c r="F39" s="143">
        <v>2019</v>
      </c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213"/>
      <c r="AM39" s="213"/>
      <c r="AN39" s="213"/>
      <c r="AO39" s="213"/>
      <c r="AP39" s="213"/>
      <c r="AQ39" s="213"/>
      <c r="AR39" s="213"/>
      <c r="AS39" s="213"/>
      <c r="AT39" s="213"/>
      <c r="AU39" s="213"/>
      <c r="AV39" s="213"/>
      <c r="AW39" s="213"/>
      <c r="AX39" s="213"/>
      <c r="AY39" s="213"/>
      <c r="AZ39" s="213"/>
      <c r="BA39" s="213"/>
      <c r="BB39" s="213"/>
      <c r="BC39" s="213"/>
      <c r="BD39" s="213"/>
      <c r="BE39" s="213"/>
      <c r="BF39" s="213"/>
      <c r="BG39" s="213"/>
      <c r="BH39" s="213"/>
      <c r="BI39" s="213"/>
      <c r="BJ39" s="213"/>
      <c r="BK39" s="21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13"/>
      <c r="BY39" s="213"/>
      <c r="BZ39" s="213"/>
      <c r="CA39" s="213"/>
      <c r="CB39" s="213"/>
      <c r="CC39" s="213"/>
      <c r="CD39" s="213"/>
      <c r="CE39" s="213"/>
      <c r="CF39" s="213"/>
      <c r="CG39" s="213"/>
      <c r="CH39" s="213"/>
      <c r="CI39" s="213"/>
      <c r="CJ39" s="213"/>
      <c r="CK39" s="213"/>
      <c r="CL39" s="213"/>
      <c r="CM39" s="213"/>
      <c r="CN39" s="213"/>
      <c r="CO39" s="213"/>
      <c r="CP39" s="213"/>
      <c r="CQ39" s="213"/>
      <c r="CR39" s="213"/>
      <c r="CS39" s="213"/>
      <c r="CT39" s="213"/>
      <c r="CU39" s="213"/>
      <c r="CV39" s="213"/>
      <c r="CW39" s="213"/>
      <c r="CX39" s="213"/>
      <c r="CY39" s="213"/>
      <c r="CZ39" s="213"/>
      <c r="DA39" s="213"/>
      <c r="DB39" s="213"/>
      <c r="DC39" s="213"/>
      <c r="DD39" s="213"/>
      <c r="DE39" s="213"/>
      <c r="DF39" s="213"/>
      <c r="DG39" s="213"/>
      <c r="DH39" s="213"/>
      <c r="DI39" s="213"/>
      <c r="DJ39" s="213"/>
      <c r="DK39" s="213"/>
      <c r="DL39" s="213"/>
      <c r="DM39" s="213"/>
      <c r="DN39" s="213"/>
      <c r="DO39" s="213"/>
      <c r="DP39" s="213"/>
      <c r="DQ39" s="213"/>
      <c r="DR39" s="213"/>
      <c r="DS39" s="213"/>
      <c r="DT39" s="213"/>
      <c r="DU39" s="213"/>
      <c r="DV39" s="213"/>
      <c r="DW39" s="213"/>
      <c r="DX39" s="213"/>
      <c r="DY39" s="213"/>
      <c r="DZ39" s="213"/>
      <c r="EA39" s="213"/>
      <c r="EB39" s="213"/>
      <c r="EC39" s="213"/>
      <c r="ED39" s="213"/>
      <c r="EE39" s="213"/>
      <c r="EF39" s="213"/>
      <c r="EG39" s="213"/>
      <c r="EH39" s="213"/>
      <c r="EI39" s="213"/>
      <c r="EJ39" s="213"/>
      <c r="EK39" s="213"/>
      <c r="EL39" s="213"/>
      <c r="EM39" s="213"/>
      <c r="EN39" s="213"/>
      <c r="EO39" s="213"/>
      <c r="EP39" s="213"/>
      <c r="EQ39" s="213"/>
      <c r="ER39" s="213"/>
      <c r="ES39" s="213"/>
      <c r="ET39" s="213"/>
      <c r="EU39" s="213"/>
      <c r="EV39" s="213"/>
      <c r="EW39" s="213"/>
      <c r="EX39" s="213"/>
      <c r="EY39" s="213"/>
      <c r="EZ39" s="213"/>
      <c r="FA39" s="213"/>
      <c r="FB39" s="213"/>
      <c r="FC39" s="213"/>
      <c r="FD39" s="213"/>
      <c r="FE39" s="213"/>
      <c r="FF39" s="213"/>
      <c r="FG39" s="213"/>
      <c r="FH39" s="213"/>
      <c r="FI39" s="213"/>
      <c r="FJ39" s="213"/>
      <c r="FK39" s="213"/>
      <c r="FL39" s="213"/>
      <c r="FM39" s="213"/>
      <c r="FN39" s="213"/>
      <c r="FO39" s="213"/>
      <c r="FP39" s="213"/>
      <c r="FQ39" s="213"/>
      <c r="FR39" s="213"/>
      <c r="FS39" s="213"/>
      <c r="FT39" s="213"/>
      <c r="FU39" s="213"/>
      <c r="FV39" s="213"/>
      <c r="FW39" s="213"/>
      <c r="FX39" s="213"/>
      <c r="FY39" s="213"/>
      <c r="FZ39" s="213"/>
      <c r="GA39" s="213"/>
      <c r="GB39" s="213"/>
      <c r="GC39" s="213"/>
      <c r="GD39" s="213"/>
      <c r="GE39" s="213"/>
      <c r="GF39" s="213"/>
      <c r="GG39" s="213"/>
      <c r="GH39" s="213"/>
      <c r="GI39" s="213"/>
      <c r="GJ39" s="213"/>
      <c r="GK39" s="213"/>
      <c r="GL39" s="213"/>
      <c r="GM39" s="213"/>
      <c r="GN39" s="213"/>
      <c r="GO39" s="213"/>
      <c r="GP39" s="213"/>
      <c r="GQ39" s="213"/>
      <c r="GR39" s="213"/>
      <c r="GS39" s="213"/>
      <c r="GT39" s="213"/>
      <c r="GU39" s="213"/>
      <c r="GV39" s="213"/>
      <c r="GW39" s="213"/>
      <c r="GX39" s="213"/>
      <c r="GY39" s="213"/>
      <c r="GZ39" s="213"/>
      <c r="HA39" s="213"/>
      <c r="HB39" s="213"/>
      <c r="HC39" s="213"/>
      <c r="HD39" s="213"/>
      <c r="HE39" s="213"/>
      <c r="HF39" s="213"/>
      <c r="HG39" s="213"/>
      <c r="HH39" s="213"/>
      <c r="HI39" s="213"/>
      <c r="HJ39" s="213"/>
      <c r="HK39" s="213"/>
      <c r="HL39" s="213"/>
      <c r="HM39" s="213"/>
      <c r="HN39" s="213"/>
      <c r="HO39" s="213"/>
      <c r="HP39" s="213"/>
      <c r="HQ39" s="213"/>
      <c r="HR39" s="213"/>
      <c r="HS39" s="213"/>
      <c r="HT39" s="213"/>
      <c r="HU39" s="213"/>
      <c r="HV39" s="213"/>
      <c r="HW39" s="213"/>
      <c r="HX39" s="213"/>
      <c r="HY39" s="213"/>
      <c r="HZ39" s="213"/>
      <c r="IA39" s="213"/>
      <c r="IB39" s="213"/>
      <c r="IC39" s="213"/>
      <c r="ID39" s="213"/>
      <c r="IE39" s="213"/>
    </row>
    <row r="40" spans="1:239" s="41" customFormat="1" x14ac:dyDescent="0.3">
      <c r="A40" s="157" t="s">
        <v>131</v>
      </c>
      <c r="B40" s="102">
        <v>0.65774565118188943</v>
      </c>
      <c r="C40" s="102">
        <v>0.6355275368390052</v>
      </c>
      <c r="D40" s="102">
        <v>0.68231181856526135</v>
      </c>
      <c r="E40" s="102">
        <v>0.73218772012912825</v>
      </c>
      <c r="F40" s="102">
        <v>0.71754091884052462</v>
      </c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3"/>
      <c r="W40" s="213"/>
      <c r="X40" s="213"/>
      <c r="Y40" s="213"/>
      <c r="Z40" s="213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213"/>
      <c r="AM40" s="213"/>
      <c r="AN40" s="213"/>
      <c r="AO40" s="213"/>
      <c r="AP40" s="213"/>
      <c r="AQ40" s="213"/>
      <c r="AR40" s="213"/>
      <c r="AS40" s="213"/>
      <c r="AT40" s="213"/>
      <c r="AU40" s="213"/>
      <c r="AV40" s="213"/>
      <c r="AW40" s="213"/>
      <c r="AX40" s="213"/>
      <c r="AY40" s="213"/>
      <c r="AZ40" s="213"/>
      <c r="BA40" s="213"/>
      <c r="BB40" s="213"/>
      <c r="BC40" s="213"/>
      <c r="BD40" s="213"/>
      <c r="BE40" s="213"/>
      <c r="BF40" s="213"/>
      <c r="BG40" s="213"/>
      <c r="BH40" s="213"/>
      <c r="BI40" s="213"/>
      <c r="BJ40" s="213"/>
      <c r="BK40" s="213"/>
      <c r="BL40" s="213"/>
      <c r="BM40" s="213"/>
      <c r="BN40" s="213"/>
      <c r="BO40" s="213"/>
      <c r="BP40" s="213"/>
      <c r="BQ40" s="213"/>
      <c r="BR40" s="213"/>
      <c r="BS40" s="213"/>
      <c r="BT40" s="213"/>
      <c r="BU40" s="213"/>
      <c r="BV40" s="213"/>
      <c r="BW40" s="213"/>
      <c r="BX40" s="213"/>
      <c r="BY40" s="213"/>
      <c r="BZ40" s="213"/>
      <c r="CA40" s="213"/>
      <c r="CB40" s="213"/>
      <c r="CC40" s="213"/>
      <c r="CD40" s="213"/>
      <c r="CE40" s="213"/>
      <c r="CF40" s="213"/>
      <c r="CG40" s="213"/>
      <c r="CH40" s="213"/>
      <c r="CI40" s="213"/>
      <c r="CJ40" s="213"/>
      <c r="CK40" s="213"/>
      <c r="CL40" s="213"/>
      <c r="CM40" s="213"/>
      <c r="CN40" s="213"/>
      <c r="CO40" s="213"/>
      <c r="CP40" s="213"/>
      <c r="CQ40" s="213"/>
      <c r="CR40" s="213"/>
      <c r="CS40" s="213"/>
      <c r="CT40" s="213"/>
      <c r="CU40" s="213"/>
      <c r="CV40" s="213"/>
      <c r="CW40" s="213"/>
      <c r="CX40" s="213"/>
      <c r="CY40" s="213"/>
      <c r="CZ40" s="213"/>
      <c r="DA40" s="213"/>
      <c r="DB40" s="213"/>
      <c r="DC40" s="213"/>
      <c r="DD40" s="213"/>
      <c r="DE40" s="213"/>
      <c r="DF40" s="213"/>
      <c r="DG40" s="213"/>
      <c r="DH40" s="213"/>
      <c r="DI40" s="213"/>
      <c r="DJ40" s="213"/>
      <c r="DK40" s="213"/>
      <c r="DL40" s="213"/>
      <c r="DM40" s="213"/>
      <c r="DN40" s="213"/>
      <c r="DO40" s="213"/>
      <c r="DP40" s="213"/>
      <c r="DQ40" s="213"/>
      <c r="DR40" s="213"/>
      <c r="DS40" s="213"/>
      <c r="DT40" s="213"/>
      <c r="DU40" s="213"/>
      <c r="DV40" s="213"/>
      <c r="DW40" s="213"/>
      <c r="DX40" s="213"/>
      <c r="DY40" s="213"/>
      <c r="DZ40" s="213"/>
      <c r="EA40" s="213"/>
      <c r="EB40" s="213"/>
      <c r="EC40" s="213"/>
      <c r="ED40" s="213"/>
      <c r="EE40" s="213"/>
      <c r="EF40" s="213"/>
      <c r="EG40" s="213"/>
      <c r="EH40" s="213"/>
      <c r="EI40" s="213"/>
      <c r="EJ40" s="213"/>
      <c r="EK40" s="213"/>
      <c r="EL40" s="213"/>
      <c r="EM40" s="213"/>
      <c r="EN40" s="213"/>
      <c r="EO40" s="213"/>
      <c r="EP40" s="213"/>
      <c r="EQ40" s="213"/>
      <c r="ER40" s="213"/>
      <c r="ES40" s="213"/>
      <c r="ET40" s="213"/>
      <c r="EU40" s="213"/>
      <c r="EV40" s="213"/>
      <c r="EW40" s="213"/>
      <c r="EX40" s="213"/>
      <c r="EY40" s="213"/>
      <c r="EZ40" s="213"/>
      <c r="FA40" s="213"/>
      <c r="FB40" s="213"/>
      <c r="FC40" s="213"/>
      <c r="FD40" s="213"/>
      <c r="FE40" s="213"/>
      <c r="FF40" s="213"/>
      <c r="FG40" s="213"/>
      <c r="FH40" s="213"/>
      <c r="FI40" s="213"/>
      <c r="FJ40" s="213"/>
      <c r="FK40" s="213"/>
      <c r="FL40" s="213"/>
      <c r="FM40" s="213"/>
      <c r="FN40" s="213"/>
      <c r="FO40" s="213"/>
      <c r="FP40" s="213"/>
      <c r="FQ40" s="213"/>
      <c r="FR40" s="213"/>
      <c r="FS40" s="213"/>
      <c r="FT40" s="213"/>
      <c r="FU40" s="213"/>
      <c r="FV40" s="213"/>
      <c r="FW40" s="213"/>
      <c r="FX40" s="213"/>
      <c r="FY40" s="213"/>
      <c r="FZ40" s="213"/>
      <c r="GA40" s="213"/>
      <c r="GB40" s="213"/>
      <c r="GC40" s="213"/>
      <c r="GD40" s="213"/>
      <c r="GE40" s="213"/>
      <c r="GF40" s="213"/>
      <c r="GG40" s="213"/>
      <c r="GH40" s="213"/>
      <c r="GI40" s="213"/>
      <c r="GJ40" s="213"/>
      <c r="GK40" s="213"/>
      <c r="GL40" s="213"/>
      <c r="GM40" s="213"/>
      <c r="GN40" s="213"/>
      <c r="GO40" s="213"/>
      <c r="GP40" s="213"/>
      <c r="GQ40" s="213"/>
      <c r="GR40" s="213"/>
      <c r="GS40" s="213"/>
      <c r="GT40" s="213"/>
      <c r="GU40" s="213"/>
      <c r="GV40" s="213"/>
      <c r="GW40" s="213"/>
      <c r="GX40" s="213"/>
      <c r="GY40" s="213"/>
      <c r="GZ40" s="213"/>
      <c r="HA40" s="213"/>
      <c r="HB40" s="213"/>
      <c r="HC40" s="213"/>
      <c r="HD40" s="213"/>
      <c r="HE40" s="213"/>
      <c r="HF40" s="213"/>
      <c r="HG40" s="213"/>
      <c r="HH40" s="213"/>
      <c r="HI40" s="213"/>
      <c r="HJ40" s="213"/>
      <c r="HK40" s="213"/>
      <c r="HL40" s="213"/>
      <c r="HM40" s="213"/>
      <c r="HN40" s="213"/>
      <c r="HO40" s="213"/>
      <c r="HP40" s="213"/>
      <c r="HQ40" s="213"/>
      <c r="HR40" s="213"/>
      <c r="HS40" s="213"/>
      <c r="HT40" s="213"/>
      <c r="HU40" s="213"/>
      <c r="HV40" s="213"/>
      <c r="HW40" s="213"/>
      <c r="HX40" s="213"/>
      <c r="HY40" s="213"/>
      <c r="HZ40" s="213"/>
      <c r="IA40" s="213"/>
      <c r="IB40" s="213"/>
      <c r="IC40" s="213"/>
      <c r="ID40" s="213"/>
      <c r="IE40" s="213"/>
    </row>
    <row r="41" spans="1:239" x14ac:dyDescent="0.3">
      <c r="A41" s="160" t="s">
        <v>132</v>
      </c>
      <c r="B41" s="162">
        <v>0.66086140210906064</v>
      </c>
      <c r="C41" s="162">
        <v>0.65807356770457448</v>
      </c>
      <c r="D41" s="162">
        <v>0.82956107394850176</v>
      </c>
      <c r="E41" s="162">
        <v>0.81306244886828472</v>
      </c>
      <c r="F41" s="162">
        <v>0.62325650310591074</v>
      </c>
    </row>
    <row r="42" spans="1:239" x14ac:dyDescent="0.3">
      <c r="A42" s="282" t="s">
        <v>129</v>
      </c>
      <c r="B42" s="282"/>
      <c r="C42" s="282"/>
      <c r="D42" s="282"/>
      <c r="E42" s="282"/>
      <c r="F42" s="282"/>
    </row>
    <row r="43" spans="1:239" s="144" customFormat="1" x14ac:dyDescent="0.3">
      <c r="A43" s="142" t="s">
        <v>52</v>
      </c>
      <c r="B43" s="143">
        <v>2015</v>
      </c>
      <c r="C43" s="143">
        <v>2016</v>
      </c>
      <c r="D43" s="143">
        <v>2017</v>
      </c>
      <c r="E43" s="143">
        <v>2018</v>
      </c>
      <c r="F43" s="143">
        <v>2019</v>
      </c>
      <c r="G43" s="213"/>
      <c r="H43" s="213"/>
      <c r="I43" s="213"/>
      <c r="J43" s="213"/>
      <c r="K43" s="213"/>
      <c r="L43" s="213"/>
      <c r="M43" s="213"/>
      <c r="N43" s="213"/>
      <c r="O43" s="213"/>
      <c r="P43" s="213"/>
      <c r="Q43" s="213"/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13"/>
      <c r="AO43" s="213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13"/>
      <c r="BB43" s="213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13"/>
      <c r="CB43" s="213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13"/>
      <c r="CO43" s="213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13"/>
      <c r="DB43" s="213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13"/>
      <c r="DO43" s="213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13"/>
      <c r="EB43" s="213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13"/>
      <c r="EO43" s="213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13"/>
      <c r="FB43" s="213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13"/>
      <c r="FO43" s="213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13"/>
      <c r="GB43" s="213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13"/>
      <c r="GO43" s="213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13"/>
      <c r="HB43" s="213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13"/>
      <c r="HO43" s="213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13"/>
      <c r="IB43" s="213"/>
      <c r="IC43" s="213"/>
      <c r="ID43" s="213"/>
      <c r="IE43" s="213"/>
    </row>
    <row r="44" spans="1:239" s="41" customFormat="1" ht="20.399999999999999" x14ac:dyDescent="0.35">
      <c r="A44" s="147" t="s">
        <v>131</v>
      </c>
      <c r="B44" s="148"/>
      <c r="C44" s="148"/>
      <c r="D44" s="148"/>
      <c r="E44" s="148"/>
      <c r="F44" s="148"/>
      <c r="G44" s="213"/>
      <c r="H44" s="213"/>
      <c r="I44" s="213"/>
      <c r="J44" s="213"/>
      <c r="K44" s="213"/>
      <c r="L44" s="213"/>
      <c r="M44" s="213"/>
      <c r="N44" s="213"/>
      <c r="O44" s="213"/>
      <c r="P44" s="213"/>
      <c r="Q44" s="213"/>
      <c r="R44" s="213"/>
      <c r="S44" s="213"/>
      <c r="T44" s="213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13"/>
      <c r="AO44" s="213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13"/>
      <c r="BB44" s="213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13"/>
      <c r="BO44" s="213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13"/>
      <c r="CB44" s="213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13"/>
      <c r="CO44" s="213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13"/>
      <c r="DB44" s="213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13"/>
      <c r="DO44" s="213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13"/>
      <c r="EB44" s="213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13"/>
      <c r="EO44" s="213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13"/>
      <c r="FB44" s="213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13"/>
      <c r="FO44" s="213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13"/>
      <c r="GB44" s="213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13"/>
      <c r="GO44" s="213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13"/>
      <c r="HB44" s="213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13"/>
      <c r="HO44" s="213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13"/>
      <c r="IB44" s="213"/>
      <c r="IC44" s="213"/>
      <c r="ID44" s="213"/>
      <c r="IE44" s="213"/>
    </row>
    <row r="45" spans="1:239" ht="20.399999999999999" x14ac:dyDescent="0.35">
      <c r="A45" s="141" t="s">
        <v>132</v>
      </c>
      <c r="B45" s="127"/>
      <c r="C45" s="127"/>
      <c r="D45" s="127"/>
      <c r="E45" s="127"/>
      <c r="F45" s="127"/>
    </row>
    <row r="46" spans="1:239" x14ac:dyDescent="0.3">
      <c r="A46" s="282" t="s">
        <v>130</v>
      </c>
      <c r="B46" s="282"/>
      <c r="C46" s="282"/>
      <c r="D46" s="282"/>
      <c r="E46" s="282"/>
      <c r="F46" s="282"/>
    </row>
    <row r="47" spans="1:239" s="144" customFormat="1" x14ac:dyDescent="0.3">
      <c r="A47" s="143" t="s">
        <v>52</v>
      </c>
      <c r="B47" s="143">
        <v>2015</v>
      </c>
      <c r="C47" s="143">
        <v>2016</v>
      </c>
      <c r="D47" s="143">
        <v>2017</v>
      </c>
      <c r="E47" s="143">
        <v>2018</v>
      </c>
      <c r="F47" s="143">
        <v>2019</v>
      </c>
      <c r="G47" s="213"/>
      <c r="H47" s="213"/>
      <c r="I47" s="213"/>
      <c r="J47" s="213"/>
      <c r="K47" s="213"/>
      <c r="L47" s="213"/>
      <c r="M47" s="213"/>
      <c r="N47" s="213"/>
      <c r="O47" s="213"/>
      <c r="P47" s="213"/>
      <c r="Q47" s="213"/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13"/>
      <c r="AO47" s="213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13"/>
      <c r="BB47" s="213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13"/>
      <c r="CB47" s="213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13"/>
      <c r="CO47" s="213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13"/>
      <c r="DB47" s="213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13"/>
      <c r="DO47" s="213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13"/>
      <c r="EB47" s="213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13"/>
      <c r="EO47" s="213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13"/>
      <c r="FB47" s="213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13"/>
      <c r="FO47" s="213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13"/>
      <c r="GB47" s="213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13"/>
      <c r="GO47" s="213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13"/>
      <c r="HB47" s="213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13"/>
      <c r="HO47" s="213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13"/>
      <c r="IB47" s="213"/>
      <c r="IC47" s="213"/>
      <c r="ID47" s="213"/>
      <c r="IE47" s="213"/>
    </row>
    <row r="48" spans="1:239" s="41" customFormat="1" x14ac:dyDescent="0.3">
      <c r="A48" s="157" t="s">
        <v>131</v>
      </c>
      <c r="B48" s="223">
        <f>'QNB ratios'!B84</f>
        <v>4.28</v>
      </c>
      <c r="C48" s="223">
        <f>'QNB ratios'!C84</f>
        <v>4.05</v>
      </c>
      <c r="D48" s="223">
        <f>'QNB ratios'!D84</f>
        <v>5.34</v>
      </c>
      <c r="E48" s="223">
        <f>'QNB ratios'!E84</f>
        <v>6.34</v>
      </c>
      <c r="F48" s="223">
        <f>'QNB ratios'!F84</f>
        <v>7.63</v>
      </c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13"/>
      <c r="AO48" s="213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13"/>
      <c r="BB48" s="213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13"/>
      <c r="BO48" s="213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13"/>
      <c r="CB48" s="213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13"/>
      <c r="EO48" s="213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13"/>
      <c r="FB48" s="213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13"/>
      <c r="FO48" s="213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13"/>
      <c r="GB48" s="213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13"/>
      <c r="GO48" s="213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13"/>
      <c r="HB48" s="213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13"/>
      <c r="HO48" s="213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13"/>
      <c r="IB48" s="213"/>
      <c r="IC48" s="213"/>
      <c r="ID48" s="213"/>
      <c r="IE48" s="213"/>
    </row>
    <row r="49" spans="1:6" x14ac:dyDescent="0.3">
      <c r="A49" s="158" t="s">
        <v>132</v>
      </c>
      <c r="B49" s="224">
        <f>'AAIB ratios'!B86</f>
        <v>9.8800000000000008</v>
      </c>
      <c r="C49" s="224">
        <f>'AAIB ratios'!C86</f>
        <v>11.8</v>
      </c>
      <c r="D49" s="224">
        <f>'AAIB ratios'!D86</f>
        <v>2.38</v>
      </c>
      <c r="E49" s="224">
        <f>'AAIB ratios'!E86</f>
        <v>2.4</v>
      </c>
      <c r="F49" s="224">
        <f>'AAIB ratios'!F86</f>
        <v>1.73</v>
      </c>
    </row>
    <row r="50" spans="1:6" x14ac:dyDescent="0.3">
      <c r="A50" s="78"/>
      <c r="B50" s="78"/>
      <c r="C50" s="78"/>
      <c r="D50" s="78"/>
      <c r="E50" s="78"/>
      <c r="F50" s="78"/>
    </row>
    <row r="51" spans="1:6" x14ac:dyDescent="0.3">
      <c r="A51" s="78"/>
      <c r="B51" s="78"/>
      <c r="C51" s="78"/>
      <c r="D51" s="78"/>
      <c r="E51" s="78"/>
      <c r="F51" s="78"/>
    </row>
    <row r="55" spans="1:6" s="34" customFormat="1" x14ac:dyDescent="0.3">
      <c r="A55" s="278" t="s">
        <v>147</v>
      </c>
      <c r="B55" s="279"/>
      <c r="C55" s="279"/>
      <c r="D55" s="279"/>
    </row>
    <row r="56" spans="1:6" x14ac:dyDescent="0.3">
      <c r="A56" s="238" t="s">
        <v>52</v>
      </c>
      <c r="B56" s="238" t="s">
        <v>148</v>
      </c>
      <c r="C56" s="238" t="s">
        <v>141</v>
      </c>
      <c r="D56" s="238" t="s">
        <v>140</v>
      </c>
    </row>
    <row r="57" spans="1:6" ht="15.6" x14ac:dyDescent="0.3">
      <c r="A57" s="235">
        <v>2015</v>
      </c>
      <c r="B57" s="235">
        <v>18.899999999999999</v>
      </c>
      <c r="C57" s="235">
        <v>21</v>
      </c>
      <c r="D57" s="235">
        <v>16.100000000000001</v>
      </c>
    </row>
    <row r="58" spans="1:6" ht="15.6" x14ac:dyDescent="0.3">
      <c r="A58" s="236">
        <v>2016</v>
      </c>
      <c r="B58" s="236">
        <v>30.9</v>
      </c>
      <c r="C58" s="236">
        <v>16.36</v>
      </c>
      <c r="D58" s="236">
        <v>16.600000000000001</v>
      </c>
    </row>
    <row r="59" spans="1:6" ht="15.6" x14ac:dyDescent="0.3">
      <c r="A59" s="235">
        <v>2017</v>
      </c>
      <c r="B59" s="235">
        <v>21.5</v>
      </c>
      <c r="C59" s="235">
        <v>24.3</v>
      </c>
      <c r="D59" s="235">
        <v>14.9</v>
      </c>
    </row>
    <row r="60" spans="1:6" ht="15.6" x14ac:dyDescent="0.3">
      <c r="A60" s="236">
        <v>2018</v>
      </c>
      <c r="B60" s="236">
        <v>19.2</v>
      </c>
      <c r="C60" s="236">
        <v>25</v>
      </c>
      <c r="D60" s="236">
        <v>14.1</v>
      </c>
    </row>
    <row r="61" spans="1:6" ht="15.6" x14ac:dyDescent="0.3">
      <c r="A61" s="235">
        <v>2019</v>
      </c>
      <c r="B61" s="235">
        <v>23.4</v>
      </c>
      <c r="C61" s="235">
        <v>24.3</v>
      </c>
      <c r="D61" s="235">
        <v>9.9</v>
      </c>
    </row>
    <row r="64" spans="1:6" x14ac:dyDescent="0.3">
      <c r="A64" s="278" t="s">
        <v>146</v>
      </c>
      <c r="B64" s="279"/>
      <c r="C64" s="279"/>
      <c r="D64" s="279"/>
    </row>
    <row r="65" spans="1:4" x14ac:dyDescent="0.3">
      <c r="A65" s="239" t="s">
        <v>52</v>
      </c>
      <c r="B65" s="239" t="s">
        <v>145</v>
      </c>
      <c r="C65" s="239" t="s">
        <v>143</v>
      </c>
      <c r="D65" s="239" t="s">
        <v>142</v>
      </c>
    </row>
    <row r="66" spans="1:4" x14ac:dyDescent="0.3">
      <c r="A66" s="240">
        <v>2015</v>
      </c>
      <c r="B66" s="240">
        <v>2.89</v>
      </c>
      <c r="C66" s="240">
        <v>2.4</v>
      </c>
      <c r="D66" s="240">
        <v>1.6</v>
      </c>
    </row>
    <row r="67" spans="1:4" x14ac:dyDescent="0.3">
      <c r="A67" s="237">
        <v>2016</v>
      </c>
      <c r="B67" s="237">
        <v>2</v>
      </c>
      <c r="C67" s="237">
        <v>1.4</v>
      </c>
      <c r="D67" s="237">
        <v>2.5</v>
      </c>
    </row>
    <row r="68" spans="1:4" x14ac:dyDescent="0.3">
      <c r="A68" s="240">
        <v>2017</v>
      </c>
      <c r="B68" s="240">
        <v>1.5</v>
      </c>
      <c r="C68" s="240">
        <v>2.4</v>
      </c>
      <c r="D68" s="240">
        <v>2.1</v>
      </c>
    </row>
    <row r="69" spans="1:4" x14ac:dyDescent="0.3">
      <c r="A69" s="237">
        <v>2018</v>
      </c>
      <c r="B69" s="237">
        <v>1.4</v>
      </c>
      <c r="C69" s="237">
        <v>2.7</v>
      </c>
      <c r="D69" s="237">
        <v>2.2999999999999998</v>
      </c>
    </row>
    <row r="70" spans="1:4" x14ac:dyDescent="0.3">
      <c r="A70" s="240">
        <v>2019</v>
      </c>
      <c r="B70" s="240">
        <v>1.8</v>
      </c>
      <c r="C70" s="240">
        <v>3.1</v>
      </c>
      <c r="D70" s="240">
        <v>1.6</v>
      </c>
    </row>
  </sheetData>
  <mergeCells count="16">
    <mergeCell ref="A55:D55"/>
    <mergeCell ref="A64:D64"/>
    <mergeCell ref="J1:AF1"/>
    <mergeCell ref="A26:F26"/>
    <mergeCell ref="A13:F13"/>
    <mergeCell ref="A17:F17"/>
    <mergeCell ref="A46:F46"/>
    <mergeCell ref="A38:F38"/>
    <mergeCell ref="A42:F42"/>
    <mergeCell ref="A30:F30"/>
    <mergeCell ref="A34:F34"/>
    <mergeCell ref="A5:F5"/>
    <mergeCell ref="A9:F9"/>
    <mergeCell ref="A1:F1"/>
    <mergeCell ref="A21:F21"/>
    <mergeCell ref="A22:F22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P40"/>
  <sheetViews>
    <sheetView zoomScale="70" zoomScaleNormal="70" workbookViewId="0">
      <selection activeCell="D35" sqref="D35"/>
    </sheetView>
  </sheetViews>
  <sheetFormatPr defaultColWidth="9.109375" defaultRowHeight="14.4" x14ac:dyDescent="0.3"/>
  <cols>
    <col min="1" max="1" width="19.6640625" style="78" bestFit="1" customWidth="1"/>
    <col min="2" max="2" width="22.109375" style="78" bestFit="1" customWidth="1"/>
    <col min="3" max="3" width="26.21875" style="78" bestFit="1" customWidth="1"/>
    <col min="4" max="4" width="26.21875" style="78" customWidth="1"/>
    <col min="5" max="5" width="22.109375" style="78" bestFit="1" customWidth="1"/>
    <col min="6" max="6" width="26.21875" style="78" bestFit="1" customWidth="1"/>
    <col min="7" max="7" width="26.21875" style="78" customWidth="1"/>
    <col min="8" max="8" width="22.109375" style="78" bestFit="1" customWidth="1"/>
    <col min="9" max="9" width="26.21875" style="78" bestFit="1" customWidth="1"/>
    <col min="10" max="10" width="26.21875" style="78" customWidth="1"/>
    <col min="11" max="11" width="22.109375" style="78" bestFit="1" customWidth="1"/>
    <col min="12" max="12" width="26.21875" style="78" bestFit="1" customWidth="1"/>
    <col min="13" max="13" width="26.21875" style="78" customWidth="1"/>
    <col min="14" max="14" width="22.109375" style="78" bestFit="1" customWidth="1"/>
    <col min="15" max="15" width="25" style="78" bestFit="1" customWidth="1"/>
    <col min="16" max="16384" width="9.109375" style="78"/>
  </cols>
  <sheetData>
    <row r="1" spans="1:16" ht="19.8" x14ac:dyDescent="0.4">
      <c r="F1" s="313" t="s">
        <v>162</v>
      </c>
      <c r="G1" s="313"/>
      <c r="H1" s="312"/>
      <c r="I1" s="312"/>
      <c r="J1" s="312"/>
      <c r="K1" s="312"/>
      <c r="L1" s="312"/>
      <c r="M1" s="312"/>
      <c r="N1" s="312"/>
      <c r="O1" s="312"/>
      <c r="P1" s="312"/>
    </row>
    <row r="3" spans="1:16" x14ac:dyDescent="0.3">
      <c r="A3" s="288"/>
      <c r="B3" s="311" t="s">
        <v>161</v>
      </c>
      <c r="C3" s="310"/>
      <c r="D3" s="294"/>
      <c r="E3" s="309" t="s">
        <v>160</v>
      </c>
      <c r="F3" s="308"/>
      <c r="G3" s="303"/>
      <c r="H3" s="307" t="s">
        <v>159</v>
      </c>
      <c r="I3" s="306"/>
      <c r="J3" s="303"/>
      <c r="K3" s="305" t="s">
        <v>158</v>
      </c>
      <c r="L3" s="304"/>
      <c r="M3" s="303"/>
      <c r="N3" s="302" t="s">
        <v>157</v>
      </c>
      <c r="O3" s="302"/>
    </row>
    <row r="4" spans="1:16" x14ac:dyDescent="0.3">
      <c r="A4" s="288"/>
      <c r="B4" s="300"/>
      <c r="C4" s="300"/>
      <c r="D4" s="301"/>
      <c r="E4" s="300"/>
      <c r="F4" s="300"/>
      <c r="G4" s="300"/>
      <c r="H4" s="300"/>
      <c r="I4" s="300"/>
      <c r="J4" s="300"/>
      <c r="K4" s="300"/>
      <c r="L4" s="300"/>
      <c r="M4" s="300"/>
      <c r="N4" s="300" t="s">
        <v>156</v>
      </c>
      <c r="O4" s="300" t="s">
        <v>155</v>
      </c>
    </row>
    <row r="5" spans="1:16" x14ac:dyDescent="0.3">
      <c r="A5" s="288"/>
      <c r="B5" s="288"/>
      <c r="C5" s="288"/>
      <c r="D5" s="296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</row>
    <row r="6" spans="1:16" x14ac:dyDescent="0.3">
      <c r="A6" s="288"/>
      <c r="B6" s="298"/>
      <c r="C6" s="298"/>
      <c r="D6" s="299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</row>
    <row r="7" spans="1:16" x14ac:dyDescent="0.3">
      <c r="A7" s="288"/>
      <c r="B7" s="298"/>
      <c r="C7" s="298"/>
      <c r="D7" s="299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</row>
    <row r="8" spans="1:16" x14ac:dyDescent="0.3">
      <c r="A8" s="288"/>
      <c r="B8" s="298"/>
      <c r="C8" s="298"/>
      <c r="D8" s="299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</row>
    <row r="9" spans="1:16" x14ac:dyDescent="0.3">
      <c r="A9" s="295"/>
      <c r="B9" s="288"/>
      <c r="C9" s="288"/>
      <c r="D9" s="296"/>
      <c r="E9" s="288"/>
      <c r="F9" s="288"/>
      <c r="G9" s="288"/>
      <c r="H9" s="298"/>
      <c r="I9" s="288"/>
      <c r="J9" s="288"/>
      <c r="K9" s="288"/>
      <c r="L9" s="288"/>
      <c r="M9" s="288"/>
      <c r="N9" s="288"/>
      <c r="O9" s="298"/>
    </row>
    <row r="10" spans="1:16" x14ac:dyDescent="0.3">
      <c r="A10" s="288"/>
      <c r="B10" s="288"/>
      <c r="C10" s="288"/>
      <c r="D10" s="296"/>
      <c r="E10" s="288"/>
      <c r="F10" s="288"/>
      <c r="G10" s="288"/>
      <c r="H10" s="288"/>
      <c r="I10" s="288"/>
      <c r="J10" s="288"/>
      <c r="K10" s="288"/>
      <c r="L10" s="288"/>
      <c r="M10" s="288"/>
      <c r="N10" s="288"/>
      <c r="O10" s="288"/>
    </row>
    <row r="11" spans="1:16" x14ac:dyDescent="0.3">
      <c r="A11" s="288"/>
      <c r="B11" s="298"/>
      <c r="C11" s="298"/>
      <c r="D11" s="299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</row>
    <row r="12" spans="1:16" x14ac:dyDescent="0.3">
      <c r="A12" s="288"/>
      <c r="B12" s="298"/>
      <c r="C12" s="298"/>
      <c r="D12" s="299"/>
      <c r="E12" s="288"/>
      <c r="F12" s="298"/>
      <c r="G12" s="298"/>
      <c r="H12" s="298"/>
      <c r="I12" s="298"/>
      <c r="J12" s="298"/>
      <c r="K12" s="298"/>
      <c r="L12" s="298"/>
      <c r="M12" s="298"/>
      <c r="N12" s="288"/>
      <c r="O12" s="298"/>
    </row>
    <row r="13" spans="1:16" x14ac:dyDescent="0.3">
      <c r="A13" s="288"/>
      <c r="B13" s="298"/>
      <c r="C13" s="298"/>
      <c r="D13" s="299"/>
      <c r="E13" s="298"/>
      <c r="F13" s="298"/>
      <c r="G13" s="298"/>
      <c r="H13" s="298"/>
      <c r="I13" s="298"/>
      <c r="J13" s="298"/>
      <c r="K13" s="298"/>
      <c r="L13" s="298"/>
      <c r="M13" s="298"/>
      <c r="N13" s="288"/>
      <c r="O13" s="288"/>
    </row>
    <row r="14" spans="1:16" x14ac:dyDescent="0.3">
      <c r="A14" s="295"/>
      <c r="B14" s="288"/>
      <c r="C14" s="288"/>
      <c r="D14" s="296"/>
      <c r="E14" s="288"/>
      <c r="F14" s="288"/>
      <c r="G14" s="288"/>
      <c r="H14" s="288"/>
      <c r="I14" s="288"/>
      <c r="J14" s="288"/>
      <c r="K14" s="288"/>
      <c r="L14" s="288"/>
      <c r="M14" s="288"/>
      <c r="N14" s="298"/>
      <c r="O14" s="288"/>
    </row>
    <row r="15" spans="1:16" x14ac:dyDescent="0.3">
      <c r="A15" s="295"/>
      <c r="B15" s="288" t="s">
        <v>154</v>
      </c>
      <c r="C15" s="288"/>
      <c r="D15" s="296"/>
      <c r="E15" s="288" t="s">
        <v>154</v>
      </c>
      <c r="F15" s="288"/>
      <c r="G15" s="288"/>
      <c r="H15" s="288" t="s">
        <v>154</v>
      </c>
      <c r="I15" s="288"/>
      <c r="J15" s="288"/>
      <c r="K15" s="288" t="s">
        <v>154</v>
      </c>
      <c r="L15" s="288"/>
      <c r="M15" s="288"/>
      <c r="N15" s="288" t="s">
        <v>154</v>
      </c>
      <c r="O15" s="288"/>
    </row>
    <row r="16" spans="1:16" x14ac:dyDescent="0.3">
      <c r="A16" s="295"/>
      <c r="B16" s="298"/>
      <c r="C16" s="288"/>
      <c r="D16" s="296"/>
      <c r="E16" s="298"/>
      <c r="F16" s="288"/>
      <c r="G16" s="288"/>
      <c r="H16" s="298"/>
      <c r="I16" s="288"/>
      <c r="J16" s="288"/>
      <c r="K16" s="298"/>
      <c r="L16" s="288"/>
      <c r="M16" s="288"/>
      <c r="N16" s="298"/>
      <c r="O16" s="288"/>
    </row>
    <row r="17" spans="1:15" x14ac:dyDescent="0.3">
      <c r="A17" s="295"/>
      <c r="B17" s="298"/>
      <c r="C17" s="288"/>
      <c r="D17" s="296"/>
      <c r="E17" s="298"/>
      <c r="F17" s="288"/>
      <c r="G17" s="288"/>
      <c r="H17" s="298"/>
      <c r="I17" s="288"/>
      <c r="J17" s="288"/>
      <c r="K17" s="298"/>
      <c r="L17" s="288"/>
      <c r="M17" s="288"/>
      <c r="N17" s="298"/>
      <c r="O17" s="288"/>
    </row>
    <row r="18" spans="1:15" x14ac:dyDescent="0.3">
      <c r="A18" s="295"/>
      <c r="B18" s="298"/>
      <c r="C18" s="288"/>
      <c r="D18" s="296"/>
      <c r="E18" s="298"/>
      <c r="F18" s="288"/>
      <c r="G18" s="288"/>
      <c r="H18" s="298"/>
      <c r="I18" s="288"/>
      <c r="J18" s="288"/>
      <c r="K18" s="298"/>
      <c r="L18" s="288"/>
      <c r="M18" s="288"/>
      <c r="N18" s="298"/>
      <c r="O18" s="288"/>
    </row>
    <row r="19" spans="1:15" x14ac:dyDescent="0.3">
      <c r="A19" s="295" t="s">
        <v>153</v>
      </c>
      <c r="B19" s="47">
        <v>13468258</v>
      </c>
      <c r="C19" s="288"/>
      <c r="D19" s="296"/>
      <c r="E19" s="47">
        <v>9986949</v>
      </c>
      <c r="F19" s="288"/>
      <c r="G19" s="288"/>
      <c r="H19" s="47">
        <v>11933975</v>
      </c>
      <c r="I19" s="288"/>
      <c r="J19" s="288"/>
      <c r="K19" s="47">
        <v>11533423</v>
      </c>
      <c r="L19" s="288"/>
      <c r="M19" s="288"/>
      <c r="N19" s="47">
        <v>12017451</v>
      </c>
      <c r="O19" s="288"/>
    </row>
    <row r="20" spans="1:15" x14ac:dyDescent="0.3">
      <c r="A20" s="288"/>
      <c r="B20" s="288"/>
      <c r="C20" s="288"/>
      <c r="D20" s="296"/>
      <c r="E20" s="288"/>
      <c r="F20" s="288"/>
      <c r="G20" s="288"/>
      <c r="H20" s="288"/>
      <c r="I20" s="288"/>
      <c r="J20" s="288"/>
      <c r="K20" s="288"/>
      <c r="L20" s="288"/>
      <c r="M20" s="288"/>
      <c r="N20" s="288"/>
      <c r="O20" s="288"/>
    </row>
    <row r="21" spans="1:15" x14ac:dyDescent="0.3">
      <c r="A21" s="295"/>
      <c r="B21" s="295" t="s">
        <v>152</v>
      </c>
      <c r="C21" s="295" t="s">
        <v>151</v>
      </c>
      <c r="D21" s="297"/>
      <c r="E21" s="295" t="s">
        <v>152</v>
      </c>
      <c r="F21" s="295" t="s">
        <v>151</v>
      </c>
      <c r="G21" s="295"/>
      <c r="H21" s="295" t="s">
        <v>152</v>
      </c>
      <c r="I21" s="295" t="s">
        <v>151</v>
      </c>
      <c r="J21" s="295"/>
      <c r="K21" s="295" t="s">
        <v>152</v>
      </c>
      <c r="L21" s="295" t="s">
        <v>151</v>
      </c>
      <c r="M21" s="295"/>
      <c r="N21" s="295" t="s">
        <v>152</v>
      </c>
      <c r="O21" s="295" t="s">
        <v>151</v>
      </c>
    </row>
    <row r="22" spans="1:15" x14ac:dyDescent="0.3">
      <c r="A22" s="288"/>
      <c r="B22" s="47">
        <v>13468258</v>
      </c>
      <c r="C22" s="25">
        <v>9866485</v>
      </c>
      <c r="D22" s="296"/>
      <c r="E22" s="47">
        <v>9986949</v>
      </c>
      <c r="F22" s="25">
        <v>8475753</v>
      </c>
      <c r="G22" s="288"/>
      <c r="H22" s="47">
        <v>11933975</v>
      </c>
      <c r="I22" s="25">
        <v>10219535</v>
      </c>
      <c r="J22" s="288"/>
      <c r="K22" s="47">
        <v>11533423</v>
      </c>
      <c r="L22" s="25">
        <v>9632884</v>
      </c>
      <c r="M22" s="288"/>
      <c r="N22" s="47">
        <v>12017451</v>
      </c>
      <c r="O22" s="288">
        <v>10087888</v>
      </c>
    </row>
    <row r="23" spans="1:15" x14ac:dyDescent="0.3">
      <c r="A23" s="295" t="s">
        <v>150</v>
      </c>
      <c r="B23" s="286">
        <f>B22-C22</f>
        <v>3601773</v>
      </c>
      <c r="C23" s="286"/>
      <c r="D23" s="294"/>
      <c r="E23" s="286">
        <f>E22-F22</f>
        <v>1511196</v>
      </c>
      <c r="F23" s="286"/>
      <c r="G23" s="293"/>
      <c r="H23" s="286">
        <f>H22-I22</f>
        <v>1714440</v>
      </c>
      <c r="I23" s="286"/>
      <c r="J23" s="293"/>
      <c r="K23" s="286">
        <f>K22-L22</f>
        <v>1900539</v>
      </c>
      <c r="L23" s="286"/>
      <c r="M23" s="293"/>
      <c r="N23" s="286">
        <f>N22-O22</f>
        <v>1929563</v>
      </c>
      <c r="O23" s="286"/>
    </row>
    <row r="24" spans="1:15" x14ac:dyDescent="0.3">
      <c r="A24" s="295" t="s">
        <v>149</v>
      </c>
      <c r="B24" s="286">
        <f>B23/B19</f>
        <v>0.26742678971549255</v>
      </c>
      <c r="C24" s="286"/>
      <c r="D24" s="294"/>
      <c r="E24" s="286">
        <f>E23/E19</f>
        <v>0.15131708392623214</v>
      </c>
      <c r="F24" s="286"/>
      <c r="G24" s="293"/>
      <c r="H24" s="286">
        <f>H23/H19</f>
        <v>0.14366043166673301</v>
      </c>
      <c r="I24" s="286"/>
      <c r="J24" s="293"/>
      <c r="K24" s="286">
        <f>K23/K19</f>
        <v>0.16478533736255055</v>
      </c>
      <c r="L24" s="286"/>
      <c r="M24" s="293"/>
      <c r="N24" s="286">
        <f>N23/N19</f>
        <v>0.16056341731703336</v>
      </c>
      <c r="O24" s="286"/>
    </row>
    <row r="26" spans="1:15" x14ac:dyDescent="0.3">
      <c r="A26" s="288"/>
      <c r="B26" s="292"/>
      <c r="C26" s="291"/>
      <c r="D26" s="290"/>
    </row>
    <row r="27" spans="1:15" x14ac:dyDescent="0.3">
      <c r="A27" s="288"/>
      <c r="B27" s="287"/>
      <c r="C27" s="286"/>
      <c r="D27" s="80"/>
    </row>
    <row r="28" spans="1:15" x14ac:dyDescent="0.3">
      <c r="A28" s="288"/>
      <c r="B28" s="287"/>
      <c r="C28" s="286"/>
      <c r="D28" s="80"/>
    </row>
    <row r="29" spans="1:15" x14ac:dyDescent="0.3">
      <c r="A29" s="288"/>
      <c r="B29" s="287"/>
      <c r="C29" s="287"/>
      <c r="D29" s="289"/>
    </row>
    <row r="30" spans="1:15" x14ac:dyDescent="0.3">
      <c r="A30" s="288"/>
      <c r="B30" s="287"/>
      <c r="C30" s="287"/>
      <c r="D30" s="289"/>
    </row>
    <row r="31" spans="1:15" x14ac:dyDescent="0.3">
      <c r="A31" s="288"/>
      <c r="B31" s="287"/>
      <c r="C31" s="286"/>
      <c r="D31" s="80"/>
    </row>
    <row r="32" spans="1:15" x14ac:dyDescent="0.3">
      <c r="A32" s="288"/>
      <c r="B32" s="287"/>
      <c r="C32" s="286"/>
      <c r="D32" s="80"/>
    </row>
    <row r="33" spans="1:4" x14ac:dyDescent="0.3">
      <c r="A33" s="288"/>
      <c r="B33" s="287"/>
      <c r="C33" s="286"/>
      <c r="D33" s="80"/>
    </row>
    <row r="34" spans="1:4" x14ac:dyDescent="0.3">
      <c r="A34" s="288"/>
      <c r="B34" s="287"/>
      <c r="C34" s="286"/>
      <c r="D34" s="80"/>
    </row>
    <row r="35" spans="1:4" x14ac:dyDescent="0.3">
      <c r="A35" s="288"/>
      <c r="B35" s="287"/>
      <c r="C35" s="286"/>
      <c r="D35" s="80"/>
    </row>
    <row r="36" spans="1:4" x14ac:dyDescent="0.3">
      <c r="A36" s="288"/>
      <c r="B36" s="287"/>
      <c r="C36" s="286"/>
      <c r="D36" s="80"/>
    </row>
    <row r="37" spans="1:4" x14ac:dyDescent="0.3">
      <c r="A37" s="288"/>
      <c r="B37" s="287"/>
      <c r="C37" s="286"/>
      <c r="D37" s="80"/>
    </row>
    <row r="38" spans="1:4" x14ac:dyDescent="0.3">
      <c r="A38" s="288"/>
      <c r="B38" s="287"/>
      <c r="C38" s="286"/>
      <c r="D38" s="80"/>
    </row>
    <row r="39" spans="1:4" x14ac:dyDescent="0.3">
      <c r="A39" s="288"/>
      <c r="B39" s="287"/>
      <c r="C39" s="286"/>
      <c r="D39" s="80"/>
    </row>
    <row r="40" spans="1:4" x14ac:dyDescent="0.3">
      <c r="A40" s="288"/>
      <c r="B40" s="287"/>
      <c r="C40" s="286"/>
      <c r="D40" s="80"/>
    </row>
  </sheetData>
  <mergeCells count="31">
    <mergeCell ref="F1:P1"/>
    <mergeCell ref="B3:C3"/>
    <mergeCell ref="E3:F3"/>
    <mergeCell ref="H3:I3"/>
    <mergeCell ref="K3:L3"/>
    <mergeCell ref="N3:O3"/>
    <mergeCell ref="N23:O23"/>
    <mergeCell ref="B24:C24"/>
    <mergeCell ref="E24:F24"/>
    <mergeCell ref="H24:I24"/>
    <mergeCell ref="K24:L24"/>
    <mergeCell ref="N24:O24"/>
    <mergeCell ref="B31:C31"/>
    <mergeCell ref="B23:C23"/>
    <mergeCell ref="E23:F23"/>
    <mergeCell ref="H23:I23"/>
    <mergeCell ref="K23:L23"/>
    <mergeCell ref="B26:C26"/>
    <mergeCell ref="B27:C27"/>
    <mergeCell ref="B28:C28"/>
    <mergeCell ref="B29:C29"/>
    <mergeCell ref="B30:C30"/>
    <mergeCell ref="B38:C38"/>
    <mergeCell ref="B39:C39"/>
    <mergeCell ref="B40:C40"/>
    <mergeCell ref="B32:C32"/>
    <mergeCell ref="B33:C33"/>
    <mergeCell ref="B34:C34"/>
    <mergeCell ref="B35:C35"/>
    <mergeCell ref="B36:C36"/>
    <mergeCell ref="B37:C3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O46"/>
  <sheetViews>
    <sheetView topLeftCell="B1" zoomScale="60" zoomScaleNormal="60" workbookViewId="0">
      <selection activeCell="O21" sqref="O21"/>
    </sheetView>
  </sheetViews>
  <sheetFormatPr defaultColWidth="9" defaultRowHeight="14.4" x14ac:dyDescent="0.3"/>
  <cols>
    <col min="1" max="1" width="9" style="78"/>
    <col min="2" max="2" width="18.6640625" style="78" bestFit="1" customWidth="1"/>
    <col min="3" max="3" width="29.21875" style="78" bestFit="1" customWidth="1"/>
    <col min="4" max="4" width="9" style="78"/>
    <col min="5" max="5" width="18.6640625" style="78" bestFit="1" customWidth="1"/>
    <col min="6" max="6" width="29.21875" style="78" bestFit="1" customWidth="1"/>
    <col min="7" max="7" width="9" style="78"/>
    <col min="8" max="8" width="18.6640625" style="78" bestFit="1" customWidth="1"/>
    <col min="9" max="9" width="29.21875" style="78" bestFit="1" customWidth="1"/>
    <col min="10" max="10" width="9" style="78"/>
    <col min="11" max="11" width="18.6640625" style="78" bestFit="1" customWidth="1"/>
    <col min="12" max="12" width="29.21875" style="78" bestFit="1" customWidth="1"/>
    <col min="13" max="13" width="9" style="78"/>
    <col min="14" max="14" width="18.6640625" style="78" bestFit="1" customWidth="1"/>
    <col min="15" max="15" width="29.21875" style="78" bestFit="1" customWidth="1"/>
    <col min="16" max="16384" width="9" style="78"/>
  </cols>
  <sheetData>
    <row r="1" spans="1:15" ht="19.8" x14ac:dyDescent="0.4">
      <c r="A1" s="336" t="s">
        <v>176</v>
      </c>
      <c r="B1" s="335"/>
      <c r="C1" s="335"/>
      <c r="D1" s="335"/>
    </row>
    <row r="2" spans="1:15" ht="19.8" x14ac:dyDescent="0.4">
      <c r="H2" s="336" t="s">
        <v>175</v>
      </c>
      <c r="I2" s="335"/>
      <c r="J2" s="335"/>
      <c r="K2" s="335"/>
    </row>
    <row r="3" spans="1:15" x14ac:dyDescent="0.3">
      <c r="H3" s="334"/>
      <c r="I3" s="334"/>
      <c r="J3" s="290"/>
      <c r="K3" s="334"/>
    </row>
    <row r="4" spans="1:15" x14ac:dyDescent="0.3">
      <c r="A4" s="329" t="s">
        <v>173</v>
      </c>
      <c r="B4" s="328"/>
      <c r="C4" s="328"/>
      <c r="E4" s="327" t="s">
        <v>172</v>
      </c>
      <c r="F4" s="326"/>
      <c r="H4" s="325" t="s">
        <v>171</v>
      </c>
      <c r="I4" s="324"/>
      <c r="K4" s="323" t="s">
        <v>170</v>
      </c>
      <c r="L4" s="322"/>
      <c r="N4" s="321" t="s">
        <v>169</v>
      </c>
      <c r="O4" s="320"/>
    </row>
    <row r="5" spans="1:15" x14ac:dyDescent="0.3">
      <c r="A5" s="288"/>
      <c r="B5" s="288" t="s">
        <v>168</v>
      </c>
      <c r="C5" s="288" t="s">
        <v>167</v>
      </c>
      <c r="E5" s="288" t="s">
        <v>168</v>
      </c>
      <c r="F5" s="288" t="s">
        <v>167</v>
      </c>
      <c r="H5" s="288" t="s">
        <v>168</v>
      </c>
      <c r="I5" s="333" t="s">
        <v>167</v>
      </c>
      <c r="K5" s="288" t="s">
        <v>168</v>
      </c>
      <c r="L5" s="288" t="s">
        <v>167</v>
      </c>
      <c r="N5" s="288" t="s">
        <v>168</v>
      </c>
      <c r="O5" s="288" t="s">
        <v>167</v>
      </c>
    </row>
    <row r="6" spans="1:15" x14ac:dyDescent="0.3">
      <c r="A6" s="288"/>
      <c r="B6" s="288">
        <v>4985802729</v>
      </c>
      <c r="C6" s="288">
        <v>3240473151</v>
      </c>
      <c r="E6" s="288">
        <v>7064996884</v>
      </c>
      <c r="F6" s="288">
        <v>6978172814</v>
      </c>
      <c r="H6" s="319">
        <v>8578086831</v>
      </c>
      <c r="I6" s="319">
        <v>5196533283</v>
      </c>
      <c r="K6" s="288">
        <v>10911119426</v>
      </c>
      <c r="L6" s="288">
        <v>6086275660</v>
      </c>
      <c r="N6" s="288">
        <v>13567969985</v>
      </c>
      <c r="O6" s="288">
        <v>7515272721</v>
      </c>
    </row>
    <row r="7" spans="1:15" x14ac:dyDescent="0.3">
      <c r="A7" s="288"/>
      <c r="B7" s="288" t="s">
        <v>166</v>
      </c>
      <c r="C7" s="288" t="s">
        <v>165</v>
      </c>
      <c r="E7" s="288" t="s">
        <v>166</v>
      </c>
      <c r="F7" s="288" t="s">
        <v>165</v>
      </c>
      <c r="H7" s="288" t="s">
        <v>166</v>
      </c>
      <c r="I7" s="288" t="s">
        <v>165</v>
      </c>
      <c r="K7" s="288" t="s">
        <v>166</v>
      </c>
      <c r="L7" s="288" t="s">
        <v>165</v>
      </c>
      <c r="N7" s="288" t="s">
        <v>166</v>
      </c>
      <c r="O7" s="288" t="s">
        <v>165</v>
      </c>
    </row>
    <row r="8" spans="1:15" x14ac:dyDescent="0.3">
      <c r="A8" s="288"/>
      <c r="B8" s="332">
        <v>268920961993</v>
      </c>
      <c r="C8" s="331">
        <v>234742754887</v>
      </c>
      <c r="E8" s="332">
        <v>253361630576</v>
      </c>
      <c r="F8" s="331">
        <v>225663661392</v>
      </c>
      <c r="H8" s="332">
        <v>219606059209</v>
      </c>
      <c r="I8" s="331">
        <v>197796555687</v>
      </c>
      <c r="K8" s="332">
        <v>187802523661</v>
      </c>
      <c r="L8" s="331">
        <v>171170018983</v>
      </c>
      <c r="N8" s="332">
        <v>130794454014</v>
      </c>
      <c r="O8" s="331">
        <v>116139590796</v>
      </c>
    </row>
    <row r="9" spans="1:15" x14ac:dyDescent="0.3">
      <c r="A9" s="295" t="s">
        <v>153</v>
      </c>
      <c r="B9" s="288">
        <f>B6/B8</f>
        <v>1.8540030096760477E-2</v>
      </c>
      <c r="C9" s="293">
        <f>C6/C8</f>
        <v>1.380435853093695E-2</v>
      </c>
      <c r="E9" s="288">
        <f>E6/E8</f>
        <v>2.7885030846771165E-2</v>
      </c>
      <c r="F9" s="288">
        <f>F6/F8</f>
        <v>3.0922891044820135E-2</v>
      </c>
      <c r="H9" s="288">
        <f>H6/H8</f>
        <v>3.9061248409526801E-2</v>
      </c>
      <c r="I9" s="288">
        <f>I6/I8</f>
        <v>2.6272112094930362E-2</v>
      </c>
      <c r="K9" s="288">
        <f>K6/K8</f>
        <v>5.8098896720341874E-2</v>
      </c>
      <c r="L9" s="288">
        <f>L6/L8</f>
        <v>3.5556902407100084E-2</v>
      </c>
      <c r="N9" s="288">
        <f>N6/N8</f>
        <v>0.10373505579638498</v>
      </c>
      <c r="O9" s="288">
        <f>O6/O8</f>
        <v>6.4708965043631231E-2</v>
      </c>
    </row>
    <row r="10" spans="1:15" x14ac:dyDescent="0.3">
      <c r="A10" s="295" t="s">
        <v>164</v>
      </c>
      <c r="B10" s="287">
        <f>B9-C9</f>
        <v>4.7356715658235272E-3</v>
      </c>
      <c r="C10" s="286"/>
      <c r="E10" s="287">
        <f>E9-F9</f>
        <v>-3.0378601980489695E-3</v>
      </c>
      <c r="F10" s="286"/>
      <c r="H10" s="287">
        <f>H9-I9</f>
        <v>1.2789136314596439E-2</v>
      </c>
      <c r="I10" s="286"/>
      <c r="K10" s="287">
        <f>K9-L9</f>
        <v>2.2541994313241789E-2</v>
      </c>
      <c r="L10" s="286"/>
      <c r="N10" s="287">
        <f>N9-O9</f>
        <v>3.9026090752753748E-2</v>
      </c>
      <c r="O10" s="286"/>
    </row>
    <row r="14" spans="1:15" ht="19.8" x14ac:dyDescent="0.4">
      <c r="H14" s="330" t="s">
        <v>174</v>
      </c>
      <c r="I14" s="330"/>
      <c r="J14" s="330"/>
      <c r="K14" s="330"/>
    </row>
    <row r="18" spans="1:15" x14ac:dyDescent="0.3">
      <c r="A18" s="329" t="s">
        <v>173</v>
      </c>
      <c r="B18" s="328"/>
      <c r="C18" s="328"/>
      <c r="E18" s="327" t="s">
        <v>172</v>
      </c>
      <c r="F18" s="326"/>
      <c r="H18" s="325" t="s">
        <v>171</v>
      </c>
      <c r="I18" s="324"/>
      <c r="K18" s="323" t="s">
        <v>170</v>
      </c>
      <c r="L18" s="322"/>
      <c r="N18" s="321" t="s">
        <v>169</v>
      </c>
      <c r="O18" s="320"/>
    </row>
    <row r="19" spans="1:15" x14ac:dyDescent="0.3">
      <c r="A19" s="288"/>
      <c r="B19" s="288" t="s">
        <v>168</v>
      </c>
      <c r="C19" s="288" t="s">
        <v>167</v>
      </c>
      <c r="E19" s="288" t="s">
        <v>168</v>
      </c>
      <c r="F19" s="288" t="s">
        <v>167</v>
      </c>
      <c r="H19" s="288" t="s">
        <v>168</v>
      </c>
      <c r="I19" s="288" t="s">
        <v>167</v>
      </c>
      <c r="K19" s="288" t="s">
        <v>168</v>
      </c>
      <c r="L19" s="288" t="s">
        <v>167</v>
      </c>
      <c r="N19" s="288" t="s">
        <v>168</v>
      </c>
      <c r="O19" s="288" t="s">
        <v>167</v>
      </c>
    </row>
    <row r="20" spans="1:15" x14ac:dyDescent="0.3">
      <c r="A20" s="288"/>
      <c r="B20" s="49">
        <v>363126</v>
      </c>
      <c r="C20" s="288">
        <v>274338</v>
      </c>
      <c r="E20" s="51">
        <v>411042</v>
      </c>
      <c r="F20" s="288">
        <v>301431</v>
      </c>
      <c r="H20" s="51">
        <v>316366</v>
      </c>
      <c r="I20" s="319">
        <v>184100</v>
      </c>
      <c r="K20" s="49">
        <v>344569</v>
      </c>
      <c r="L20" s="288">
        <v>245018</v>
      </c>
      <c r="N20" s="49">
        <v>378151</v>
      </c>
      <c r="O20" s="288">
        <v>285618</v>
      </c>
    </row>
    <row r="21" spans="1:15" x14ac:dyDescent="0.3">
      <c r="A21" s="288"/>
      <c r="B21" s="288" t="s">
        <v>166</v>
      </c>
      <c r="C21" s="288" t="s">
        <v>165</v>
      </c>
      <c r="E21" s="288" t="s">
        <v>166</v>
      </c>
      <c r="F21" s="288" t="s">
        <v>165</v>
      </c>
      <c r="H21" s="288" t="s">
        <v>166</v>
      </c>
      <c r="I21" s="288" t="s">
        <v>165</v>
      </c>
      <c r="K21" s="288" t="s">
        <v>166</v>
      </c>
      <c r="L21" s="288" t="s">
        <v>165</v>
      </c>
      <c r="N21" s="288" t="s">
        <v>166</v>
      </c>
      <c r="O21" s="288" t="s">
        <v>165</v>
      </c>
    </row>
    <row r="22" spans="1:15" x14ac:dyDescent="0.3">
      <c r="A22" s="288"/>
      <c r="B22" s="47">
        <v>13468258</v>
      </c>
      <c r="C22" s="25">
        <v>9866485</v>
      </c>
      <c r="E22" s="47">
        <v>9986949</v>
      </c>
      <c r="F22" s="25">
        <v>8475753</v>
      </c>
      <c r="H22" s="47">
        <v>11933975</v>
      </c>
      <c r="I22" s="25">
        <v>10219535</v>
      </c>
      <c r="K22" s="47">
        <v>11533423</v>
      </c>
      <c r="L22" s="25">
        <v>9632884</v>
      </c>
      <c r="N22" s="47">
        <v>12017451</v>
      </c>
      <c r="O22" s="25">
        <v>10087888</v>
      </c>
    </row>
    <row r="23" spans="1:15" x14ac:dyDescent="0.3">
      <c r="A23" s="295" t="s">
        <v>153</v>
      </c>
      <c r="B23" s="288">
        <f>B20/B22</f>
        <v>2.6961615971419616E-2</v>
      </c>
      <c r="C23" s="288">
        <f>C20/C22</f>
        <v>2.7805038977913615E-2</v>
      </c>
      <c r="E23" s="288">
        <f>E20/E22</f>
        <v>4.1157915195121152E-2</v>
      </c>
      <c r="F23" s="288">
        <f>F20/F22</f>
        <v>3.5563919807479055E-2</v>
      </c>
      <c r="H23" s="288">
        <f>H20/H22</f>
        <v>2.6509691867127257E-2</v>
      </c>
      <c r="I23" s="288">
        <f>I20/I22</f>
        <v>1.8014518273091681E-2</v>
      </c>
      <c r="K23" s="288">
        <f>K20/K22</f>
        <v>2.9875692584933371E-2</v>
      </c>
      <c r="L23" s="288">
        <f>L20/L22</f>
        <v>2.5435580870692514E-2</v>
      </c>
      <c r="N23" s="288">
        <f>N20/N22</f>
        <v>3.1466822706412531E-2</v>
      </c>
      <c r="O23" s="288">
        <f>O20/O22</f>
        <v>2.8312963030517387E-2</v>
      </c>
    </row>
    <row r="24" spans="1:15" x14ac:dyDescent="0.3">
      <c r="A24" s="295" t="s">
        <v>164</v>
      </c>
      <c r="B24" s="287">
        <f>B23-C23</f>
        <v>-8.4342300649399918E-4</v>
      </c>
      <c r="C24" s="286"/>
      <c r="E24" s="287">
        <f>E23-F23</f>
        <v>5.5939953876420964E-3</v>
      </c>
      <c r="F24" s="286"/>
      <c r="H24" s="287">
        <f>H23-I23</f>
        <v>8.4951735940355759E-3</v>
      </c>
      <c r="I24" s="286"/>
      <c r="K24" s="287">
        <f>K23-L23</f>
        <v>4.4401117142408575E-3</v>
      </c>
      <c r="L24" s="286"/>
      <c r="N24" s="287">
        <f>N23-O23</f>
        <v>3.1538596758951438E-3</v>
      </c>
      <c r="O24" s="286"/>
    </row>
    <row r="32" spans="1:15" x14ac:dyDescent="0.3">
      <c r="A32" s="318" t="s">
        <v>163</v>
      </c>
      <c r="B32" s="317"/>
      <c r="C32" s="316"/>
    </row>
    <row r="33" spans="1:3" x14ac:dyDescent="0.3">
      <c r="A33" s="288">
        <v>2014</v>
      </c>
      <c r="B33" s="315">
        <v>0.1</v>
      </c>
      <c r="C33" s="314"/>
    </row>
    <row r="34" spans="1:3" x14ac:dyDescent="0.3">
      <c r="A34" s="288"/>
      <c r="B34" s="315">
        <v>9.5000000000000001E-2</v>
      </c>
      <c r="C34" s="314"/>
    </row>
    <row r="35" spans="1:3" x14ac:dyDescent="0.3">
      <c r="A35" s="288"/>
      <c r="B35" s="315">
        <v>8.7499999999999994E-2</v>
      </c>
      <c r="C35" s="314"/>
    </row>
    <row r="36" spans="1:3" x14ac:dyDescent="0.3">
      <c r="A36" s="288"/>
      <c r="B36" s="315">
        <v>8.2500000000000004E-2</v>
      </c>
      <c r="C36" s="314"/>
    </row>
    <row r="37" spans="1:3" x14ac:dyDescent="0.3">
      <c r="A37" s="288">
        <v>2015</v>
      </c>
      <c r="B37" s="315">
        <v>7.7499999999999999E-2</v>
      </c>
      <c r="C37" s="314"/>
    </row>
    <row r="38" spans="1:3" x14ac:dyDescent="0.3">
      <c r="A38" s="288"/>
      <c r="B38" s="315">
        <v>7.4999999999999997E-2</v>
      </c>
      <c r="C38" s="314"/>
    </row>
    <row r="39" spans="1:3" x14ac:dyDescent="0.3">
      <c r="A39" s="288">
        <v>2016</v>
      </c>
      <c r="B39" s="315">
        <v>0.08</v>
      </c>
      <c r="C39" s="314"/>
    </row>
    <row r="40" spans="1:3" x14ac:dyDescent="0.3">
      <c r="A40" s="288">
        <v>2017</v>
      </c>
      <c r="B40" s="315">
        <v>0.08</v>
      </c>
      <c r="C40" s="314"/>
    </row>
    <row r="41" spans="1:3" x14ac:dyDescent="0.3">
      <c r="A41" s="288">
        <v>2018</v>
      </c>
      <c r="B41" s="315">
        <v>0.16500000000000001</v>
      </c>
      <c r="C41" s="314"/>
    </row>
    <row r="42" spans="1:3" x14ac:dyDescent="0.3">
      <c r="A42" s="288"/>
      <c r="B42" s="315">
        <v>0.17749999999999999</v>
      </c>
      <c r="C42" s="314"/>
    </row>
    <row r="43" spans="1:3" x14ac:dyDescent="0.3">
      <c r="A43" s="288"/>
      <c r="B43" s="315">
        <v>0.24</v>
      </c>
      <c r="C43" s="314"/>
    </row>
    <row r="44" spans="1:3" x14ac:dyDescent="0.3">
      <c r="A44" s="288">
        <v>2019</v>
      </c>
      <c r="B44" s="315">
        <v>0.19750000000000001</v>
      </c>
      <c r="C44" s="314"/>
    </row>
    <row r="45" spans="1:3" x14ac:dyDescent="0.3">
      <c r="A45" s="288"/>
      <c r="B45" s="315">
        <v>0.16500000000000001</v>
      </c>
      <c r="C45" s="314"/>
    </row>
    <row r="46" spans="1:3" x14ac:dyDescent="0.3">
      <c r="A46" s="288"/>
      <c r="B46" s="315">
        <v>0.14000000000000001</v>
      </c>
      <c r="C46" s="314"/>
    </row>
  </sheetData>
  <mergeCells count="38">
    <mergeCell ref="A1:D1"/>
    <mergeCell ref="H2:K2"/>
    <mergeCell ref="A4:C4"/>
    <mergeCell ref="E4:F4"/>
    <mergeCell ref="H4:I4"/>
    <mergeCell ref="K4:L4"/>
    <mergeCell ref="N4:O4"/>
    <mergeCell ref="B10:C10"/>
    <mergeCell ref="E10:F10"/>
    <mergeCell ref="H10:I10"/>
    <mergeCell ref="K10:L10"/>
    <mergeCell ref="N10:O10"/>
    <mergeCell ref="N24:O24"/>
    <mergeCell ref="A32:C32"/>
    <mergeCell ref="H14:K14"/>
    <mergeCell ref="A18:C18"/>
    <mergeCell ref="E18:F18"/>
    <mergeCell ref="H18:I18"/>
    <mergeCell ref="K18:L18"/>
    <mergeCell ref="N18:O18"/>
    <mergeCell ref="B38:C38"/>
    <mergeCell ref="B24:C24"/>
    <mergeCell ref="E24:F24"/>
    <mergeCell ref="H24:I24"/>
    <mergeCell ref="K24:L24"/>
    <mergeCell ref="B33:C33"/>
    <mergeCell ref="B34:C34"/>
    <mergeCell ref="B35:C35"/>
    <mergeCell ref="B36:C36"/>
    <mergeCell ref="B37:C37"/>
    <mergeCell ref="B45:C45"/>
    <mergeCell ref="B46:C46"/>
    <mergeCell ref="B39:C39"/>
    <mergeCell ref="B40:C40"/>
    <mergeCell ref="B41:C41"/>
    <mergeCell ref="B42:C42"/>
    <mergeCell ref="B43:C43"/>
    <mergeCell ref="B44:C4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58"/>
  <sheetViews>
    <sheetView topLeftCell="D1" zoomScale="70" zoomScaleNormal="70" workbookViewId="0">
      <selection activeCell="K41" sqref="K41"/>
    </sheetView>
  </sheetViews>
  <sheetFormatPr defaultColWidth="9.109375" defaultRowHeight="14.4" x14ac:dyDescent="0.3"/>
  <cols>
    <col min="1" max="1" width="24.109375" style="78" customWidth="1"/>
    <col min="2" max="6" width="12.88671875" style="78" bestFit="1" customWidth="1"/>
    <col min="7" max="7" width="24.6640625" style="78" bestFit="1" customWidth="1"/>
    <col min="8" max="8" width="27.6640625" style="78" bestFit="1" customWidth="1"/>
    <col min="9" max="10" width="12.88671875" style="78" bestFit="1" customWidth="1"/>
    <col min="11" max="11" width="14.6640625" style="78" customWidth="1"/>
    <col min="12" max="12" width="27.6640625" style="78" bestFit="1" customWidth="1"/>
    <col min="13" max="14" width="9.109375" style="78"/>
    <col min="15" max="15" width="14.21875" style="78" customWidth="1"/>
    <col min="16" max="16" width="27.6640625" style="78" bestFit="1" customWidth="1"/>
    <col min="17" max="18" width="9.109375" style="78"/>
    <col min="19" max="19" width="14.88671875" style="78" customWidth="1"/>
    <col min="20" max="20" width="27.6640625" style="78" bestFit="1" customWidth="1"/>
    <col min="21" max="22" width="9.109375" style="78"/>
    <col min="23" max="23" width="15.77734375" style="78" customWidth="1"/>
    <col min="24" max="24" width="27.6640625" style="78" bestFit="1" customWidth="1"/>
    <col min="25" max="16384" width="9.109375" style="78"/>
  </cols>
  <sheetData>
    <row r="1" spans="1:24" ht="19.8" x14ac:dyDescent="0.4">
      <c r="A1" s="352" t="s">
        <v>189</v>
      </c>
      <c r="B1" s="352"/>
      <c r="C1" s="352"/>
      <c r="D1" s="352"/>
      <c r="H1" s="352" t="s">
        <v>188</v>
      </c>
      <c r="I1" s="353"/>
      <c r="J1" s="353"/>
      <c r="K1" s="353"/>
      <c r="L1" s="353"/>
    </row>
    <row r="4" spans="1:24" ht="19.8" x14ac:dyDescent="0.4">
      <c r="A4" s="352" t="s">
        <v>187</v>
      </c>
      <c r="B4" s="352"/>
      <c r="C4" s="352"/>
      <c r="D4" s="352"/>
      <c r="F4" s="351">
        <v>2015</v>
      </c>
      <c r="G4" s="350"/>
      <c r="H4" s="349"/>
      <c r="J4" s="326">
        <v>2016</v>
      </c>
      <c r="K4" s="326"/>
      <c r="L4" s="326"/>
      <c r="N4" s="326">
        <v>2017</v>
      </c>
      <c r="O4" s="326"/>
      <c r="P4" s="326"/>
      <c r="R4" s="326">
        <v>2018</v>
      </c>
      <c r="S4" s="326"/>
      <c r="T4" s="326"/>
      <c r="V4" s="327">
        <v>2019</v>
      </c>
      <c r="W4" s="327"/>
      <c r="X4" s="327"/>
    </row>
    <row r="5" spans="1:24" x14ac:dyDescent="0.3">
      <c r="F5" s="288"/>
      <c r="G5" s="288" t="s">
        <v>185</v>
      </c>
      <c r="H5" s="288" t="s">
        <v>184</v>
      </c>
      <c r="J5" s="288"/>
      <c r="K5" s="288" t="s">
        <v>185</v>
      </c>
      <c r="L5" s="288" t="s">
        <v>184</v>
      </c>
      <c r="N5" s="288"/>
      <c r="O5" s="288" t="s">
        <v>185</v>
      </c>
      <c r="P5" s="288" t="s">
        <v>184</v>
      </c>
      <c r="R5" s="288"/>
      <c r="S5" s="288" t="s">
        <v>185</v>
      </c>
      <c r="T5" s="288" t="s">
        <v>184</v>
      </c>
      <c r="V5" s="288"/>
      <c r="W5" s="288" t="s">
        <v>185</v>
      </c>
      <c r="X5" s="288" t="s">
        <v>184</v>
      </c>
    </row>
    <row r="6" spans="1:24" x14ac:dyDescent="0.3">
      <c r="F6" s="288"/>
      <c r="G6" s="79">
        <v>690887</v>
      </c>
      <c r="H6" s="340">
        <v>-173648</v>
      </c>
      <c r="J6" s="288"/>
      <c r="K6" s="27">
        <v>264095</v>
      </c>
      <c r="L6" s="340">
        <v>-78399</v>
      </c>
      <c r="N6" s="288"/>
      <c r="O6" s="27">
        <v>564902</v>
      </c>
      <c r="P6" s="79">
        <v>-253251</v>
      </c>
      <c r="R6" s="288"/>
      <c r="S6" s="79">
        <v>612535</v>
      </c>
      <c r="T6" s="79">
        <v>-141419</v>
      </c>
      <c r="V6" s="288"/>
      <c r="W6" s="79">
        <v>658895</v>
      </c>
      <c r="X6" s="79">
        <v>-187372</v>
      </c>
    </row>
    <row r="7" spans="1:24" x14ac:dyDescent="0.3">
      <c r="F7" s="295" t="s">
        <v>153</v>
      </c>
      <c r="G7" s="348">
        <f>G6+H6</f>
        <v>517239</v>
      </c>
      <c r="H7" s="347"/>
      <c r="J7" s="295" t="s">
        <v>153</v>
      </c>
      <c r="K7" s="348">
        <f>K6+L6</f>
        <v>185696</v>
      </c>
      <c r="L7" s="347"/>
      <c r="N7" s="295" t="s">
        <v>153</v>
      </c>
      <c r="O7" s="348">
        <v>311651</v>
      </c>
      <c r="P7" s="347"/>
      <c r="R7" s="295" t="s">
        <v>153</v>
      </c>
      <c r="S7" s="348">
        <v>471116</v>
      </c>
      <c r="T7" s="347"/>
      <c r="V7" s="295" t="s">
        <v>153</v>
      </c>
      <c r="W7" s="348">
        <f>W6+X6</f>
        <v>471523</v>
      </c>
      <c r="X7" s="347"/>
    </row>
    <row r="8" spans="1:24" x14ac:dyDescent="0.3">
      <c r="F8" s="288"/>
      <c r="G8" s="286" t="s">
        <v>14</v>
      </c>
      <c r="H8" s="286"/>
      <c r="J8" s="288"/>
      <c r="K8" s="286" t="s">
        <v>14</v>
      </c>
      <c r="L8" s="286"/>
      <c r="N8" s="288"/>
      <c r="O8" s="286" t="s">
        <v>14</v>
      </c>
      <c r="P8" s="286"/>
      <c r="R8" s="288"/>
      <c r="S8" s="286" t="s">
        <v>14</v>
      </c>
      <c r="T8" s="286"/>
      <c r="V8" s="288"/>
      <c r="W8" s="286" t="s">
        <v>14</v>
      </c>
      <c r="X8" s="286"/>
    </row>
    <row r="9" spans="1:24" x14ac:dyDescent="0.3">
      <c r="F9" s="288"/>
      <c r="G9" s="346">
        <v>130794454014</v>
      </c>
      <c r="H9" s="286"/>
      <c r="J9" s="288"/>
      <c r="K9" s="346">
        <v>179302</v>
      </c>
      <c r="L9" s="286"/>
      <c r="N9" s="288"/>
      <c r="O9" s="346">
        <v>219606059209</v>
      </c>
      <c r="P9" s="286"/>
      <c r="R9" s="288"/>
      <c r="S9" s="346">
        <v>253361630576</v>
      </c>
      <c r="T9" s="286"/>
      <c r="V9" s="288"/>
      <c r="W9" s="346">
        <v>268920961993</v>
      </c>
      <c r="X9" s="286"/>
    </row>
    <row r="10" spans="1:24" x14ac:dyDescent="0.3">
      <c r="F10" s="295" t="s">
        <v>153</v>
      </c>
      <c r="G10" s="345">
        <v>3.95459</v>
      </c>
      <c r="H10" s="345"/>
      <c r="J10" s="295" t="s">
        <v>153</v>
      </c>
      <c r="K10" s="345">
        <f>K7/K9</f>
        <v>1.035660505738921</v>
      </c>
      <c r="L10" s="345"/>
      <c r="N10" s="295" t="s">
        <v>153</v>
      </c>
      <c r="O10" s="345">
        <v>253361630576</v>
      </c>
      <c r="P10" s="345"/>
      <c r="R10" s="295" t="s">
        <v>153</v>
      </c>
      <c r="S10" s="345">
        <v>1.8593999999999999</v>
      </c>
      <c r="T10" s="345"/>
      <c r="V10" s="295" t="s">
        <v>153</v>
      </c>
      <c r="W10" s="345">
        <v>1.7533799999999999</v>
      </c>
      <c r="X10" s="345"/>
    </row>
    <row r="16" spans="1:24" ht="19.8" x14ac:dyDescent="0.4">
      <c r="H16" s="330" t="s">
        <v>186</v>
      </c>
      <c r="I16" s="330"/>
      <c r="J16" s="330"/>
      <c r="K16" s="330"/>
      <c r="L16" s="330"/>
    </row>
    <row r="19" spans="6:24" x14ac:dyDescent="0.3">
      <c r="F19" s="351">
        <v>2015</v>
      </c>
      <c r="G19" s="350"/>
      <c r="H19" s="349"/>
      <c r="J19" s="351">
        <v>2016</v>
      </c>
      <c r="K19" s="350"/>
      <c r="L19" s="349"/>
      <c r="N19" s="351">
        <v>2017</v>
      </c>
      <c r="O19" s="350"/>
      <c r="P19" s="349"/>
      <c r="R19" s="351">
        <v>2018</v>
      </c>
      <c r="S19" s="350"/>
      <c r="T19" s="349"/>
      <c r="V19" s="351">
        <v>2019</v>
      </c>
      <c r="W19" s="350"/>
      <c r="X19" s="349"/>
    </row>
    <row r="20" spans="6:24" x14ac:dyDescent="0.3">
      <c r="F20" s="288"/>
      <c r="G20" s="288" t="s">
        <v>185</v>
      </c>
      <c r="H20" s="288" t="s">
        <v>184</v>
      </c>
      <c r="J20" s="288"/>
      <c r="K20" s="288" t="s">
        <v>185</v>
      </c>
      <c r="L20" s="288" t="s">
        <v>184</v>
      </c>
      <c r="N20" s="288"/>
      <c r="O20" s="288" t="s">
        <v>185</v>
      </c>
      <c r="P20" s="288" t="s">
        <v>184</v>
      </c>
      <c r="R20" s="288"/>
      <c r="S20" s="288" t="s">
        <v>185</v>
      </c>
      <c r="T20" s="288" t="s">
        <v>184</v>
      </c>
      <c r="V20" s="288"/>
      <c r="W20" s="288" t="s">
        <v>185</v>
      </c>
      <c r="X20" s="288" t="s">
        <v>184</v>
      </c>
    </row>
    <row r="21" spans="6:24" x14ac:dyDescent="0.3">
      <c r="F21" s="288"/>
      <c r="G21" s="79">
        <v>8730768198</v>
      </c>
      <c r="H21" s="340">
        <v>-173648</v>
      </c>
      <c r="J21" s="288"/>
      <c r="K21" s="79">
        <v>11860397544</v>
      </c>
      <c r="L21" s="340">
        <v>-78399</v>
      </c>
      <c r="N21" s="288"/>
      <c r="O21" s="79">
        <v>15394019991</v>
      </c>
      <c r="P21" s="79">
        <v>-253251</v>
      </c>
      <c r="R21" s="288"/>
      <c r="S21" s="79">
        <v>11750943263</v>
      </c>
      <c r="T21" s="79">
        <v>7305502</v>
      </c>
      <c r="V21" s="288"/>
      <c r="W21" s="79">
        <v>12012821372</v>
      </c>
      <c r="X21" s="79">
        <v>10683248</v>
      </c>
    </row>
    <row r="22" spans="6:24" x14ac:dyDescent="0.3">
      <c r="F22" s="295" t="s">
        <v>153</v>
      </c>
      <c r="G22" s="348">
        <f>G21+H21</f>
        <v>8730594550</v>
      </c>
      <c r="H22" s="347"/>
      <c r="J22" s="295" t="s">
        <v>153</v>
      </c>
      <c r="K22" s="348">
        <f>K21+L21</f>
        <v>11860319145</v>
      </c>
      <c r="L22" s="347"/>
      <c r="N22" s="295" t="s">
        <v>153</v>
      </c>
      <c r="O22" s="348">
        <v>1.5393766</v>
      </c>
      <c r="P22" s="347"/>
      <c r="R22" s="295" t="s">
        <v>153</v>
      </c>
      <c r="S22" s="348">
        <v>1.175824</v>
      </c>
      <c r="T22" s="347"/>
      <c r="V22" s="295" t="s">
        <v>153</v>
      </c>
      <c r="W22" s="348">
        <v>1.20235</v>
      </c>
      <c r="X22" s="347"/>
    </row>
    <row r="23" spans="6:24" x14ac:dyDescent="0.3">
      <c r="F23" s="288"/>
      <c r="G23" s="286" t="s">
        <v>14</v>
      </c>
      <c r="H23" s="286"/>
      <c r="J23" s="288"/>
      <c r="K23" s="286" t="s">
        <v>14</v>
      </c>
      <c r="L23" s="286"/>
      <c r="N23" s="288"/>
      <c r="O23" s="286" t="s">
        <v>14</v>
      </c>
      <c r="P23" s="286"/>
      <c r="R23" s="288"/>
      <c r="S23" s="286" t="s">
        <v>14</v>
      </c>
      <c r="T23" s="286"/>
      <c r="V23" s="288"/>
      <c r="W23" s="286" t="s">
        <v>14</v>
      </c>
      <c r="X23" s="286"/>
    </row>
    <row r="24" spans="6:24" x14ac:dyDescent="0.3">
      <c r="F24" s="288"/>
      <c r="G24" s="346">
        <v>130794454014</v>
      </c>
      <c r="H24" s="286"/>
      <c r="J24" s="288"/>
      <c r="K24" s="346">
        <v>187802523661</v>
      </c>
      <c r="L24" s="286"/>
      <c r="N24" s="288"/>
      <c r="O24" s="346">
        <v>219606059209</v>
      </c>
      <c r="P24" s="286"/>
      <c r="R24" s="288"/>
      <c r="S24" s="346">
        <v>253361630576</v>
      </c>
      <c r="T24" s="286"/>
      <c r="V24" s="288"/>
      <c r="W24" s="346">
        <v>268920961993</v>
      </c>
      <c r="X24" s="286"/>
    </row>
    <row r="25" spans="6:24" x14ac:dyDescent="0.3">
      <c r="F25" s="295" t="s">
        <v>153</v>
      </c>
      <c r="G25" s="345">
        <f>G22/G24</f>
        <v>6.6750495010021546E-2</v>
      </c>
      <c r="H25" s="345"/>
      <c r="J25" s="295" t="s">
        <v>153</v>
      </c>
      <c r="K25" s="345">
        <f>K22/K24</f>
        <v>6.3153140404060351E-2</v>
      </c>
      <c r="L25" s="345"/>
      <c r="N25" s="295" t="s">
        <v>153</v>
      </c>
      <c r="O25" s="345">
        <v>9.1072159999999993</v>
      </c>
      <c r="P25" s="345"/>
      <c r="R25" s="295" t="s">
        <v>153</v>
      </c>
      <c r="S25" s="345">
        <v>3.9468999999999999</v>
      </c>
      <c r="T25" s="345"/>
      <c r="V25" s="295" t="s">
        <v>153</v>
      </c>
      <c r="W25" s="345">
        <v>3.7185640000000002</v>
      </c>
      <c r="X25" s="345"/>
    </row>
    <row r="40" spans="1:12" ht="19.8" x14ac:dyDescent="0.4">
      <c r="A40" s="330" t="s">
        <v>183</v>
      </c>
      <c r="B40" s="330"/>
      <c r="C40" s="330"/>
      <c r="D40" s="330"/>
      <c r="E40" s="330"/>
      <c r="I40" s="330" t="s">
        <v>182</v>
      </c>
      <c r="J40" s="330"/>
      <c r="K40" s="330"/>
    </row>
    <row r="42" spans="1:12" ht="19.8" x14ac:dyDescent="0.4">
      <c r="G42" s="338"/>
      <c r="H42" s="344">
        <v>2014</v>
      </c>
      <c r="I42" s="344">
        <v>2015</v>
      </c>
      <c r="J42" s="344">
        <v>2016</v>
      </c>
      <c r="K42" s="344">
        <v>2017</v>
      </c>
      <c r="L42" s="344">
        <v>2018</v>
      </c>
    </row>
    <row r="43" spans="1:12" ht="15.6" x14ac:dyDescent="0.3">
      <c r="G43" s="338" t="s">
        <v>181</v>
      </c>
      <c r="H43" s="339">
        <v>36152660</v>
      </c>
      <c r="I43" s="340">
        <v>36538537</v>
      </c>
      <c r="J43" s="340">
        <v>37191372</v>
      </c>
      <c r="K43" s="340">
        <v>43178854</v>
      </c>
      <c r="L43" s="339">
        <v>47111606</v>
      </c>
    </row>
    <row r="44" spans="1:12" ht="15.6" x14ac:dyDescent="0.3">
      <c r="G44" s="338" t="s">
        <v>178</v>
      </c>
      <c r="H44" s="339">
        <v>4906015</v>
      </c>
      <c r="I44" s="340">
        <v>3154357</v>
      </c>
      <c r="J44" s="340">
        <v>3028765</v>
      </c>
      <c r="K44" s="340">
        <v>3541315</v>
      </c>
      <c r="L44" s="339">
        <v>0</v>
      </c>
    </row>
    <row r="45" spans="1:12" ht="15.6" x14ac:dyDescent="0.3">
      <c r="G45" s="338" t="s">
        <v>177</v>
      </c>
      <c r="H45" s="339">
        <f>H43+H44</f>
        <v>41058675</v>
      </c>
      <c r="I45" s="340">
        <f>I43+I44</f>
        <v>39692894</v>
      </c>
      <c r="J45" s="340">
        <f>J43+J44</f>
        <v>40220137</v>
      </c>
      <c r="K45" s="340">
        <f>K43+K44</f>
        <v>46720169</v>
      </c>
      <c r="L45" s="339">
        <f>L43</f>
        <v>47111606</v>
      </c>
    </row>
    <row r="46" spans="1:12" ht="15.6" x14ac:dyDescent="0.3">
      <c r="G46" s="338" t="s">
        <v>14</v>
      </c>
      <c r="H46" s="339">
        <v>219667917</v>
      </c>
      <c r="I46" s="340">
        <v>254342586</v>
      </c>
      <c r="J46" s="340">
        <v>284155400</v>
      </c>
      <c r="K46" s="340">
        <v>325232274</v>
      </c>
      <c r="L46" s="339">
        <v>359477202</v>
      </c>
    </row>
    <row r="47" spans="1:12" ht="15.6" x14ac:dyDescent="0.3">
      <c r="G47" s="338" t="s">
        <v>153</v>
      </c>
      <c r="H47" s="293">
        <f>H45/H46</f>
        <v>0.18691247934945365</v>
      </c>
      <c r="I47" s="288">
        <f>I45/I46</f>
        <v>0.15606074713732759</v>
      </c>
      <c r="J47" s="288">
        <f>J45/J46</f>
        <v>0.14154275090320295</v>
      </c>
      <c r="K47" s="288">
        <f>K45/K46</f>
        <v>0.14365169983099524</v>
      </c>
      <c r="L47" s="293">
        <f>L45/L46</f>
        <v>0.13105589377542778</v>
      </c>
    </row>
    <row r="51" spans="7:12" ht="19.8" x14ac:dyDescent="0.4">
      <c r="I51" s="330" t="s">
        <v>180</v>
      </c>
      <c r="J51" s="343"/>
      <c r="K51" s="343"/>
    </row>
    <row r="53" spans="7:12" ht="19.8" x14ac:dyDescent="0.4">
      <c r="G53" s="342"/>
      <c r="H53" s="341">
        <v>2014</v>
      </c>
      <c r="I53" s="341">
        <v>2015</v>
      </c>
      <c r="J53" s="341">
        <v>2016</v>
      </c>
      <c r="K53" s="341">
        <v>2017</v>
      </c>
      <c r="L53" s="341">
        <v>2018</v>
      </c>
    </row>
    <row r="54" spans="7:12" ht="15.6" x14ac:dyDescent="0.3">
      <c r="G54" s="338" t="s">
        <v>179</v>
      </c>
      <c r="H54" s="339">
        <v>26670719</v>
      </c>
      <c r="I54" s="340">
        <v>27741116</v>
      </c>
      <c r="J54" s="340">
        <v>33107692</v>
      </c>
      <c r="K54" s="340">
        <v>48768319</v>
      </c>
      <c r="L54" s="339">
        <v>74182896</v>
      </c>
    </row>
    <row r="55" spans="7:12" ht="15.6" x14ac:dyDescent="0.3">
      <c r="G55" s="338" t="s">
        <v>178</v>
      </c>
      <c r="H55" s="339">
        <v>8905940</v>
      </c>
      <c r="I55" s="340">
        <v>8347347</v>
      </c>
      <c r="J55" s="340">
        <v>7940195</v>
      </c>
      <c r="K55" s="340">
        <v>8905419</v>
      </c>
      <c r="L55" s="339">
        <v>0</v>
      </c>
    </row>
    <row r="56" spans="7:12" ht="15.6" x14ac:dyDescent="0.3">
      <c r="G56" s="338" t="s">
        <v>177</v>
      </c>
      <c r="H56" s="339">
        <f>H54+H55</f>
        <v>35576659</v>
      </c>
      <c r="I56" s="340">
        <f>I54+I55</f>
        <v>36088463</v>
      </c>
      <c r="J56" s="340">
        <f>J54+J55</f>
        <v>41047887</v>
      </c>
      <c r="K56" s="340">
        <f>K54+K55</f>
        <v>57673738</v>
      </c>
      <c r="L56" s="339">
        <f>L54</f>
        <v>74182896</v>
      </c>
    </row>
    <row r="57" spans="7:12" ht="15.6" x14ac:dyDescent="0.3">
      <c r="G57" s="338" t="s">
        <v>14</v>
      </c>
      <c r="H57" s="339">
        <v>155423019</v>
      </c>
      <c r="I57" s="340">
        <v>187729350</v>
      </c>
      <c r="J57" s="340">
        <v>231440818</v>
      </c>
      <c r="K57" s="340">
        <v>305350648</v>
      </c>
      <c r="L57" s="339">
        <v>378422055</v>
      </c>
    </row>
    <row r="58" spans="7:12" ht="15.6" x14ac:dyDescent="0.3">
      <c r="G58" s="338" t="s">
        <v>153</v>
      </c>
      <c r="H58" s="337">
        <f>H56/H57</f>
        <v>0.22890212292170184</v>
      </c>
      <c r="I58" s="288">
        <f>I56/I57</f>
        <v>0.19223665878564009</v>
      </c>
      <c r="J58" s="288">
        <f>J56/J57</f>
        <v>0.17735802765785247</v>
      </c>
      <c r="K58" s="288">
        <f>K56/K57</f>
        <v>0.18887707747716978</v>
      </c>
      <c r="L58" s="293">
        <f>L56/L57</f>
        <v>0.19603216836819937</v>
      </c>
    </row>
  </sheetData>
  <mergeCells count="57">
    <mergeCell ref="A1:D1"/>
    <mergeCell ref="H1:L1"/>
    <mergeCell ref="A4:D4"/>
    <mergeCell ref="F4:H4"/>
    <mergeCell ref="J4:L4"/>
    <mergeCell ref="R4:T4"/>
    <mergeCell ref="V4:X4"/>
    <mergeCell ref="G7:H7"/>
    <mergeCell ref="K7:L7"/>
    <mergeCell ref="O7:P7"/>
    <mergeCell ref="S7:T7"/>
    <mergeCell ref="W7:X7"/>
    <mergeCell ref="N4:P4"/>
    <mergeCell ref="W8:X8"/>
    <mergeCell ref="G9:H9"/>
    <mergeCell ref="K9:L9"/>
    <mergeCell ref="O9:P9"/>
    <mergeCell ref="S9:T9"/>
    <mergeCell ref="W9:X9"/>
    <mergeCell ref="G8:H8"/>
    <mergeCell ref="K8:L8"/>
    <mergeCell ref="O8:P8"/>
    <mergeCell ref="S8:T8"/>
    <mergeCell ref="G10:H10"/>
    <mergeCell ref="K10:L10"/>
    <mergeCell ref="O10:P10"/>
    <mergeCell ref="S10:T10"/>
    <mergeCell ref="W10:X10"/>
    <mergeCell ref="N19:P19"/>
    <mergeCell ref="R19:T19"/>
    <mergeCell ref="V19:X19"/>
    <mergeCell ref="G22:H22"/>
    <mergeCell ref="K22:L22"/>
    <mergeCell ref="O22:P22"/>
    <mergeCell ref="S22:T22"/>
    <mergeCell ref="W22:X22"/>
    <mergeCell ref="H16:L16"/>
    <mergeCell ref="W25:X25"/>
    <mergeCell ref="A40:E40"/>
    <mergeCell ref="I40:K40"/>
    <mergeCell ref="G23:H23"/>
    <mergeCell ref="K23:L23"/>
    <mergeCell ref="O23:P23"/>
    <mergeCell ref="S23:T23"/>
    <mergeCell ref="W23:X23"/>
    <mergeCell ref="G24:H24"/>
    <mergeCell ref="K24:L24"/>
    <mergeCell ref="O24:P24"/>
    <mergeCell ref="S24:T24"/>
    <mergeCell ref="W24:X24"/>
    <mergeCell ref="F19:H19"/>
    <mergeCell ref="J19:L19"/>
    <mergeCell ref="I51:K51"/>
    <mergeCell ref="G25:H25"/>
    <mergeCell ref="K25:L25"/>
    <mergeCell ref="O25:P25"/>
    <mergeCell ref="S25:T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8"/>
  <sheetViews>
    <sheetView workbookViewId="0">
      <selection activeCell="E30" sqref="E30"/>
    </sheetView>
  </sheetViews>
  <sheetFormatPr defaultColWidth="9.109375" defaultRowHeight="14.4" x14ac:dyDescent="0.3"/>
  <cols>
    <col min="1" max="1" width="49.88671875" style="78" bestFit="1" customWidth="1"/>
    <col min="2" max="6" width="12" style="78" bestFit="1" customWidth="1"/>
    <col min="7" max="16384" width="9.109375" style="78"/>
  </cols>
  <sheetData>
    <row r="1" spans="1:6" x14ac:dyDescent="0.3">
      <c r="A1" s="357" t="s">
        <v>196</v>
      </c>
      <c r="B1" s="356"/>
      <c r="C1" s="356"/>
      <c r="D1" s="356"/>
      <c r="E1" s="356"/>
      <c r="F1" s="355"/>
    </row>
    <row r="2" spans="1:6" x14ac:dyDescent="0.3">
      <c r="A2" s="288"/>
      <c r="B2" s="300">
        <v>2015</v>
      </c>
      <c r="C2" s="300">
        <v>2016</v>
      </c>
      <c r="D2" s="300">
        <v>2017</v>
      </c>
      <c r="E2" s="300">
        <v>2018</v>
      </c>
      <c r="F2" s="300">
        <v>2019</v>
      </c>
    </row>
    <row r="3" spans="1:6" x14ac:dyDescent="0.3">
      <c r="A3" s="295" t="s">
        <v>195</v>
      </c>
      <c r="B3" s="354">
        <v>218820</v>
      </c>
      <c r="C3" s="288">
        <v>234977</v>
      </c>
      <c r="D3" s="354">
        <v>256054</v>
      </c>
      <c r="E3" s="354">
        <v>309977</v>
      </c>
      <c r="F3" s="79">
        <v>302688</v>
      </c>
    </row>
    <row r="4" spans="1:6" x14ac:dyDescent="0.3">
      <c r="A4" s="295" t="s">
        <v>194</v>
      </c>
      <c r="B4" s="288">
        <v>51438</v>
      </c>
      <c r="C4" s="78">
        <v>39648</v>
      </c>
      <c r="D4" s="79">
        <v>37772</v>
      </c>
      <c r="E4" s="79">
        <v>25055</v>
      </c>
      <c r="F4" s="79">
        <v>12539</v>
      </c>
    </row>
    <row r="5" spans="1:6" x14ac:dyDescent="0.3">
      <c r="A5" s="295" t="s">
        <v>193</v>
      </c>
      <c r="B5" s="288">
        <v>21500</v>
      </c>
      <c r="C5" s="79">
        <v>261388</v>
      </c>
      <c r="D5" s="79">
        <v>261388</v>
      </c>
      <c r="E5" s="79">
        <v>4644142</v>
      </c>
      <c r="F5" s="79">
        <v>4733903</v>
      </c>
    </row>
    <row r="6" spans="1:6" x14ac:dyDescent="0.3">
      <c r="A6" s="295" t="s">
        <v>192</v>
      </c>
      <c r="B6" s="288">
        <v>260187</v>
      </c>
      <c r="C6" s="288">
        <v>255267</v>
      </c>
      <c r="D6" s="79">
        <v>262608</v>
      </c>
      <c r="E6" s="288">
        <v>213692</v>
      </c>
      <c r="F6" s="79">
        <v>5693</v>
      </c>
    </row>
    <row r="7" spans="1:6" x14ac:dyDescent="0.3">
      <c r="A7" s="295" t="s">
        <v>191</v>
      </c>
      <c r="B7" s="288">
        <v>5058636</v>
      </c>
      <c r="C7" s="79">
        <v>3805793</v>
      </c>
      <c r="D7" s="79">
        <v>4569767</v>
      </c>
      <c r="E7" s="288">
        <v>999</v>
      </c>
      <c r="F7" s="79">
        <v>176146</v>
      </c>
    </row>
    <row r="8" spans="1:6" x14ac:dyDescent="0.3">
      <c r="A8" s="295" t="s">
        <v>190</v>
      </c>
      <c r="B8" s="288">
        <v>2390</v>
      </c>
      <c r="C8" s="288">
        <v>2310</v>
      </c>
      <c r="D8" s="288">
        <v>2270</v>
      </c>
      <c r="E8" s="288">
        <v>2230</v>
      </c>
      <c r="F8" s="79">
        <v>2190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QNB</vt:lpstr>
      <vt:lpstr>QNB ratios</vt:lpstr>
      <vt:lpstr>AAIB</vt:lpstr>
      <vt:lpstr>AAIB ratios</vt:lpstr>
      <vt:lpstr>Cross-sectional ratios analysis</vt:lpstr>
      <vt:lpstr>Interest sensitive gap AAIB</vt:lpstr>
      <vt:lpstr>Earning spread</vt:lpstr>
      <vt:lpstr>liquidity risk measure</vt:lpstr>
      <vt:lpstr>credit risk AAIB</vt:lpstr>
      <vt:lpstr>Interest sensitive gap QNB </vt:lpstr>
      <vt:lpstr>credit risk QNB</vt:lpstr>
      <vt:lpstr>overall risk AAIB</vt:lpstr>
      <vt:lpstr>overall risk QNB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2020-12-17T11:19:39Z</dcterms:modified>
</cp:coreProperties>
</file>