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c06d90b1f8bd3c/Documents/"/>
    </mc:Choice>
  </mc:AlternateContent>
  <xr:revisionPtr revIDLastSave="0" documentId="8_{690F88F4-1850-4646-BEFA-5C731533A4A3}" xr6:coauthVersionLast="47" xr6:coauthVersionMax="47" xr10:uidLastSave="{00000000-0000-0000-0000-000000000000}"/>
  <bookViews>
    <workbookView xWindow="-108" yWindow="-108" windowWidth="23256" windowHeight="12456" xr2:uid="{BC534208-2929-4700-B0CB-DF703DC8FE0D}"/>
  </bookViews>
  <sheets>
    <sheet name="Subject 1321" sheetId="1" r:id="rId1"/>
    <sheet name="Subject 1432" sheetId="2" r:id="rId2"/>
  </sheets>
  <definedNames>
    <definedName name="_xlchart.v1.0" hidden="1">'Subject 1321'!$W$3:$W$27</definedName>
    <definedName name="_xlchart.v1.1" hidden="1">'Subject 1321'!$Y$3:$Y$27</definedName>
    <definedName name="_xlchart.v1.2" hidden="1">'Subject 1321'!$X$3:$X$27</definedName>
    <definedName name="A">'Subject 1321'!$A:$A</definedName>
    <definedName name="HeartSize">'Subject 1321'!$A:$A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9" i="2" l="1"/>
  <c r="P100" i="2" a="1"/>
  <c r="P100" i="2" s="1"/>
  <c r="P101" i="2" s="1"/>
  <c r="Q106" i="2" a="1"/>
  <c r="Q106" i="2" s="1"/>
  <c r="Q105" i="2" a="1"/>
  <c r="Q105" i="2" s="1"/>
  <c r="P106" i="2"/>
  <c r="P105" i="2"/>
  <c r="O106" i="2"/>
  <c r="O105" i="2"/>
  <c r="P98" i="2" a="1"/>
  <c r="P98" i="2" s="1"/>
  <c r="N113" i="1" a="1"/>
  <c r="N113" i="1" s="1"/>
  <c r="N112" i="1" a="1"/>
  <c r="N112" i="1" s="1"/>
  <c r="M104" i="1" a="1"/>
  <c r="M104" i="1" s="1"/>
  <c r="M113" i="1" s="1"/>
  <c r="M96" i="1"/>
  <c r="M97" i="1"/>
  <c r="M98" i="1"/>
  <c r="M99" i="1"/>
  <c r="M100" i="1"/>
  <c r="M101" i="1"/>
  <c r="M10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3" i="1"/>
  <c r="P88" i="2"/>
  <c r="P90" i="2"/>
  <c r="P91" i="2"/>
  <c r="P92" i="2"/>
  <c r="P93" i="2"/>
  <c r="P94" i="2"/>
  <c r="L112" i="1" l="1"/>
  <c r="L113" i="1"/>
  <c r="M106" i="1" s="1" a="1"/>
  <c r="M106" i="1" s="1"/>
  <c r="M107" i="1" s="1"/>
  <c r="M1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D65F3-C363-4B0D-98DA-D52411E6753D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<sst xmlns="http://schemas.openxmlformats.org/spreadsheetml/2006/main" count="160" uniqueCount="70">
  <si>
    <t>TIME</t>
  </si>
  <si>
    <t>VO2</t>
  </si>
  <si>
    <t>VO2/kg</t>
  </si>
  <si>
    <t>METS</t>
  </si>
  <si>
    <t>VCO2</t>
  </si>
  <si>
    <t>VE</t>
  </si>
  <si>
    <t>RER</t>
  </si>
  <si>
    <t>RR</t>
  </si>
  <si>
    <t>Vt</t>
  </si>
  <si>
    <t>FEO2</t>
  </si>
  <si>
    <t>FECO2</t>
  </si>
  <si>
    <t>HR</t>
  </si>
  <si>
    <t>VE/</t>
  </si>
  <si>
    <t>PetCO2</t>
  </si>
  <si>
    <t>Power</t>
  </si>
  <si>
    <t>Lactate</t>
  </si>
  <si>
    <t>STPD</t>
  </si>
  <si>
    <t>BTPS</t>
  </si>
  <si>
    <t>min</t>
  </si>
  <si>
    <t>L/min</t>
  </si>
  <si>
    <t>ml/kg/m</t>
  </si>
  <si>
    <t>BPM</t>
  </si>
  <si>
    <t>L</t>
  </si>
  <si>
    <t>%</t>
  </si>
  <si>
    <t>bpm</t>
  </si>
  <si>
    <t>BT/ST</t>
  </si>
  <si>
    <t>mmHg</t>
  </si>
  <si>
    <t>W</t>
  </si>
  <si>
    <t>mmol/L</t>
  </si>
  <si>
    <t>----------</t>
  </si>
  <si>
    <t>&gt;0.7</t>
  </si>
  <si>
    <t>Watts</t>
  </si>
  <si>
    <t>Skinfolds Table</t>
  </si>
  <si>
    <t>Trial 1</t>
  </si>
  <si>
    <t>Trial 2</t>
  </si>
  <si>
    <t>Acceptible</t>
  </si>
  <si>
    <t>Chest</t>
  </si>
  <si>
    <t>Midaxillary</t>
  </si>
  <si>
    <t>Triceps</t>
  </si>
  <si>
    <t>Subscapular</t>
  </si>
  <si>
    <t>Abdominal</t>
  </si>
  <si>
    <t>Supra-iliac</t>
  </si>
  <si>
    <t>Thigh</t>
  </si>
  <si>
    <t>Subject Name</t>
  </si>
  <si>
    <t>Age</t>
  </si>
  <si>
    <t>Sex</t>
  </si>
  <si>
    <t>Height</t>
  </si>
  <si>
    <t>Body Density</t>
  </si>
  <si>
    <t>Body Fat %</t>
  </si>
  <si>
    <t>Male</t>
  </si>
  <si>
    <t xml:space="preserve">Body Density = 1.112 - (0.00043499 x sum of all skin folds) + (0.00000055 x sum of all skinfolds squared) - (0.00028825 x age) </t>
  </si>
  <si>
    <t>Female</t>
  </si>
  <si>
    <t>Body Density = 1.097 - (0.00046971 x sum of all skinfolds) + (0.00000056 x sum of all skinfolds squared) - (0.00012828 x age)</t>
  </si>
  <si>
    <t>Body Fat Percentage (%) = [(495 / body density) - 450]</t>
  </si>
  <si>
    <t>Weight</t>
  </si>
  <si>
    <t>BMI</t>
  </si>
  <si>
    <t>eq 1</t>
  </si>
  <si>
    <t>eq 2</t>
  </si>
  <si>
    <t>eq 3</t>
  </si>
  <si>
    <t>eq 4</t>
  </si>
  <si>
    <t>Sum of all skin folds</t>
  </si>
  <si>
    <t>Males</t>
  </si>
  <si>
    <t>Females</t>
  </si>
  <si>
    <t>Rating</t>
  </si>
  <si>
    <t>Athletic</t>
  </si>
  <si>
    <t>Good</t>
  </si>
  <si>
    <t>Acceptable</t>
  </si>
  <si>
    <t>Overweight</t>
  </si>
  <si>
    <t xml:space="preserve">Obese </t>
  </si>
  <si>
    <t xml:space="preserve">Sum of all skin folds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</si>
</sst>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8"/>
      <color rgb="FF000000"/>
      <name val="Courier New"/>
      <family val="3"/>
    </font>
    <font>
      <sz val="11"/>
      <color theme="9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0" fillId="0" borderId="0" xfId="0" applyNumberFormat="1"/>
    <xf numFmtId="1" fontId="0" fillId="0" borderId="0" xfId="0" applyNumberForma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30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'Subject 1321'!$B$1:$B$4</c:f>
              <c:strCache>
                <c:ptCount val="4"/>
                <c:pt idx="0">
                  <c:v>VO2</c:v>
                </c:pt>
                <c:pt idx="1">
                  <c:v>STPD</c:v>
                </c:pt>
                <c:pt idx="2">
                  <c:v>L/min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87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'Subject 1321'!$A$5:$A$58</c:f>
              <c:numCache>
                <c:formatCode>General</c:formatCode>
                <c:ptCount val="54"/>
                <c:pt idx="0">
                  <c:v>0.54849999999999999</c:v>
                </c:pt>
                <c:pt idx="1">
                  <c:v>1.0485</c:v>
                </c:pt>
                <c:pt idx="2">
                  <c:v>1.532667</c:v>
                </c:pt>
                <c:pt idx="3">
                  <c:v>2.0261670000000001</c:v>
                </c:pt>
                <c:pt idx="4">
                  <c:v>2.5114999999999998</c:v>
                </c:pt>
                <c:pt idx="5">
                  <c:v>3.056</c:v>
                </c:pt>
                <c:pt idx="6">
                  <c:v>3.5363329999999999</c:v>
                </c:pt>
                <c:pt idx="7">
                  <c:v>4.0333329999999998</c:v>
                </c:pt>
                <c:pt idx="8">
                  <c:v>4.5465</c:v>
                </c:pt>
                <c:pt idx="9">
                  <c:v>5.0389999999999997</c:v>
                </c:pt>
                <c:pt idx="10">
                  <c:v>5.5051670000000001</c:v>
                </c:pt>
                <c:pt idx="11">
                  <c:v>6.0416670000000003</c:v>
                </c:pt>
                <c:pt idx="12">
                  <c:v>6.5083339999999996</c:v>
                </c:pt>
                <c:pt idx="13">
                  <c:v>7.0155010000000004</c:v>
                </c:pt>
                <c:pt idx="14">
                  <c:v>7.5271679999999996</c:v>
                </c:pt>
                <c:pt idx="15">
                  <c:v>8.0068350000000006</c:v>
                </c:pt>
                <c:pt idx="16">
                  <c:v>8.5265039999999992</c:v>
                </c:pt>
                <c:pt idx="17">
                  <c:v>9.0451700000000006</c:v>
                </c:pt>
                <c:pt idx="18">
                  <c:v>9.5233349999999994</c:v>
                </c:pt>
                <c:pt idx="19">
                  <c:v>10.026168</c:v>
                </c:pt>
                <c:pt idx="20">
                  <c:v>10.505668</c:v>
                </c:pt>
                <c:pt idx="21">
                  <c:v>11.025333</c:v>
                </c:pt>
                <c:pt idx="22">
                  <c:v>11.530332</c:v>
                </c:pt>
                <c:pt idx="23">
                  <c:v>12.025331</c:v>
                </c:pt>
                <c:pt idx="24">
                  <c:v>12.534665</c:v>
                </c:pt>
                <c:pt idx="25">
                  <c:v>13.035997999999999</c:v>
                </c:pt>
                <c:pt idx="26">
                  <c:v>13.504498</c:v>
                </c:pt>
                <c:pt idx="27">
                  <c:v>14.023830999999999</c:v>
                </c:pt>
                <c:pt idx="28">
                  <c:v>14.516</c:v>
                </c:pt>
                <c:pt idx="29">
                  <c:v>15.030499000000001</c:v>
                </c:pt>
                <c:pt idx="30">
                  <c:v>15.513500000000001</c:v>
                </c:pt>
                <c:pt idx="31">
                  <c:v>16.012333000000002</c:v>
                </c:pt>
                <c:pt idx="32">
                  <c:v>16.523669999999999</c:v>
                </c:pt>
                <c:pt idx="33">
                  <c:v>17.028670999999999</c:v>
                </c:pt>
                <c:pt idx="34">
                  <c:v>17.530840000000001</c:v>
                </c:pt>
                <c:pt idx="35">
                  <c:v>18.025507000000001</c:v>
                </c:pt>
                <c:pt idx="36">
                  <c:v>18.504175</c:v>
                </c:pt>
                <c:pt idx="37">
                  <c:v>19.000506999999999</c:v>
                </c:pt>
                <c:pt idx="38">
                  <c:v>19.517175999999999</c:v>
                </c:pt>
                <c:pt idx="39">
                  <c:v>20.013508000000002</c:v>
                </c:pt>
                <c:pt idx="40">
                  <c:v>20.502506</c:v>
                </c:pt>
                <c:pt idx="41">
                  <c:v>21.004339000000002</c:v>
                </c:pt>
                <c:pt idx="42">
                  <c:v>21.500672999999999</c:v>
                </c:pt>
                <c:pt idx="43">
                  <c:v>22.006340000000002</c:v>
                </c:pt>
                <c:pt idx="44">
                  <c:v>22.518671000000001</c:v>
                </c:pt>
                <c:pt idx="45">
                  <c:v>23.023002999999999</c:v>
                </c:pt>
                <c:pt idx="46">
                  <c:v>23.50967</c:v>
                </c:pt>
                <c:pt idx="47">
                  <c:v>24.018339000000001</c:v>
                </c:pt>
                <c:pt idx="48">
                  <c:v>24.519506</c:v>
                </c:pt>
                <c:pt idx="49">
                  <c:v>25.002171000000001</c:v>
                </c:pt>
                <c:pt idx="50">
                  <c:v>25.511838999999998</c:v>
                </c:pt>
                <c:pt idx="51">
                  <c:v>26.020005999999999</c:v>
                </c:pt>
                <c:pt idx="52">
                  <c:v>26.509342</c:v>
                </c:pt>
                <c:pt idx="53">
                  <c:v>26.862507000000001</c:v>
                </c:pt>
              </c:numCache>
            </c:numRef>
          </c:xVal>
          <c:yVal>
            <c:numRef>
              <c:f>'Subject 1321'!$B$5:$B$58</c:f>
              <c:numCache>
                <c:formatCode>General</c:formatCode>
                <c:ptCount val="54"/>
                <c:pt idx="0">
                  <c:v>0.28608699999999998</c:v>
                </c:pt>
                <c:pt idx="1">
                  <c:v>0.32301200000000002</c:v>
                </c:pt>
                <c:pt idx="2">
                  <c:v>0.29465400000000003</c:v>
                </c:pt>
                <c:pt idx="3">
                  <c:v>0.28252899999999997</c:v>
                </c:pt>
                <c:pt idx="4">
                  <c:v>0.49031799999999998</c:v>
                </c:pt>
                <c:pt idx="5">
                  <c:v>0.70935099999999995</c:v>
                </c:pt>
                <c:pt idx="6">
                  <c:v>0.91103100000000004</c:v>
                </c:pt>
                <c:pt idx="7">
                  <c:v>0.88167399999999996</c:v>
                </c:pt>
                <c:pt idx="8">
                  <c:v>0.99270199999999997</c:v>
                </c:pt>
                <c:pt idx="9">
                  <c:v>1.1235660000000001</c:v>
                </c:pt>
                <c:pt idx="10">
                  <c:v>1.01939</c:v>
                </c:pt>
                <c:pt idx="11">
                  <c:v>1.111423</c:v>
                </c:pt>
                <c:pt idx="12">
                  <c:v>0.99344500000000002</c:v>
                </c:pt>
                <c:pt idx="13">
                  <c:v>1.0972249999999999</c:v>
                </c:pt>
                <c:pt idx="14">
                  <c:v>1.188002</c:v>
                </c:pt>
                <c:pt idx="15">
                  <c:v>1.312014</c:v>
                </c:pt>
                <c:pt idx="16">
                  <c:v>1.3949990000000001</c:v>
                </c:pt>
                <c:pt idx="17">
                  <c:v>1.4268639999999999</c:v>
                </c:pt>
                <c:pt idx="18">
                  <c:v>1.6174189999999999</c:v>
                </c:pt>
                <c:pt idx="19">
                  <c:v>1.3533759999999999</c:v>
                </c:pt>
                <c:pt idx="20">
                  <c:v>1.5600529999999999</c:v>
                </c:pt>
                <c:pt idx="21">
                  <c:v>1.5462910000000001</c:v>
                </c:pt>
                <c:pt idx="22">
                  <c:v>1.5673060000000001</c:v>
                </c:pt>
                <c:pt idx="23">
                  <c:v>1.7353590000000001</c:v>
                </c:pt>
                <c:pt idx="24">
                  <c:v>1.6585620000000001</c:v>
                </c:pt>
                <c:pt idx="25">
                  <c:v>1.680218</c:v>
                </c:pt>
                <c:pt idx="26">
                  <c:v>1.7505729999999999</c:v>
                </c:pt>
                <c:pt idx="27">
                  <c:v>1.9402809999999999</c:v>
                </c:pt>
                <c:pt idx="28">
                  <c:v>1.849737</c:v>
                </c:pt>
                <c:pt idx="29">
                  <c:v>1.8555969999999999</c:v>
                </c:pt>
                <c:pt idx="30">
                  <c:v>1.9842679999999999</c:v>
                </c:pt>
                <c:pt idx="31">
                  <c:v>1.8021609999999999</c:v>
                </c:pt>
                <c:pt idx="32">
                  <c:v>1.9480090000000001</c:v>
                </c:pt>
                <c:pt idx="33">
                  <c:v>2.0243069999999999</c:v>
                </c:pt>
                <c:pt idx="34">
                  <c:v>2.0092789999999998</c:v>
                </c:pt>
                <c:pt idx="35">
                  <c:v>2.1611410000000002</c:v>
                </c:pt>
                <c:pt idx="36">
                  <c:v>2.1506530000000001</c:v>
                </c:pt>
                <c:pt idx="37">
                  <c:v>2.1018460000000001</c:v>
                </c:pt>
                <c:pt idx="38">
                  <c:v>2.080959</c:v>
                </c:pt>
                <c:pt idx="39">
                  <c:v>2.201953</c:v>
                </c:pt>
                <c:pt idx="40">
                  <c:v>2.1915659999999999</c:v>
                </c:pt>
                <c:pt idx="41">
                  <c:v>2.2438579999999999</c:v>
                </c:pt>
                <c:pt idx="42">
                  <c:v>2.428153</c:v>
                </c:pt>
                <c:pt idx="43">
                  <c:v>2.2642419999999999</c:v>
                </c:pt>
                <c:pt idx="44">
                  <c:v>2.4121549999999998</c:v>
                </c:pt>
                <c:pt idx="45">
                  <c:v>2.4670209999999999</c:v>
                </c:pt>
                <c:pt idx="46">
                  <c:v>2.5076640000000001</c:v>
                </c:pt>
                <c:pt idx="47">
                  <c:v>2.4689679999999998</c:v>
                </c:pt>
                <c:pt idx="48">
                  <c:v>2.4523350000000002</c:v>
                </c:pt>
                <c:pt idx="49">
                  <c:v>2.3924180000000002</c:v>
                </c:pt>
                <c:pt idx="50">
                  <c:v>2.6795650000000002</c:v>
                </c:pt>
                <c:pt idx="51">
                  <c:v>2.6192980000000001</c:v>
                </c:pt>
                <c:pt idx="52">
                  <c:v>2.5149499999999998</c:v>
                </c:pt>
                <c:pt idx="53">
                  <c:v>2.7780849999999999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1-48DF-8FCC-90BD55EB4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93055"/>
        <c:axId val="1412052479"/>
      </c:scatterChart>
      <c:valAx>
        <c:axId val="36419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052479"/>
        <c:crosses val="autoZero"/>
        <c:crossBetween val="midCat"/>
      </c:valAx>
      <c:valAx>
        <c:axId val="14120524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9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7770601242109396"/>
          <c:y val="0.18873355679551188"/>
          <c:w val="0.1621006649599081"/>
          <c:h val="7.869331367169371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'Subject 1321'!$F$1:$F$4</c:f>
              <c:strCache>
                <c:ptCount val="4"/>
                <c:pt idx="0">
                  <c:v>VE</c:v>
                </c:pt>
                <c:pt idx="1">
                  <c:v>BTPS</c:v>
                </c:pt>
                <c:pt idx="2">
                  <c:v>L/min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'Subject 1321'!$A$5:$A$58</c:f>
              <c:numCache>
                <c:formatCode>General</c:formatCode>
                <c:ptCount val="54"/>
                <c:pt idx="0">
                  <c:v>0.54849999999999999</c:v>
                </c:pt>
                <c:pt idx="1">
                  <c:v>1.0485</c:v>
                </c:pt>
                <c:pt idx="2">
                  <c:v>1.532667</c:v>
                </c:pt>
                <c:pt idx="3">
                  <c:v>2.0261670000000001</c:v>
                </c:pt>
                <c:pt idx="4">
                  <c:v>2.5114999999999998</c:v>
                </c:pt>
                <c:pt idx="5">
                  <c:v>3.056</c:v>
                </c:pt>
                <c:pt idx="6">
                  <c:v>3.5363329999999999</c:v>
                </c:pt>
                <c:pt idx="7">
                  <c:v>4.0333329999999998</c:v>
                </c:pt>
                <c:pt idx="8">
                  <c:v>4.5465</c:v>
                </c:pt>
                <c:pt idx="9">
                  <c:v>5.0389999999999997</c:v>
                </c:pt>
                <c:pt idx="10">
                  <c:v>5.5051670000000001</c:v>
                </c:pt>
                <c:pt idx="11">
                  <c:v>6.0416670000000003</c:v>
                </c:pt>
                <c:pt idx="12">
                  <c:v>6.5083339999999996</c:v>
                </c:pt>
                <c:pt idx="13">
                  <c:v>7.0155010000000004</c:v>
                </c:pt>
                <c:pt idx="14">
                  <c:v>7.5271679999999996</c:v>
                </c:pt>
                <c:pt idx="15">
                  <c:v>8.0068350000000006</c:v>
                </c:pt>
                <c:pt idx="16">
                  <c:v>8.5265039999999992</c:v>
                </c:pt>
                <c:pt idx="17">
                  <c:v>9.0451700000000006</c:v>
                </c:pt>
                <c:pt idx="18">
                  <c:v>9.5233349999999994</c:v>
                </c:pt>
                <c:pt idx="19">
                  <c:v>10.026168</c:v>
                </c:pt>
                <c:pt idx="20">
                  <c:v>10.505668</c:v>
                </c:pt>
                <c:pt idx="21">
                  <c:v>11.025333</c:v>
                </c:pt>
                <c:pt idx="22">
                  <c:v>11.530332</c:v>
                </c:pt>
                <c:pt idx="23">
                  <c:v>12.025331</c:v>
                </c:pt>
                <c:pt idx="24">
                  <c:v>12.534665</c:v>
                </c:pt>
                <c:pt idx="25">
                  <c:v>13.035997999999999</c:v>
                </c:pt>
                <c:pt idx="26">
                  <c:v>13.504498</c:v>
                </c:pt>
                <c:pt idx="27">
                  <c:v>14.023830999999999</c:v>
                </c:pt>
                <c:pt idx="28">
                  <c:v>14.516</c:v>
                </c:pt>
                <c:pt idx="29">
                  <c:v>15.030499000000001</c:v>
                </c:pt>
                <c:pt idx="30">
                  <c:v>15.513500000000001</c:v>
                </c:pt>
                <c:pt idx="31">
                  <c:v>16.012333000000002</c:v>
                </c:pt>
                <c:pt idx="32">
                  <c:v>16.523669999999999</c:v>
                </c:pt>
                <c:pt idx="33">
                  <c:v>17.028670999999999</c:v>
                </c:pt>
                <c:pt idx="34">
                  <c:v>17.530840000000001</c:v>
                </c:pt>
                <c:pt idx="35">
                  <c:v>18.025507000000001</c:v>
                </c:pt>
                <c:pt idx="36">
                  <c:v>18.504175</c:v>
                </c:pt>
                <c:pt idx="37">
                  <c:v>19.000506999999999</c:v>
                </c:pt>
                <c:pt idx="38">
                  <c:v>19.517175999999999</c:v>
                </c:pt>
                <c:pt idx="39">
                  <c:v>20.013508000000002</c:v>
                </c:pt>
                <c:pt idx="40">
                  <c:v>20.502506</c:v>
                </c:pt>
                <c:pt idx="41">
                  <c:v>21.004339000000002</c:v>
                </c:pt>
                <c:pt idx="42">
                  <c:v>21.500672999999999</c:v>
                </c:pt>
                <c:pt idx="43">
                  <c:v>22.006340000000002</c:v>
                </c:pt>
                <c:pt idx="44">
                  <c:v>22.518671000000001</c:v>
                </c:pt>
                <c:pt idx="45">
                  <c:v>23.023002999999999</c:v>
                </c:pt>
                <c:pt idx="46">
                  <c:v>23.50967</c:v>
                </c:pt>
                <c:pt idx="47">
                  <c:v>24.018339000000001</c:v>
                </c:pt>
                <c:pt idx="48">
                  <c:v>24.519506</c:v>
                </c:pt>
                <c:pt idx="49">
                  <c:v>25.002171000000001</c:v>
                </c:pt>
                <c:pt idx="50">
                  <c:v>25.511838999999998</c:v>
                </c:pt>
                <c:pt idx="51">
                  <c:v>26.020005999999999</c:v>
                </c:pt>
                <c:pt idx="52">
                  <c:v>26.509342</c:v>
                </c:pt>
                <c:pt idx="53">
                  <c:v>26.862507000000001</c:v>
                </c:pt>
              </c:numCache>
            </c:numRef>
          </c:xVal>
          <c:yVal>
            <c:numRef>
              <c:f>'Subject 1321'!$F$5:$F$58</c:f>
              <c:numCache>
                <c:formatCode>General</c:formatCode>
                <c:ptCount val="54"/>
                <c:pt idx="0">
                  <c:v>10.016462000000001</c:v>
                </c:pt>
                <c:pt idx="1">
                  <c:v>11.156643000000001</c:v>
                </c:pt>
                <c:pt idx="2">
                  <c:v>10.376404000000001</c:v>
                </c:pt>
                <c:pt idx="3">
                  <c:v>10.325383</c:v>
                </c:pt>
                <c:pt idx="4">
                  <c:v>16.674282000000002</c:v>
                </c:pt>
                <c:pt idx="5">
                  <c:v>20.107137999999999</c:v>
                </c:pt>
                <c:pt idx="6">
                  <c:v>22.291449</c:v>
                </c:pt>
                <c:pt idx="7">
                  <c:v>20.901125</c:v>
                </c:pt>
                <c:pt idx="8">
                  <c:v>21.198523999999999</c:v>
                </c:pt>
                <c:pt idx="9">
                  <c:v>24.82864</c:v>
                </c:pt>
                <c:pt idx="10">
                  <c:v>24.674364000000001</c:v>
                </c:pt>
                <c:pt idx="11">
                  <c:v>27.708130000000001</c:v>
                </c:pt>
                <c:pt idx="12">
                  <c:v>25.459022999999998</c:v>
                </c:pt>
                <c:pt idx="13">
                  <c:v>27.731331000000001</c:v>
                </c:pt>
                <c:pt idx="14">
                  <c:v>31.268916999999998</c:v>
                </c:pt>
                <c:pt idx="15">
                  <c:v>33.655109000000003</c:v>
                </c:pt>
                <c:pt idx="16">
                  <c:v>34.440345999999998</c:v>
                </c:pt>
                <c:pt idx="17">
                  <c:v>32.246628000000001</c:v>
                </c:pt>
                <c:pt idx="18">
                  <c:v>37.981597999999998</c:v>
                </c:pt>
                <c:pt idx="19">
                  <c:v>35.894894000000001</c:v>
                </c:pt>
                <c:pt idx="20">
                  <c:v>37.643070000000002</c:v>
                </c:pt>
                <c:pt idx="21">
                  <c:v>37.376021999999999</c:v>
                </c:pt>
                <c:pt idx="22">
                  <c:v>37.329445</c:v>
                </c:pt>
                <c:pt idx="23">
                  <c:v>41.542175</c:v>
                </c:pt>
                <c:pt idx="24">
                  <c:v>40.947678000000003</c:v>
                </c:pt>
                <c:pt idx="25">
                  <c:v>41.110458000000001</c:v>
                </c:pt>
                <c:pt idx="26">
                  <c:v>41.079360999999999</c:v>
                </c:pt>
                <c:pt idx="27">
                  <c:v>47.461486999999998</c:v>
                </c:pt>
                <c:pt idx="28">
                  <c:v>48.511100999999996</c:v>
                </c:pt>
                <c:pt idx="29">
                  <c:v>49.327216999999997</c:v>
                </c:pt>
                <c:pt idx="30">
                  <c:v>51.540947000000003</c:v>
                </c:pt>
                <c:pt idx="31">
                  <c:v>49.154319999999998</c:v>
                </c:pt>
                <c:pt idx="32">
                  <c:v>50.428367999999999</c:v>
                </c:pt>
                <c:pt idx="33">
                  <c:v>50.346271999999999</c:v>
                </c:pt>
                <c:pt idx="34">
                  <c:v>49.615935999999998</c:v>
                </c:pt>
                <c:pt idx="35">
                  <c:v>53.563727999999998</c:v>
                </c:pt>
                <c:pt idx="36">
                  <c:v>59.765739000000004</c:v>
                </c:pt>
                <c:pt idx="37">
                  <c:v>61.580612000000002</c:v>
                </c:pt>
                <c:pt idx="38">
                  <c:v>57.180728999999999</c:v>
                </c:pt>
                <c:pt idx="39">
                  <c:v>60.045090000000002</c:v>
                </c:pt>
                <c:pt idx="40">
                  <c:v>57.249099999999999</c:v>
                </c:pt>
                <c:pt idx="41">
                  <c:v>56.977142000000001</c:v>
                </c:pt>
                <c:pt idx="42">
                  <c:v>67.370361000000003</c:v>
                </c:pt>
                <c:pt idx="43">
                  <c:v>64.432884000000001</c:v>
                </c:pt>
                <c:pt idx="44">
                  <c:v>69.964827999999997</c:v>
                </c:pt>
                <c:pt idx="45">
                  <c:v>75.701599000000002</c:v>
                </c:pt>
                <c:pt idx="46">
                  <c:v>79.515129000000002</c:v>
                </c:pt>
                <c:pt idx="47">
                  <c:v>76.619217000000006</c:v>
                </c:pt>
                <c:pt idx="48">
                  <c:v>80.194687000000002</c:v>
                </c:pt>
                <c:pt idx="49">
                  <c:v>75.905128000000005</c:v>
                </c:pt>
                <c:pt idx="50">
                  <c:v>84.703704999999999</c:v>
                </c:pt>
                <c:pt idx="51">
                  <c:v>87.765441999999993</c:v>
                </c:pt>
                <c:pt idx="52">
                  <c:v>87.095284000000007</c:v>
                </c:pt>
                <c:pt idx="53">
                  <c:v>93.605864999999994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4-499E-A46B-5953123A6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070399"/>
        <c:axId val="1436209199"/>
      </c:scatterChart>
      <c:valAx>
        <c:axId val="145007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209199"/>
        <c:crosses val="autoZero"/>
        <c:crossBetween val="midCat"/>
      </c:valAx>
      <c:valAx>
        <c:axId val="143620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07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'Subject 1432'!$B$1:$B$4</c:f>
              <c:strCache>
                <c:ptCount val="4"/>
                <c:pt idx="0">
                  <c:v>VO2</c:v>
                </c:pt>
                <c:pt idx="1">
                  <c:v>STPD</c:v>
                </c:pt>
                <c:pt idx="2">
                  <c:v>L/min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'Subject 1432'!$A$5:$A$52</c:f>
              <c:numCache>
                <c:formatCode>General</c:formatCode>
                <c:ptCount val="48"/>
                <c:pt idx="0">
                  <c:v>0.54350000600000004</c:v>
                </c:pt>
                <c:pt idx="1">
                  <c:v>1.029000044</c:v>
                </c:pt>
                <c:pt idx="2">
                  <c:v>1.5060000419999999</c:v>
                </c:pt>
                <c:pt idx="3">
                  <c:v>2.034000158</c:v>
                </c:pt>
                <c:pt idx="4">
                  <c:v>2.5001668929999998</c:v>
                </c:pt>
                <c:pt idx="5">
                  <c:v>3.0110001560000001</c:v>
                </c:pt>
                <c:pt idx="6">
                  <c:v>3.518500328</c:v>
                </c:pt>
                <c:pt idx="7">
                  <c:v>4.003833771</c:v>
                </c:pt>
                <c:pt idx="8">
                  <c:v>4.5015001300000002</c:v>
                </c:pt>
                <c:pt idx="9">
                  <c:v>5.0525012020000002</c:v>
                </c:pt>
                <c:pt idx="10">
                  <c:v>5.5223340990000001</c:v>
                </c:pt>
                <c:pt idx="11">
                  <c:v>6.0356674190000001</c:v>
                </c:pt>
                <c:pt idx="12">
                  <c:v>6.5188336370000002</c:v>
                </c:pt>
                <c:pt idx="13">
                  <c:v>7.0143337250000002</c:v>
                </c:pt>
                <c:pt idx="14">
                  <c:v>7.5425000190000002</c:v>
                </c:pt>
                <c:pt idx="15">
                  <c:v>8.0306663510000007</c:v>
                </c:pt>
                <c:pt idx="16">
                  <c:v>8.531997681</c:v>
                </c:pt>
                <c:pt idx="17">
                  <c:v>9.0089979170000003</c:v>
                </c:pt>
                <c:pt idx="18">
                  <c:v>9.5106630330000002</c:v>
                </c:pt>
                <c:pt idx="19">
                  <c:v>10.0228281</c:v>
                </c:pt>
                <c:pt idx="20">
                  <c:v>10.50466061</c:v>
                </c:pt>
                <c:pt idx="21">
                  <c:v>11.012492180000001</c:v>
                </c:pt>
                <c:pt idx="22">
                  <c:v>11.520159720000001</c:v>
                </c:pt>
                <c:pt idx="23">
                  <c:v>12.01765919</c:v>
                </c:pt>
                <c:pt idx="24">
                  <c:v>12.53999329</c:v>
                </c:pt>
                <c:pt idx="25">
                  <c:v>13.001326560000001</c:v>
                </c:pt>
                <c:pt idx="26">
                  <c:v>13.508159640000001</c:v>
                </c:pt>
                <c:pt idx="27">
                  <c:v>14.034326549999999</c:v>
                </c:pt>
                <c:pt idx="28">
                  <c:v>14.517827029999999</c:v>
                </c:pt>
                <c:pt idx="29">
                  <c:v>15.00399399</c:v>
                </c:pt>
                <c:pt idx="30">
                  <c:v>15.53899384</c:v>
                </c:pt>
                <c:pt idx="31">
                  <c:v>16.005327220000002</c:v>
                </c:pt>
                <c:pt idx="32">
                  <c:v>16.52049637</c:v>
                </c:pt>
                <c:pt idx="33">
                  <c:v>17.004491810000001</c:v>
                </c:pt>
                <c:pt idx="34">
                  <c:v>17.515823359999999</c:v>
                </c:pt>
                <c:pt idx="35">
                  <c:v>18.009323120000001</c:v>
                </c:pt>
                <c:pt idx="36">
                  <c:v>18.514490129999999</c:v>
                </c:pt>
                <c:pt idx="37">
                  <c:v>19.016492840000002</c:v>
                </c:pt>
                <c:pt idx="38">
                  <c:v>19.5099926</c:v>
                </c:pt>
                <c:pt idx="39">
                  <c:v>20.02332878</c:v>
                </c:pt>
                <c:pt idx="40">
                  <c:v>20.514661790000002</c:v>
                </c:pt>
                <c:pt idx="41">
                  <c:v>21.010326389999999</c:v>
                </c:pt>
                <c:pt idx="42">
                  <c:v>21.523662569999999</c:v>
                </c:pt>
                <c:pt idx="43">
                  <c:v>22.017498020000001</c:v>
                </c:pt>
                <c:pt idx="44">
                  <c:v>22.51416588</c:v>
                </c:pt>
                <c:pt idx="45">
                  <c:v>23.017665860000001</c:v>
                </c:pt>
                <c:pt idx="46">
                  <c:v>23.5</c:v>
                </c:pt>
                <c:pt idx="47">
                  <c:v>24.00449562</c:v>
                </c:pt>
              </c:numCache>
            </c:numRef>
          </c:xVal>
          <c:yVal>
            <c:numRef>
              <c:f>'Subject 1432'!$B$5:$B$52</c:f>
              <c:numCache>
                <c:formatCode>General</c:formatCode>
                <c:ptCount val="48"/>
                <c:pt idx="0">
                  <c:v>0.88610327200000005</c:v>
                </c:pt>
                <c:pt idx="1">
                  <c:v>0.980974138</c:v>
                </c:pt>
                <c:pt idx="2">
                  <c:v>1.0082117319999999</c:v>
                </c:pt>
                <c:pt idx="3">
                  <c:v>1.2634614710000001</c:v>
                </c:pt>
                <c:pt idx="4">
                  <c:v>1.091457009</c:v>
                </c:pt>
                <c:pt idx="5">
                  <c:v>1.0119664669999999</c:v>
                </c:pt>
                <c:pt idx="6">
                  <c:v>1.3394734859999999</c:v>
                </c:pt>
                <c:pt idx="7">
                  <c:v>1.499574542</c:v>
                </c:pt>
                <c:pt idx="8">
                  <c:v>1.7707675700000001</c:v>
                </c:pt>
                <c:pt idx="9">
                  <c:v>1.8199846740000001</c:v>
                </c:pt>
                <c:pt idx="10">
                  <c:v>1.7655518050000001</c:v>
                </c:pt>
                <c:pt idx="11">
                  <c:v>1.7992146019999999</c:v>
                </c:pt>
                <c:pt idx="12">
                  <c:v>1.8611143830000001</c:v>
                </c:pt>
                <c:pt idx="13">
                  <c:v>2.0394160750000001</c:v>
                </c:pt>
                <c:pt idx="14">
                  <c:v>1.9975912570000001</c:v>
                </c:pt>
                <c:pt idx="15">
                  <c:v>2.1247582440000001</c:v>
                </c:pt>
                <c:pt idx="16">
                  <c:v>2.0042164329999999</c:v>
                </c:pt>
                <c:pt idx="17">
                  <c:v>2.167798758</c:v>
                </c:pt>
                <c:pt idx="18">
                  <c:v>2.142204762</c:v>
                </c:pt>
                <c:pt idx="19">
                  <c:v>2.2850439549999999</c:v>
                </c:pt>
                <c:pt idx="20">
                  <c:v>2.2402808670000001</c:v>
                </c:pt>
                <c:pt idx="21">
                  <c:v>2.3837373259999999</c:v>
                </c:pt>
                <c:pt idx="22">
                  <c:v>2.3570141790000001</c:v>
                </c:pt>
                <c:pt idx="23">
                  <c:v>2.3838183879999999</c:v>
                </c:pt>
                <c:pt idx="24">
                  <c:v>2.3971798419999999</c:v>
                </c:pt>
                <c:pt idx="25">
                  <c:v>2.6305272579999999</c:v>
                </c:pt>
                <c:pt idx="26">
                  <c:v>2.5329916479999999</c:v>
                </c:pt>
                <c:pt idx="27">
                  <c:v>2.666041613</c:v>
                </c:pt>
                <c:pt idx="28">
                  <c:v>2.6858856680000001</c:v>
                </c:pt>
                <c:pt idx="29">
                  <c:v>2.6143345830000002</c:v>
                </c:pt>
                <c:pt idx="30">
                  <c:v>2.6479368210000001</c:v>
                </c:pt>
                <c:pt idx="31">
                  <c:v>2.726993561</c:v>
                </c:pt>
                <c:pt idx="32">
                  <c:v>2.8251369</c:v>
                </c:pt>
                <c:pt idx="33">
                  <c:v>2.7880413530000001</c:v>
                </c:pt>
                <c:pt idx="34">
                  <c:v>2.9135785099999998</c:v>
                </c:pt>
                <c:pt idx="35">
                  <c:v>2.9498717779999999</c:v>
                </c:pt>
                <c:pt idx="36">
                  <c:v>3.0104458329999999</c:v>
                </c:pt>
                <c:pt idx="37">
                  <c:v>3.0647053720000001</c:v>
                </c:pt>
                <c:pt idx="38">
                  <c:v>3.126448393</c:v>
                </c:pt>
                <c:pt idx="39">
                  <c:v>3.1437129970000002</c:v>
                </c:pt>
                <c:pt idx="40">
                  <c:v>3.1669962410000001</c:v>
                </c:pt>
                <c:pt idx="41">
                  <c:v>3.2536792760000002</c:v>
                </c:pt>
                <c:pt idx="42">
                  <c:v>3.1598031519999998</c:v>
                </c:pt>
                <c:pt idx="43">
                  <c:v>3.2734324930000001</c:v>
                </c:pt>
                <c:pt idx="44">
                  <c:v>3.138965368</c:v>
                </c:pt>
                <c:pt idx="45">
                  <c:v>2.9542405610000002</c:v>
                </c:pt>
                <c:pt idx="46">
                  <c:v>2.85225749</c:v>
                </c:pt>
                <c:pt idx="47">
                  <c:v>3.046778202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0-4DFE-842B-D156F6ABE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024383"/>
        <c:axId val="1402678991"/>
      </c:scatterChart>
      <c:valAx>
        <c:axId val="127002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78991"/>
        <c:crosses val="autoZero"/>
        <c:crossBetween val="midCat"/>
      </c:valAx>
      <c:valAx>
        <c:axId val="1402678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024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65179352580935"/>
          <c:y val="0.50281204432779236"/>
          <c:w val="0.20853482899363587"/>
          <c:h val="7.85351134928656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'Subject 1432'!$F$1:$F$4</c:f>
              <c:strCache>
                <c:ptCount val="4"/>
                <c:pt idx="0">
                  <c:v>VE</c:v>
                </c:pt>
                <c:pt idx="1">
                  <c:v>BTPS</c:v>
                </c:pt>
                <c:pt idx="2">
                  <c:v>L/min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'Subject 1432'!$A$5:$A$52</c:f>
              <c:numCache>
                <c:formatCode>General</c:formatCode>
                <c:ptCount val="48"/>
                <c:pt idx="0">
                  <c:v>0.54350000600000004</c:v>
                </c:pt>
                <c:pt idx="1">
                  <c:v>1.029000044</c:v>
                </c:pt>
                <c:pt idx="2">
                  <c:v>1.5060000419999999</c:v>
                </c:pt>
                <c:pt idx="3">
                  <c:v>2.034000158</c:v>
                </c:pt>
                <c:pt idx="4">
                  <c:v>2.5001668929999998</c:v>
                </c:pt>
                <c:pt idx="5">
                  <c:v>3.0110001560000001</c:v>
                </c:pt>
                <c:pt idx="6">
                  <c:v>3.518500328</c:v>
                </c:pt>
                <c:pt idx="7">
                  <c:v>4.003833771</c:v>
                </c:pt>
                <c:pt idx="8">
                  <c:v>4.5015001300000002</c:v>
                </c:pt>
                <c:pt idx="9">
                  <c:v>5.0525012020000002</c:v>
                </c:pt>
                <c:pt idx="10">
                  <c:v>5.5223340990000001</c:v>
                </c:pt>
                <c:pt idx="11">
                  <c:v>6.0356674190000001</c:v>
                </c:pt>
                <c:pt idx="12">
                  <c:v>6.5188336370000002</c:v>
                </c:pt>
                <c:pt idx="13">
                  <c:v>7.0143337250000002</c:v>
                </c:pt>
                <c:pt idx="14">
                  <c:v>7.5425000190000002</c:v>
                </c:pt>
                <c:pt idx="15">
                  <c:v>8.0306663510000007</c:v>
                </c:pt>
                <c:pt idx="16">
                  <c:v>8.531997681</c:v>
                </c:pt>
                <c:pt idx="17">
                  <c:v>9.0089979170000003</c:v>
                </c:pt>
                <c:pt idx="18">
                  <c:v>9.5106630330000002</c:v>
                </c:pt>
                <c:pt idx="19">
                  <c:v>10.0228281</c:v>
                </c:pt>
                <c:pt idx="20">
                  <c:v>10.50466061</c:v>
                </c:pt>
                <c:pt idx="21">
                  <c:v>11.012492180000001</c:v>
                </c:pt>
                <c:pt idx="22">
                  <c:v>11.520159720000001</c:v>
                </c:pt>
                <c:pt idx="23">
                  <c:v>12.01765919</c:v>
                </c:pt>
                <c:pt idx="24">
                  <c:v>12.53999329</c:v>
                </c:pt>
                <c:pt idx="25">
                  <c:v>13.001326560000001</c:v>
                </c:pt>
                <c:pt idx="26">
                  <c:v>13.508159640000001</c:v>
                </c:pt>
                <c:pt idx="27">
                  <c:v>14.034326549999999</c:v>
                </c:pt>
                <c:pt idx="28">
                  <c:v>14.517827029999999</c:v>
                </c:pt>
                <c:pt idx="29">
                  <c:v>15.00399399</c:v>
                </c:pt>
                <c:pt idx="30">
                  <c:v>15.53899384</c:v>
                </c:pt>
                <c:pt idx="31">
                  <c:v>16.005327220000002</c:v>
                </c:pt>
                <c:pt idx="32">
                  <c:v>16.52049637</c:v>
                </c:pt>
                <c:pt idx="33">
                  <c:v>17.004491810000001</c:v>
                </c:pt>
                <c:pt idx="34">
                  <c:v>17.515823359999999</c:v>
                </c:pt>
                <c:pt idx="35">
                  <c:v>18.009323120000001</c:v>
                </c:pt>
                <c:pt idx="36">
                  <c:v>18.514490129999999</c:v>
                </c:pt>
                <c:pt idx="37">
                  <c:v>19.016492840000002</c:v>
                </c:pt>
                <c:pt idx="38">
                  <c:v>19.5099926</c:v>
                </c:pt>
                <c:pt idx="39">
                  <c:v>20.02332878</c:v>
                </c:pt>
                <c:pt idx="40">
                  <c:v>20.514661790000002</c:v>
                </c:pt>
                <c:pt idx="41">
                  <c:v>21.010326389999999</c:v>
                </c:pt>
                <c:pt idx="42">
                  <c:v>21.523662569999999</c:v>
                </c:pt>
                <c:pt idx="43">
                  <c:v>22.017498020000001</c:v>
                </c:pt>
                <c:pt idx="44">
                  <c:v>22.51416588</c:v>
                </c:pt>
                <c:pt idx="45">
                  <c:v>23.017665860000001</c:v>
                </c:pt>
                <c:pt idx="46">
                  <c:v>23.5</c:v>
                </c:pt>
                <c:pt idx="47">
                  <c:v>24.00449562</c:v>
                </c:pt>
              </c:numCache>
            </c:numRef>
          </c:xVal>
          <c:yVal>
            <c:numRef>
              <c:f>'Subject 1432'!$F$5:$F$52</c:f>
              <c:numCache>
                <c:formatCode>General</c:formatCode>
                <c:ptCount val="48"/>
                <c:pt idx="0">
                  <c:v>28.519102100000001</c:v>
                </c:pt>
                <c:pt idx="1">
                  <c:v>31.552999499999999</c:v>
                </c:pt>
                <c:pt idx="2">
                  <c:v>31.039381030000001</c:v>
                </c:pt>
                <c:pt idx="3">
                  <c:v>37.15171814</c:v>
                </c:pt>
                <c:pt idx="4">
                  <c:v>32.62244415</c:v>
                </c:pt>
                <c:pt idx="5">
                  <c:v>31.333711619999999</c:v>
                </c:pt>
                <c:pt idx="6">
                  <c:v>40.328491210000003</c:v>
                </c:pt>
                <c:pt idx="7">
                  <c:v>42.829006200000002</c:v>
                </c:pt>
                <c:pt idx="8">
                  <c:v>47.196758269999997</c:v>
                </c:pt>
                <c:pt idx="9">
                  <c:v>51.283565520000003</c:v>
                </c:pt>
                <c:pt idx="10">
                  <c:v>51.697151179999999</c:v>
                </c:pt>
                <c:pt idx="11">
                  <c:v>50.411701200000003</c:v>
                </c:pt>
                <c:pt idx="12">
                  <c:v>49.810894009999998</c:v>
                </c:pt>
                <c:pt idx="13">
                  <c:v>58.953224179999999</c:v>
                </c:pt>
                <c:pt idx="14">
                  <c:v>59.682033539999999</c:v>
                </c:pt>
                <c:pt idx="15">
                  <c:v>61.673633580000001</c:v>
                </c:pt>
                <c:pt idx="16">
                  <c:v>58.980361940000002</c:v>
                </c:pt>
                <c:pt idx="17">
                  <c:v>62.644309999999997</c:v>
                </c:pt>
                <c:pt idx="18">
                  <c:v>63.610603330000004</c:v>
                </c:pt>
                <c:pt idx="19">
                  <c:v>66.971893309999999</c:v>
                </c:pt>
                <c:pt idx="20">
                  <c:v>67.252464290000006</c:v>
                </c:pt>
                <c:pt idx="21">
                  <c:v>70.306144709999998</c:v>
                </c:pt>
                <c:pt idx="22">
                  <c:v>75.845886230000005</c:v>
                </c:pt>
                <c:pt idx="23">
                  <c:v>70.770973209999994</c:v>
                </c:pt>
                <c:pt idx="24">
                  <c:v>72.17997742</c:v>
                </c:pt>
                <c:pt idx="25">
                  <c:v>81.279006960000004</c:v>
                </c:pt>
                <c:pt idx="26">
                  <c:v>80.076179499999995</c:v>
                </c:pt>
                <c:pt idx="27">
                  <c:v>83.761619569999993</c:v>
                </c:pt>
                <c:pt idx="28">
                  <c:v>85.330268860000004</c:v>
                </c:pt>
                <c:pt idx="29">
                  <c:v>81.51268005</c:v>
                </c:pt>
                <c:pt idx="30">
                  <c:v>88.301582339999996</c:v>
                </c:pt>
                <c:pt idx="31">
                  <c:v>87.81939697</c:v>
                </c:pt>
                <c:pt idx="32">
                  <c:v>90.411865230000004</c:v>
                </c:pt>
                <c:pt idx="33">
                  <c:v>93.740730290000002</c:v>
                </c:pt>
                <c:pt idx="34">
                  <c:v>100.10711670000001</c:v>
                </c:pt>
                <c:pt idx="35">
                  <c:v>102.845932</c:v>
                </c:pt>
                <c:pt idx="36">
                  <c:v>107.452713</c:v>
                </c:pt>
                <c:pt idx="37">
                  <c:v>110.4996185</c:v>
                </c:pt>
                <c:pt idx="38">
                  <c:v>116.34739690000001</c:v>
                </c:pt>
                <c:pt idx="39">
                  <c:v>115.247139</c:v>
                </c:pt>
                <c:pt idx="40">
                  <c:v>122.37983699999999</c:v>
                </c:pt>
                <c:pt idx="41">
                  <c:v>129.49937439999999</c:v>
                </c:pt>
                <c:pt idx="42">
                  <c:v>128.9100952</c:v>
                </c:pt>
                <c:pt idx="43">
                  <c:v>136.19944760000001</c:v>
                </c:pt>
                <c:pt idx="44">
                  <c:v>134.59887699999999</c:v>
                </c:pt>
                <c:pt idx="45">
                  <c:v>137.28707890000001</c:v>
                </c:pt>
                <c:pt idx="46">
                  <c:v>133.15727229999999</c:v>
                </c:pt>
                <c:pt idx="47">
                  <c:v>147.87315369999999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F-4FFA-8CA3-F259EF22A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469151"/>
        <c:axId val="1481370575"/>
      </c:scatterChart>
      <c:valAx>
        <c:axId val="661469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575"/>
        <c:crosses val="autoZero"/>
        <c:crossBetween val="midCat"/>
      </c:valAx>
      <c:valAx>
        <c:axId val="1481370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69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Histogram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Histogram Height</a:t>
          </a:r>
        </a:p>
      </cx:txPr>
    </cx:title>
    <cx:plotArea>
      <cx:plotAreaRegion>
        <cx:series layoutId="clusteredColumn" uniqueId="{4AAC8190-88A3-4C4B-89C1-A7F677BFED81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Histogram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Histogram Weight</a:t>
          </a:r>
        </a:p>
      </cx:txPr>
    </cx:title>
    <cx:plotArea>
      <cx:plotAreaRegion>
        <cx:series layoutId="clusteredColumn" uniqueId="{3226AEAB-3782-44E9-A637-7C319F3E16A7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Histogram 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Histogram BMI</a:t>
          </a:r>
        </a:p>
      </cx:txPr>
    </cx:title>
    <cx:plotArea>
      <cx:plotAreaRegion>
        <cx:series layoutId="clusteredColumn" uniqueId="{2D9088C0-FAD4-488C-83F9-67CF6E6DB5F2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344715</xdr:colOff>
      <xdr:row>64</xdr:row>
      <xdr:rowOff>124909</xdr:rowOff>
    </xdr:from>
    <xdr:to>
      <xdr:col>12</xdr:col>
      <xdr:colOff>332620</xdr:colOff>
      <xdr:row>79</xdr:row>
      <xdr:rowOff>146681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1E36EC-91F8-1E45-BBDF-A3FB973C4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156147</xdr:colOff>
      <xdr:row>64</xdr:row>
      <xdr:rowOff>89941</xdr:rowOff>
    </xdr:from>
    <xdr:to>
      <xdr:col>20</xdr:col>
      <xdr:colOff>443459</xdr:colOff>
      <xdr:row>79</xdr:row>
      <xdr:rowOff>22485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CAFFF8-FCA0-C300-1517-6F081B6F6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14942</xdr:colOff>
      <xdr:row>33</xdr:row>
      <xdr:rowOff>92635</xdr:rowOff>
    </xdr:from>
    <xdr:to>
      <xdr:col>26</xdr:col>
      <xdr:colOff>298824</xdr:colOff>
      <xdr:row>48</xdr:row>
      <xdr:rowOff>146423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F308245-795B-EE00-7252-E4045C3EF3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5202" y="6127675"/>
              <a:ext cx="4551082" cy="279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44824</xdr:colOff>
      <xdr:row>33</xdr:row>
      <xdr:rowOff>92635</xdr:rowOff>
    </xdr:from>
    <xdr:to>
      <xdr:col>35</xdr:col>
      <xdr:colOff>328706</xdr:colOff>
      <xdr:row>48</xdr:row>
      <xdr:rowOff>146423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CCE9E11-F252-C97F-5829-3843CC15D3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41484" y="6127675"/>
              <a:ext cx="4551082" cy="279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313765</xdr:colOff>
      <xdr:row>11</xdr:row>
      <xdr:rowOff>2988</xdr:rowOff>
    </xdr:from>
    <xdr:to>
      <xdr:col>34</xdr:col>
      <xdr:colOff>597647</xdr:colOff>
      <xdr:row>26</xdr:row>
      <xdr:rowOff>56776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97AC56E-793A-59BB-1105-BA00B6AB5E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00825" y="2014668"/>
              <a:ext cx="4551082" cy="279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448236</xdr:colOff>
      <xdr:row>58</xdr:row>
      <xdr:rowOff>47811</xdr:rowOff>
    </xdr:from>
    <xdr:to>
      <xdr:col>8</xdr:col>
      <xdr:colOff>119530</xdr:colOff>
      <xdr:row>73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46E30-2DE7-010E-7570-4AA08F0F8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496018</xdr:colOff>
      <xdr:row>58</xdr:row>
      <xdr:rowOff>44571</xdr:rowOff>
    </xdr:from>
    <xdr:to>
      <xdr:col>15</xdr:col>
      <xdr:colOff>237226</xdr:colOff>
      <xdr:row>72</xdr:row>
      <xdr:rowOff>171091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2E1516-AF76-3AAA-E43D-A88A5A582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8CAEF-E0B9-43BC-AA26-8C07DC8453E2}" name="Table4" displayName="Table4" ref="J95:M102" totalsRowShown="0">
  <autoFilter ref="J95:M102" xr:uid="{ECE8CAEF-E0B9-43BC-AA26-8C07DC8453E2}"/>
  <tableColumns count="4">
    <tableColumn id="1" xr3:uid="{A74D5D12-5531-472C-A8E6-980091428907}" name="Skinfolds Table"/>
    <tableColumn id="3" xr3:uid="{400B5517-72F8-4CCF-8790-DF9E246C1194}" name="Trial 1" dataDxfId="29"/>
    <tableColumn id="2" xr3:uid="{B4BAFC13-DC71-48C6-A48D-151BEB0DDF3C}" name="Trial 2" dataDxfId="28"/>
    <tableColumn id="4" xr3:uid="{0C21F7F9-34A5-469A-9312-3EF5A0D539F8}" name="Acceptible" dataDxfId="27">
      <calculatedColumnFormula>ABS(Table4[[#This Row],[Trial 1]]-Table4[[#This Row],[Trial 2]])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7DC68E-5E9B-4137-95AB-DA61469D9005}" name="Table5" displayName="Table5" ref="J90:M91" totalsRowShown="0" dataDxfId="26">
  <autoFilter ref="J90:M91" xr:uid="{577DC68E-5E9B-4137-95AB-DA61469D9005}"/>
  <tableColumns count="4">
    <tableColumn id="1" xr3:uid="{695F8BDC-E90E-4323-8CD9-52140BB44D08}" name="Subject Name" dataDxfId="25"/>
    <tableColumn id="3" xr3:uid="{780DBDDF-B0D1-413E-A532-18495EDE32C7}" name="Age" dataDxfId="24"/>
    <tableColumn id="2" xr3:uid="{A73F5AC6-A4AC-4D1B-8E58-7CF439DD1128}" name="Height" dataDxfId="23"/>
    <tableColumn id="4" xr3:uid="{6F1B3EAC-8F5B-46C0-A970-91F747E3603D}" name="Sex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0C60C4-183A-4F46-BB36-A6B2A1188BBB}" name="Table47" displayName="Table47" ref="M87:P94" totalsRowShown="0">
  <autoFilter ref="M87:P94" xr:uid="{A20C60C4-183A-4F46-BB36-A6B2A1188BBB}"/>
  <tableColumns count="4">
    <tableColumn id="1" xr3:uid="{5D64F27F-03AF-4ABC-AB84-764809A3AD0B}" name="Skinfolds Table"/>
    <tableColumn id="3" xr3:uid="{08975ED3-D0E2-4CB7-B3A4-17997FE0EF5D}" name="Trial 1" dataDxfId="22"/>
    <tableColumn id="2" xr3:uid="{A84B55A4-195B-4E8E-8E5B-E2679A4FD3C8}" name="Trial 2" dataDxfId="21"/>
    <tableColumn id="4" xr3:uid="{EE3B4A14-A460-4665-9D6A-611485E3BC9C}" name="Acceptible" dataDxfId="20">
      <calculatedColumnFormula>ABS(Table47[[#This Row],[Trial 1]]-Table47[[#This Row],[Trial 2]])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A25BAB-D005-4B1A-B073-1B8C59178AC2}" name="Table58" displayName="Table58" ref="M81:P82" totalsRowShown="0" dataDxfId="19">
  <autoFilter ref="M81:P82" xr:uid="{0AA25BAB-D005-4B1A-B073-1B8C59178AC2}"/>
  <tableColumns count="4">
    <tableColumn id="1" xr3:uid="{B1082F87-16D0-4419-B07D-AF697D21C3AF}" name="Subject Name" dataDxfId="18"/>
    <tableColumn id="3" xr3:uid="{776B745E-E89B-4208-AF61-B147864E006A}" name="Age" dataDxfId="17"/>
    <tableColumn id="2" xr3:uid="{650A47EC-B7BB-4D19-B72A-21C727FF0D5D}" name="Height" dataDxfId="16"/>
    <tableColumn id="4" xr3:uid="{73C7668E-8369-41D9-B63C-8B1358589041}" name="Sex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3155-F281-4F14-8D09-2322DD753168}">
  <dimension ref="A1:AN113"/>
  <sheetViews>
    <sheetView tabSelected="1" topLeftCell="I10" zoomScale="58" zoomScaleNormal="107" workbookViewId="0">
      <selection activeCell="O101" sqref="O101"/>
    </sheetView>
  </sheetViews>
  <sheetFormatPr defaultRowHeight="14.4" x14ac:dyDescent="0.3"/>
  <cols>
    <col min="2" max="2" width="12.5546875" customWidth="1"/>
    <col min="8" max="8" width="12.5546875" customWidth="1"/>
    <col min="10" max="10" width="16.44140625" customWidth="1"/>
    <col min="11" max="11" width="10.5546875" customWidth="1"/>
    <col min="12" max="12" width="11.5546875" customWidth="1"/>
    <col min="13" max="13" width="17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W1" t="s">
        <v>46</v>
      </c>
      <c r="X1" t="s">
        <v>54</v>
      </c>
      <c r="Y1" t="s">
        <v>55</v>
      </c>
    </row>
    <row r="2" spans="1:40" x14ac:dyDescent="0.3">
      <c r="B2" t="s">
        <v>16</v>
      </c>
      <c r="C2" t="s">
        <v>16</v>
      </c>
      <c r="E2" t="s">
        <v>16</v>
      </c>
      <c r="F2" t="s">
        <v>17</v>
      </c>
      <c r="I2" t="s">
        <v>17</v>
      </c>
      <c r="M2" t="s">
        <v>1</v>
      </c>
      <c r="N2" t="s">
        <v>4</v>
      </c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t="s">
        <v>18</v>
      </c>
      <c r="B3" t="s">
        <v>19</v>
      </c>
      <c r="C3" t="s">
        <v>20</v>
      </c>
      <c r="E3" t="s">
        <v>19</v>
      </c>
      <c r="F3" t="s">
        <v>19</v>
      </c>
      <c r="H3" t="s">
        <v>21</v>
      </c>
      <c r="I3" t="s">
        <v>22</v>
      </c>
      <c r="J3" t="s">
        <v>23</v>
      </c>
      <c r="K3" t="s">
        <v>23</v>
      </c>
      <c r="L3" t="s">
        <v>24</v>
      </c>
      <c r="M3" t="s">
        <v>25</v>
      </c>
      <c r="N3" t="s">
        <v>25</v>
      </c>
      <c r="O3" t="s">
        <v>26</v>
      </c>
      <c r="P3" t="s">
        <v>27</v>
      </c>
      <c r="Q3" t="s">
        <v>28</v>
      </c>
      <c r="W3">
        <v>162.15905484000001</v>
      </c>
      <c r="X3" s="1">
        <v>101.19562182999999</v>
      </c>
      <c r="Y3">
        <f>X3/((W3/100)^2)</f>
        <v>38.483921020157382</v>
      </c>
      <c r="AB3" s="1"/>
      <c r="AC3" s="1"/>
      <c r="AD3" s="1"/>
      <c r="AE3" s="1"/>
      <c r="AF3" s="1"/>
      <c r="AG3" s="1"/>
      <c r="AH3" s="1"/>
    </row>
    <row r="4" spans="1:40" x14ac:dyDescent="0.3">
      <c r="A4" t="s">
        <v>29</v>
      </c>
      <c r="W4">
        <v>175.65061892</v>
      </c>
      <c r="X4">
        <v>79.782468170000001</v>
      </c>
      <c r="Y4">
        <f t="shared" ref="Y4:Y27" si="0">X4/((W4/100)^2)</f>
        <v>25.858784019656756</v>
      </c>
      <c r="AB4" s="1"/>
      <c r="AC4" s="1"/>
      <c r="AD4" s="1"/>
      <c r="AE4" s="1"/>
      <c r="AF4" s="1"/>
      <c r="AG4" s="1"/>
      <c r="AH4" s="1"/>
    </row>
    <row r="5" spans="1:40" x14ac:dyDescent="0.3">
      <c r="A5">
        <v>0.54849999999999999</v>
      </c>
      <c r="B5">
        <v>0.28608699999999998</v>
      </c>
      <c r="C5">
        <v>4.4982179999999996</v>
      </c>
      <c r="D5">
        <v>1.2852049999999999</v>
      </c>
      <c r="E5">
        <v>0.207759</v>
      </c>
      <c r="F5">
        <v>10.016462000000001</v>
      </c>
      <c r="G5">
        <v>0.72621199999999997</v>
      </c>
      <c r="H5">
        <v>16.408386</v>
      </c>
      <c r="I5">
        <v>0.61044799999999999</v>
      </c>
      <c r="J5">
        <v>17.150507000000001</v>
      </c>
      <c r="K5">
        <v>2.9519950000000001</v>
      </c>
      <c r="L5">
        <v>74</v>
      </c>
      <c r="M5">
        <v>35.011989999999997</v>
      </c>
      <c r="N5">
        <v>48.211826000000002</v>
      </c>
      <c r="O5">
        <v>19.651297</v>
      </c>
      <c r="W5">
        <v>167.94049953999999</v>
      </c>
      <c r="X5">
        <v>88.866186350000007</v>
      </c>
      <c r="Y5">
        <f t="shared" si="0"/>
        <v>31.508350048006289</v>
      </c>
      <c r="AB5" s="1"/>
      <c r="AC5" s="1"/>
      <c r="AD5" s="1"/>
      <c r="AE5" s="1"/>
      <c r="AF5" s="1"/>
      <c r="AG5" s="1"/>
      <c r="AH5" s="1"/>
    </row>
    <row r="6" spans="1:40" x14ac:dyDescent="0.3">
      <c r="A6">
        <v>1.0485</v>
      </c>
      <c r="B6">
        <v>0.32301200000000002</v>
      </c>
      <c r="C6">
        <v>5.078805</v>
      </c>
      <c r="D6">
        <v>1.451087</v>
      </c>
      <c r="E6">
        <v>0.232768</v>
      </c>
      <c r="F6">
        <v>11.156643000000001</v>
      </c>
      <c r="G6">
        <v>0.72061600000000003</v>
      </c>
      <c r="H6">
        <v>18</v>
      </c>
      <c r="I6">
        <v>0.61981399999999998</v>
      </c>
      <c r="J6">
        <v>17.103549999999998</v>
      </c>
      <c r="K6">
        <v>2.969106</v>
      </c>
      <c r="L6">
        <v>76</v>
      </c>
      <c r="M6">
        <v>34.539406</v>
      </c>
      <c r="N6">
        <v>47.930396999999999</v>
      </c>
      <c r="O6">
        <v>19.818874000000001</v>
      </c>
      <c r="W6">
        <v>168.27746804</v>
      </c>
      <c r="X6">
        <v>108.68202323</v>
      </c>
      <c r="Y6">
        <f t="shared" si="0"/>
        <v>38.380071278912531</v>
      </c>
      <c r="AB6" s="1"/>
      <c r="AC6" s="1"/>
      <c r="AD6" s="1"/>
      <c r="AE6" s="1"/>
      <c r="AF6" s="1"/>
      <c r="AG6" s="1"/>
      <c r="AH6" s="1"/>
    </row>
    <row r="7" spans="1:40" x14ac:dyDescent="0.3">
      <c r="A7">
        <v>1.532667</v>
      </c>
      <c r="B7">
        <v>0.29465400000000003</v>
      </c>
      <c r="C7">
        <v>4.6329250000000002</v>
      </c>
      <c r="D7">
        <v>1.323693</v>
      </c>
      <c r="E7">
        <v>0.21748100000000001</v>
      </c>
      <c r="F7">
        <v>10.376404000000001</v>
      </c>
      <c r="G7">
        <v>0.73809000000000002</v>
      </c>
      <c r="H7">
        <v>18.588640000000002</v>
      </c>
      <c r="I7">
        <v>0.55821200000000004</v>
      </c>
      <c r="J7">
        <v>17.162443</v>
      </c>
      <c r="K7">
        <v>2.9824929999999998</v>
      </c>
      <c r="L7">
        <v>74</v>
      </c>
      <c r="M7">
        <v>35.215556999999997</v>
      </c>
      <c r="N7">
        <v>47.711711999999999</v>
      </c>
      <c r="O7">
        <v>19.880137999999999</v>
      </c>
      <c r="W7">
        <v>171.87418951000001</v>
      </c>
      <c r="X7">
        <v>102.82066045000001</v>
      </c>
      <c r="Y7">
        <f t="shared" si="0"/>
        <v>34.806396462405083</v>
      </c>
    </row>
    <row r="8" spans="1:40" x14ac:dyDescent="0.3">
      <c r="A8">
        <v>2.0261670000000001</v>
      </c>
      <c r="B8">
        <v>0.28252899999999997</v>
      </c>
      <c r="C8">
        <v>4.4422790000000001</v>
      </c>
      <c r="D8">
        <v>1.2692220000000001</v>
      </c>
      <c r="E8">
        <v>0.20669100000000001</v>
      </c>
      <c r="F8">
        <v>10.325383</v>
      </c>
      <c r="G8">
        <v>0.73157399999999995</v>
      </c>
      <c r="H8">
        <v>18.237082000000001</v>
      </c>
      <c r="I8">
        <v>0.56617499999999998</v>
      </c>
      <c r="J8">
        <v>17.304867000000002</v>
      </c>
      <c r="K8">
        <v>2.850333</v>
      </c>
      <c r="L8">
        <v>74</v>
      </c>
      <c r="M8">
        <v>36.546284</v>
      </c>
      <c r="N8">
        <v>49.955666000000001</v>
      </c>
      <c r="O8">
        <v>18.997364000000001</v>
      </c>
      <c r="P8">
        <v>50</v>
      </c>
      <c r="W8">
        <v>170.00830500000001</v>
      </c>
      <c r="X8" s="1">
        <v>58.156737290000002</v>
      </c>
      <c r="Y8">
        <f t="shared" si="0"/>
        <v>20.121472474406058</v>
      </c>
    </row>
    <row r="9" spans="1:40" x14ac:dyDescent="0.3">
      <c r="A9">
        <v>2.5114999999999998</v>
      </c>
      <c r="B9">
        <v>0.49031799999999998</v>
      </c>
      <c r="C9">
        <v>7.7093970000000001</v>
      </c>
      <c r="D9">
        <v>2.2026849999999998</v>
      </c>
      <c r="E9">
        <v>0.35894100000000001</v>
      </c>
      <c r="F9">
        <v>16.674282000000002</v>
      </c>
      <c r="G9">
        <v>0.73205799999999999</v>
      </c>
      <c r="H9">
        <v>24.725275</v>
      </c>
      <c r="I9">
        <v>0.67438200000000004</v>
      </c>
      <c r="J9">
        <v>17.033770000000001</v>
      </c>
      <c r="K9">
        <v>3.0621649999999998</v>
      </c>
      <c r="L9">
        <v>86</v>
      </c>
      <c r="M9">
        <v>34.007103000000001</v>
      </c>
      <c r="N9">
        <v>46.454113</v>
      </c>
      <c r="O9">
        <v>20.526415</v>
      </c>
      <c r="P9">
        <v>50</v>
      </c>
      <c r="W9">
        <v>179.17991455000001</v>
      </c>
      <c r="X9">
        <v>88.416388159999997</v>
      </c>
      <c r="Y9">
        <f t="shared" si="0"/>
        <v>27.539377520787294</v>
      </c>
    </row>
    <row r="10" spans="1:40" x14ac:dyDescent="0.3">
      <c r="A10">
        <v>3.056</v>
      </c>
      <c r="B10">
        <v>0.70935099999999995</v>
      </c>
      <c r="C10">
        <v>11.153312</v>
      </c>
      <c r="D10">
        <v>3.186661</v>
      </c>
      <c r="E10">
        <v>0.51383999999999996</v>
      </c>
      <c r="F10">
        <v>20.107137999999999</v>
      </c>
      <c r="G10">
        <v>0.72438100000000005</v>
      </c>
      <c r="H10">
        <v>20.202020999999998</v>
      </c>
      <c r="I10">
        <v>0.99530300000000005</v>
      </c>
      <c r="J10">
        <v>16.263573000000001</v>
      </c>
      <c r="K10">
        <v>3.6277529999999998</v>
      </c>
      <c r="L10">
        <v>94</v>
      </c>
      <c r="M10">
        <v>28.345839000000002</v>
      </c>
      <c r="N10">
        <v>39.131129999999999</v>
      </c>
      <c r="O10">
        <v>24.280504000000001</v>
      </c>
      <c r="P10">
        <v>50</v>
      </c>
      <c r="W10">
        <v>174.32726407999999</v>
      </c>
      <c r="X10">
        <v>71.123691829999999</v>
      </c>
      <c r="Y10">
        <f t="shared" si="0"/>
        <v>23.403653678196775</v>
      </c>
    </row>
    <row r="11" spans="1:40" x14ac:dyDescent="0.3">
      <c r="A11">
        <v>3.5363329999999999</v>
      </c>
      <c r="B11">
        <v>0.91103100000000004</v>
      </c>
      <c r="C11">
        <v>14.324382999999999</v>
      </c>
      <c r="D11">
        <v>4.0926809999999998</v>
      </c>
      <c r="E11">
        <v>0.62515500000000002</v>
      </c>
      <c r="F11">
        <v>22.291449</v>
      </c>
      <c r="G11">
        <v>0.68620599999999998</v>
      </c>
      <c r="H11">
        <v>20.818874000000001</v>
      </c>
      <c r="I11">
        <v>1.0707329999999999</v>
      </c>
      <c r="J11">
        <v>15.569928000000001</v>
      </c>
      <c r="K11">
        <v>3.9773800000000001</v>
      </c>
      <c r="L11">
        <v>100</v>
      </c>
      <c r="M11">
        <v>24.468384</v>
      </c>
      <c r="N11">
        <v>35.657496999999999</v>
      </c>
      <c r="O11">
        <v>26.606255000000001</v>
      </c>
      <c r="P11">
        <v>50</v>
      </c>
      <c r="W11">
        <v>169.85172512</v>
      </c>
      <c r="X11">
        <v>71.879464029999994</v>
      </c>
      <c r="Y11">
        <f t="shared" si="0"/>
        <v>24.915230293202189</v>
      </c>
    </row>
    <row r="12" spans="1:40" x14ac:dyDescent="0.3">
      <c r="A12">
        <v>4.0333329999999998</v>
      </c>
      <c r="B12">
        <v>0.88167399999999996</v>
      </c>
      <c r="C12">
        <v>13.862803</v>
      </c>
      <c r="D12">
        <v>3.960801</v>
      </c>
      <c r="E12">
        <v>0.60071099999999999</v>
      </c>
      <c r="F12">
        <v>20.901125</v>
      </c>
      <c r="G12">
        <v>0.68132999999999999</v>
      </c>
      <c r="H12">
        <v>16.096581</v>
      </c>
      <c r="I12">
        <v>1.2984819999999999</v>
      </c>
      <c r="J12">
        <v>15.40363</v>
      </c>
      <c r="K12">
        <v>4.0751169999999997</v>
      </c>
      <c r="L12">
        <v>102</v>
      </c>
      <c r="M12">
        <v>23.706175000000002</v>
      </c>
      <c r="N12">
        <v>34.793968</v>
      </c>
      <c r="O12">
        <v>27.262512000000001</v>
      </c>
      <c r="P12">
        <v>50</v>
      </c>
      <c r="W12">
        <v>172.10704263</v>
      </c>
      <c r="X12">
        <v>79.946396480000004</v>
      </c>
      <c r="Y12">
        <f t="shared" si="0"/>
        <v>26.989920725541797</v>
      </c>
    </row>
    <row r="13" spans="1:40" x14ac:dyDescent="0.3">
      <c r="A13">
        <v>4.5465</v>
      </c>
      <c r="B13">
        <v>0.99270199999999997</v>
      </c>
      <c r="C13">
        <v>15.608528</v>
      </c>
      <c r="D13">
        <v>4.4595789999999997</v>
      </c>
      <c r="E13">
        <v>0.677064</v>
      </c>
      <c r="F13">
        <v>21.198523999999999</v>
      </c>
      <c r="G13">
        <v>0.68204100000000001</v>
      </c>
      <c r="H13">
        <v>15.589478</v>
      </c>
      <c r="I13">
        <v>1.3597969999999999</v>
      </c>
      <c r="J13">
        <v>14.794022999999999</v>
      </c>
      <c r="K13">
        <v>4.5241870000000004</v>
      </c>
      <c r="L13">
        <v>102</v>
      </c>
      <c r="M13">
        <v>21.354361000000001</v>
      </c>
      <c r="N13">
        <v>31.309498000000001</v>
      </c>
      <c r="O13">
        <v>30.104628000000002</v>
      </c>
      <c r="P13">
        <v>50</v>
      </c>
      <c r="W13">
        <v>181.34836641999999</v>
      </c>
      <c r="X13" s="1">
        <v>75.761484069999995</v>
      </c>
      <c r="Y13">
        <f t="shared" si="0"/>
        <v>23.036748325298998</v>
      </c>
    </row>
    <row r="14" spans="1:40" x14ac:dyDescent="0.3">
      <c r="A14">
        <v>5.0389999999999997</v>
      </c>
      <c r="B14">
        <v>1.1235660000000001</v>
      </c>
      <c r="C14">
        <v>17.666128</v>
      </c>
      <c r="D14">
        <v>5.0474649999999999</v>
      </c>
      <c r="E14">
        <v>0.78560700000000006</v>
      </c>
      <c r="F14">
        <v>24.82864</v>
      </c>
      <c r="G14">
        <v>0.69920899999999997</v>
      </c>
      <c r="H14">
        <v>20.304566999999999</v>
      </c>
      <c r="I14">
        <v>1.2228110000000001</v>
      </c>
      <c r="J14">
        <v>14.977702000000001</v>
      </c>
      <c r="K14">
        <v>4.4822819999999997</v>
      </c>
      <c r="L14">
        <v>103</v>
      </c>
      <c r="M14">
        <v>22.098075999999999</v>
      </c>
      <c r="N14">
        <v>31.604389000000001</v>
      </c>
      <c r="O14">
        <v>29.902391000000001</v>
      </c>
      <c r="P14">
        <v>50</v>
      </c>
      <c r="W14">
        <v>171.80110045999999</v>
      </c>
      <c r="X14">
        <v>96.332094060000003</v>
      </c>
      <c r="Y14">
        <f t="shared" si="0"/>
        <v>32.637667851217039</v>
      </c>
    </row>
    <row r="15" spans="1:40" x14ac:dyDescent="0.3">
      <c r="A15">
        <v>5.5051670000000001</v>
      </c>
      <c r="B15">
        <v>1.01939</v>
      </c>
      <c r="C15">
        <v>16.028147000000001</v>
      </c>
      <c r="D15">
        <v>4.5794709999999998</v>
      </c>
      <c r="E15">
        <v>0.74808600000000003</v>
      </c>
      <c r="F15">
        <v>24.674364000000001</v>
      </c>
      <c r="G15">
        <v>0.73385699999999998</v>
      </c>
      <c r="H15">
        <v>19.3064</v>
      </c>
      <c r="I15">
        <v>1.278041</v>
      </c>
      <c r="J15">
        <v>15.453773</v>
      </c>
      <c r="K15">
        <v>4.2964500000000001</v>
      </c>
      <c r="L15">
        <v>104</v>
      </c>
      <c r="M15">
        <v>24.205027000000001</v>
      </c>
      <c r="N15">
        <v>32.983311</v>
      </c>
      <c r="O15">
        <v>28.732838000000001</v>
      </c>
      <c r="P15">
        <v>50</v>
      </c>
      <c r="Q15" t="s">
        <v>30</v>
      </c>
      <c r="W15">
        <v>175.85116589</v>
      </c>
      <c r="X15">
        <v>85.448292280000004</v>
      </c>
      <c r="Y15">
        <f t="shared" si="0"/>
        <v>27.632035840552916</v>
      </c>
    </row>
    <row r="16" spans="1:40" x14ac:dyDescent="0.3">
      <c r="A16">
        <v>6.0416670000000003</v>
      </c>
      <c r="B16">
        <v>1.111423</v>
      </c>
      <c r="C16">
        <v>17.475204000000002</v>
      </c>
      <c r="D16">
        <v>4.9929160000000001</v>
      </c>
      <c r="E16">
        <v>0.83632700000000004</v>
      </c>
      <c r="F16">
        <v>27.708130000000001</v>
      </c>
      <c r="G16">
        <v>0.75248300000000001</v>
      </c>
      <c r="H16">
        <v>22.367194999999999</v>
      </c>
      <c r="I16">
        <v>1.2387840000000001</v>
      </c>
      <c r="J16">
        <v>15.591139</v>
      </c>
      <c r="K16">
        <v>4.2774539999999996</v>
      </c>
      <c r="L16">
        <v>103</v>
      </c>
      <c r="M16">
        <v>24.930319000000001</v>
      </c>
      <c r="N16">
        <v>33.130721999999999</v>
      </c>
      <c r="O16">
        <v>28.589614999999998</v>
      </c>
      <c r="P16">
        <v>90</v>
      </c>
      <c r="W16">
        <v>184.68625238999999</v>
      </c>
      <c r="X16">
        <v>75.410297760000006</v>
      </c>
      <c r="Y16">
        <f t="shared" si="0"/>
        <v>22.108614038376931</v>
      </c>
    </row>
    <row r="17" spans="1:28" x14ac:dyDescent="0.3">
      <c r="A17">
        <v>6.5083339999999996</v>
      </c>
      <c r="B17">
        <v>0.99344500000000002</v>
      </c>
      <c r="C17">
        <v>15.62021</v>
      </c>
      <c r="D17">
        <v>4.462917</v>
      </c>
      <c r="E17">
        <v>0.76669399999999999</v>
      </c>
      <c r="F17">
        <v>25.459022999999998</v>
      </c>
      <c r="G17">
        <v>0.77175199999999999</v>
      </c>
      <c r="H17">
        <v>19.285715</v>
      </c>
      <c r="I17">
        <v>1.3200970000000001</v>
      </c>
      <c r="J17">
        <v>15.714186</v>
      </c>
      <c r="K17">
        <v>4.26776</v>
      </c>
      <c r="L17">
        <v>105</v>
      </c>
      <c r="M17">
        <v>25.626999000000001</v>
      </c>
      <c r="N17">
        <v>33.206252999999997</v>
      </c>
      <c r="O17">
        <v>28.474481999999998</v>
      </c>
      <c r="P17">
        <v>90</v>
      </c>
      <c r="W17">
        <v>182.07290592999999</v>
      </c>
      <c r="X17">
        <v>80.468652750000004</v>
      </c>
      <c r="Y17">
        <f t="shared" si="0"/>
        <v>24.273705734133255</v>
      </c>
      <c r="AB17" s="1"/>
    </row>
    <row r="18" spans="1:28" x14ac:dyDescent="0.3">
      <c r="A18">
        <v>7.0155010000000004</v>
      </c>
      <c r="B18">
        <v>1.0972249999999999</v>
      </c>
      <c r="C18">
        <v>17.251961000000001</v>
      </c>
      <c r="D18">
        <v>4.9291320000000001</v>
      </c>
      <c r="E18">
        <v>0.83377000000000001</v>
      </c>
      <c r="F18">
        <v>27.731331000000001</v>
      </c>
      <c r="G18">
        <v>0.75988999999999995</v>
      </c>
      <c r="H18">
        <v>23.66086</v>
      </c>
      <c r="I18">
        <v>1.172034</v>
      </c>
      <c r="J18">
        <v>15.655138000000001</v>
      </c>
      <c r="K18">
        <v>4.2609409999999999</v>
      </c>
      <c r="L18">
        <v>104</v>
      </c>
      <c r="M18">
        <v>25.274066999999999</v>
      </c>
      <c r="N18">
        <v>33.260165999999998</v>
      </c>
      <c r="O18">
        <v>28.263839999999998</v>
      </c>
      <c r="P18">
        <v>90</v>
      </c>
      <c r="W18">
        <v>171.33572029000001</v>
      </c>
      <c r="X18" s="1">
        <v>78.738686939999994</v>
      </c>
      <c r="Y18">
        <f t="shared" si="0"/>
        <v>26.822072915202256</v>
      </c>
      <c r="AB18" s="1"/>
    </row>
    <row r="19" spans="1:28" x14ac:dyDescent="0.3">
      <c r="A19">
        <v>7.5271679999999996</v>
      </c>
      <c r="B19">
        <v>1.188002</v>
      </c>
      <c r="C19">
        <v>18.679276999999999</v>
      </c>
      <c r="D19">
        <v>5.3369359999999997</v>
      </c>
      <c r="E19">
        <v>0.91399300000000006</v>
      </c>
      <c r="F19">
        <v>31.268916999999998</v>
      </c>
      <c r="G19">
        <v>0.76935299999999995</v>
      </c>
      <c r="H19">
        <v>29.315961999999999</v>
      </c>
      <c r="I19">
        <v>1.0666169999999999</v>
      </c>
      <c r="J19">
        <v>15.854315</v>
      </c>
      <c r="K19">
        <v>4.1435620000000002</v>
      </c>
      <c r="L19">
        <v>110</v>
      </c>
      <c r="M19">
        <v>26.320592999999999</v>
      </c>
      <c r="N19">
        <v>34.211323</v>
      </c>
      <c r="O19">
        <v>27.579719999999998</v>
      </c>
      <c r="P19">
        <v>90</v>
      </c>
      <c r="W19">
        <v>179.45855351</v>
      </c>
      <c r="X19">
        <v>96.957041450000006</v>
      </c>
      <c r="Y19">
        <f t="shared" si="0"/>
        <v>30.105859408102994</v>
      </c>
      <c r="AB19" s="1"/>
    </row>
    <row r="20" spans="1:28" x14ac:dyDescent="0.3">
      <c r="A20">
        <v>8.0068350000000006</v>
      </c>
      <c r="B20">
        <v>1.312014</v>
      </c>
      <c r="C20">
        <v>20.629154</v>
      </c>
      <c r="D20">
        <v>5.8940440000000001</v>
      </c>
      <c r="E20">
        <v>1.009126</v>
      </c>
      <c r="F20">
        <v>33.655109000000003</v>
      </c>
      <c r="G20">
        <v>0.76914300000000002</v>
      </c>
      <c r="H20">
        <v>27.102157999999999</v>
      </c>
      <c r="I20">
        <v>1.241787</v>
      </c>
      <c r="J20">
        <v>15.722156999999999</v>
      </c>
      <c r="K20">
        <v>4.2494500000000004</v>
      </c>
      <c r="L20">
        <v>116</v>
      </c>
      <c r="M20">
        <v>25.651482000000001</v>
      </c>
      <c r="N20">
        <v>33.350754000000002</v>
      </c>
      <c r="O20">
        <v>28.274654000000002</v>
      </c>
      <c r="P20">
        <v>90</v>
      </c>
      <c r="W20">
        <v>167.56389214999999</v>
      </c>
      <c r="X20">
        <v>70.279015259999994</v>
      </c>
      <c r="Y20">
        <f t="shared" si="0"/>
        <v>25.030227015017292</v>
      </c>
      <c r="AB20" s="1"/>
    </row>
    <row r="21" spans="1:28" x14ac:dyDescent="0.3">
      <c r="A21">
        <v>8.5265039999999992</v>
      </c>
      <c r="B21">
        <v>1.3949990000000001</v>
      </c>
      <c r="C21">
        <v>21.933949999999999</v>
      </c>
      <c r="D21">
        <v>6.2668429999999997</v>
      </c>
      <c r="E21">
        <v>1.076163</v>
      </c>
      <c r="F21">
        <v>34.440345999999998</v>
      </c>
      <c r="G21">
        <v>0.77144299999999999</v>
      </c>
      <c r="H21">
        <v>25.016034999999999</v>
      </c>
      <c r="I21">
        <v>1.3767309999999999</v>
      </c>
      <c r="J21">
        <v>15.516273</v>
      </c>
      <c r="K21">
        <v>4.4267269999999996</v>
      </c>
      <c r="L21">
        <v>118</v>
      </c>
      <c r="M21">
        <v>24.688433</v>
      </c>
      <c r="N21">
        <v>32.002921999999998</v>
      </c>
      <c r="O21">
        <v>29.491333000000001</v>
      </c>
      <c r="P21">
        <v>90</v>
      </c>
      <c r="Q21">
        <v>1.3</v>
      </c>
      <c r="W21">
        <v>171.19147391000001</v>
      </c>
      <c r="X21">
        <v>78.41516292</v>
      </c>
      <c r="Y21">
        <f t="shared" si="0"/>
        <v>26.756899468577501</v>
      </c>
      <c r="AB21" s="1"/>
    </row>
    <row r="22" spans="1:28" x14ac:dyDescent="0.3">
      <c r="A22">
        <v>9.0451700000000006</v>
      </c>
      <c r="B22">
        <v>1.4268639999999999</v>
      </c>
      <c r="C22">
        <v>22.434964999999998</v>
      </c>
      <c r="D22">
        <v>6.4099899999999996</v>
      </c>
      <c r="E22">
        <v>1.1014189999999999</v>
      </c>
      <c r="F22">
        <v>32.246628000000001</v>
      </c>
      <c r="G22">
        <v>0.77191600000000005</v>
      </c>
      <c r="H22">
        <v>19.280204999999999</v>
      </c>
      <c r="I22">
        <v>1.672525</v>
      </c>
      <c r="J22">
        <v>15.01529</v>
      </c>
      <c r="K22">
        <v>4.8351059999999997</v>
      </c>
      <c r="L22">
        <v>120.5</v>
      </c>
      <c r="M22">
        <v>22.599653</v>
      </c>
      <c r="N22">
        <v>29.277359000000001</v>
      </c>
      <c r="O22">
        <v>32.362465</v>
      </c>
      <c r="P22">
        <v>110</v>
      </c>
      <c r="W22">
        <v>163.02132982000001</v>
      </c>
      <c r="X22">
        <v>60.090696889999997</v>
      </c>
      <c r="Y22">
        <f t="shared" si="0"/>
        <v>22.610927511249585</v>
      </c>
    </row>
    <row r="23" spans="1:28" x14ac:dyDescent="0.3">
      <c r="A23">
        <v>9.5233349999999994</v>
      </c>
      <c r="B23">
        <v>1.6174189999999999</v>
      </c>
      <c r="C23">
        <v>25.431115999999999</v>
      </c>
      <c r="D23">
        <v>7.2660330000000002</v>
      </c>
      <c r="E23">
        <v>1.2753950000000001</v>
      </c>
      <c r="F23">
        <v>37.981597999999998</v>
      </c>
      <c r="G23">
        <v>0.78853700000000004</v>
      </c>
      <c r="H23">
        <v>25.095849999999999</v>
      </c>
      <c r="I23">
        <v>1.5134609999999999</v>
      </c>
      <c r="J23">
        <v>15.216948</v>
      </c>
      <c r="K23">
        <v>4.7540779999999998</v>
      </c>
      <c r="L23">
        <v>121</v>
      </c>
      <c r="M23">
        <v>23.482842999999999</v>
      </c>
      <c r="N23">
        <v>29.780268</v>
      </c>
      <c r="O23">
        <v>31.603843999999999</v>
      </c>
      <c r="P23">
        <v>110</v>
      </c>
      <c r="W23">
        <v>151.12907129000001</v>
      </c>
      <c r="X23" s="1">
        <v>33.418059890000002</v>
      </c>
      <c r="Y23">
        <f t="shared" si="0"/>
        <v>14.631377174277656</v>
      </c>
    </row>
    <row r="24" spans="1:28" x14ac:dyDescent="0.3">
      <c r="A24">
        <v>10.026168</v>
      </c>
      <c r="B24">
        <v>1.3533759999999999</v>
      </c>
      <c r="C24">
        <v>21.279502999999998</v>
      </c>
      <c r="D24">
        <v>6.0798579999999998</v>
      </c>
      <c r="E24">
        <v>1.1281559999999999</v>
      </c>
      <c r="F24">
        <v>35.894894000000001</v>
      </c>
      <c r="G24">
        <v>0.83358600000000005</v>
      </c>
      <c r="H24">
        <v>23.864767000000001</v>
      </c>
      <c r="I24">
        <v>1.5040960000000001</v>
      </c>
      <c r="J24">
        <v>15.821792</v>
      </c>
      <c r="K24">
        <v>4.4521459999999999</v>
      </c>
      <c r="L24">
        <v>120</v>
      </c>
      <c r="M24">
        <v>26.522476000000001</v>
      </c>
      <c r="N24">
        <v>31.817322000000001</v>
      </c>
      <c r="O24">
        <v>29.632207999999999</v>
      </c>
      <c r="P24">
        <v>110</v>
      </c>
      <c r="W24">
        <v>173.57533017</v>
      </c>
      <c r="X24">
        <v>83.761811949999995</v>
      </c>
      <c r="Y24">
        <f t="shared" si="0"/>
        <v>27.801617468399641</v>
      </c>
    </row>
    <row r="25" spans="1:28" x14ac:dyDescent="0.3">
      <c r="A25">
        <v>10.505668</v>
      </c>
      <c r="B25">
        <v>1.5600529999999999</v>
      </c>
      <c r="C25">
        <v>24.529140000000002</v>
      </c>
      <c r="D25">
        <v>7.0083260000000003</v>
      </c>
      <c r="E25">
        <v>1.253965</v>
      </c>
      <c r="F25">
        <v>37.643070000000002</v>
      </c>
      <c r="G25">
        <v>0.80379599999999995</v>
      </c>
      <c r="H25">
        <v>22.940564999999999</v>
      </c>
      <c r="I25">
        <v>1.640895</v>
      </c>
      <c r="J25">
        <v>15.351438999999999</v>
      </c>
      <c r="K25">
        <v>4.716507</v>
      </c>
      <c r="L25">
        <v>124</v>
      </c>
      <c r="M25">
        <v>24.129349000000001</v>
      </c>
      <c r="N25">
        <v>30.019235999999999</v>
      </c>
      <c r="O25">
        <v>31.349772999999999</v>
      </c>
      <c r="P25">
        <v>110</v>
      </c>
      <c r="W25">
        <v>175.05105338999999</v>
      </c>
      <c r="X25">
        <v>87.071648319999994</v>
      </c>
      <c r="Y25">
        <f t="shared" si="0"/>
        <v>28.414977006425779</v>
      </c>
    </row>
    <row r="26" spans="1:28" x14ac:dyDescent="0.3">
      <c r="A26">
        <v>11.025333</v>
      </c>
      <c r="B26">
        <v>1.5462910000000001</v>
      </c>
      <c r="C26">
        <v>24.312746000000001</v>
      </c>
      <c r="D26">
        <v>6.9464990000000002</v>
      </c>
      <c r="E26">
        <v>1.251377</v>
      </c>
      <c r="F26">
        <v>37.376021999999999</v>
      </c>
      <c r="G26">
        <v>0.80927700000000002</v>
      </c>
      <c r="H26">
        <v>23.091723999999999</v>
      </c>
      <c r="I26">
        <v>1.61859</v>
      </c>
      <c r="J26">
        <v>15.354486</v>
      </c>
      <c r="K26">
        <v>4.7401850000000003</v>
      </c>
      <c r="L26">
        <v>125.5</v>
      </c>
      <c r="M26">
        <v>24.171408</v>
      </c>
      <c r="N26">
        <v>29.867905</v>
      </c>
      <c r="O26">
        <v>31.611395000000002</v>
      </c>
      <c r="P26">
        <v>110</v>
      </c>
      <c r="W26">
        <v>163.80484486</v>
      </c>
      <c r="X26">
        <v>61.848009179999998</v>
      </c>
      <c r="Y26">
        <f t="shared" si="0"/>
        <v>23.050069500862019</v>
      </c>
    </row>
    <row r="27" spans="1:28" x14ac:dyDescent="0.3">
      <c r="A27">
        <v>11.530332</v>
      </c>
      <c r="B27">
        <v>1.5673060000000001</v>
      </c>
      <c r="C27">
        <v>24.643169</v>
      </c>
      <c r="D27">
        <v>7.0409050000000004</v>
      </c>
      <c r="E27">
        <v>1.2894950000000001</v>
      </c>
      <c r="F27">
        <v>37.329445</v>
      </c>
      <c r="G27">
        <v>0.82274599999999998</v>
      </c>
      <c r="H27">
        <v>21.782178999999999</v>
      </c>
      <c r="I27">
        <v>1.7137610000000001</v>
      </c>
      <c r="J27">
        <v>15.255046</v>
      </c>
      <c r="K27">
        <v>4.8893589999999998</v>
      </c>
      <c r="L27">
        <v>129</v>
      </c>
      <c r="M27">
        <v>23.817592999999999</v>
      </c>
      <c r="N27">
        <v>28.948886999999999</v>
      </c>
      <c r="O27">
        <v>32.624034999999999</v>
      </c>
      <c r="P27">
        <v>110</v>
      </c>
      <c r="Q27">
        <v>1.3</v>
      </c>
      <c r="W27">
        <v>184.88828237000001</v>
      </c>
      <c r="X27">
        <v>109.1351476</v>
      </c>
      <c r="Y27">
        <f t="shared" si="0"/>
        <v>31.926099622037519</v>
      </c>
    </row>
    <row r="28" spans="1:28" x14ac:dyDescent="0.3">
      <c r="A28">
        <v>12.025331</v>
      </c>
      <c r="B28">
        <v>1.7353590000000001</v>
      </c>
      <c r="C28">
        <v>27.285522</v>
      </c>
      <c r="D28">
        <v>7.7958639999999999</v>
      </c>
      <c r="E28">
        <v>1.4205570000000001</v>
      </c>
      <c r="F28">
        <v>41.542175</v>
      </c>
      <c r="G28">
        <v>0.81859499999999996</v>
      </c>
      <c r="H28">
        <v>24.242424</v>
      </c>
      <c r="I28">
        <v>1.7136150000000001</v>
      </c>
      <c r="J28">
        <v>15.288838999999999</v>
      </c>
      <c r="K28">
        <v>4.8405019999999999</v>
      </c>
      <c r="L28">
        <v>130</v>
      </c>
      <c r="M28">
        <v>23.938662000000001</v>
      </c>
      <c r="N28">
        <v>29.243589</v>
      </c>
      <c r="O28">
        <v>32.377777000000002</v>
      </c>
      <c r="P28">
        <v>130</v>
      </c>
    </row>
    <row r="29" spans="1:28" x14ac:dyDescent="0.3">
      <c r="A29">
        <v>12.534665</v>
      </c>
      <c r="B29">
        <v>1.6585620000000001</v>
      </c>
      <c r="C29">
        <v>26.078012000000001</v>
      </c>
      <c r="D29">
        <v>7.4508609999999997</v>
      </c>
      <c r="E29">
        <v>1.3891119999999999</v>
      </c>
      <c r="F29">
        <v>40.947678000000003</v>
      </c>
      <c r="G29">
        <v>0.83753999999999995</v>
      </c>
      <c r="H29">
        <v>25.523558000000001</v>
      </c>
      <c r="I29">
        <v>1.604309</v>
      </c>
      <c r="J29">
        <v>15.437662</v>
      </c>
      <c r="K29">
        <v>4.8023410000000002</v>
      </c>
      <c r="L29">
        <v>131</v>
      </c>
      <c r="M29">
        <v>24.688669000000001</v>
      </c>
      <c r="N29">
        <v>29.477594</v>
      </c>
      <c r="O29">
        <v>31.941880999999999</v>
      </c>
      <c r="P29">
        <v>130</v>
      </c>
    </row>
    <row r="30" spans="1:28" x14ac:dyDescent="0.3">
      <c r="A30">
        <v>13.035997999999999</v>
      </c>
      <c r="B30">
        <v>1.680218</v>
      </c>
      <c r="C30">
        <v>26.418517999999999</v>
      </c>
      <c r="D30">
        <v>7.5481480000000003</v>
      </c>
      <c r="E30">
        <v>1.404987</v>
      </c>
      <c r="F30">
        <v>41.110458000000001</v>
      </c>
      <c r="G30">
        <v>0.83619399999999999</v>
      </c>
      <c r="H30">
        <v>23.936169</v>
      </c>
      <c r="I30">
        <v>1.7175039999999999</v>
      </c>
      <c r="J30">
        <v>15.389602</v>
      </c>
      <c r="K30">
        <v>4.8376979999999996</v>
      </c>
      <c r="L30">
        <v>132</v>
      </c>
      <c r="M30">
        <v>24.46734</v>
      </c>
      <c r="N30">
        <v>29.260380000000001</v>
      </c>
      <c r="O30">
        <v>32.266747000000002</v>
      </c>
      <c r="P30">
        <v>130</v>
      </c>
    </row>
    <row r="31" spans="1:28" x14ac:dyDescent="0.3">
      <c r="A31">
        <v>13.504498</v>
      </c>
      <c r="B31">
        <v>1.7505729999999999</v>
      </c>
      <c r="C31">
        <v>27.524729000000001</v>
      </c>
      <c r="D31">
        <v>7.8642079999999996</v>
      </c>
      <c r="E31">
        <v>1.439624</v>
      </c>
      <c r="F31">
        <v>41.079360999999999</v>
      </c>
      <c r="G31">
        <v>0.82237300000000002</v>
      </c>
      <c r="H31">
        <v>23.479191</v>
      </c>
      <c r="I31">
        <v>1.7496069999999999</v>
      </c>
      <c r="J31">
        <v>15.170543</v>
      </c>
      <c r="K31">
        <v>4.9597340000000001</v>
      </c>
      <c r="L31">
        <v>136</v>
      </c>
      <c r="M31">
        <v>23.466242000000001</v>
      </c>
      <c r="N31">
        <v>28.534791999999999</v>
      </c>
      <c r="O31">
        <v>33.027050000000003</v>
      </c>
      <c r="P31">
        <v>130</v>
      </c>
    </row>
    <row r="32" spans="1:28" x14ac:dyDescent="0.3">
      <c r="A32">
        <v>14.023830999999999</v>
      </c>
      <c r="B32">
        <v>1.9402809999999999</v>
      </c>
      <c r="C32">
        <v>30.507563000000001</v>
      </c>
      <c r="D32">
        <v>8.7164470000000005</v>
      </c>
      <c r="E32">
        <v>1.631823</v>
      </c>
      <c r="F32">
        <v>47.461486999999998</v>
      </c>
      <c r="G32">
        <v>0.84102399999999999</v>
      </c>
      <c r="H32">
        <v>28.883184</v>
      </c>
      <c r="I32">
        <v>1.643222</v>
      </c>
      <c r="J32">
        <v>15.382393</v>
      </c>
      <c r="K32">
        <v>4.8666239999999998</v>
      </c>
      <c r="L32">
        <v>137</v>
      </c>
      <c r="M32">
        <v>24.461141999999999</v>
      </c>
      <c r="N32">
        <v>29.08494</v>
      </c>
      <c r="O32">
        <v>32.434738000000003</v>
      </c>
      <c r="P32">
        <v>130</v>
      </c>
    </row>
    <row r="33" spans="1:17" x14ac:dyDescent="0.3">
      <c r="A33">
        <v>14.516</v>
      </c>
      <c r="B33">
        <v>1.849737</v>
      </c>
      <c r="C33">
        <v>29.083918000000001</v>
      </c>
      <c r="D33">
        <v>8.3096899999999998</v>
      </c>
      <c r="E33">
        <v>1.6361600000000001</v>
      </c>
      <c r="F33">
        <v>48.511100999999996</v>
      </c>
      <c r="G33">
        <v>0.88453599999999999</v>
      </c>
      <c r="H33">
        <v>26.413817999999999</v>
      </c>
      <c r="I33">
        <v>1.8365800000000001</v>
      </c>
      <c r="J33">
        <v>15.706958999999999</v>
      </c>
      <c r="K33">
        <v>4.774629</v>
      </c>
      <c r="L33">
        <v>140</v>
      </c>
      <c r="M33">
        <v>26.225943000000001</v>
      </c>
      <c r="N33">
        <v>29.649370000000001</v>
      </c>
      <c r="O33">
        <v>31.885424</v>
      </c>
      <c r="P33">
        <v>130</v>
      </c>
      <c r="Q33">
        <v>2.2000000000000002</v>
      </c>
    </row>
    <row r="34" spans="1:17" x14ac:dyDescent="0.3">
      <c r="A34">
        <v>15.030499000000001</v>
      </c>
      <c r="B34">
        <v>1.8555969999999999</v>
      </c>
      <c r="C34">
        <v>29.17605</v>
      </c>
      <c r="D34">
        <v>8.3360149999999997</v>
      </c>
      <c r="E34">
        <v>1.6592929999999999</v>
      </c>
      <c r="F34">
        <v>49.327216999999997</v>
      </c>
      <c r="G34">
        <v>0.89420999999999995</v>
      </c>
      <c r="H34">
        <v>27.210885999999999</v>
      </c>
      <c r="I34">
        <v>1.812775</v>
      </c>
      <c r="J34">
        <v>15.766412000000001</v>
      </c>
      <c r="K34">
        <v>4.7621070000000003</v>
      </c>
      <c r="L34">
        <v>142</v>
      </c>
      <c r="M34">
        <v>26.582939</v>
      </c>
      <c r="N34">
        <v>29.727851999999999</v>
      </c>
      <c r="O34">
        <v>31.700695</v>
      </c>
      <c r="P34">
        <v>150</v>
      </c>
    </row>
    <row r="35" spans="1:17" x14ac:dyDescent="0.3">
      <c r="A35">
        <v>15.513500000000001</v>
      </c>
      <c r="B35">
        <v>1.9842679999999999</v>
      </c>
      <c r="C35">
        <v>31.199186000000001</v>
      </c>
      <c r="D35">
        <v>8.9140529999999991</v>
      </c>
      <c r="E35">
        <v>1.725633</v>
      </c>
      <c r="F35">
        <v>51.540947000000003</v>
      </c>
      <c r="G35">
        <v>0.86965700000000001</v>
      </c>
      <c r="H35">
        <v>28.985503999999999</v>
      </c>
      <c r="I35">
        <v>1.7781629999999999</v>
      </c>
      <c r="J35">
        <v>15.673285</v>
      </c>
      <c r="K35">
        <v>4.7400320000000002</v>
      </c>
      <c r="L35">
        <v>141.5</v>
      </c>
      <c r="M35">
        <v>25.974789000000001</v>
      </c>
      <c r="N35">
        <v>29.867854999999999</v>
      </c>
      <c r="O35">
        <v>31.668386000000002</v>
      </c>
      <c r="P35">
        <v>150</v>
      </c>
    </row>
    <row r="36" spans="1:17" x14ac:dyDescent="0.3">
      <c r="A36">
        <v>16.012333000000002</v>
      </c>
      <c r="B36">
        <v>1.8021609999999999</v>
      </c>
      <c r="C36">
        <v>28.335872999999999</v>
      </c>
      <c r="D36">
        <v>8.0959629999999994</v>
      </c>
      <c r="E36">
        <v>1.6067720000000001</v>
      </c>
      <c r="F36">
        <v>49.154319999999998</v>
      </c>
      <c r="G36">
        <v>0.89158099999999996</v>
      </c>
      <c r="H36">
        <v>28.065483</v>
      </c>
      <c r="I36">
        <v>1.7514149999999999</v>
      </c>
      <c r="J36">
        <v>15.9003</v>
      </c>
      <c r="K36">
        <v>4.62873</v>
      </c>
      <c r="L36">
        <v>142</v>
      </c>
      <c r="M36">
        <v>27.275203999999999</v>
      </c>
      <c r="N36">
        <v>30.591968999999999</v>
      </c>
      <c r="O36">
        <v>30.863617000000001</v>
      </c>
      <c r="P36">
        <v>150</v>
      </c>
    </row>
    <row r="37" spans="1:17" x14ac:dyDescent="0.3">
      <c r="A37">
        <v>16.523669999999999</v>
      </c>
      <c r="B37">
        <v>1.9480090000000001</v>
      </c>
      <c r="C37">
        <v>30.629073999999999</v>
      </c>
      <c r="D37">
        <v>8.7511639999999993</v>
      </c>
      <c r="E37">
        <v>1.7008300000000001</v>
      </c>
      <c r="F37">
        <v>50.428367999999999</v>
      </c>
      <c r="G37">
        <v>0.873112</v>
      </c>
      <c r="H37">
        <v>27.379401999999999</v>
      </c>
      <c r="I37">
        <v>1.841836</v>
      </c>
      <c r="J37">
        <v>15.651569</v>
      </c>
      <c r="K37">
        <v>4.7746740000000001</v>
      </c>
      <c r="L37">
        <v>143</v>
      </c>
      <c r="M37">
        <v>25.887132999999999</v>
      </c>
      <c r="N37">
        <v>29.649266999999998</v>
      </c>
      <c r="O37">
        <v>31.919664000000001</v>
      </c>
      <c r="P37">
        <v>150</v>
      </c>
    </row>
    <row r="38" spans="1:17" x14ac:dyDescent="0.3">
      <c r="A38">
        <v>17.028670999999999</v>
      </c>
      <c r="B38">
        <v>2.0243069999999999</v>
      </c>
      <c r="C38">
        <v>31.828720000000001</v>
      </c>
      <c r="D38">
        <v>9.0939200000000007</v>
      </c>
      <c r="E38">
        <v>1.756254</v>
      </c>
      <c r="F38">
        <v>50.346271999999999</v>
      </c>
      <c r="G38">
        <v>0.86758299999999999</v>
      </c>
      <c r="H38">
        <v>25.742574999999999</v>
      </c>
      <c r="I38">
        <v>1.955759</v>
      </c>
      <c r="J38">
        <v>15.442416</v>
      </c>
      <c r="K38">
        <v>4.9369459999999998</v>
      </c>
      <c r="L38">
        <v>147</v>
      </c>
      <c r="M38">
        <v>24.870871999999999</v>
      </c>
      <c r="N38">
        <v>28.666853</v>
      </c>
      <c r="O38">
        <v>32.882938000000003</v>
      </c>
      <c r="P38">
        <v>150</v>
      </c>
    </row>
    <row r="39" spans="1:17" x14ac:dyDescent="0.3">
      <c r="A39">
        <v>17.530840000000001</v>
      </c>
      <c r="B39">
        <v>2.0092789999999998</v>
      </c>
      <c r="C39">
        <v>31.592434000000001</v>
      </c>
      <c r="D39">
        <v>9.0264100000000003</v>
      </c>
      <c r="E39">
        <v>1.761725</v>
      </c>
      <c r="F39">
        <v>49.615935999999998</v>
      </c>
      <c r="G39">
        <v>0.87679499999999999</v>
      </c>
      <c r="H39">
        <v>25.887816999999998</v>
      </c>
      <c r="I39">
        <v>1.9165749999999999</v>
      </c>
      <c r="J39">
        <v>15.392013</v>
      </c>
      <c r="K39">
        <v>5.0244840000000002</v>
      </c>
      <c r="L39">
        <v>150</v>
      </c>
      <c r="M39">
        <v>24.693404999999998</v>
      </c>
      <c r="N39">
        <v>28.163267000000001</v>
      </c>
      <c r="O39">
        <v>33.468654999999998</v>
      </c>
      <c r="P39">
        <v>150</v>
      </c>
      <c r="Q39">
        <v>3.1</v>
      </c>
    </row>
    <row r="40" spans="1:17" x14ac:dyDescent="0.3">
      <c r="A40">
        <v>18.025507000000001</v>
      </c>
      <c r="B40">
        <v>2.1611410000000002</v>
      </c>
      <c r="C40">
        <v>33.980201999999998</v>
      </c>
      <c r="D40">
        <v>9.7086290000000002</v>
      </c>
      <c r="E40">
        <v>1.885901</v>
      </c>
      <c r="F40">
        <v>53.563727999999998</v>
      </c>
      <c r="G40">
        <v>0.872641</v>
      </c>
      <c r="H40">
        <v>30.323450000000001</v>
      </c>
      <c r="I40">
        <v>1.766413</v>
      </c>
      <c r="J40">
        <v>15.417389999999999</v>
      </c>
      <c r="K40">
        <v>4.9825629999999999</v>
      </c>
      <c r="L40">
        <v>150</v>
      </c>
      <c r="M40">
        <v>24.784932999999999</v>
      </c>
      <c r="N40">
        <v>28.402197000000001</v>
      </c>
      <c r="O40">
        <v>33.249569000000001</v>
      </c>
      <c r="P40">
        <v>170</v>
      </c>
    </row>
    <row r="41" spans="1:17" x14ac:dyDescent="0.3">
      <c r="A41">
        <v>18.504175</v>
      </c>
      <c r="B41">
        <v>2.1506530000000001</v>
      </c>
      <c r="C41">
        <v>33.815295999999996</v>
      </c>
      <c r="D41">
        <v>9.6615129999999994</v>
      </c>
      <c r="E41">
        <v>1.9568559999999999</v>
      </c>
      <c r="F41">
        <v>59.765739000000004</v>
      </c>
      <c r="G41">
        <v>0.90988899999999995</v>
      </c>
      <c r="H41">
        <v>31.337049</v>
      </c>
      <c r="I41">
        <v>1.9071910000000001</v>
      </c>
      <c r="J41">
        <v>15.974036999999999</v>
      </c>
      <c r="K41">
        <v>4.6362399999999999</v>
      </c>
      <c r="L41">
        <v>151</v>
      </c>
      <c r="M41">
        <v>27.789579</v>
      </c>
      <c r="N41">
        <v>30.541709999999998</v>
      </c>
      <c r="O41">
        <v>30.905757999999999</v>
      </c>
      <c r="P41">
        <v>170</v>
      </c>
    </row>
    <row r="42" spans="1:17" x14ac:dyDescent="0.3">
      <c r="A42">
        <v>19.000506999999999</v>
      </c>
      <c r="B42">
        <v>2.1018460000000001</v>
      </c>
      <c r="C42">
        <v>33.047896999999999</v>
      </c>
      <c r="D42">
        <v>9.4422560000000004</v>
      </c>
      <c r="E42">
        <v>1.9645919999999999</v>
      </c>
      <c r="F42">
        <v>61.580612000000002</v>
      </c>
      <c r="G42">
        <v>0.93469800000000003</v>
      </c>
      <c r="H42">
        <v>32.236396999999997</v>
      </c>
      <c r="I42">
        <v>1.910282</v>
      </c>
      <c r="J42">
        <v>16.20438</v>
      </c>
      <c r="K42">
        <v>4.5183619999999998</v>
      </c>
      <c r="L42">
        <v>152</v>
      </c>
      <c r="M42">
        <v>29.298344</v>
      </c>
      <c r="N42">
        <v>31.345248999999999</v>
      </c>
      <c r="O42">
        <v>30.085875000000001</v>
      </c>
      <c r="P42">
        <v>170</v>
      </c>
    </row>
    <row r="43" spans="1:17" x14ac:dyDescent="0.3">
      <c r="A43">
        <v>19.517175999999999</v>
      </c>
      <c r="B43">
        <v>2.080959</v>
      </c>
      <c r="C43">
        <v>32.719486000000003</v>
      </c>
      <c r="D43">
        <v>9.3484250000000007</v>
      </c>
      <c r="E43">
        <v>1.8723989999999999</v>
      </c>
      <c r="F43">
        <v>57.180728999999999</v>
      </c>
      <c r="G43">
        <v>0.89977700000000005</v>
      </c>
      <c r="H43">
        <v>30.967742999999999</v>
      </c>
      <c r="I43">
        <v>1.8464609999999999</v>
      </c>
      <c r="J43">
        <v>15.928666</v>
      </c>
      <c r="K43">
        <v>4.6367070000000004</v>
      </c>
      <c r="L43">
        <v>153.5</v>
      </c>
      <c r="M43">
        <v>27.478062000000001</v>
      </c>
      <c r="N43">
        <v>30.538754999999998</v>
      </c>
      <c r="O43">
        <v>31.018954999999998</v>
      </c>
      <c r="P43">
        <v>170</v>
      </c>
    </row>
    <row r="44" spans="1:17" x14ac:dyDescent="0.3">
      <c r="A44">
        <v>20.013508000000002</v>
      </c>
      <c r="B44">
        <v>2.201953</v>
      </c>
      <c r="C44">
        <v>34.621906000000003</v>
      </c>
      <c r="D44">
        <v>9.8919730000000001</v>
      </c>
      <c r="E44">
        <v>1.9481930000000001</v>
      </c>
      <c r="F44">
        <v>60.045090000000002</v>
      </c>
      <c r="G44">
        <v>0.88475700000000002</v>
      </c>
      <c r="H44">
        <v>32.236396999999997</v>
      </c>
      <c r="I44">
        <v>1.862649</v>
      </c>
      <c r="J44">
        <v>15.906507</v>
      </c>
      <c r="K44">
        <v>4.594659</v>
      </c>
      <c r="L44">
        <v>155</v>
      </c>
      <c r="M44">
        <v>27.269012</v>
      </c>
      <c r="N44">
        <v>30.820917000000001</v>
      </c>
      <c r="O44">
        <v>30.669471999999999</v>
      </c>
      <c r="P44">
        <v>170</v>
      </c>
    </row>
    <row r="45" spans="1:17" x14ac:dyDescent="0.3">
      <c r="A45">
        <v>20.502506</v>
      </c>
      <c r="B45">
        <v>2.1915659999999999</v>
      </c>
      <c r="C45">
        <v>34.458590999999998</v>
      </c>
      <c r="D45">
        <v>9.8453119999999998</v>
      </c>
      <c r="E45">
        <v>1.957457</v>
      </c>
      <c r="F45">
        <v>57.249099999999999</v>
      </c>
      <c r="G45">
        <v>0.893177</v>
      </c>
      <c r="H45">
        <v>28.629856</v>
      </c>
      <c r="I45">
        <v>1.9996290000000001</v>
      </c>
      <c r="J45">
        <v>15.676551</v>
      </c>
      <c r="K45">
        <v>4.8397990000000002</v>
      </c>
      <c r="L45">
        <v>157</v>
      </c>
      <c r="M45">
        <v>26.122456</v>
      </c>
      <c r="N45">
        <v>29.246675</v>
      </c>
      <c r="O45">
        <v>32.290596000000001</v>
      </c>
      <c r="P45">
        <v>170</v>
      </c>
      <c r="Q45">
        <v>4.5999999999999996</v>
      </c>
    </row>
    <row r="46" spans="1:17" x14ac:dyDescent="0.3">
      <c r="A46">
        <v>21.004339000000002</v>
      </c>
      <c r="B46">
        <v>2.2438579999999999</v>
      </c>
      <c r="C46">
        <v>35.280791999999998</v>
      </c>
      <c r="D46">
        <v>10.080226</v>
      </c>
      <c r="E46">
        <v>1.9932289999999999</v>
      </c>
      <c r="F46">
        <v>56.977142000000001</v>
      </c>
      <c r="G46">
        <v>0.88830399999999998</v>
      </c>
      <c r="H46">
        <v>27.897708999999999</v>
      </c>
      <c r="I46">
        <v>2.0423589999999998</v>
      </c>
      <c r="J46">
        <v>15.531167999999999</v>
      </c>
      <c r="K46">
        <v>4.9508570000000001</v>
      </c>
      <c r="L46">
        <v>159.5</v>
      </c>
      <c r="M46">
        <v>25.392486999999999</v>
      </c>
      <c r="N46">
        <v>28.585339999999999</v>
      </c>
      <c r="O46">
        <v>32.945866000000002</v>
      </c>
      <c r="P46">
        <v>190</v>
      </c>
    </row>
    <row r="47" spans="1:17" x14ac:dyDescent="0.3">
      <c r="A47">
        <v>21.500672999999999</v>
      </c>
      <c r="B47">
        <v>2.428153</v>
      </c>
      <c r="C47">
        <v>38.178500999999997</v>
      </c>
      <c r="D47">
        <v>10.908143000000001</v>
      </c>
      <c r="E47">
        <v>2.2384179999999998</v>
      </c>
      <c r="F47">
        <v>67.370361000000003</v>
      </c>
      <c r="G47">
        <v>0.92186100000000004</v>
      </c>
      <c r="H47">
        <v>34.251175000000003</v>
      </c>
      <c r="I47">
        <v>1.96695</v>
      </c>
      <c r="J47">
        <v>15.953493</v>
      </c>
      <c r="K47">
        <v>4.7040790000000001</v>
      </c>
      <c r="L47">
        <v>161</v>
      </c>
      <c r="M47">
        <v>27.745522000000001</v>
      </c>
      <c r="N47">
        <v>30.097308999999999</v>
      </c>
      <c r="O47">
        <v>31.443657000000002</v>
      </c>
      <c r="P47">
        <v>190</v>
      </c>
    </row>
    <row r="48" spans="1:17" x14ac:dyDescent="0.3">
      <c r="A48">
        <v>22.006340000000002</v>
      </c>
      <c r="B48">
        <v>2.2642419999999999</v>
      </c>
      <c r="C48">
        <v>35.601284</v>
      </c>
      <c r="D48">
        <v>10.171796000000001</v>
      </c>
      <c r="E48">
        <v>2.0871550000000001</v>
      </c>
      <c r="F48">
        <v>64.432884000000001</v>
      </c>
      <c r="G48">
        <v>0.92179</v>
      </c>
      <c r="H48">
        <v>35.596577000000003</v>
      </c>
      <c r="I48">
        <v>1.8100860000000001</v>
      </c>
      <c r="J48">
        <v>16.077940000000002</v>
      </c>
      <c r="K48">
        <v>4.5871639999999996</v>
      </c>
      <c r="L48">
        <v>162</v>
      </c>
      <c r="M48">
        <v>28.456717000000001</v>
      </c>
      <c r="N48">
        <v>30.871157</v>
      </c>
      <c r="O48">
        <v>30.679914</v>
      </c>
      <c r="P48">
        <v>190</v>
      </c>
    </row>
    <row r="49" spans="1:17" x14ac:dyDescent="0.3">
      <c r="A49">
        <v>22.518671000000001</v>
      </c>
      <c r="B49">
        <v>2.4121549999999998</v>
      </c>
      <c r="C49">
        <v>37.926960000000001</v>
      </c>
      <c r="D49">
        <v>10.836274</v>
      </c>
      <c r="E49">
        <v>2.2411799999999999</v>
      </c>
      <c r="F49">
        <v>69.964827999999997</v>
      </c>
      <c r="G49">
        <v>0.92911999999999995</v>
      </c>
      <c r="H49">
        <v>35.133381</v>
      </c>
      <c r="I49">
        <v>1.991406</v>
      </c>
      <c r="J49">
        <v>16.162255999999999</v>
      </c>
      <c r="K49">
        <v>4.5366499999999998</v>
      </c>
      <c r="L49">
        <v>163</v>
      </c>
      <c r="M49">
        <v>29.005116999999998</v>
      </c>
      <c r="N49">
        <v>31.217848</v>
      </c>
      <c r="O49">
        <v>30.213477999999999</v>
      </c>
      <c r="P49">
        <v>190</v>
      </c>
    </row>
    <row r="50" spans="1:17" x14ac:dyDescent="0.3">
      <c r="A50">
        <v>23.023002999999999</v>
      </c>
      <c r="B50">
        <v>2.4670209999999999</v>
      </c>
      <c r="C50">
        <v>38.789634999999997</v>
      </c>
      <c r="D50">
        <v>11.082753</v>
      </c>
      <c r="E50">
        <v>2.3744190000000001</v>
      </c>
      <c r="F50">
        <v>75.701599000000002</v>
      </c>
      <c r="G50">
        <v>0.96246399999999999</v>
      </c>
      <c r="H50">
        <v>37.673496</v>
      </c>
      <c r="I50">
        <v>2.0094129999999999</v>
      </c>
      <c r="J50">
        <v>16.391407000000001</v>
      </c>
      <c r="K50">
        <v>4.4428910000000004</v>
      </c>
      <c r="L50">
        <v>165</v>
      </c>
      <c r="M50">
        <v>30.685431999999999</v>
      </c>
      <c r="N50">
        <v>31.882155999999998</v>
      </c>
      <c r="O50">
        <v>29.596512000000001</v>
      </c>
      <c r="P50">
        <v>190</v>
      </c>
    </row>
    <row r="51" spans="1:17" x14ac:dyDescent="0.3">
      <c r="A51">
        <v>23.50967</v>
      </c>
      <c r="B51">
        <v>2.5076640000000001</v>
      </c>
      <c r="C51">
        <v>39.428688000000001</v>
      </c>
      <c r="D51">
        <v>11.26534</v>
      </c>
      <c r="E51">
        <v>2.425392</v>
      </c>
      <c r="F51">
        <v>79.515129000000002</v>
      </c>
      <c r="G51">
        <v>0.96719200000000005</v>
      </c>
      <c r="H51">
        <v>39.041096000000003</v>
      </c>
      <c r="I51">
        <v>2.0367030000000002</v>
      </c>
      <c r="J51">
        <v>16.53351</v>
      </c>
      <c r="K51">
        <v>4.3217059999999998</v>
      </c>
      <c r="L51">
        <v>167</v>
      </c>
      <c r="M51">
        <v>31.708839000000001</v>
      </c>
      <c r="N51">
        <v>32.784447</v>
      </c>
      <c r="O51">
        <v>28.849354000000002</v>
      </c>
      <c r="P51">
        <v>190</v>
      </c>
      <c r="Q51">
        <v>6.4</v>
      </c>
    </row>
    <row r="52" spans="1:17" x14ac:dyDescent="0.3">
      <c r="A52">
        <v>24.018339000000001</v>
      </c>
      <c r="B52">
        <v>2.4689679999999998</v>
      </c>
      <c r="C52">
        <v>38.820259</v>
      </c>
      <c r="D52">
        <v>11.091502</v>
      </c>
      <c r="E52">
        <v>2.356573</v>
      </c>
      <c r="F52">
        <v>76.619217000000006</v>
      </c>
      <c r="G52">
        <v>0.95447700000000002</v>
      </c>
      <c r="H52">
        <v>39.318480999999998</v>
      </c>
      <c r="I52">
        <v>1.948682</v>
      </c>
      <c r="J52">
        <v>16.449783</v>
      </c>
      <c r="K52">
        <v>4.3574799999999998</v>
      </c>
      <c r="L52">
        <v>167.5</v>
      </c>
      <c r="M52">
        <v>31.032886999999999</v>
      </c>
      <c r="N52">
        <v>32.512977999999997</v>
      </c>
      <c r="O52">
        <v>29.148824999999999</v>
      </c>
      <c r="P52">
        <v>210</v>
      </c>
    </row>
    <row r="53" spans="1:17" x14ac:dyDescent="0.3">
      <c r="A53">
        <v>24.519506</v>
      </c>
      <c r="B53">
        <v>2.4523350000000002</v>
      </c>
      <c r="C53">
        <v>38.558723000000001</v>
      </c>
      <c r="D53">
        <v>11.016778</v>
      </c>
      <c r="E53">
        <v>2.3961779999999999</v>
      </c>
      <c r="F53">
        <v>80.194687000000002</v>
      </c>
      <c r="G53">
        <v>0.977101</v>
      </c>
      <c r="H53">
        <v>39.906886999999998</v>
      </c>
      <c r="I53">
        <v>2.0095450000000001</v>
      </c>
      <c r="J53">
        <v>16.658045000000001</v>
      </c>
      <c r="K53">
        <v>4.2342700000000004</v>
      </c>
      <c r="L53">
        <v>168</v>
      </c>
      <c r="M53">
        <v>32.701363000000001</v>
      </c>
      <c r="N53">
        <v>33.467747000000003</v>
      </c>
      <c r="O53">
        <v>28.173169999999999</v>
      </c>
      <c r="P53">
        <v>210</v>
      </c>
    </row>
    <row r="54" spans="1:17" x14ac:dyDescent="0.3">
      <c r="A54">
        <v>25.002171000000001</v>
      </c>
      <c r="B54">
        <v>2.3924180000000002</v>
      </c>
      <c r="C54">
        <v>37.616638000000002</v>
      </c>
      <c r="D54">
        <v>10.747610999999999</v>
      </c>
      <c r="E54">
        <v>2.2778740000000002</v>
      </c>
      <c r="F54">
        <v>75.905128000000005</v>
      </c>
      <c r="G54">
        <v>0.95212200000000002</v>
      </c>
      <c r="H54">
        <v>39.364638999999997</v>
      </c>
      <c r="I54">
        <v>1.9282570000000001</v>
      </c>
      <c r="J54">
        <v>16.550035000000001</v>
      </c>
      <c r="K54">
        <v>4.252561</v>
      </c>
      <c r="L54">
        <v>168</v>
      </c>
      <c r="M54">
        <v>31.727367000000001</v>
      </c>
      <c r="N54">
        <v>33.322792</v>
      </c>
      <c r="O54">
        <v>28.277197000000001</v>
      </c>
      <c r="P54">
        <v>210</v>
      </c>
    </row>
    <row r="55" spans="1:17" x14ac:dyDescent="0.3">
      <c r="A55">
        <v>25.511838999999998</v>
      </c>
      <c r="B55">
        <v>2.6795650000000002</v>
      </c>
      <c r="C55">
        <v>42.131526999999998</v>
      </c>
      <c r="D55">
        <v>12.03758</v>
      </c>
      <c r="E55">
        <v>2.5594830000000002</v>
      </c>
      <c r="F55">
        <v>84.703704999999999</v>
      </c>
      <c r="G55">
        <v>0.95518599999999998</v>
      </c>
      <c r="H55">
        <v>41.203400000000002</v>
      </c>
      <c r="I55">
        <v>2.0557460000000001</v>
      </c>
      <c r="J55">
        <v>16.531061000000001</v>
      </c>
      <c r="K55">
        <v>4.2816700000000001</v>
      </c>
      <c r="L55">
        <v>169</v>
      </c>
      <c r="M55">
        <v>31.610990999999999</v>
      </c>
      <c r="N55">
        <v>33.094062999999998</v>
      </c>
      <c r="O55">
        <v>28.570132999999998</v>
      </c>
      <c r="P55">
        <v>210</v>
      </c>
    </row>
    <row r="56" spans="1:17" x14ac:dyDescent="0.3">
      <c r="A56">
        <v>26.020005999999999</v>
      </c>
      <c r="B56">
        <v>2.6192980000000001</v>
      </c>
      <c r="C56">
        <v>41.183940999999997</v>
      </c>
      <c r="D56">
        <v>11.76684</v>
      </c>
      <c r="E56">
        <v>2.6034760000000001</v>
      </c>
      <c r="F56">
        <v>87.765441999999993</v>
      </c>
      <c r="G56">
        <v>0.99395900000000004</v>
      </c>
      <c r="H56">
        <v>41.325023999999999</v>
      </c>
      <c r="I56">
        <v>2.1237849999999998</v>
      </c>
      <c r="J56">
        <v>16.746006000000001</v>
      </c>
      <c r="K56">
        <v>4.2039920000000004</v>
      </c>
      <c r="L56">
        <v>171</v>
      </c>
      <c r="M56">
        <v>33.507232999999999</v>
      </c>
      <c r="N56">
        <v>33.710869000000002</v>
      </c>
      <c r="O56">
        <v>27.937861999999999</v>
      </c>
      <c r="P56">
        <v>210</v>
      </c>
    </row>
    <row r="57" spans="1:17" x14ac:dyDescent="0.3">
      <c r="A57">
        <v>26.509342</v>
      </c>
      <c r="B57">
        <v>2.5149499999999998</v>
      </c>
      <c r="C57">
        <v>39.543236</v>
      </c>
      <c r="D57">
        <v>11.298067</v>
      </c>
      <c r="E57">
        <v>2.5114890000000001</v>
      </c>
      <c r="F57">
        <v>87.095284000000007</v>
      </c>
      <c r="G57">
        <v>0.99862399999999996</v>
      </c>
      <c r="H57">
        <v>42.915534999999998</v>
      </c>
      <c r="I57">
        <v>2.029458</v>
      </c>
      <c r="J57">
        <v>16.877821000000001</v>
      </c>
      <c r="K57">
        <v>4.0877689999999998</v>
      </c>
      <c r="L57">
        <v>172</v>
      </c>
      <c r="M57">
        <v>34.631022999999999</v>
      </c>
      <c r="N57">
        <v>34.678738000000003</v>
      </c>
      <c r="O57">
        <v>27.155241</v>
      </c>
      <c r="P57">
        <v>210</v>
      </c>
      <c r="Q57">
        <v>9.6999999999999993</v>
      </c>
    </row>
    <row r="58" spans="1:17" x14ac:dyDescent="0.3">
      <c r="A58">
        <v>26.862507000000001</v>
      </c>
      <c r="B58">
        <v>2.7780849999999999</v>
      </c>
      <c r="C58">
        <v>43.680576000000002</v>
      </c>
      <c r="D58">
        <v>12.480165</v>
      </c>
      <c r="E58">
        <v>2.7514110000000001</v>
      </c>
      <c r="F58">
        <v>93.605864999999994</v>
      </c>
      <c r="G58">
        <v>0.99039900000000003</v>
      </c>
      <c r="H58">
        <v>45.304389999999998</v>
      </c>
      <c r="I58">
        <v>2.066154</v>
      </c>
      <c r="J58">
        <v>16.772352000000001</v>
      </c>
      <c r="K58">
        <v>4.1660349999999999</v>
      </c>
      <c r="L58">
        <v>172</v>
      </c>
      <c r="M58">
        <v>33.694389000000001</v>
      </c>
      <c r="N58">
        <v>34.021037999999997</v>
      </c>
      <c r="O58">
        <v>27.855091000000002</v>
      </c>
      <c r="P58">
        <v>230</v>
      </c>
    </row>
    <row r="90" spans="10:17" x14ac:dyDescent="0.3">
      <c r="J90" t="s">
        <v>43</v>
      </c>
      <c r="K90" t="s">
        <v>44</v>
      </c>
      <c r="L90" t="s">
        <v>46</v>
      </c>
      <c r="M90" t="s">
        <v>45</v>
      </c>
    </row>
    <row r="91" spans="10:17" x14ac:dyDescent="0.3">
      <c r="J91" s="10"/>
      <c r="K91" s="10">
        <v>25</v>
      </c>
      <c r="L91" s="10">
        <v>162.5</v>
      </c>
      <c r="M91" s="10" t="s">
        <v>49</v>
      </c>
    </row>
    <row r="92" spans="10:17" x14ac:dyDescent="0.3">
      <c r="Q92" t="s">
        <v>49</v>
      </c>
    </row>
    <row r="93" spans="10:17" x14ac:dyDescent="0.3">
      <c r="Q93" t="s">
        <v>50</v>
      </c>
    </row>
    <row r="94" spans="10:17" x14ac:dyDescent="0.3">
      <c r="Q94" t="s">
        <v>53</v>
      </c>
    </row>
    <row r="95" spans="10:17" x14ac:dyDescent="0.3">
      <c r="J95" t="s">
        <v>32</v>
      </c>
      <c r="K95" t="s">
        <v>33</v>
      </c>
      <c r="L95" t="s">
        <v>34</v>
      </c>
      <c r="M95" t="s">
        <v>35</v>
      </c>
    </row>
    <row r="96" spans="10:17" x14ac:dyDescent="0.3">
      <c r="J96" t="s">
        <v>36</v>
      </c>
      <c r="K96" s="10">
        <v>7</v>
      </c>
      <c r="L96" s="10">
        <v>3</v>
      </c>
      <c r="M96">
        <f>ABS(Table4[[#This Row],[Trial 1]]-Table4[[#This Row],[Trial 2]])</f>
        <v>4</v>
      </c>
    </row>
    <row r="97" spans="10:19" x14ac:dyDescent="0.3">
      <c r="J97" t="s">
        <v>37</v>
      </c>
      <c r="K97" s="10">
        <v>20</v>
      </c>
      <c r="L97" s="10">
        <v>10</v>
      </c>
      <c r="M97">
        <f>ABS(Table4[[#This Row],[Trial 1]]-Table4[[#This Row],[Trial 2]])</f>
        <v>10</v>
      </c>
      <c r="Q97" t="s">
        <v>51</v>
      </c>
    </row>
    <row r="98" spans="10:19" x14ac:dyDescent="0.3">
      <c r="J98" t="s">
        <v>38</v>
      </c>
      <c r="K98" s="10">
        <v>25</v>
      </c>
      <c r="L98" s="10">
        <v>22</v>
      </c>
      <c r="M98">
        <f>ABS(Table4[[#This Row],[Trial 1]]-Table4[[#This Row],[Trial 2]])</f>
        <v>3</v>
      </c>
      <c r="Q98" t="s">
        <v>52</v>
      </c>
    </row>
    <row r="99" spans="10:19" x14ac:dyDescent="0.3">
      <c r="J99" t="s">
        <v>39</v>
      </c>
      <c r="K99" s="10">
        <v>18</v>
      </c>
      <c r="L99" s="10">
        <v>15</v>
      </c>
      <c r="M99">
        <f>ABS(Table4[[#This Row],[Trial 1]]-Table4[[#This Row],[Trial 2]])</f>
        <v>3</v>
      </c>
      <c r="Q99" t="s">
        <v>53</v>
      </c>
    </row>
    <row r="100" spans="10:19" x14ac:dyDescent="0.3">
      <c r="J100" t="s">
        <v>40</v>
      </c>
      <c r="K100" s="10">
        <v>25</v>
      </c>
      <c r="L100" s="10">
        <v>25</v>
      </c>
      <c r="M100">
        <f>ABS(Table4[[#This Row],[Trial 1]]-Table4[[#This Row],[Trial 2]])</f>
        <v>0</v>
      </c>
    </row>
    <row r="101" spans="10:19" x14ac:dyDescent="0.3">
      <c r="J101" t="s">
        <v>41</v>
      </c>
      <c r="K101" s="10">
        <v>20</v>
      </c>
      <c r="L101" s="10">
        <v>25</v>
      </c>
      <c r="M101">
        <f>ABS(Table4[[#This Row],[Trial 1]]-Table4[[#This Row],[Trial 2]])</f>
        <v>5</v>
      </c>
    </row>
    <row r="102" spans="10:19" x14ac:dyDescent="0.3">
      <c r="J102" t="s">
        <v>42</v>
      </c>
      <c r="K102" s="10">
        <v>11</v>
      </c>
      <c r="L102" s="10">
        <v>11</v>
      </c>
      <c r="M102">
        <f>ABS(Table4[[#This Row],[Trial 1]]-Table4[[#This Row],[Trial 2]])</f>
        <v>0</v>
      </c>
      <c r="Q102" t="s">
        <v>61</v>
      </c>
      <c r="R102" t="s">
        <v>62</v>
      </c>
      <c r="S102" t="s">
        <v>63</v>
      </c>
    </row>
    <row r="103" spans="10:19" x14ac:dyDescent="0.3">
      <c r="P103" s="3"/>
      <c r="Q103" s="4">
        <v>5</v>
      </c>
      <c r="R103">
        <v>8</v>
      </c>
      <c r="S103" s="5" t="s">
        <v>64</v>
      </c>
    </row>
    <row r="104" spans="10:19" x14ac:dyDescent="0.3">
      <c r="J104" t="s">
        <v>60</v>
      </c>
      <c r="M104" cm="1">
        <f t="array" ref="M104">SUM((Table4[Trial 1]+Table4[Trial 2])/2)</f>
        <v>118.5</v>
      </c>
      <c r="Q104">
        <v>11</v>
      </c>
      <c r="R104">
        <v>15</v>
      </c>
      <c r="S104" s="6" t="s">
        <v>65</v>
      </c>
    </row>
    <row r="105" spans="10:19" x14ac:dyDescent="0.3">
      <c r="Q105">
        <v>15</v>
      </c>
      <c r="R105">
        <v>24</v>
      </c>
      <c r="S105" s="7" t="s">
        <v>66</v>
      </c>
    </row>
    <row r="106" spans="10:19" x14ac:dyDescent="0.3">
      <c r="J106" t="s">
        <v>47</v>
      </c>
      <c r="M106" cm="1">
        <f t="array" ref="M106">IF(Table5[Sex]="Male",(K112-(L112+M112)-N112),(K113-(L113+M113)-N113))</f>
        <v>1.0455241975</v>
      </c>
      <c r="Q106">
        <v>21</v>
      </c>
      <c r="R106">
        <v>31</v>
      </c>
      <c r="S106" s="9" t="s">
        <v>67</v>
      </c>
    </row>
    <row r="107" spans="10:19" x14ac:dyDescent="0.3">
      <c r="J107" t="s">
        <v>48</v>
      </c>
      <c r="M107">
        <f>(495/M106) - 450</f>
        <v>23.446718099511031</v>
      </c>
      <c r="Q107">
        <v>24</v>
      </c>
      <c r="R107">
        <v>37</v>
      </c>
      <c r="S107" s="8" t="s">
        <v>68</v>
      </c>
    </row>
    <row r="111" spans="10:19" x14ac:dyDescent="0.3">
      <c r="K111" t="s">
        <v>56</v>
      </c>
      <c r="L111" t="s">
        <v>57</v>
      </c>
      <c r="M111" t="s">
        <v>58</v>
      </c>
      <c r="N111" t="s">
        <v>59</v>
      </c>
    </row>
    <row r="112" spans="10:19" x14ac:dyDescent="0.3">
      <c r="J112" t="s">
        <v>49</v>
      </c>
      <c r="K112">
        <v>1.1120000000000001</v>
      </c>
      <c r="L112">
        <f>0.00043499*M104</f>
        <v>5.1546315000000002E-2</v>
      </c>
      <c r="M112">
        <f>0.00000055*(M104^2)</f>
        <v>7.7232375000000006E-3</v>
      </c>
      <c r="N112" cm="1">
        <f t="array" ref="N112">0.00028825*Table5[Age]</f>
        <v>7.20625E-3</v>
      </c>
    </row>
    <row r="113" spans="10:14" x14ac:dyDescent="0.3">
      <c r="J113" t="s">
        <v>51</v>
      </c>
      <c r="K113">
        <v>1.097</v>
      </c>
      <c r="L113">
        <f>0.00046971*M104</f>
        <v>5.5660635E-2</v>
      </c>
      <c r="M113">
        <f>0.00000056*(M104^2)</f>
        <v>7.8636599999999997E-3</v>
      </c>
      <c r="N113" cm="1">
        <f t="array" ref="N113">0.00012828*Table5[Age]</f>
        <v>3.2070000000000002E-3</v>
      </c>
    </row>
  </sheetData>
  <sheetProtection algorithmName="SHA-512" hashValue="iBqQcS1tGlyrWbY75hRDi9DvQG1TeJ4HH3N5W9fdUiFnqeL8HziAizoiUwj9+Ozm/usm5GnbT5HXLpdv1jEhrA==" saltValue="8SqN+/wOIqpdfppOUo26Vg==" spinCount="100000" sheet="1" objects="1" scenarios="1"/>
  <phoneticPr fontId="2" type="noConversion"/>
  <conditionalFormatting sqref="M96:M102">
    <cfRule type="cellIs" dxfId="13" priority="8" operator="lessThanOrEqual">
      <formula>3</formula>
    </cfRule>
    <cfRule type="cellIs" dxfId="12" priority="9" operator="greaterThan">
      <formula>3</formula>
    </cfRule>
  </conditionalFormatting>
  <conditionalFormatting sqref="M107">
    <cfRule type="expression" dxfId="11" priority="1">
      <formula>IF($M$91="Female", AND($M$107&gt;=$R$107), IF($M$91="Male", AND($M$107&gt;=$Q$107)))</formula>
    </cfRule>
    <cfRule type="expression" dxfId="10" priority="2">
      <formula>IF($M$91="Female", AND($M$107&gt;=$R$106, $M$107&lt;$R$107), IF($M$91="Male", AND($M$107&gt;=$Q$106, $M$107&lt;$Q$107)))</formula>
    </cfRule>
    <cfRule type="expression" dxfId="9" priority="3">
      <formula>IF($M$91="Female", AND($M$107&gt;=$R$105, $M$107&lt;$R$106), IF($M$91="Male", AND($M$107&gt;=$Q$105, $M$107&lt;$Q$106)))</formula>
    </cfRule>
    <cfRule type="expression" dxfId="8" priority="4">
      <formula>IF($M$91="Female", AND($M$107&gt;$R$104, $M$107&lt;$R$105), IF($M$91="Male", AND($M$107&gt;$Q$104, $M$107&lt;$Q$105)))</formula>
    </cfRule>
    <cfRule type="expression" dxfId="7" priority="5">
      <formula>IF($M$91="Female", AND($M$107&gt;=$R$103,$M$107&lt;$R$104), IF($M$91="Male", AND($M$107&gt;=$Q$103,$M$107&lt;$Q$104)))</formula>
    </cfRule>
  </conditionalFormatting>
  <dataValidations count="1">
    <dataValidation type="list" allowBlank="1" showInputMessage="1" showErrorMessage="1" sqref="M91" xr:uid="{BDB54CE9-2580-4D9B-A03E-EB501A7A04B0}">
      <formula1>"Female,Male"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84B8-7AF9-4669-BA2D-3C29055ED8E1}">
  <dimension ref="A1:U106"/>
  <sheetViews>
    <sheetView topLeftCell="A44" zoomScale="35" zoomScaleNormal="48" workbookViewId="0">
      <selection activeCell="P82" sqref="P82"/>
    </sheetView>
  </sheetViews>
  <sheetFormatPr defaultRowHeight="14.4" x14ac:dyDescent="0.3"/>
  <cols>
    <col min="13" max="13" width="18.109375" customWidth="1"/>
    <col min="14" max="15" width="17.44140625" customWidth="1"/>
    <col min="16" max="16" width="18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</row>
    <row r="2" spans="1:16" x14ac:dyDescent="0.3">
      <c r="B2" t="s">
        <v>16</v>
      </c>
      <c r="C2" t="s">
        <v>16</v>
      </c>
      <c r="E2" t="s">
        <v>16</v>
      </c>
      <c r="F2" t="s">
        <v>17</v>
      </c>
      <c r="I2" t="s">
        <v>17</v>
      </c>
      <c r="M2" t="s">
        <v>1</v>
      </c>
      <c r="N2" t="s">
        <v>4</v>
      </c>
    </row>
    <row r="3" spans="1:16" x14ac:dyDescent="0.3">
      <c r="A3" t="s">
        <v>18</v>
      </c>
      <c r="B3" t="s">
        <v>19</v>
      </c>
      <c r="C3" t="s">
        <v>20</v>
      </c>
      <c r="E3" t="s">
        <v>19</v>
      </c>
      <c r="F3" t="s">
        <v>19</v>
      </c>
      <c r="H3" t="s">
        <v>21</v>
      </c>
      <c r="I3" t="s">
        <v>22</v>
      </c>
      <c r="J3" t="s">
        <v>23</v>
      </c>
      <c r="K3" t="s">
        <v>23</v>
      </c>
      <c r="L3" t="s">
        <v>24</v>
      </c>
      <c r="M3" t="s">
        <v>25</v>
      </c>
      <c r="N3" t="s">
        <v>25</v>
      </c>
      <c r="O3" t="s">
        <v>26</v>
      </c>
      <c r="P3" t="s">
        <v>31</v>
      </c>
    </row>
    <row r="4" spans="1:16" x14ac:dyDescent="0.3">
      <c r="A4" t="s">
        <v>29</v>
      </c>
    </row>
    <row r="5" spans="1:16" x14ac:dyDescent="0.3">
      <c r="A5">
        <v>0.54350000600000004</v>
      </c>
      <c r="B5">
        <v>0.88610327200000005</v>
      </c>
      <c r="C5">
        <v>10.806137079999999</v>
      </c>
      <c r="D5">
        <v>3.0874676700000001</v>
      </c>
      <c r="E5">
        <v>0.83855968700000005</v>
      </c>
      <c r="F5">
        <v>28.519102100000001</v>
      </c>
      <c r="G5">
        <v>0.94634532900000001</v>
      </c>
      <c r="H5">
        <v>23.91904259</v>
      </c>
      <c r="I5">
        <v>1.1923178430000001</v>
      </c>
      <c r="J5">
        <v>16.60207939</v>
      </c>
      <c r="K5">
        <v>4.1823201179999998</v>
      </c>
      <c r="L5">
        <v>0</v>
      </c>
      <c r="M5">
        <v>32.184852599999999</v>
      </c>
      <c r="N5">
        <v>34.009628300000003</v>
      </c>
      <c r="O5">
        <v>27.964170459999998</v>
      </c>
      <c r="P5">
        <v>50</v>
      </c>
    </row>
    <row r="6" spans="1:16" x14ac:dyDescent="0.3">
      <c r="A6">
        <v>1.029000044</v>
      </c>
      <c r="B6">
        <v>0.980974138</v>
      </c>
      <c r="C6">
        <v>11.96309948</v>
      </c>
      <c r="D6">
        <v>3.4180283550000001</v>
      </c>
      <c r="E6">
        <v>0.89372068599999999</v>
      </c>
      <c r="F6">
        <v>31.552999499999999</v>
      </c>
      <c r="G6">
        <v>0.91105425399999995</v>
      </c>
      <c r="H6">
        <v>22.657054899999999</v>
      </c>
      <c r="I6">
        <v>1.3926346300000001</v>
      </c>
      <c r="J6">
        <v>16.631750109999999</v>
      </c>
      <c r="K6">
        <v>4.0303759570000004</v>
      </c>
      <c r="L6">
        <v>90</v>
      </c>
      <c r="M6">
        <v>32.164966579999998</v>
      </c>
      <c r="N6">
        <v>35.305213930000001</v>
      </c>
      <c r="O6">
        <v>26.97786713</v>
      </c>
      <c r="P6">
        <v>50</v>
      </c>
    </row>
    <row r="7" spans="1:16" x14ac:dyDescent="0.3">
      <c r="A7">
        <v>1.5060000419999999</v>
      </c>
      <c r="B7">
        <v>1.0082117319999999</v>
      </c>
      <c r="C7">
        <v>12.295265199999999</v>
      </c>
      <c r="D7">
        <v>3.5129330159999999</v>
      </c>
      <c r="E7">
        <v>0.90627056399999995</v>
      </c>
      <c r="F7">
        <v>31.039381030000001</v>
      </c>
      <c r="G7">
        <v>0.89888912399999998</v>
      </c>
      <c r="H7">
        <v>20.964361190000002</v>
      </c>
      <c r="I7">
        <v>1.4805784230000001</v>
      </c>
      <c r="J7">
        <v>16.450958249999999</v>
      </c>
      <c r="K7">
        <v>4.1533913609999997</v>
      </c>
      <c r="L7">
        <v>90</v>
      </c>
      <c r="M7">
        <v>30.7865696</v>
      </c>
      <c r="N7">
        <v>34.249572749999999</v>
      </c>
      <c r="O7">
        <v>27.60648346</v>
      </c>
      <c r="P7">
        <v>50</v>
      </c>
    </row>
    <row r="8" spans="1:16" x14ac:dyDescent="0.3">
      <c r="A8">
        <v>2.034000158</v>
      </c>
      <c r="B8">
        <v>1.2634614710000001</v>
      </c>
      <c r="C8">
        <v>15.40806675</v>
      </c>
      <c r="D8">
        <v>4.4023046490000004</v>
      </c>
      <c r="E8">
        <v>1.1384389399999999</v>
      </c>
      <c r="F8">
        <v>37.15171814</v>
      </c>
      <c r="G8">
        <v>0.90104758699999998</v>
      </c>
      <c r="H8">
        <v>18.939394</v>
      </c>
      <c r="I8">
        <v>1.961610675</v>
      </c>
      <c r="J8">
        <v>16.238306049999998</v>
      </c>
      <c r="K8">
        <v>4.3570351599999997</v>
      </c>
      <c r="L8">
        <v>90</v>
      </c>
      <c r="M8">
        <v>29.404710770000001</v>
      </c>
      <c r="N8">
        <v>32.633914949999998</v>
      </c>
      <c r="O8">
        <v>29.097145080000001</v>
      </c>
      <c r="P8">
        <v>50</v>
      </c>
    </row>
    <row r="9" spans="1:16" x14ac:dyDescent="0.3">
      <c r="A9">
        <v>2.5001668929999998</v>
      </c>
      <c r="B9">
        <v>1.091457009</v>
      </c>
      <c r="C9">
        <v>13.31045151</v>
      </c>
      <c r="D9">
        <v>3.8029861450000002</v>
      </c>
      <c r="E9">
        <v>0.98297816500000001</v>
      </c>
      <c r="F9">
        <v>32.62244415</v>
      </c>
      <c r="G9">
        <v>0.90061098299999998</v>
      </c>
      <c r="H9">
        <v>19.3064003</v>
      </c>
      <c r="I9">
        <v>1.6897217040000001</v>
      </c>
      <c r="J9">
        <v>16.314737319999999</v>
      </c>
      <c r="K9">
        <v>4.2850441930000001</v>
      </c>
      <c r="L9">
        <v>90</v>
      </c>
      <c r="M9">
        <v>29.88889503</v>
      </c>
      <c r="N9">
        <v>33.18735504</v>
      </c>
      <c r="O9">
        <v>28.578136440000002</v>
      </c>
      <c r="P9">
        <v>50</v>
      </c>
    </row>
    <row r="10" spans="1:16" x14ac:dyDescent="0.3">
      <c r="A10">
        <v>3.0110001560000001</v>
      </c>
      <c r="B10">
        <v>1.0119664669999999</v>
      </c>
      <c r="C10">
        <v>12.341054919999999</v>
      </c>
      <c r="D10">
        <v>3.5260157589999999</v>
      </c>
      <c r="E10">
        <v>0.92965578999999998</v>
      </c>
      <c r="F10">
        <v>31.333711619999999</v>
      </c>
      <c r="G10">
        <v>0.91866266699999999</v>
      </c>
      <c r="H10">
        <v>17.61827087</v>
      </c>
      <c r="I10">
        <v>1.7784782649999999</v>
      </c>
      <c r="J10">
        <v>16.457677839999999</v>
      </c>
      <c r="K10">
        <v>4.2198567389999999</v>
      </c>
      <c r="L10">
        <v>90</v>
      </c>
      <c r="M10">
        <v>30.963191989999999</v>
      </c>
      <c r="N10">
        <v>33.70463943</v>
      </c>
      <c r="O10">
        <v>28.071849820000001</v>
      </c>
      <c r="P10">
        <v>50</v>
      </c>
    </row>
    <row r="11" spans="1:16" x14ac:dyDescent="0.3">
      <c r="A11">
        <v>3.518500328</v>
      </c>
      <c r="B11">
        <v>1.3394734859999999</v>
      </c>
      <c r="C11">
        <v>16.335042949999998</v>
      </c>
      <c r="D11">
        <v>4.667155266</v>
      </c>
      <c r="E11">
        <v>1.2277528049999999</v>
      </c>
      <c r="F11">
        <v>40.328491210000003</v>
      </c>
      <c r="G11">
        <v>0.91659361100000003</v>
      </c>
      <c r="H11">
        <v>19.704431530000001</v>
      </c>
      <c r="I11">
        <v>2.046671152</v>
      </c>
      <c r="J11">
        <v>16.332632060000002</v>
      </c>
      <c r="K11">
        <v>4.3289446829999996</v>
      </c>
      <c r="L11">
        <v>90</v>
      </c>
      <c r="M11">
        <v>30.107719419999999</v>
      </c>
      <c r="N11">
        <v>32.847404480000002</v>
      </c>
      <c r="O11">
        <v>28.86820221</v>
      </c>
      <c r="P11">
        <v>50</v>
      </c>
    </row>
    <row r="12" spans="1:16" x14ac:dyDescent="0.3">
      <c r="A12">
        <v>4.003833771</v>
      </c>
      <c r="B12">
        <v>1.499574542</v>
      </c>
      <c r="C12">
        <v>18.28749466</v>
      </c>
      <c r="D12">
        <v>5.2249984740000004</v>
      </c>
      <c r="E12">
        <v>1.3418529029999999</v>
      </c>
      <c r="F12">
        <v>42.829006200000002</v>
      </c>
      <c r="G12">
        <v>0.89482241900000004</v>
      </c>
      <c r="H12">
        <v>18.54395676</v>
      </c>
      <c r="I12">
        <v>2.3095936780000001</v>
      </c>
      <c r="J12">
        <v>16.10609818</v>
      </c>
      <c r="K12">
        <v>4.4539051059999997</v>
      </c>
      <c r="L12">
        <v>90</v>
      </c>
      <c r="M12">
        <v>28.560771939999999</v>
      </c>
      <c r="N12">
        <v>31.91781044</v>
      </c>
      <c r="O12">
        <v>29.68109703</v>
      </c>
      <c r="P12">
        <v>125</v>
      </c>
    </row>
    <row r="13" spans="1:16" x14ac:dyDescent="0.3">
      <c r="A13">
        <v>4.5015001300000002</v>
      </c>
      <c r="B13">
        <v>1.7707675700000001</v>
      </c>
      <c r="C13">
        <v>21.594726560000002</v>
      </c>
      <c r="D13">
        <v>6.169921875</v>
      </c>
      <c r="E13">
        <v>1.550810099</v>
      </c>
      <c r="F13">
        <v>47.196758269999997</v>
      </c>
      <c r="G13">
        <v>0.87578409899999998</v>
      </c>
      <c r="H13">
        <v>20.093770979999999</v>
      </c>
      <c r="I13">
        <v>2.3488252159999998</v>
      </c>
      <c r="J13">
        <v>15.78192711</v>
      </c>
      <c r="K13">
        <v>4.6692085270000003</v>
      </c>
      <c r="L13">
        <v>90</v>
      </c>
      <c r="M13">
        <v>26.653276439999999</v>
      </c>
      <c r="N13">
        <v>30.433614729999999</v>
      </c>
      <c r="O13">
        <v>31.04997444</v>
      </c>
      <c r="P13">
        <v>125</v>
      </c>
    </row>
    <row r="14" spans="1:16" x14ac:dyDescent="0.3">
      <c r="A14">
        <v>5.0525012020000002</v>
      </c>
      <c r="B14">
        <v>1.8199846740000001</v>
      </c>
      <c r="C14">
        <v>22.194934839999998</v>
      </c>
      <c r="D14">
        <v>6.3414101599999997</v>
      </c>
      <c r="E14">
        <v>1.674775481</v>
      </c>
      <c r="F14">
        <v>51.283565520000003</v>
      </c>
      <c r="G14">
        <v>0.92021405700000003</v>
      </c>
      <c r="H14">
        <v>23.593465810000001</v>
      </c>
      <c r="I14">
        <v>2.1736342909999999</v>
      </c>
      <c r="J14">
        <v>16.014003750000001</v>
      </c>
      <c r="K14">
        <v>4.640755177</v>
      </c>
      <c r="L14">
        <v>90</v>
      </c>
      <c r="M14">
        <v>28.178020480000001</v>
      </c>
      <c r="N14">
        <v>30.621158600000001</v>
      </c>
      <c r="O14">
        <v>30.759780880000001</v>
      </c>
      <c r="P14">
        <v>125</v>
      </c>
    </row>
    <row r="15" spans="1:16" x14ac:dyDescent="0.3">
      <c r="A15">
        <v>5.5223340990000001</v>
      </c>
      <c r="B15">
        <v>1.7655518050000001</v>
      </c>
      <c r="C15">
        <v>21.531120300000001</v>
      </c>
      <c r="D15">
        <v>6.1517486569999997</v>
      </c>
      <c r="E15">
        <v>1.668165565</v>
      </c>
      <c r="F15">
        <v>51.697151179999999</v>
      </c>
      <c r="G15">
        <v>0.94484090799999998</v>
      </c>
      <c r="H15">
        <v>21.284143449999998</v>
      </c>
      <c r="I15">
        <v>2.4289045329999999</v>
      </c>
      <c r="J15">
        <v>16.174388889999999</v>
      </c>
      <c r="K15">
        <v>4.5858840939999999</v>
      </c>
      <c r="L15">
        <v>90</v>
      </c>
      <c r="M15">
        <v>29.281015400000001</v>
      </c>
      <c r="N15">
        <v>30.99041939</v>
      </c>
      <c r="O15">
        <v>30.396940229999998</v>
      </c>
      <c r="P15">
        <v>125</v>
      </c>
    </row>
    <row r="16" spans="1:16" x14ac:dyDescent="0.3">
      <c r="A16">
        <v>6.0356674190000001</v>
      </c>
      <c r="B16">
        <v>1.7992146019999999</v>
      </c>
      <c r="C16">
        <v>21.941640849999999</v>
      </c>
      <c r="D16">
        <v>6.2690401080000004</v>
      </c>
      <c r="E16">
        <v>1.6784263850000001</v>
      </c>
      <c r="F16">
        <v>50.411701200000003</v>
      </c>
      <c r="G16">
        <v>0.932866156</v>
      </c>
      <c r="H16">
        <v>19.480520250000001</v>
      </c>
      <c r="I16">
        <v>2.587800503</v>
      </c>
      <c r="J16">
        <v>15.97274208</v>
      </c>
      <c r="K16">
        <v>4.7304997440000003</v>
      </c>
      <c r="L16">
        <v>113</v>
      </c>
      <c r="M16">
        <v>28.018726350000001</v>
      </c>
      <c r="N16">
        <v>30.035099030000001</v>
      </c>
      <c r="O16">
        <v>31.27150726</v>
      </c>
      <c r="P16">
        <v>125</v>
      </c>
    </row>
    <row r="17" spans="1:16" x14ac:dyDescent="0.3">
      <c r="A17">
        <v>6.5188336370000002</v>
      </c>
      <c r="B17">
        <v>1.8611143830000001</v>
      </c>
      <c r="C17">
        <v>22.696516039999999</v>
      </c>
      <c r="D17">
        <v>6.4847187999999996</v>
      </c>
      <c r="E17">
        <v>1.700121641</v>
      </c>
      <c r="F17">
        <v>49.810894009999998</v>
      </c>
      <c r="G17">
        <v>0.91349661400000004</v>
      </c>
      <c r="H17">
        <v>22.766471859999999</v>
      </c>
      <c r="I17">
        <v>2.1879057880000001</v>
      </c>
      <c r="J17">
        <v>15.761678699999999</v>
      </c>
      <c r="K17">
        <v>4.8484797479999999</v>
      </c>
      <c r="L17">
        <v>115</v>
      </c>
      <c r="M17">
        <v>26.764015199999999</v>
      </c>
      <c r="N17">
        <v>29.29842949</v>
      </c>
      <c r="O17">
        <v>32.352294919999999</v>
      </c>
      <c r="P17">
        <v>125</v>
      </c>
    </row>
    <row r="18" spans="1:16" x14ac:dyDescent="0.3">
      <c r="A18">
        <v>7.0143337250000002</v>
      </c>
      <c r="B18">
        <v>2.0394160750000001</v>
      </c>
      <c r="C18">
        <v>24.870927810000001</v>
      </c>
      <c r="D18">
        <v>7.1059794429999998</v>
      </c>
      <c r="E18">
        <v>1.921105981</v>
      </c>
      <c r="F18">
        <v>58.953224179999999</v>
      </c>
      <c r="G18">
        <v>0.94198822999999998</v>
      </c>
      <c r="H18">
        <v>22.19979858</v>
      </c>
      <c r="I18">
        <v>2.655574799</v>
      </c>
      <c r="J18">
        <v>16.115753170000001</v>
      </c>
      <c r="K18">
        <v>4.6308183669999998</v>
      </c>
      <c r="L18">
        <v>120</v>
      </c>
      <c r="M18">
        <v>28.906913759999998</v>
      </c>
      <c r="N18">
        <v>30.68712807</v>
      </c>
      <c r="O18">
        <v>30.65926743</v>
      </c>
      <c r="P18">
        <v>125</v>
      </c>
    </row>
    <row r="19" spans="1:16" x14ac:dyDescent="0.3">
      <c r="A19">
        <v>7.5425000190000002</v>
      </c>
      <c r="B19">
        <v>1.9975912570000001</v>
      </c>
      <c r="C19">
        <v>24.360868450000002</v>
      </c>
      <c r="D19">
        <v>6.9602479930000003</v>
      </c>
      <c r="E19">
        <v>1.9424967769999999</v>
      </c>
      <c r="F19">
        <v>59.682033539999999</v>
      </c>
      <c r="G19">
        <v>0.97241955999999996</v>
      </c>
      <c r="H19">
        <v>22.720102310000001</v>
      </c>
      <c r="I19">
        <v>2.626838207</v>
      </c>
      <c r="J19">
        <v>16.242034910000001</v>
      </c>
      <c r="K19">
        <v>4.6251897809999996</v>
      </c>
      <c r="L19">
        <v>121</v>
      </c>
      <c r="M19">
        <v>29.8769989</v>
      </c>
      <c r="N19">
        <v>30.72439194</v>
      </c>
      <c r="O19">
        <v>30.658561710000001</v>
      </c>
      <c r="P19">
        <v>150</v>
      </c>
    </row>
    <row r="20" spans="1:16" x14ac:dyDescent="0.3">
      <c r="A20">
        <v>8.0306663510000007</v>
      </c>
      <c r="B20">
        <v>2.1247582440000001</v>
      </c>
      <c r="C20">
        <v>25.911685940000002</v>
      </c>
      <c r="D20">
        <v>7.4033389090000004</v>
      </c>
      <c r="E20">
        <v>2.053323507</v>
      </c>
      <c r="F20">
        <v>61.673633580000001</v>
      </c>
      <c r="G20">
        <v>0.96637982099999997</v>
      </c>
      <c r="H20">
        <v>22.53328896</v>
      </c>
      <c r="I20">
        <v>2.7370009419999999</v>
      </c>
      <c r="J20">
        <v>16.110755919999999</v>
      </c>
      <c r="K20">
        <v>4.7302885059999999</v>
      </c>
      <c r="L20">
        <v>124</v>
      </c>
      <c r="M20">
        <v>29.0261879</v>
      </c>
      <c r="N20">
        <v>30.036005020000001</v>
      </c>
      <c r="O20">
        <v>31.41111755</v>
      </c>
      <c r="P20">
        <v>150</v>
      </c>
    </row>
    <row r="21" spans="1:16" x14ac:dyDescent="0.3">
      <c r="A21">
        <v>8.531997681</v>
      </c>
      <c r="B21">
        <v>2.0042164329999999</v>
      </c>
      <c r="C21">
        <v>24.441663739999999</v>
      </c>
      <c r="D21">
        <v>6.9833326339999999</v>
      </c>
      <c r="E21">
        <v>1.9283491370000001</v>
      </c>
      <c r="F21">
        <v>58.980361940000002</v>
      </c>
      <c r="G21">
        <v>0.962146163</v>
      </c>
      <c r="H21">
        <v>21.941488270000001</v>
      </c>
      <c r="I21">
        <v>2.6880748269999999</v>
      </c>
      <c r="J21">
        <v>16.18082047</v>
      </c>
      <c r="K21">
        <v>4.6459660530000004</v>
      </c>
      <c r="L21">
        <v>122</v>
      </c>
      <c r="M21">
        <v>29.428140639999999</v>
      </c>
      <c r="N21">
        <v>30.585935589999998</v>
      </c>
      <c r="O21">
        <v>30.798734660000001</v>
      </c>
      <c r="P21">
        <v>150</v>
      </c>
    </row>
    <row r="22" spans="1:16" x14ac:dyDescent="0.3">
      <c r="A22">
        <v>9.0089979170000003</v>
      </c>
      <c r="B22">
        <v>2.167798758</v>
      </c>
      <c r="C22">
        <v>26.43657112</v>
      </c>
      <c r="D22">
        <v>7.5533061029999997</v>
      </c>
      <c r="E22">
        <v>2.0647926330000002</v>
      </c>
      <c r="F22">
        <v>62.644309999999997</v>
      </c>
      <c r="G22">
        <v>0.95248353500000005</v>
      </c>
      <c r="H22">
        <v>25.157232279999999</v>
      </c>
      <c r="I22">
        <v>2.4901113509999999</v>
      </c>
      <c r="J22">
        <v>16.103500369999999</v>
      </c>
      <c r="K22">
        <v>4.6834325789999998</v>
      </c>
      <c r="L22">
        <v>123</v>
      </c>
      <c r="M22">
        <v>28.897659300000001</v>
      </c>
      <c r="N22">
        <v>30.33927345</v>
      </c>
      <c r="O22">
        <v>31.009374619999999</v>
      </c>
      <c r="P22">
        <v>150</v>
      </c>
    </row>
    <row r="23" spans="1:16" x14ac:dyDescent="0.3">
      <c r="A23">
        <v>9.5106630330000002</v>
      </c>
      <c r="B23">
        <v>2.142204762</v>
      </c>
      <c r="C23">
        <v>26.124448780000002</v>
      </c>
      <c r="D23">
        <v>7.4641280170000002</v>
      </c>
      <c r="E23">
        <v>2.098096848</v>
      </c>
      <c r="F23">
        <v>63.610603330000004</v>
      </c>
      <c r="G23">
        <v>0.97941005199999998</v>
      </c>
      <c r="H23">
        <v>21.926910400000001</v>
      </c>
      <c r="I23">
        <v>2.9010291100000001</v>
      </c>
      <c r="J23">
        <v>16.206201549999999</v>
      </c>
      <c r="K23">
        <v>4.6866006850000002</v>
      </c>
      <c r="L23">
        <v>123.8</v>
      </c>
      <c r="M23">
        <v>29.6939888</v>
      </c>
      <c r="N23">
        <v>30.318239210000002</v>
      </c>
      <c r="O23">
        <v>31.0605011</v>
      </c>
      <c r="P23">
        <v>150</v>
      </c>
    </row>
    <row r="24" spans="1:16" x14ac:dyDescent="0.3">
      <c r="A24">
        <v>10.0228281</v>
      </c>
      <c r="B24">
        <v>2.2850439549999999</v>
      </c>
      <c r="C24">
        <v>27.86639023</v>
      </c>
      <c r="D24">
        <v>7.9618258480000001</v>
      </c>
      <c r="E24">
        <v>2.2130014899999999</v>
      </c>
      <c r="F24">
        <v>66.971893309999999</v>
      </c>
      <c r="G24">
        <v>0.96847218300000004</v>
      </c>
      <c r="H24">
        <v>25.382362369999999</v>
      </c>
      <c r="I24">
        <v>2.6385209559999998</v>
      </c>
      <c r="J24">
        <v>16.155120849999999</v>
      </c>
      <c r="K24">
        <v>4.6951150889999997</v>
      </c>
      <c r="L24">
        <v>124.6</v>
      </c>
      <c r="M24">
        <v>29.30879784</v>
      </c>
      <c r="N24">
        <v>30.262922289999999</v>
      </c>
      <c r="O24">
        <v>31.14087868</v>
      </c>
      <c r="P24">
        <v>150</v>
      </c>
    </row>
    <row r="25" spans="1:16" x14ac:dyDescent="0.3">
      <c r="A25">
        <v>10.50466061</v>
      </c>
      <c r="B25">
        <v>2.2402808670000001</v>
      </c>
      <c r="C25">
        <v>27.320497509999999</v>
      </c>
      <c r="D25">
        <v>7.8058562279999997</v>
      </c>
      <c r="E25">
        <v>2.1941635609999999</v>
      </c>
      <c r="F25">
        <v>67.252464290000006</v>
      </c>
      <c r="G25">
        <v>0.97941452299999998</v>
      </c>
      <c r="H25">
        <v>22.829469679999999</v>
      </c>
      <c r="I25">
        <v>2.9458618159999999</v>
      </c>
      <c r="J25">
        <v>16.257438659999998</v>
      </c>
      <c r="K25">
        <v>4.6362128260000004</v>
      </c>
      <c r="L25">
        <v>125.4</v>
      </c>
      <c r="M25">
        <v>30.01965714</v>
      </c>
      <c r="N25">
        <v>30.650615689999999</v>
      </c>
      <c r="O25">
        <v>30.897012709999998</v>
      </c>
      <c r="P25">
        <v>175</v>
      </c>
    </row>
    <row r="26" spans="1:16" x14ac:dyDescent="0.3">
      <c r="A26">
        <v>11.012492180000001</v>
      </c>
      <c r="B26">
        <v>2.3837373259999999</v>
      </c>
      <c r="C26">
        <v>29.069967269999999</v>
      </c>
      <c r="D26">
        <v>8.3057050700000001</v>
      </c>
      <c r="E26">
        <v>2.3436343669999999</v>
      </c>
      <c r="F26">
        <v>70.306144709999998</v>
      </c>
      <c r="G26">
        <v>0.98317641</v>
      </c>
      <c r="H26">
        <v>23.62979889</v>
      </c>
      <c r="I26">
        <v>2.9753170010000001</v>
      </c>
      <c r="J26">
        <v>16.170417789999998</v>
      </c>
      <c r="K26">
        <v>4.7360768320000002</v>
      </c>
      <c r="L26">
        <v>126.2</v>
      </c>
      <c r="M26">
        <v>29.4940815</v>
      </c>
      <c r="N26">
        <v>29.99876785</v>
      </c>
      <c r="O26">
        <v>31.313158040000001</v>
      </c>
      <c r="P26">
        <v>175</v>
      </c>
    </row>
    <row r="27" spans="1:16" x14ac:dyDescent="0.3">
      <c r="A27">
        <v>11.520159720000001</v>
      </c>
      <c r="B27">
        <v>2.3570141790000001</v>
      </c>
      <c r="C27">
        <v>28.744075779999999</v>
      </c>
      <c r="D27">
        <v>8.2125930789999995</v>
      </c>
      <c r="E27">
        <v>2.3762686249999998</v>
      </c>
      <c r="F27">
        <v>75.845886230000005</v>
      </c>
      <c r="G27">
        <v>1.008169055</v>
      </c>
      <c r="H27">
        <v>27.577148439999998</v>
      </c>
      <c r="I27">
        <v>2.7503163810000002</v>
      </c>
      <c r="J27">
        <v>16.544612879999999</v>
      </c>
      <c r="K27">
        <v>4.4536490439999996</v>
      </c>
      <c r="L27">
        <v>127</v>
      </c>
      <c r="M27">
        <v>32.17879868</v>
      </c>
      <c r="N27">
        <v>31.9180603</v>
      </c>
      <c r="O27">
        <v>29.532918930000001</v>
      </c>
      <c r="P27">
        <v>175</v>
      </c>
    </row>
    <row r="28" spans="1:16" x14ac:dyDescent="0.3">
      <c r="A28">
        <v>12.01765919</v>
      </c>
      <c r="B28">
        <v>2.3838183879999999</v>
      </c>
      <c r="C28">
        <v>29.07095528</v>
      </c>
      <c r="D28">
        <v>8.3059873579999994</v>
      </c>
      <c r="E28">
        <v>2.294860125</v>
      </c>
      <c r="F28">
        <v>70.770973209999994</v>
      </c>
      <c r="G28">
        <v>0.96268242599999998</v>
      </c>
      <c r="H28">
        <v>24.120603559999999</v>
      </c>
      <c r="I28">
        <v>2.9340465070000001</v>
      </c>
      <c r="J28">
        <v>16.221874239999998</v>
      </c>
      <c r="K28">
        <v>4.6081824300000003</v>
      </c>
      <c r="L28">
        <v>127.8</v>
      </c>
      <c r="M28">
        <v>29.688072200000001</v>
      </c>
      <c r="N28">
        <v>30.838905329999999</v>
      </c>
      <c r="O28">
        <v>30.572843550000002</v>
      </c>
      <c r="P28">
        <v>175</v>
      </c>
    </row>
    <row r="29" spans="1:16" x14ac:dyDescent="0.3">
      <c r="A29">
        <v>12.53999329</v>
      </c>
      <c r="B29">
        <v>2.3971798419999999</v>
      </c>
      <c r="C29">
        <v>29.233900070000001</v>
      </c>
      <c r="D29">
        <v>8.3525428769999994</v>
      </c>
      <c r="E29">
        <v>2.315409184</v>
      </c>
      <c r="F29">
        <v>72.17997742</v>
      </c>
      <c r="G29">
        <v>0.96588879800000005</v>
      </c>
      <c r="H29">
        <v>22.97383499</v>
      </c>
      <c r="I29">
        <v>3.1418340210000002</v>
      </c>
      <c r="J29">
        <v>16.284763340000001</v>
      </c>
      <c r="K29">
        <v>4.559109211</v>
      </c>
      <c r="L29">
        <v>128.6</v>
      </c>
      <c r="M29">
        <v>30.11037254</v>
      </c>
      <c r="N29">
        <v>31.17374611</v>
      </c>
      <c r="O29">
        <v>30.30072784</v>
      </c>
      <c r="P29">
        <v>175</v>
      </c>
    </row>
    <row r="30" spans="1:16" x14ac:dyDescent="0.3">
      <c r="A30">
        <v>13.001326560000001</v>
      </c>
      <c r="B30">
        <v>2.6305272579999999</v>
      </c>
      <c r="C30">
        <v>32.079601289999999</v>
      </c>
      <c r="D30">
        <v>9.1656007769999999</v>
      </c>
      <c r="E30">
        <v>2.6021633149999999</v>
      </c>
      <c r="F30">
        <v>81.279006960000004</v>
      </c>
      <c r="G30">
        <v>0.989217401</v>
      </c>
      <c r="H30">
        <v>28.17918968</v>
      </c>
      <c r="I30">
        <v>2.884362936</v>
      </c>
      <c r="J30">
        <v>16.380966189999999</v>
      </c>
      <c r="K30">
        <v>4.550178528</v>
      </c>
      <c r="L30">
        <v>129.4</v>
      </c>
      <c r="M30">
        <v>30.898370740000001</v>
      </c>
      <c r="N30">
        <v>31.235166549999999</v>
      </c>
      <c r="O30">
        <v>30.14849281</v>
      </c>
      <c r="P30">
        <v>175</v>
      </c>
    </row>
    <row r="31" spans="1:16" x14ac:dyDescent="0.3">
      <c r="A31">
        <v>13.508159640000001</v>
      </c>
      <c r="B31">
        <v>2.5329916479999999</v>
      </c>
      <c r="C31">
        <v>30.890142440000002</v>
      </c>
      <c r="D31">
        <v>8.8257551190000001</v>
      </c>
      <c r="E31">
        <v>2.5590040680000001</v>
      </c>
      <c r="F31">
        <v>80.076179499999995</v>
      </c>
      <c r="G31">
        <v>1.0102694029999999</v>
      </c>
      <c r="H31">
        <v>25.649456019999999</v>
      </c>
      <c r="I31">
        <v>3.1219446660000001</v>
      </c>
      <c r="J31">
        <v>16.464208599999999</v>
      </c>
      <c r="K31">
        <v>4.5419588089999996</v>
      </c>
      <c r="L31">
        <v>130.19999999999999</v>
      </c>
      <c r="M31">
        <v>31.61328125</v>
      </c>
      <c r="N31">
        <v>31.29193115</v>
      </c>
      <c r="O31">
        <v>30.204532619999998</v>
      </c>
      <c r="P31">
        <v>200</v>
      </c>
    </row>
    <row r="32" spans="1:16" x14ac:dyDescent="0.3">
      <c r="A32">
        <v>14.034326549999999</v>
      </c>
      <c r="B32">
        <v>2.666041613</v>
      </c>
      <c r="C32">
        <v>32.512702939999997</v>
      </c>
      <c r="D32">
        <v>9.2893438340000003</v>
      </c>
      <c r="E32">
        <v>2.6509737969999998</v>
      </c>
      <c r="F32">
        <v>83.761619569999993</v>
      </c>
      <c r="G32">
        <v>0.994348228</v>
      </c>
      <c r="H32">
        <v>26.607542039999998</v>
      </c>
      <c r="I32">
        <v>3.1480405330000001</v>
      </c>
      <c r="J32">
        <v>16.451387409999999</v>
      </c>
      <c r="K32">
        <v>4.4985847469999998</v>
      </c>
      <c r="L32">
        <v>131</v>
      </c>
      <c r="M32">
        <v>31.417970660000002</v>
      </c>
      <c r="N32">
        <v>31.596548080000002</v>
      </c>
      <c r="O32">
        <v>29.811483379999999</v>
      </c>
      <c r="P32">
        <v>200</v>
      </c>
    </row>
    <row r="33" spans="1:16" x14ac:dyDescent="0.3">
      <c r="A33">
        <v>14.517827029999999</v>
      </c>
      <c r="B33">
        <v>2.6858856680000001</v>
      </c>
      <c r="C33">
        <v>32.75470352</v>
      </c>
      <c r="D33">
        <v>9.3584871290000002</v>
      </c>
      <c r="E33">
        <v>2.663985491</v>
      </c>
      <c r="F33">
        <v>85.330268860000004</v>
      </c>
      <c r="G33">
        <v>0.99184620400000001</v>
      </c>
      <c r="H33">
        <v>28.95553207</v>
      </c>
      <c r="I33">
        <v>2.9469418529999998</v>
      </c>
      <c r="J33">
        <v>16.503314970000002</v>
      </c>
      <c r="K33">
        <v>4.4381074910000002</v>
      </c>
      <c r="L33">
        <v>131.80000000000001</v>
      </c>
      <c r="M33">
        <v>31.769882200000001</v>
      </c>
      <c r="N33">
        <v>32.031055449999997</v>
      </c>
      <c r="O33">
        <v>29.337331769999999</v>
      </c>
      <c r="P33">
        <v>200</v>
      </c>
    </row>
    <row r="34" spans="1:16" x14ac:dyDescent="0.3">
      <c r="A34">
        <v>15.00399399</v>
      </c>
      <c r="B34">
        <v>2.6143345830000002</v>
      </c>
      <c r="C34">
        <v>31.882129670000001</v>
      </c>
      <c r="D34">
        <v>9.1091794969999995</v>
      </c>
      <c r="E34">
        <v>2.5898904800000002</v>
      </c>
      <c r="F34">
        <v>81.51268005</v>
      </c>
      <c r="G34">
        <v>0.99064999799999998</v>
      </c>
      <c r="H34">
        <v>28.79670715</v>
      </c>
      <c r="I34">
        <v>2.8306250569999998</v>
      </c>
      <c r="J34">
        <v>16.420577999999999</v>
      </c>
      <c r="K34">
        <v>4.5160360339999999</v>
      </c>
      <c r="L34">
        <v>132.6</v>
      </c>
      <c r="M34">
        <v>31.17913055</v>
      </c>
      <c r="N34">
        <v>31.47340775</v>
      </c>
      <c r="O34">
        <v>30.008638380000001</v>
      </c>
      <c r="P34">
        <v>200</v>
      </c>
    </row>
    <row r="35" spans="1:16" x14ac:dyDescent="0.3">
      <c r="A35">
        <v>15.53899384</v>
      </c>
      <c r="B35">
        <v>2.6479368210000001</v>
      </c>
      <c r="C35">
        <v>32.291912080000003</v>
      </c>
      <c r="D35">
        <v>9.2262601849999992</v>
      </c>
      <c r="E35">
        <v>2.6553592680000002</v>
      </c>
      <c r="F35">
        <v>88.301582339999996</v>
      </c>
      <c r="G35">
        <v>1.002803087</v>
      </c>
      <c r="H35">
        <v>29.90653992</v>
      </c>
      <c r="I35">
        <v>2.9525842670000002</v>
      </c>
      <c r="J35">
        <v>16.703022000000001</v>
      </c>
      <c r="K35">
        <v>4.2763323780000002</v>
      </c>
      <c r="L35">
        <v>133.4</v>
      </c>
      <c r="M35">
        <v>33.347312930000001</v>
      </c>
      <c r="N35">
        <v>33.254100800000003</v>
      </c>
      <c r="O35">
        <v>28.382909770000001</v>
      </c>
      <c r="P35">
        <v>200</v>
      </c>
    </row>
    <row r="36" spans="1:16" x14ac:dyDescent="0.3">
      <c r="A36">
        <v>16.005327220000002</v>
      </c>
      <c r="B36">
        <v>2.726993561</v>
      </c>
      <c r="C36">
        <v>33.256019590000001</v>
      </c>
      <c r="D36">
        <v>9.5017194749999998</v>
      </c>
      <c r="E36">
        <v>2.6959824559999999</v>
      </c>
      <c r="F36">
        <v>87.81939697</v>
      </c>
      <c r="G36">
        <v>0.98862808899999999</v>
      </c>
      <c r="H36">
        <v>27.877054210000001</v>
      </c>
      <c r="I36">
        <v>3.1502394680000001</v>
      </c>
      <c r="J36">
        <v>16.565904620000001</v>
      </c>
      <c r="K36">
        <v>4.364782333</v>
      </c>
      <c r="L36">
        <v>134.19999999999999</v>
      </c>
      <c r="M36">
        <v>32.203742980000001</v>
      </c>
      <c r="N36">
        <v>32.574172969999999</v>
      </c>
      <c r="O36">
        <v>28.964258189999999</v>
      </c>
      <c r="P36">
        <v>200</v>
      </c>
    </row>
    <row r="37" spans="1:16" x14ac:dyDescent="0.3">
      <c r="A37">
        <v>16.52049637</v>
      </c>
      <c r="B37">
        <v>2.8251369</v>
      </c>
      <c r="C37">
        <v>34.452888489999999</v>
      </c>
      <c r="D37">
        <v>9.8436822890000002</v>
      </c>
      <c r="E37">
        <v>2.8332998749999998</v>
      </c>
      <c r="F37">
        <v>90.411865230000004</v>
      </c>
      <c r="G37">
        <v>1.002889395</v>
      </c>
      <c r="H37">
        <v>29.11679268</v>
      </c>
      <c r="I37">
        <v>3.1051449779999998</v>
      </c>
      <c r="J37">
        <v>16.525342940000002</v>
      </c>
      <c r="K37">
        <v>4.4547109599999999</v>
      </c>
      <c r="L37">
        <v>135.18</v>
      </c>
      <c r="M37">
        <v>32.002647400000001</v>
      </c>
      <c r="N37">
        <v>31.91044617</v>
      </c>
      <c r="O37">
        <v>29.60662842</v>
      </c>
      <c r="P37">
        <v>225</v>
      </c>
    </row>
    <row r="38" spans="1:16" x14ac:dyDescent="0.3">
      <c r="A38">
        <v>17.004491810000001</v>
      </c>
      <c r="B38">
        <v>2.7880413530000001</v>
      </c>
      <c r="C38">
        <v>34.000503539999997</v>
      </c>
      <c r="D38">
        <v>9.7144298550000006</v>
      </c>
      <c r="E38">
        <v>2.8438262939999999</v>
      </c>
      <c r="F38">
        <v>93.740730290000002</v>
      </c>
      <c r="G38">
        <v>1.0200086829999999</v>
      </c>
      <c r="H38">
        <v>28.925621029999999</v>
      </c>
      <c r="I38">
        <v>3.2407507899999999</v>
      </c>
      <c r="J38">
        <v>16.722526550000001</v>
      </c>
      <c r="K38">
        <v>4.3137292860000001</v>
      </c>
      <c r="L38">
        <v>136.32</v>
      </c>
      <c r="M38">
        <v>33.622432709999998</v>
      </c>
      <c r="N38">
        <v>32.962890629999997</v>
      </c>
      <c r="O38">
        <v>28.56615639</v>
      </c>
      <c r="P38">
        <v>225</v>
      </c>
    </row>
    <row r="39" spans="1:16" x14ac:dyDescent="0.3">
      <c r="A39">
        <v>17.515823359999999</v>
      </c>
      <c r="B39">
        <v>2.9135785099999998</v>
      </c>
      <c r="C39">
        <v>35.531444550000003</v>
      </c>
      <c r="D39">
        <v>10.15184116</v>
      </c>
      <c r="E39">
        <v>2.978972197</v>
      </c>
      <c r="F39">
        <v>100.10711670000001</v>
      </c>
      <c r="G39">
        <v>1.022444487</v>
      </c>
      <c r="H39">
        <v>31.290742869999999</v>
      </c>
      <c r="I39">
        <v>3.199256659</v>
      </c>
      <c r="J39">
        <v>16.810611720000001</v>
      </c>
      <c r="K39">
        <v>4.2321166989999996</v>
      </c>
      <c r="L39">
        <v>137.46</v>
      </c>
      <c r="M39">
        <v>34.358818049999996</v>
      </c>
      <c r="N39">
        <v>33.604583740000002</v>
      </c>
      <c r="O39">
        <v>28.10647964</v>
      </c>
      <c r="P39">
        <v>225</v>
      </c>
    </row>
    <row r="40" spans="1:16" x14ac:dyDescent="0.3">
      <c r="A40">
        <v>18.009323120000001</v>
      </c>
      <c r="B40">
        <v>2.9498717779999999</v>
      </c>
      <c r="C40">
        <v>35.974044800000001</v>
      </c>
      <c r="D40">
        <v>10.278298380000001</v>
      </c>
      <c r="E40">
        <v>3.0768222810000001</v>
      </c>
      <c r="F40">
        <v>102.845932</v>
      </c>
      <c r="G40">
        <v>1.0430359840000001</v>
      </c>
      <c r="H40">
        <v>32.421482089999998</v>
      </c>
      <c r="I40">
        <v>3.1721539500000002</v>
      </c>
      <c r="J40">
        <v>16.852951050000001</v>
      </c>
      <c r="K40">
        <v>4.2544779779999997</v>
      </c>
      <c r="L40">
        <v>138.6</v>
      </c>
      <c r="M40">
        <v>34.864543910000002</v>
      </c>
      <c r="N40">
        <v>33.426021579999997</v>
      </c>
      <c r="O40">
        <v>28.228675840000001</v>
      </c>
      <c r="P40">
        <v>225</v>
      </c>
    </row>
    <row r="41" spans="1:16" x14ac:dyDescent="0.3">
      <c r="A41">
        <v>18.514490129999999</v>
      </c>
      <c r="B41">
        <v>3.0104458329999999</v>
      </c>
      <c r="C41">
        <v>36.712753300000003</v>
      </c>
      <c r="D41">
        <v>10.48935795</v>
      </c>
      <c r="E41">
        <v>3.1056697369999999</v>
      </c>
      <c r="F41">
        <v>107.452713</v>
      </c>
      <c r="G41">
        <v>1.0316311119999999</v>
      </c>
      <c r="H41">
        <v>33.652259829999998</v>
      </c>
      <c r="I41">
        <v>3.1930310730000002</v>
      </c>
      <c r="J41">
        <v>16.957033160000002</v>
      </c>
      <c r="K41">
        <v>4.111629486</v>
      </c>
      <c r="L41">
        <v>139.74</v>
      </c>
      <c r="M41">
        <v>35.693290709999999</v>
      </c>
      <c r="N41">
        <v>34.598884580000004</v>
      </c>
      <c r="O41">
        <v>27.175207140000001</v>
      </c>
      <c r="P41">
        <v>225</v>
      </c>
    </row>
    <row r="42" spans="1:16" x14ac:dyDescent="0.3">
      <c r="A42">
        <v>19.016492840000002</v>
      </c>
      <c r="B42">
        <v>3.0647053720000001</v>
      </c>
      <c r="C42">
        <v>37.374454499999999</v>
      </c>
      <c r="D42">
        <v>10.678415299999999</v>
      </c>
      <c r="E42">
        <v>3.2247602940000002</v>
      </c>
      <c r="F42">
        <v>110.4996185</v>
      </c>
      <c r="G42">
        <v>1.0522252320000001</v>
      </c>
      <c r="H42">
        <v>33.864543910000002</v>
      </c>
      <c r="I42">
        <v>3.2629885669999998</v>
      </c>
      <c r="J42">
        <v>16.980104449999999</v>
      </c>
      <c r="K42">
        <v>4.1511535640000004</v>
      </c>
      <c r="L42">
        <v>140.88</v>
      </c>
      <c r="M42">
        <v>36.055541990000002</v>
      </c>
      <c r="N42">
        <v>34.265995029999999</v>
      </c>
      <c r="O42">
        <v>27.501129150000001</v>
      </c>
      <c r="P42">
        <v>225</v>
      </c>
    </row>
    <row r="43" spans="1:16" x14ac:dyDescent="0.3">
      <c r="A43">
        <v>19.5099926</v>
      </c>
      <c r="B43">
        <v>3.126448393</v>
      </c>
      <c r="C43">
        <v>38.127418519999999</v>
      </c>
      <c r="D43">
        <v>10.89354801</v>
      </c>
      <c r="E43">
        <v>3.3543014530000002</v>
      </c>
      <c r="F43">
        <v>116.34739690000001</v>
      </c>
      <c r="G43">
        <v>1.0728791950000001</v>
      </c>
      <c r="H43">
        <v>34.44782257</v>
      </c>
      <c r="I43">
        <v>3.3774964810000001</v>
      </c>
      <c r="J43">
        <v>17.086692809999999</v>
      </c>
      <c r="K43">
        <v>4.10133934</v>
      </c>
      <c r="L43">
        <v>142.58000000000001</v>
      </c>
      <c r="M43">
        <v>37.213920590000001</v>
      </c>
      <c r="N43">
        <v>34.686027529999997</v>
      </c>
      <c r="O43">
        <v>27.280569079999999</v>
      </c>
      <c r="P43">
        <v>250</v>
      </c>
    </row>
    <row r="44" spans="1:16" x14ac:dyDescent="0.3">
      <c r="A44">
        <v>20.02332878</v>
      </c>
      <c r="B44">
        <v>3.1437129970000002</v>
      </c>
      <c r="C44">
        <v>38.337963100000003</v>
      </c>
      <c r="D44">
        <v>10.953703880000001</v>
      </c>
      <c r="E44">
        <v>3.3264195920000001</v>
      </c>
      <c r="F44">
        <v>115.247139</v>
      </c>
      <c r="G44">
        <v>1.0581181049999999</v>
      </c>
      <c r="H44">
        <v>35.06493759</v>
      </c>
      <c r="I44">
        <v>3.2866773610000002</v>
      </c>
      <c r="J44">
        <v>17.040451050000001</v>
      </c>
      <c r="K44">
        <v>4.1060528759999997</v>
      </c>
      <c r="L44">
        <v>144.28</v>
      </c>
      <c r="M44">
        <v>36.659561160000003</v>
      </c>
      <c r="N44">
        <v>34.64599991</v>
      </c>
      <c r="O44">
        <v>27.393947600000001</v>
      </c>
      <c r="P44">
        <v>250</v>
      </c>
    </row>
    <row r="45" spans="1:16" x14ac:dyDescent="0.3">
      <c r="A45">
        <v>20.514661790000002</v>
      </c>
      <c r="B45">
        <v>3.1669962410000001</v>
      </c>
      <c r="C45">
        <v>38.621906279999997</v>
      </c>
      <c r="D45">
        <v>11.03483009</v>
      </c>
      <c r="E45">
        <v>3.3634958269999999</v>
      </c>
      <c r="F45">
        <v>122.37983699999999</v>
      </c>
      <c r="G45">
        <v>1.062046051</v>
      </c>
      <c r="H45">
        <v>36.63500595</v>
      </c>
      <c r="I45">
        <v>3.3405163290000002</v>
      </c>
      <c r="J45">
        <v>17.237022400000001</v>
      </c>
      <c r="K45">
        <v>3.9117434019999999</v>
      </c>
      <c r="L45">
        <v>145.97999999999999</v>
      </c>
      <c r="M45">
        <v>38.642242430000003</v>
      </c>
      <c r="N45">
        <v>36.38471603</v>
      </c>
      <c r="O45">
        <v>25.878488539999999</v>
      </c>
      <c r="P45">
        <v>250</v>
      </c>
    </row>
    <row r="46" spans="1:16" x14ac:dyDescent="0.3">
      <c r="A46">
        <v>21.010326389999999</v>
      </c>
      <c r="B46">
        <v>3.2536792760000002</v>
      </c>
      <c r="C46">
        <v>39.679016109999999</v>
      </c>
      <c r="D46">
        <v>11.33686161</v>
      </c>
      <c r="E46">
        <v>3.498548746</v>
      </c>
      <c r="F46">
        <v>129.49937439999999</v>
      </c>
      <c r="G46">
        <v>1.0752592089999999</v>
      </c>
      <c r="H46">
        <v>40.34970474</v>
      </c>
      <c r="I46">
        <v>3.2094256880000001</v>
      </c>
      <c r="J46">
        <v>17.334743499999998</v>
      </c>
      <c r="K46">
        <v>3.8457808490000001</v>
      </c>
      <c r="L46">
        <v>147.68</v>
      </c>
      <c r="M46">
        <v>39.800903320000003</v>
      </c>
      <c r="N46">
        <v>37.015171049999999</v>
      </c>
      <c r="O46">
        <v>25.522628780000002</v>
      </c>
      <c r="P46">
        <v>250</v>
      </c>
    </row>
    <row r="47" spans="1:16" x14ac:dyDescent="0.3">
      <c r="A47">
        <v>21.523662569999999</v>
      </c>
      <c r="B47">
        <v>3.1598031519999998</v>
      </c>
      <c r="C47">
        <v>38.534183499999997</v>
      </c>
      <c r="D47">
        <v>11.009766580000001</v>
      </c>
      <c r="E47">
        <v>3.4095377920000001</v>
      </c>
      <c r="F47">
        <v>128.9100952</v>
      </c>
      <c r="G47">
        <v>1.079034925</v>
      </c>
      <c r="H47">
        <v>38.961040500000003</v>
      </c>
      <c r="I47">
        <v>3.3086922169999999</v>
      </c>
      <c r="J47">
        <v>17.419782640000001</v>
      </c>
      <c r="K47">
        <v>3.7659027580000002</v>
      </c>
      <c r="L47">
        <v>149.38</v>
      </c>
      <c r="M47">
        <v>40.796875</v>
      </c>
      <c r="N47">
        <v>37.808670040000003</v>
      </c>
      <c r="O47">
        <v>24.968454359999999</v>
      </c>
      <c r="P47">
        <v>250</v>
      </c>
    </row>
    <row r="48" spans="1:16" x14ac:dyDescent="0.3">
      <c r="A48">
        <v>22.017498020000001</v>
      </c>
      <c r="B48">
        <v>3.2734324930000001</v>
      </c>
      <c r="C48">
        <v>39.919906619999999</v>
      </c>
      <c r="D48">
        <v>11.405687329999999</v>
      </c>
      <c r="E48">
        <v>3.4964287280000002</v>
      </c>
      <c r="F48">
        <v>136.19944760000001</v>
      </c>
      <c r="G48">
        <v>1.0681231019999999</v>
      </c>
      <c r="H48">
        <v>42.52447128</v>
      </c>
      <c r="I48">
        <v>3.2028486730000001</v>
      </c>
      <c r="J48">
        <v>17.495904920000001</v>
      </c>
      <c r="K48">
        <v>3.6563787460000001</v>
      </c>
      <c r="L48">
        <v>151.08000000000001</v>
      </c>
      <c r="M48">
        <v>41.607532499999998</v>
      </c>
      <c r="N48">
        <v>38.9538765</v>
      </c>
      <c r="O48">
        <v>24.33670425</v>
      </c>
      <c r="P48">
        <v>250</v>
      </c>
    </row>
    <row r="49" spans="1:16" x14ac:dyDescent="0.3">
      <c r="A49">
        <v>22.51416588</v>
      </c>
      <c r="B49">
        <v>3.138965368</v>
      </c>
      <c r="C49">
        <v>38.280063630000001</v>
      </c>
      <c r="D49">
        <v>10.93716145</v>
      </c>
      <c r="E49">
        <v>3.3629155160000002</v>
      </c>
      <c r="F49">
        <v>134.59887699999999</v>
      </c>
      <c r="G49">
        <v>1.07134521</v>
      </c>
      <c r="H49">
        <v>44.29530716</v>
      </c>
      <c r="I49">
        <v>3.0386712550000001</v>
      </c>
      <c r="J49">
        <v>17.595598219999999</v>
      </c>
      <c r="K49">
        <v>3.5596430300000002</v>
      </c>
      <c r="L49">
        <v>154.08000000000001</v>
      </c>
      <c r="M49">
        <v>42.88001251</v>
      </c>
      <c r="N49">
        <v>40.024459839999999</v>
      </c>
      <c r="O49">
        <v>23.636013030000001</v>
      </c>
      <c r="P49">
        <v>275</v>
      </c>
    </row>
    <row r="50" spans="1:16" x14ac:dyDescent="0.3">
      <c r="A50">
        <v>23.017665860000001</v>
      </c>
      <c r="B50">
        <v>2.9542405610000002</v>
      </c>
      <c r="C50">
        <v>36.02732468</v>
      </c>
      <c r="D50">
        <v>10.29352093</v>
      </c>
      <c r="E50">
        <v>3.2345094680000002</v>
      </c>
      <c r="F50">
        <v>137.28707890000001</v>
      </c>
      <c r="G50">
        <v>1.0948700899999999</v>
      </c>
      <c r="H50">
        <v>47.666336059999999</v>
      </c>
      <c r="I50">
        <v>2.8801684380000001</v>
      </c>
      <c r="J50">
        <v>17.83834457</v>
      </c>
      <c r="K50">
        <v>3.3589398859999999</v>
      </c>
      <c r="L50">
        <v>157.08000000000001</v>
      </c>
      <c r="M50">
        <v>46.471191410000003</v>
      </c>
      <c r="N50">
        <v>42.444480900000002</v>
      </c>
      <c r="O50">
        <v>22.287395480000001</v>
      </c>
      <c r="P50">
        <v>275</v>
      </c>
    </row>
    <row r="51" spans="1:16" x14ac:dyDescent="0.3">
      <c r="A51">
        <v>23.5</v>
      </c>
      <c r="B51">
        <v>2.85225749</v>
      </c>
      <c r="C51">
        <v>34.783626560000002</v>
      </c>
      <c r="D51">
        <v>9.9381790159999994</v>
      </c>
      <c r="E51">
        <v>3.102467775</v>
      </c>
      <c r="F51">
        <v>133.15727229999999</v>
      </c>
      <c r="G51">
        <v>1.0877236130000001</v>
      </c>
      <c r="H51">
        <v>49.758121490000001</v>
      </c>
      <c r="I51">
        <v>2.6760911940000001</v>
      </c>
      <c r="J51">
        <v>17.85700989</v>
      </c>
      <c r="K51">
        <v>3.3221926690000001</v>
      </c>
      <c r="L51">
        <v>160.08000000000001</v>
      </c>
      <c r="M51">
        <v>46.68487167</v>
      </c>
      <c r="N51">
        <v>42.919792180000002</v>
      </c>
      <c r="O51">
        <v>22.16026497</v>
      </c>
      <c r="P51">
        <v>275</v>
      </c>
    </row>
    <row r="52" spans="1:16" x14ac:dyDescent="0.3">
      <c r="A52">
        <v>24.00449562</v>
      </c>
      <c r="B52">
        <v>3.046778202</v>
      </c>
      <c r="C52">
        <v>37.155830379999998</v>
      </c>
      <c r="D52">
        <v>10.615951539999999</v>
      </c>
      <c r="E52">
        <v>3.3245074749999999</v>
      </c>
      <c r="F52">
        <v>147.87315369999999</v>
      </c>
      <c r="G52">
        <v>1.091155052</v>
      </c>
      <c r="H52">
        <v>53.518333439999999</v>
      </c>
      <c r="I52">
        <v>2.763037443</v>
      </c>
      <c r="J52">
        <v>17.97201729</v>
      </c>
      <c r="K52">
        <v>3.2070808409999998</v>
      </c>
      <c r="L52">
        <v>164</v>
      </c>
      <c r="M52">
        <v>48.53426743</v>
      </c>
      <c r="N52">
        <v>44.47971725</v>
      </c>
      <c r="O52">
        <v>21.290914539999999</v>
      </c>
      <c r="P52">
        <v>275</v>
      </c>
    </row>
    <row r="80" spans="19:19" x14ac:dyDescent="0.3">
      <c r="S80" t="s">
        <v>49</v>
      </c>
    </row>
    <row r="81" spans="13:21" x14ac:dyDescent="0.3">
      <c r="M81" t="s">
        <v>43</v>
      </c>
      <c r="N81" t="s">
        <v>44</v>
      </c>
      <c r="O81" t="s">
        <v>46</v>
      </c>
      <c r="P81" t="s">
        <v>45</v>
      </c>
      <c r="S81" t="s">
        <v>50</v>
      </c>
    </row>
    <row r="82" spans="13:21" x14ac:dyDescent="0.3">
      <c r="M82" s="10"/>
      <c r="N82" s="10">
        <v>35</v>
      </c>
      <c r="O82" s="10">
        <v>180.5</v>
      </c>
      <c r="P82" s="10" t="s">
        <v>49</v>
      </c>
      <c r="S82" t="s">
        <v>53</v>
      </c>
    </row>
    <row r="85" spans="13:21" x14ac:dyDescent="0.3">
      <c r="S85" t="s">
        <v>51</v>
      </c>
    </row>
    <row r="86" spans="13:21" x14ac:dyDescent="0.3">
      <c r="S86" t="s">
        <v>52</v>
      </c>
    </row>
    <row r="87" spans="13:21" x14ac:dyDescent="0.3">
      <c r="M87" t="s">
        <v>32</v>
      </c>
      <c r="N87" t="s">
        <v>33</v>
      </c>
      <c r="O87" t="s">
        <v>34</v>
      </c>
      <c r="P87" t="s">
        <v>35</v>
      </c>
      <c r="S87" t="s">
        <v>53</v>
      </c>
    </row>
    <row r="88" spans="13:21" x14ac:dyDescent="0.3">
      <c r="M88" t="s">
        <v>36</v>
      </c>
      <c r="N88" s="10">
        <v>23.2</v>
      </c>
      <c r="O88" s="10">
        <v>22.6</v>
      </c>
      <c r="P88">
        <f>ABS(Table47[[#This Row],[Trial 1]]-Table47[[#This Row],[Trial 2]])</f>
        <v>0.59999999999999787</v>
      </c>
    </row>
    <row r="89" spans="13:21" x14ac:dyDescent="0.3">
      <c r="M89" t="s">
        <v>37</v>
      </c>
      <c r="N89" s="10">
        <v>22</v>
      </c>
      <c r="O89" s="10">
        <v>21.7</v>
      </c>
      <c r="P89">
        <f>ABS(Table47[[#This Row],[Trial 1]]-Table47[[#This Row],[Trial 2]])</f>
        <v>0.30000000000000071</v>
      </c>
    </row>
    <row r="90" spans="13:21" x14ac:dyDescent="0.3">
      <c r="M90" t="s">
        <v>38</v>
      </c>
      <c r="N90" s="10">
        <v>9.6999999999999993</v>
      </c>
      <c r="O90" s="10">
        <v>9.1999999999999993</v>
      </c>
      <c r="P90">
        <f>ABS(Table47[[#This Row],[Trial 1]]-Table47[[#This Row],[Trial 2]])</f>
        <v>0.5</v>
      </c>
      <c r="S90" t="s">
        <v>61</v>
      </c>
      <c r="T90" t="s">
        <v>62</v>
      </c>
      <c r="U90" t="s">
        <v>63</v>
      </c>
    </row>
    <row r="91" spans="13:21" x14ac:dyDescent="0.3">
      <c r="M91" t="s">
        <v>39</v>
      </c>
      <c r="N91" s="10">
        <v>20.2</v>
      </c>
      <c r="O91" s="10">
        <v>16.8</v>
      </c>
      <c r="P91">
        <f>ABS(Table47[[#This Row],[Trial 1]]-Table47[[#This Row],[Trial 2]])</f>
        <v>3.3999999999999986</v>
      </c>
      <c r="S91" s="4">
        <v>5</v>
      </c>
      <c r="T91">
        <v>8</v>
      </c>
      <c r="U91" s="5" t="s">
        <v>64</v>
      </c>
    </row>
    <row r="92" spans="13:21" x14ac:dyDescent="0.3">
      <c r="M92" t="s">
        <v>40</v>
      </c>
      <c r="N92" s="10">
        <v>23.2</v>
      </c>
      <c r="O92" s="10">
        <v>19</v>
      </c>
      <c r="P92">
        <f>ABS(Table47[[#This Row],[Trial 1]]-Table47[[#This Row],[Trial 2]])</f>
        <v>4.1999999999999993</v>
      </c>
      <c r="S92">
        <v>11</v>
      </c>
      <c r="T92">
        <v>15</v>
      </c>
      <c r="U92" s="6" t="s">
        <v>65</v>
      </c>
    </row>
    <row r="93" spans="13:21" x14ac:dyDescent="0.3">
      <c r="M93" t="s">
        <v>41</v>
      </c>
      <c r="N93" s="10">
        <v>19</v>
      </c>
      <c r="O93" s="10">
        <v>18</v>
      </c>
      <c r="P93">
        <f>ABS(Table47[[#This Row],[Trial 1]]-Table47[[#This Row],[Trial 2]])</f>
        <v>1</v>
      </c>
      <c r="S93">
        <v>15</v>
      </c>
      <c r="T93">
        <v>24</v>
      </c>
      <c r="U93" s="7" t="s">
        <v>66</v>
      </c>
    </row>
    <row r="94" spans="13:21" x14ac:dyDescent="0.3">
      <c r="M94" t="s">
        <v>42</v>
      </c>
      <c r="N94" s="10">
        <v>30</v>
      </c>
      <c r="O94" s="10">
        <v>32.700000000000003</v>
      </c>
      <c r="P94">
        <f>ABS(Table47[[#This Row],[Trial 1]]-Table47[[#This Row],[Trial 2]])</f>
        <v>2.7000000000000028</v>
      </c>
      <c r="S94">
        <v>21</v>
      </c>
      <c r="T94">
        <v>31</v>
      </c>
      <c r="U94" s="9" t="s">
        <v>67</v>
      </c>
    </row>
    <row r="95" spans="13:21" x14ac:dyDescent="0.3">
      <c r="S95">
        <v>24</v>
      </c>
      <c r="T95">
        <v>37</v>
      </c>
      <c r="U95" s="8" t="s">
        <v>68</v>
      </c>
    </row>
    <row r="98" spans="13:17" x14ac:dyDescent="0.3">
      <c r="M98" t="s">
        <v>69</v>
      </c>
      <c r="P98" cm="1">
        <f t="array" ref="P98">SUM(Table47[Trial 1]+Table47[Trial 2])/2</f>
        <v>143.65</v>
      </c>
    </row>
    <row r="100" spans="13:17" x14ac:dyDescent="0.3">
      <c r="M100" t="s">
        <v>47</v>
      </c>
      <c r="P100" cm="1">
        <f t="array" ref="P100">IF(Table58[Sex]="Male",(N105-(O105+P105)-Q105),(N106-(O106+P106)-Q106))</f>
        <v>1.0280755091250002</v>
      </c>
    </row>
    <row r="101" spans="13:17" x14ac:dyDescent="0.3">
      <c r="M101" t="s">
        <v>48</v>
      </c>
      <c r="P101">
        <f>(495/P100) - 450</f>
        <v>31.48214368154413</v>
      </c>
    </row>
    <row r="104" spans="13:17" x14ac:dyDescent="0.3">
      <c r="N104" t="s">
        <v>56</v>
      </c>
      <c r="O104" t="s">
        <v>57</v>
      </c>
      <c r="P104" t="s">
        <v>58</v>
      </c>
      <c r="Q104" t="s">
        <v>59</v>
      </c>
    </row>
    <row r="105" spans="13:17" x14ac:dyDescent="0.3">
      <c r="M105" t="s">
        <v>49</v>
      </c>
      <c r="N105">
        <v>1.1120000000000001</v>
      </c>
      <c r="O105">
        <f>0.00043499*P98</f>
        <v>6.2486313500000001E-2</v>
      </c>
      <c r="P105">
        <f>0.00000055*(P98^2)</f>
        <v>1.1349427375000002E-2</v>
      </c>
      <c r="Q105" cm="1">
        <f t="array" ref="Q105">0.00028825*Table58[Age]</f>
        <v>1.0088749999999999E-2</v>
      </c>
    </row>
    <row r="106" spans="13:17" x14ac:dyDescent="0.3">
      <c r="M106" t="s">
        <v>51</v>
      </c>
      <c r="N106">
        <v>1.097</v>
      </c>
      <c r="O106">
        <f>0.00046971*P98</f>
        <v>6.7473841499999992E-2</v>
      </c>
      <c r="P106">
        <f>0.00000056*(P98^2)</f>
        <v>1.1555780600000003E-2</v>
      </c>
      <c r="Q106" cm="1">
        <f t="array" ref="Q106">0.00012828*Table58[Age]</f>
        <v>4.4898000000000004E-3</v>
      </c>
    </row>
  </sheetData>
  <sheetProtection algorithmName="SHA-512" hashValue="/XZVxRaWqQkdMTw7gdhm6iSiChJaL23wCHK/i1SbVEEodAdmeL19SSrQ/wsY2KFZs02Bg+hSDn6TawQVutdRhg==" saltValue="r8iE66jVKcGX/a+RQrfvFQ==" spinCount="100000" sheet="1" objects="1" scenarios="1"/>
  <conditionalFormatting sqref="P88:P94">
    <cfRule type="cellIs" dxfId="6" priority="7" operator="lessThanOrEqual">
      <formula>3</formula>
    </cfRule>
    <cfRule type="cellIs" dxfId="5" priority="8" operator="greaterThan">
      <formula>3</formula>
    </cfRule>
  </conditionalFormatting>
  <conditionalFormatting sqref="P101">
    <cfRule type="expression" dxfId="1" priority="5">
      <formula>IF($P$82="Female", AND($P$101&gt;=$T$91, $P$101&lt;$T$92), IF($P$82="Male", AND($P$101&gt;=$S$91, $P$101&lt;$S$92)))</formula>
    </cfRule>
    <cfRule type="expression" dxfId="2" priority="4">
      <formula>IF($P$82="Female", AND($P$101&gt;=$T$92, $P$101&lt;$T$93), IF($P$82="Male", AND($P$101&gt;=$S$92, $P$101&lt;$S$93)))</formula>
    </cfRule>
    <cfRule type="expression" dxfId="3" priority="3">
      <formula>IF($P$82="Female", AND($P$101&gt;=$T$93, $P$101&lt;$T$94), IF($P$82="Male", AND($P$101&gt;=$S$93, $P$101&lt;$S$94)))</formula>
    </cfRule>
    <cfRule type="expression" dxfId="4" priority="2">
      <formula>IF($P$82="Female", AND($P$101&gt;=$T$94, $P$101&lt;$T$95), IF($P$82="Male", AND($P$101&gt;=$S$94, $P$101&lt;$S$95)))</formula>
    </cfRule>
    <cfRule type="expression" dxfId="0" priority="1">
      <formula>IF($P$82="Female", AND($P$101&gt;=$T$95), IF($P$82="Male", AND($P$101&gt;=$S$95)))</formula>
    </cfRule>
  </conditionalFormatting>
  <dataValidations count="1">
    <dataValidation type="list" allowBlank="1" showInputMessage="1" showErrorMessage="1" sqref="P82" xr:uid="{27ED656A-8AE3-41CD-8634-266ED370C421}">
      <formula1>"Male,Female"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5f14f0-67a2-4f17-8778-78ef3a78573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8BBD54C08844B8AF7DC3CE4F49AF" ma:contentTypeVersion="11" ma:contentTypeDescription="Create a new document." ma:contentTypeScope="" ma:versionID="bd9b5faf987ed20090189f134a3f2003">
  <xsd:schema xmlns:xsd="http://www.w3.org/2001/XMLSchema" xmlns:xs="http://www.w3.org/2001/XMLSchema" xmlns:p="http://schemas.microsoft.com/office/2006/metadata/properties" xmlns:ns3="015f14f0-67a2-4f17-8778-78ef3a78573a" xmlns:ns4="fd1d2ac7-a18e-4cd3-a998-d8ab052893e4" targetNamespace="http://schemas.microsoft.com/office/2006/metadata/properties" ma:root="true" ma:fieldsID="f2f605dc6a96a1586054ffe803ecdf37" ns3:_="" ns4:_="">
    <xsd:import namespace="015f14f0-67a2-4f17-8778-78ef3a78573a"/>
    <xsd:import namespace="fd1d2ac7-a18e-4cd3-a998-d8ab052893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f14f0-67a2-4f17-8778-78ef3a785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d2ac7-a18e-4cd3-a998-d8ab05289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8A4CF-7A8D-4E95-8FAC-D4707E28B3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DA0874B-BEE3-4E2C-B694-0DDAE6DF5EC1}">
  <ds:schemaRefs>
    <ds:schemaRef ds:uri="015f14f0-67a2-4f17-8778-78ef3a78573a"/>
    <ds:schemaRef ds:uri="http://schemas.microsoft.com/office/2006/metadata/properties"/>
    <ds:schemaRef ds:uri="fd1d2ac7-a18e-4cd3-a998-d8ab052893e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9C07E3-67EA-4648-9162-2A89895FB39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9C01FD-3712-405D-83A7-582F33E04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5f14f0-67a2-4f17-8778-78ef3a78573a"/>
    <ds:schemaRef ds:uri="fd1d2ac7-a18e-4cd3-a998-d8ab05289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Subject 1321</vt:lpstr>
      <vt:lpstr>Subject 1432</vt:lpstr>
      <vt:lpstr>A</vt:lpstr>
      <vt:lpstr>HeartSize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alinasaari16@gmail.com</cp:lastModifiedBy>
  <dcterms:created xsi:type="dcterms:W3CDTF">2023-03-10T01:11:15Z</dcterms:created>
  <dcterms:modified xsi:type="dcterms:W3CDTF">2023-03-23T04:16:56Z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0x01010006668BBD54C08844B8AF7DC3CE4F49AF</vt:lpwstr>
  </property>
</Properties>
</file>