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p22abs/My Drive/R/Biovolume database/Raw data/"/>
    </mc:Choice>
  </mc:AlternateContent>
  <xr:revisionPtr revIDLastSave="0" documentId="13_ncr:1_{5354D2B3-020E-9843-9D80-ACC4A8DC5389}" xr6:coauthVersionLast="47" xr6:coauthVersionMax="47" xr10:uidLastSave="{00000000-0000-0000-0000-000000000000}"/>
  <bookViews>
    <workbookView xWindow="-41420" yWindow="1840" windowWidth="27640" windowHeight="16760" xr2:uid="{AE34A962-4920-F346-8687-379BB6584525}"/>
  </bookViews>
  <sheets>
    <sheet name="tian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" l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C72" i="1"/>
  <c r="E72" i="1" s="1"/>
  <c r="C71" i="1"/>
  <c r="E71" i="1" s="1"/>
  <c r="C70" i="1"/>
  <c r="E70" i="1" s="1"/>
  <c r="E69" i="1"/>
  <c r="C69" i="1"/>
  <c r="D69" i="1" s="1"/>
  <c r="C68" i="1"/>
  <c r="E68" i="1" s="1"/>
  <c r="C67" i="1"/>
  <c r="E67" i="1" s="1"/>
  <c r="C66" i="1"/>
  <c r="E66" i="1" s="1"/>
  <c r="C65" i="1"/>
  <c r="D65" i="1" s="1"/>
  <c r="C64" i="1"/>
  <c r="E64" i="1" s="1"/>
  <c r="C63" i="1"/>
  <c r="E63" i="1" s="1"/>
  <c r="C62" i="1"/>
  <c r="E62" i="1" s="1"/>
  <c r="C61" i="1"/>
  <c r="E61" i="1" s="1"/>
  <c r="D60" i="1"/>
  <c r="C60" i="1"/>
  <c r="E60" i="1" s="1"/>
  <c r="C59" i="1"/>
  <c r="E59" i="1" s="1"/>
  <c r="C58" i="1"/>
  <c r="E58" i="1" s="1"/>
  <c r="C57" i="1"/>
  <c r="D57" i="1" s="1"/>
  <c r="C56" i="1"/>
  <c r="D56" i="1" s="1"/>
  <c r="C55" i="1"/>
  <c r="E55" i="1" s="1"/>
  <c r="C54" i="1"/>
  <c r="E54" i="1" s="1"/>
  <c r="E53" i="1"/>
  <c r="C53" i="1"/>
  <c r="D53" i="1" s="1"/>
  <c r="C52" i="1"/>
  <c r="E52" i="1" s="1"/>
  <c r="C51" i="1"/>
  <c r="E51" i="1" s="1"/>
  <c r="C50" i="1"/>
  <c r="D50" i="1" s="1"/>
  <c r="C49" i="1"/>
  <c r="E49" i="1" s="1"/>
  <c r="C48" i="1"/>
  <c r="D48" i="1" s="1"/>
  <c r="C47" i="1"/>
  <c r="E47" i="1" s="1"/>
  <c r="C46" i="1"/>
  <c r="E46" i="1" s="1"/>
  <c r="E45" i="1"/>
  <c r="D45" i="1"/>
  <c r="C45" i="1"/>
  <c r="C44" i="1"/>
  <c r="D44" i="1" s="1"/>
  <c r="C43" i="1"/>
  <c r="E43" i="1" s="1"/>
  <c r="E42" i="1"/>
  <c r="C42" i="1"/>
  <c r="D42" i="1" s="1"/>
  <c r="E41" i="1"/>
  <c r="C41" i="1"/>
  <c r="D41" i="1" s="1"/>
  <c r="C40" i="1"/>
  <c r="D40" i="1" s="1"/>
  <c r="C39" i="1"/>
  <c r="E39" i="1" s="1"/>
  <c r="C38" i="1"/>
  <c r="E38" i="1" s="1"/>
  <c r="E37" i="1"/>
  <c r="C37" i="1"/>
  <c r="D37" i="1" s="1"/>
  <c r="C36" i="1"/>
  <c r="E36" i="1" s="1"/>
  <c r="C35" i="1"/>
  <c r="E35" i="1" s="1"/>
  <c r="C34" i="1"/>
  <c r="D34" i="1" s="1"/>
  <c r="E33" i="1"/>
  <c r="D33" i="1"/>
  <c r="C33" i="1"/>
  <c r="C32" i="1"/>
  <c r="D32" i="1" s="1"/>
  <c r="C31" i="1"/>
  <c r="E31" i="1" s="1"/>
  <c r="C30" i="1"/>
  <c r="D30" i="1" s="1"/>
  <c r="E29" i="1"/>
  <c r="C29" i="1"/>
  <c r="D29" i="1" s="1"/>
  <c r="C28" i="1"/>
  <c r="E28" i="1" s="1"/>
  <c r="C27" i="1"/>
  <c r="E27" i="1" s="1"/>
  <c r="C26" i="1"/>
  <c r="D26" i="1" s="1"/>
  <c r="E25" i="1"/>
  <c r="D25" i="1"/>
  <c r="C25" i="1"/>
  <c r="C24" i="1"/>
  <c r="D24" i="1" s="1"/>
  <c r="C23" i="1"/>
  <c r="E23" i="1" s="1"/>
  <c r="C22" i="1"/>
  <c r="E22" i="1" s="1"/>
  <c r="E21" i="1"/>
  <c r="D21" i="1"/>
  <c r="C21" i="1"/>
  <c r="E20" i="1"/>
  <c r="C20" i="1"/>
  <c r="D20" i="1" s="1"/>
  <c r="C19" i="1"/>
  <c r="E19" i="1" s="1"/>
  <c r="C18" i="1"/>
  <c r="D18" i="1" s="1"/>
  <c r="E17" i="1"/>
  <c r="C17" i="1"/>
  <c r="D17" i="1" s="1"/>
  <c r="C16" i="1"/>
  <c r="D16" i="1" s="1"/>
  <c r="C15" i="1"/>
  <c r="E15" i="1" s="1"/>
  <c r="C14" i="1"/>
  <c r="E14" i="1" s="1"/>
  <c r="C13" i="1"/>
  <c r="E13" i="1" s="1"/>
  <c r="E12" i="1"/>
  <c r="D12" i="1"/>
  <c r="C12" i="1"/>
  <c r="C11" i="1"/>
  <c r="E11" i="1" s="1"/>
  <c r="C10" i="1"/>
  <c r="D10" i="1" s="1"/>
  <c r="E9" i="1"/>
  <c r="D9" i="1"/>
  <c r="C9" i="1"/>
  <c r="C8" i="1"/>
  <c r="D8" i="1" s="1"/>
  <c r="C7" i="1"/>
  <c r="E7" i="1" s="1"/>
  <c r="C6" i="1"/>
  <c r="D6" i="1" s="1"/>
  <c r="C5" i="1"/>
  <c r="E5" i="1" s="1"/>
  <c r="E4" i="1"/>
  <c r="D4" i="1"/>
  <c r="C4" i="1"/>
  <c r="C3" i="1"/>
  <c r="E3" i="1" s="1"/>
  <c r="C2" i="1"/>
  <c r="D2" i="1" s="1"/>
  <c r="D5" i="1" l="1"/>
  <c r="D13" i="1"/>
  <c r="E18" i="1"/>
  <c r="D52" i="1"/>
  <c r="E50" i="1"/>
  <c r="E26" i="1"/>
  <c r="E34" i="1"/>
  <c r="D71" i="1"/>
  <c r="D68" i="1"/>
  <c r="D72" i="1"/>
  <c r="E6" i="1"/>
  <c r="D28" i="1"/>
  <c r="D36" i="1"/>
  <c r="E44" i="1"/>
  <c r="D49" i="1"/>
  <c r="E57" i="1"/>
  <c r="E30" i="1"/>
  <c r="D61" i="1"/>
  <c r="E2" i="1"/>
  <c r="E10" i="1"/>
  <c r="E65" i="1"/>
  <c r="D63" i="1"/>
  <c r="D7" i="1"/>
  <c r="D15" i="1"/>
  <c r="D23" i="1"/>
  <c r="D31" i="1"/>
  <c r="D39" i="1"/>
  <c r="D47" i="1"/>
  <c r="D55" i="1"/>
  <c r="D58" i="1"/>
  <c r="D66" i="1"/>
  <c r="D64" i="1"/>
  <c r="D3" i="1"/>
  <c r="E8" i="1"/>
  <c r="D11" i="1"/>
  <c r="E16" i="1"/>
  <c r="D19" i="1"/>
  <c r="E24" i="1"/>
  <c r="D27" i="1"/>
  <c r="E32" i="1"/>
  <c r="D35" i="1"/>
  <c r="E40" i="1"/>
  <c r="D43" i="1"/>
  <c r="E48" i="1"/>
  <c r="D51" i="1"/>
  <c r="E56" i="1"/>
  <c r="D59" i="1"/>
  <c r="D67" i="1"/>
  <c r="D14" i="1"/>
  <c r="D22" i="1"/>
  <c r="D38" i="1"/>
  <c r="D46" i="1"/>
  <c r="D54" i="1"/>
  <c r="D62" i="1"/>
  <c r="D70" i="1"/>
</calcChain>
</file>

<file path=xl/sharedStrings.xml><?xml version="1.0" encoding="utf-8"?>
<sst xmlns="http://schemas.openxmlformats.org/spreadsheetml/2006/main" count="181" uniqueCount="181">
  <si>
    <t>code</t>
  </si>
  <si>
    <t>P1</t>
  </si>
  <si>
    <t>Anabaenopsis</t>
  </si>
  <si>
    <t>P2</t>
  </si>
  <si>
    <t>Chlorella</t>
  </si>
  <si>
    <t>P3</t>
  </si>
  <si>
    <t>Westella</t>
  </si>
  <si>
    <t>P4</t>
  </si>
  <si>
    <t>Raphidiopsis</t>
  </si>
  <si>
    <t>P5</t>
  </si>
  <si>
    <t>Microcystis</t>
  </si>
  <si>
    <t>P6</t>
  </si>
  <si>
    <t>Cosmarium</t>
  </si>
  <si>
    <t>P7</t>
  </si>
  <si>
    <t>Scenedesmus</t>
  </si>
  <si>
    <t>P8</t>
  </si>
  <si>
    <t>Merismopedia</t>
  </si>
  <si>
    <t>P9</t>
  </si>
  <si>
    <t>Tetrastrum</t>
  </si>
  <si>
    <t>P10</t>
  </si>
  <si>
    <t>Crucigenia</t>
  </si>
  <si>
    <t>P11</t>
  </si>
  <si>
    <t>Fragilaria</t>
  </si>
  <si>
    <t>P12</t>
  </si>
  <si>
    <t>Raphidonema</t>
  </si>
  <si>
    <t>P13</t>
  </si>
  <si>
    <t>Planctonema</t>
  </si>
  <si>
    <t>P14</t>
  </si>
  <si>
    <t>Chroomonas</t>
  </si>
  <si>
    <t>P15</t>
  </si>
  <si>
    <t>Chroococcus</t>
  </si>
  <si>
    <t>P16</t>
  </si>
  <si>
    <t>Selenastrum</t>
  </si>
  <si>
    <t>P17</t>
  </si>
  <si>
    <t>Actinastrum</t>
  </si>
  <si>
    <t>P18</t>
  </si>
  <si>
    <t>Gyrosigma</t>
  </si>
  <si>
    <t>P19</t>
  </si>
  <si>
    <t>Anabaena</t>
  </si>
  <si>
    <t>P20</t>
  </si>
  <si>
    <t>Stauroneis</t>
  </si>
  <si>
    <t>P21</t>
  </si>
  <si>
    <t>Pediastrum</t>
  </si>
  <si>
    <t>P22</t>
  </si>
  <si>
    <t>Phormidium</t>
  </si>
  <si>
    <t>P23</t>
  </si>
  <si>
    <t>Ankistrodesmus</t>
  </si>
  <si>
    <t>P24</t>
  </si>
  <si>
    <t>Cymbella</t>
  </si>
  <si>
    <t>P25</t>
  </si>
  <si>
    <t>Coelastrum</t>
  </si>
  <si>
    <t>P26</t>
  </si>
  <si>
    <t>Tetraedron</t>
  </si>
  <si>
    <t>P27</t>
  </si>
  <si>
    <t>Schroederia</t>
  </si>
  <si>
    <t>P28</t>
  </si>
  <si>
    <t>Micractinium</t>
  </si>
  <si>
    <t>P29</t>
  </si>
  <si>
    <t>Kirchneriella</t>
  </si>
  <si>
    <t>P30</t>
  </si>
  <si>
    <t>Cocconeis</t>
  </si>
  <si>
    <t>P31</t>
  </si>
  <si>
    <t>Oocystis</t>
  </si>
  <si>
    <t>P32</t>
  </si>
  <si>
    <t>Glenodinium</t>
  </si>
  <si>
    <t>P33</t>
  </si>
  <si>
    <t>Frustulia</t>
  </si>
  <si>
    <t>P34</t>
  </si>
  <si>
    <t>Quadrigula</t>
  </si>
  <si>
    <t>P35</t>
  </si>
  <si>
    <t>Phacus</t>
  </si>
  <si>
    <t>P36</t>
  </si>
  <si>
    <t>Cyclotella</t>
  </si>
  <si>
    <t>P37</t>
  </si>
  <si>
    <t>Peridinium</t>
  </si>
  <si>
    <t>P38</t>
  </si>
  <si>
    <t>Nitzschia</t>
  </si>
  <si>
    <t>P39</t>
  </si>
  <si>
    <t>Melosira</t>
  </si>
  <si>
    <t>P40</t>
  </si>
  <si>
    <t>Spirulina</t>
  </si>
  <si>
    <t>P41</t>
  </si>
  <si>
    <t>Asterionella</t>
  </si>
  <si>
    <t>P42</t>
  </si>
  <si>
    <t>Chlamydomonas</t>
  </si>
  <si>
    <t>P43</t>
  </si>
  <si>
    <t>Gomphonema</t>
  </si>
  <si>
    <t>P44</t>
  </si>
  <si>
    <t>Oscillatoria</t>
  </si>
  <si>
    <t>P45</t>
  </si>
  <si>
    <t>Trachelomonas</t>
  </si>
  <si>
    <t>P46</t>
  </si>
  <si>
    <t>Diploneis</t>
  </si>
  <si>
    <t>P47</t>
  </si>
  <si>
    <t>Cryptomonas</t>
  </si>
  <si>
    <t>P48</t>
  </si>
  <si>
    <t>Eudorina</t>
  </si>
  <si>
    <t>P49</t>
  </si>
  <si>
    <t>Aphanizomenon</t>
  </si>
  <si>
    <t>P50</t>
  </si>
  <si>
    <t>Gymnodinium</t>
  </si>
  <si>
    <t>P51</t>
  </si>
  <si>
    <t>Hantzschia</t>
  </si>
  <si>
    <t>P52</t>
  </si>
  <si>
    <t>Diatoma</t>
  </si>
  <si>
    <t>P53</t>
  </si>
  <si>
    <t>Navicula</t>
  </si>
  <si>
    <t>P54</t>
  </si>
  <si>
    <t>Achnanthes</t>
  </si>
  <si>
    <t>P55</t>
  </si>
  <si>
    <t>Tabellaria</t>
  </si>
  <si>
    <t>P56</t>
  </si>
  <si>
    <t>Amphipleura</t>
  </si>
  <si>
    <t>P57</t>
  </si>
  <si>
    <t>Surirella</t>
  </si>
  <si>
    <t>P58</t>
  </si>
  <si>
    <t>Strombomonas</t>
  </si>
  <si>
    <t>P59</t>
  </si>
  <si>
    <t>Pandorina</t>
  </si>
  <si>
    <t>P60</t>
  </si>
  <si>
    <t>Rhipilia</t>
  </si>
  <si>
    <t>P61</t>
  </si>
  <si>
    <t>Euglena</t>
  </si>
  <si>
    <t>P62</t>
  </si>
  <si>
    <t>Synedra</t>
  </si>
  <si>
    <t>P63</t>
  </si>
  <si>
    <t>Closterium</t>
  </si>
  <si>
    <t>P64</t>
  </si>
  <si>
    <t>Amphiprora</t>
  </si>
  <si>
    <t>P65</t>
  </si>
  <si>
    <t>Pinnularia</t>
  </si>
  <si>
    <t>Z1</t>
  </si>
  <si>
    <t>Vorticella</t>
  </si>
  <si>
    <t>Z2</t>
  </si>
  <si>
    <t>Euglypha</t>
  </si>
  <si>
    <t>Z3</t>
  </si>
  <si>
    <t>Tintionnopsis</t>
  </si>
  <si>
    <t>Z4</t>
  </si>
  <si>
    <t>Strobilidium</t>
  </si>
  <si>
    <t>Z5</t>
  </si>
  <si>
    <t>Amoeba</t>
  </si>
  <si>
    <t>Z6</t>
  </si>
  <si>
    <t>Difflugia</t>
  </si>
  <si>
    <t>Z7</t>
  </si>
  <si>
    <t>Lecane</t>
  </si>
  <si>
    <t>Z8</t>
  </si>
  <si>
    <t>Brachionus</t>
  </si>
  <si>
    <t>Z9</t>
  </si>
  <si>
    <t>Keratella</t>
  </si>
  <si>
    <t>Z10</t>
  </si>
  <si>
    <t>Filinia</t>
  </si>
  <si>
    <t>Z11</t>
  </si>
  <si>
    <t>Polyarthra</t>
  </si>
  <si>
    <t>Z12</t>
  </si>
  <si>
    <t>Notholca</t>
  </si>
  <si>
    <t>Z13</t>
  </si>
  <si>
    <t>Daphnia</t>
  </si>
  <si>
    <t>Z14</t>
  </si>
  <si>
    <t>Nauplius</t>
  </si>
  <si>
    <t>Z15</t>
  </si>
  <si>
    <t>Alona</t>
  </si>
  <si>
    <t>Z16</t>
  </si>
  <si>
    <t>Diaphanosoma</t>
  </si>
  <si>
    <t>Z17</t>
  </si>
  <si>
    <t>Paracyclopina</t>
  </si>
  <si>
    <t>Z18</t>
  </si>
  <si>
    <t>Asplanchna</t>
  </si>
  <si>
    <t>Z19</t>
  </si>
  <si>
    <t>Bosmina</t>
  </si>
  <si>
    <t>Z20</t>
  </si>
  <si>
    <t>Neodiaptomus</t>
  </si>
  <si>
    <t>Z21</t>
  </si>
  <si>
    <t>Cyclops</t>
  </si>
  <si>
    <t>Z22</t>
  </si>
  <si>
    <t>Moina</t>
  </si>
  <si>
    <t>Z23</t>
  </si>
  <si>
    <t>Calanus</t>
  </si>
  <si>
    <t>original.taxa.name</t>
  </si>
  <si>
    <t>mass.ug</t>
  </si>
  <si>
    <t>mass.g</t>
  </si>
  <si>
    <t>mass.mg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</si>
</sst>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08B9-44E4-9D4C-877B-CC994D785755}">
  <dimension ref="A1:E89"/>
  <sheetViews>
    <sheetView tabSelected="1" workbookViewId="0">
      <selection activeCell="F3" sqref="F3"/>
    </sheetView>
  </sheetViews>
  <sheetFormatPr baseColWidth="10" defaultRowHeight="16" x14ac:dyDescent="0.2"/>
  <sheetData>
    <row r="1" spans="1:5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</row>
    <row r="2" spans="1:5" x14ac:dyDescent="0.2">
      <c r="A2" t="s">
        <v>1</v>
      </c>
      <c r="B2" t="s">
        <v>2</v>
      </c>
      <c r="C2">
        <f>3*10^-6</f>
        <v>3.0000000000000001E-6</v>
      </c>
      <c r="D2">
        <f>C2/1000000</f>
        <v>3.0000000000000001E-12</v>
      </c>
      <c r="E2">
        <f>C2/1000</f>
        <v>3E-9</v>
      </c>
    </row>
    <row r="3" spans="1:5" x14ac:dyDescent="0.2">
      <c r="A3" t="s">
        <v>3</v>
      </c>
      <c r="B3" t="s">
        <v>4</v>
      </c>
      <c r="C3">
        <f>1.95*10^-5</f>
        <v>1.95E-5</v>
      </c>
      <c r="D3">
        <f t="shared" ref="D3:D66" si="0">C3/1000000</f>
        <v>1.9500000000000001E-11</v>
      </c>
      <c r="E3">
        <f t="shared" ref="E3:E66" si="1">C3/1000</f>
        <v>1.9499999999999999E-8</v>
      </c>
    </row>
    <row r="4" spans="1:5" x14ac:dyDescent="0.2">
      <c r="A4" t="s">
        <v>5</v>
      </c>
      <c r="B4" t="s">
        <v>6</v>
      </c>
      <c r="C4">
        <f>2.02*10^-5</f>
        <v>2.0200000000000003E-5</v>
      </c>
      <c r="D4">
        <f t="shared" si="0"/>
        <v>2.0200000000000002E-11</v>
      </c>
      <c r="E4">
        <f t="shared" si="1"/>
        <v>2.0200000000000002E-8</v>
      </c>
    </row>
    <row r="5" spans="1:5" x14ac:dyDescent="0.2">
      <c r="A5" t="s">
        <v>7</v>
      </c>
      <c r="B5" t="s">
        <v>8</v>
      </c>
      <c r="C5">
        <f>2.68*10^-5</f>
        <v>2.6800000000000004E-5</v>
      </c>
      <c r="D5">
        <f t="shared" si="0"/>
        <v>2.6800000000000004E-11</v>
      </c>
      <c r="E5">
        <f t="shared" si="1"/>
        <v>2.6800000000000005E-8</v>
      </c>
    </row>
    <row r="6" spans="1:5" x14ac:dyDescent="0.2">
      <c r="A6" t="s">
        <v>9</v>
      </c>
      <c r="B6" t="s">
        <v>10</v>
      </c>
      <c r="C6">
        <f>3.43*10^-5</f>
        <v>3.4300000000000007E-5</v>
      </c>
      <c r="D6">
        <f t="shared" si="0"/>
        <v>3.4300000000000007E-11</v>
      </c>
      <c r="E6">
        <f t="shared" si="1"/>
        <v>3.4300000000000009E-8</v>
      </c>
    </row>
    <row r="7" spans="1:5" x14ac:dyDescent="0.2">
      <c r="A7" t="s">
        <v>11</v>
      </c>
      <c r="B7" t="s">
        <v>12</v>
      </c>
      <c r="C7">
        <f>4.95*10^-5</f>
        <v>4.9500000000000004E-5</v>
      </c>
      <c r="D7">
        <f t="shared" si="0"/>
        <v>4.9500000000000004E-11</v>
      </c>
      <c r="E7">
        <f t="shared" si="1"/>
        <v>4.9500000000000006E-8</v>
      </c>
    </row>
    <row r="8" spans="1:5" x14ac:dyDescent="0.2">
      <c r="A8" t="s">
        <v>13</v>
      </c>
      <c r="B8" t="s">
        <v>14</v>
      </c>
      <c r="C8">
        <f>5.66*10^-5</f>
        <v>5.6600000000000007E-5</v>
      </c>
      <c r="D8">
        <f t="shared" si="0"/>
        <v>5.660000000000001E-11</v>
      </c>
      <c r="E8">
        <f t="shared" si="1"/>
        <v>5.6600000000000004E-8</v>
      </c>
    </row>
    <row r="9" spans="1:5" x14ac:dyDescent="0.2">
      <c r="A9" t="s">
        <v>15</v>
      </c>
      <c r="B9" t="s">
        <v>16</v>
      </c>
      <c r="C9">
        <f>5.71* 10^-5</f>
        <v>5.7100000000000006E-5</v>
      </c>
      <c r="D9">
        <f t="shared" si="0"/>
        <v>5.7100000000000008E-11</v>
      </c>
      <c r="E9">
        <f t="shared" si="1"/>
        <v>5.7100000000000008E-8</v>
      </c>
    </row>
    <row r="10" spans="1:5" x14ac:dyDescent="0.2">
      <c r="A10" t="s">
        <v>17</v>
      </c>
      <c r="B10" t="s">
        <v>18</v>
      </c>
      <c r="C10">
        <f>8 *10^-5</f>
        <v>8.0000000000000007E-5</v>
      </c>
      <c r="D10">
        <f t="shared" si="0"/>
        <v>8.0000000000000008E-11</v>
      </c>
      <c r="E10">
        <f t="shared" si="1"/>
        <v>8.0000000000000002E-8</v>
      </c>
    </row>
    <row r="11" spans="1:5" x14ac:dyDescent="0.2">
      <c r="A11" t="s">
        <v>19</v>
      </c>
      <c r="B11" t="s">
        <v>20</v>
      </c>
      <c r="C11">
        <f>9.91*10^-5</f>
        <v>9.910000000000001E-5</v>
      </c>
      <c r="D11">
        <f t="shared" si="0"/>
        <v>9.9100000000000012E-11</v>
      </c>
      <c r="E11">
        <f t="shared" si="1"/>
        <v>9.9100000000000007E-8</v>
      </c>
    </row>
    <row r="12" spans="1:5" x14ac:dyDescent="0.2">
      <c r="A12" t="s">
        <v>21</v>
      </c>
      <c r="B12" t="s">
        <v>22</v>
      </c>
      <c r="C12">
        <f>1*10^-4</f>
        <v>1E-4</v>
      </c>
      <c r="D12">
        <f t="shared" si="0"/>
        <v>1E-10</v>
      </c>
      <c r="E12">
        <f t="shared" si="1"/>
        <v>1.0000000000000001E-7</v>
      </c>
    </row>
    <row r="13" spans="1:5" x14ac:dyDescent="0.2">
      <c r="A13" t="s">
        <v>23</v>
      </c>
      <c r="B13" t="s">
        <v>24</v>
      </c>
      <c r="C13">
        <f>1*10^-4</f>
        <v>1E-4</v>
      </c>
      <c r="D13">
        <f t="shared" si="0"/>
        <v>1E-10</v>
      </c>
      <c r="E13">
        <f t="shared" si="1"/>
        <v>1.0000000000000001E-7</v>
      </c>
    </row>
    <row r="14" spans="1:5" x14ac:dyDescent="0.2">
      <c r="A14" t="s">
        <v>25</v>
      </c>
      <c r="B14" t="s">
        <v>26</v>
      </c>
      <c r="C14">
        <f>1*10^-4</f>
        <v>1E-4</v>
      </c>
      <c r="D14">
        <f t="shared" si="0"/>
        <v>1E-10</v>
      </c>
      <c r="E14">
        <f t="shared" si="1"/>
        <v>1.0000000000000001E-7</v>
      </c>
    </row>
    <row r="15" spans="1:5" x14ac:dyDescent="0.2">
      <c r="A15" t="s">
        <v>27</v>
      </c>
      <c r="B15" t="s">
        <v>28</v>
      </c>
      <c r="C15">
        <f>1*10^-4</f>
        <v>1E-4</v>
      </c>
      <c r="D15">
        <f t="shared" si="0"/>
        <v>1E-10</v>
      </c>
      <c r="E15">
        <f t="shared" si="1"/>
        <v>1.0000000000000001E-7</v>
      </c>
    </row>
    <row r="16" spans="1:5" x14ac:dyDescent="0.2">
      <c r="A16" t="s">
        <v>29</v>
      </c>
      <c r="B16" t="s">
        <v>30</v>
      </c>
      <c r="C16">
        <f>1.08*10^-4</f>
        <v>1.0800000000000001E-4</v>
      </c>
      <c r="D16">
        <f t="shared" si="0"/>
        <v>1.0800000000000001E-10</v>
      </c>
      <c r="E16">
        <f t="shared" si="1"/>
        <v>1.0800000000000001E-7</v>
      </c>
    </row>
    <row r="17" spans="1:5" x14ac:dyDescent="0.2">
      <c r="A17" t="s">
        <v>31</v>
      </c>
      <c r="B17" t="s">
        <v>32</v>
      </c>
      <c r="C17">
        <f>1.1*10^-4</f>
        <v>1.1000000000000002E-4</v>
      </c>
      <c r="D17">
        <f t="shared" si="0"/>
        <v>1.1000000000000002E-10</v>
      </c>
      <c r="E17">
        <f t="shared" si="1"/>
        <v>1.1000000000000002E-7</v>
      </c>
    </row>
    <row r="18" spans="1:5" x14ac:dyDescent="0.2">
      <c r="A18" t="s">
        <v>33</v>
      </c>
      <c r="B18" t="s">
        <v>34</v>
      </c>
      <c r="C18">
        <f>1.16*10^-4</f>
        <v>1.16E-4</v>
      </c>
      <c r="D18">
        <f t="shared" si="0"/>
        <v>1.16E-10</v>
      </c>
      <c r="E18">
        <f t="shared" si="1"/>
        <v>1.1600000000000001E-7</v>
      </c>
    </row>
    <row r="19" spans="1:5" x14ac:dyDescent="0.2">
      <c r="A19" t="s">
        <v>35</v>
      </c>
      <c r="B19" t="s">
        <v>36</v>
      </c>
      <c r="C19">
        <f>1.29*10^-4</f>
        <v>1.2900000000000002E-4</v>
      </c>
      <c r="D19">
        <f t="shared" si="0"/>
        <v>1.2900000000000002E-10</v>
      </c>
      <c r="E19">
        <f t="shared" si="1"/>
        <v>1.2900000000000003E-7</v>
      </c>
    </row>
    <row r="20" spans="1:5" x14ac:dyDescent="0.2">
      <c r="A20" t="s">
        <v>37</v>
      </c>
      <c r="B20" t="s">
        <v>38</v>
      </c>
      <c r="C20">
        <f>1.49*10^-4</f>
        <v>1.4900000000000002E-4</v>
      </c>
      <c r="D20">
        <f t="shared" si="0"/>
        <v>1.4900000000000003E-10</v>
      </c>
      <c r="E20">
        <f t="shared" si="1"/>
        <v>1.4900000000000002E-7</v>
      </c>
    </row>
    <row r="21" spans="1:5" x14ac:dyDescent="0.2">
      <c r="A21" t="s">
        <v>39</v>
      </c>
      <c r="B21" t="s">
        <v>40</v>
      </c>
      <c r="C21">
        <f>1.7*10^-4</f>
        <v>1.7000000000000001E-4</v>
      </c>
      <c r="D21">
        <f t="shared" si="0"/>
        <v>1.7000000000000001E-10</v>
      </c>
      <c r="E21">
        <f t="shared" si="1"/>
        <v>1.7000000000000001E-7</v>
      </c>
    </row>
    <row r="22" spans="1:5" x14ac:dyDescent="0.2">
      <c r="A22" t="s">
        <v>41</v>
      </c>
      <c r="B22" t="s">
        <v>42</v>
      </c>
      <c r="C22">
        <f>1.78*10^-4</f>
        <v>1.7800000000000002E-4</v>
      </c>
      <c r="D22">
        <f t="shared" si="0"/>
        <v>1.7800000000000001E-10</v>
      </c>
      <c r="E22">
        <f t="shared" si="1"/>
        <v>1.7800000000000001E-7</v>
      </c>
    </row>
    <row r="23" spans="1:5" x14ac:dyDescent="0.2">
      <c r="A23" t="s">
        <v>43</v>
      </c>
      <c r="B23" t="s">
        <v>44</v>
      </c>
      <c r="C23">
        <f>2.01*10^-4</f>
        <v>2.0099999999999998E-4</v>
      </c>
      <c r="D23">
        <f t="shared" si="0"/>
        <v>2.0099999999999998E-10</v>
      </c>
      <c r="E23">
        <f t="shared" si="1"/>
        <v>2.0099999999999999E-7</v>
      </c>
    </row>
    <row r="24" spans="1:5" x14ac:dyDescent="0.2">
      <c r="A24" t="s">
        <v>45</v>
      </c>
      <c r="B24" t="s">
        <v>46</v>
      </c>
      <c r="C24">
        <f>2.01*10^-4</f>
        <v>2.0099999999999998E-4</v>
      </c>
      <c r="D24">
        <f t="shared" si="0"/>
        <v>2.0099999999999998E-10</v>
      </c>
      <c r="E24">
        <f t="shared" si="1"/>
        <v>2.0099999999999999E-7</v>
      </c>
    </row>
    <row r="25" spans="1:5" x14ac:dyDescent="0.2">
      <c r="A25" t="s">
        <v>47</v>
      </c>
      <c r="B25" t="s">
        <v>48</v>
      </c>
      <c r="C25">
        <f>2.46*10^-4</f>
        <v>2.4600000000000002E-4</v>
      </c>
      <c r="D25">
        <f t="shared" si="0"/>
        <v>2.4600000000000003E-10</v>
      </c>
      <c r="E25">
        <f t="shared" si="1"/>
        <v>2.4600000000000001E-7</v>
      </c>
    </row>
    <row r="26" spans="1:5" x14ac:dyDescent="0.2">
      <c r="A26" t="s">
        <v>49</v>
      </c>
      <c r="B26" t="s">
        <v>50</v>
      </c>
      <c r="C26">
        <f>2.71*10^-4</f>
        <v>2.7100000000000003E-4</v>
      </c>
      <c r="D26">
        <f t="shared" si="0"/>
        <v>2.7100000000000005E-10</v>
      </c>
      <c r="E26">
        <f t="shared" si="1"/>
        <v>2.7100000000000003E-7</v>
      </c>
    </row>
    <row r="27" spans="1:5" x14ac:dyDescent="0.2">
      <c r="A27" t="s">
        <v>51</v>
      </c>
      <c r="B27" t="s">
        <v>52</v>
      </c>
      <c r="C27">
        <f>2.99*10^-4</f>
        <v>2.9900000000000006E-4</v>
      </c>
      <c r="D27">
        <f t="shared" si="0"/>
        <v>2.9900000000000005E-10</v>
      </c>
      <c r="E27">
        <f t="shared" si="1"/>
        <v>2.9900000000000007E-7</v>
      </c>
    </row>
    <row r="28" spans="1:5" x14ac:dyDescent="0.2">
      <c r="A28" t="s">
        <v>53</v>
      </c>
      <c r="B28" t="s">
        <v>54</v>
      </c>
      <c r="C28">
        <f>3*10^-4</f>
        <v>3.0000000000000003E-4</v>
      </c>
      <c r="D28">
        <f t="shared" si="0"/>
        <v>3.0000000000000005E-10</v>
      </c>
      <c r="E28">
        <f t="shared" si="1"/>
        <v>3.0000000000000004E-7</v>
      </c>
    </row>
    <row r="29" spans="1:5" x14ac:dyDescent="0.2">
      <c r="A29" t="s">
        <v>55</v>
      </c>
      <c r="B29" t="s">
        <v>56</v>
      </c>
      <c r="C29">
        <f>3*10^-4</f>
        <v>3.0000000000000003E-4</v>
      </c>
      <c r="D29">
        <f t="shared" si="0"/>
        <v>3.0000000000000005E-10</v>
      </c>
      <c r="E29">
        <f t="shared" si="1"/>
        <v>3.0000000000000004E-7</v>
      </c>
    </row>
    <row r="30" spans="1:5" x14ac:dyDescent="0.2">
      <c r="A30" t="s">
        <v>57</v>
      </c>
      <c r="B30" t="s">
        <v>58</v>
      </c>
      <c r="C30">
        <f>3*10^-4</f>
        <v>3.0000000000000003E-4</v>
      </c>
      <c r="D30">
        <f t="shared" si="0"/>
        <v>3.0000000000000005E-10</v>
      </c>
      <c r="E30">
        <f t="shared" si="1"/>
        <v>3.0000000000000004E-7</v>
      </c>
    </row>
    <row r="31" spans="1:5" x14ac:dyDescent="0.2">
      <c r="A31" t="s">
        <v>59</v>
      </c>
      <c r="B31" t="s">
        <v>60</v>
      </c>
      <c r="C31">
        <f>3.18*10^-4</f>
        <v>3.1800000000000003E-4</v>
      </c>
      <c r="D31">
        <f t="shared" si="0"/>
        <v>3.1800000000000004E-10</v>
      </c>
      <c r="E31">
        <f t="shared" si="1"/>
        <v>3.1800000000000002E-7</v>
      </c>
    </row>
    <row r="32" spans="1:5" x14ac:dyDescent="0.2">
      <c r="A32" t="s">
        <v>61</v>
      </c>
      <c r="B32" t="s">
        <v>62</v>
      </c>
      <c r="C32">
        <f>4.01*10^-4</f>
        <v>4.0099999999999999E-4</v>
      </c>
      <c r="D32">
        <f t="shared" si="0"/>
        <v>4.0100000000000001E-10</v>
      </c>
      <c r="E32">
        <f t="shared" si="1"/>
        <v>4.01E-7</v>
      </c>
    </row>
    <row r="33" spans="1:5" x14ac:dyDescent="0.2">
      <c r="A33" t="s">
        <v>63</v>
      </c>
      <c r="B33" t="s">
        <v>64</v>
      </c>
      <c r="C33">
        <f>4.01*10^-4</f>
        <v>4.0099999999999999E-4</v>
      </c>
      <c r="D33">
        <f t="shared" si="0"/>
        <v>4.0100000000000001E-10</v>
      </c>
      <c r="E33">
        <f t="shared" si="1"/>
        <v>4.01E-7</v>
      </c>
    </row>
    <row r="34" spans="1:5" x14ac:dyDescent="0.2">
      <c r="A34" t="s">
        <v>65</v>
      </c>
      <c r="B34" t="s">
        <v>66</v>
      </c>
      <c r="C34">
        <f>5*10^-4</f>
        <v>5.0000000000000001E-4</v>
      </c>
      <c r="D34">
        <f t="shared" si="0"/>
        <v>5.0000000000000003E-10</v>
      </c>
      <c r="E34">
        <f t="shared" si="1"/>
        <v>4.9999999999999998E-7</v>
      </c>
    </row>
    <row r="35" spans="1:5" x14ac:dyDescent="0.2">
      <c r="A35" t="s">
        <v>67</v>
      </c>
      <c r="B35" t="s">
        <v>68</v>
      </c>
      <c r="C35">
        <f>5*10^-4</f>
        <v>5.0000000000000001E-4</v>
      </c>
      <c r="D35">
        <f t="shared" si="0"/>
        <v>5.0000000000000003E-10</v>
      </c>
      <c r="E35">
        <f t="shared" si="1"/>
        <v>4.9999999999999998E-7</v>
      </c>
    </row>
    <row r="36" spans="1:5" x14ac:dyDescent="0.2">
      <c r="A36" t="s">
        <v>69</v>
      </c>
      <c r="B36" t="s">
        <v>70</v>
      </c>
      <c r="C36">
        <f>5.58*10^-4</f>
        <v>5.5800000000000001E-4</v>
      </c>
      <c r="D36">
        <f t="shared" si="0"/>
        <v>5.5800000000000004E-10</v>
      </c>
      <c r="E36">
        <f t="shared" si="1"/>
        <v>5.5799999999999999E-7</v>
      </c>
    </row>
    <row r="37" spans="1:5" x14ac:dyDescent="0.2">
      <c r="A37" t="s">
        <v>71</v>
      </c>
      <c r="B37" t="s">
        <v>72</v>
      </c>
      <c r="C37">
        <f>5.63*10^-4</f>
        <v>5.6300000000000002E-4</v>
      </c>
      <c r="D37">
        <f t="shared" si="0"/>
        <v>5.6300000000000002E-10</v>
      </c>
      <c r="E37">
        <f t="shared" si="1"/>
        <v>5.6300000000000005E-7</v>
      </c>
    </row>
    <row r="38" spans="1:5" x14ac:dyDescent="0.2">
      <c r="A38" t="s">
        <v>73</v>
      </c>
      <c r="B38" t="s">
        <v>74</v>
      </c>
      <c r="C38">
        <f>6.42*10^-4</f>
        <v>6.4199999999999999E-4</v>
      </c>
      <c r="D38">
        <f t="shared" si="0"/>
        <v>6.4199999999999995E-10</v>
      </c>
      <c r="E38">
        <f t="shared" si="1"/>
        <v>6.4199999999999995E-7</v>
      </c>
    </row>
    <row r="39" spans="1:5" x14ac:dyDescent="0.2">
      <c r="A39" t="s">
        <v>75</v>
      </c>
      <c r="B39" t="s">
        <v>76</v>
      </c>
      <c r="C39">
        <f>6.59*10^-4</f>
        <v>6.5899999999999997E-4</v>
      </c>
      <c r="D39">
        <f t="shared" si="0"/>
        <v>6.59E-10</v>
      </c>
      <c r="E39">
        <f t="shared" si="1"/>
        <v>6.5899999999999996E-7</v>
      </c>
    </row>
    <row r="40" spans="1:5" x14ac:dyDescent="0.2">
      <c r="A40" t="s">
        <v>77</v>
      </c>
      <c r="B40" t="s">
        <v>78</v>
      </c>
      <c r="C40">
        <f>7.38*10^-4</f>
        <v>7.3800000000000005E-4</v>
      </c>
      <c r="D40">
        <f t="shared" si="0"/>
        <v>7.3800000000000004E-10</v>
      </c>
      <c r="E40">
        <f t="shared" si="1"/>
        <v>7.3800000000000007E-7</v>
      </c>
    </row>
    <row r="41" spans="1:5" x14ac:dyDescent="0.2">
      <c r="A41" t="s">
        <v>79</v>
      </c>
      <c r="B41" t="s">
        <v>80</v>
      </c>
      <c r="C41">
        <f>7.69*10^-4</f>
        <v>7.6900000000000004E-4</v>
      </c>
      <c r="D41">
        <f t="shared" si="0"/>
        <v>7.6900000000000003E-10</v>
      </c>
      <c r="E41">
        <f t="shared" si="1"/>
        <v>7.6900000000000007E-7</v>
      </c>
    </row>
    <row r="42" spans="1:5" x14ac:dyDescent="0.2">
      <c r="A42" t="s">
        <v>81</v>
      </c>
      <c r="B42" t="s">
        <v>82</v>
      </c>
      <c r="C42">
        <f>7.87*10^-4</f>
        <v>7.8700000000000005E-4</v>
      </c>
      <c r="D42">
        <f t="shared" si="0"/>
        <v>7.8700000000000007E-10</v>
      </c>
      <c r="E42">
        <f t="shared" si="1"/>
        <v>7.8700000000000005E-7</v>
      </c>
    </row>
    <row r="43" spans="1:5" x14ac:dyDescent="0.2">
      <c r="A43" t="s">
        <v>83</v>
      </c>
      <c r="B43" t="s">
        <v>84</v>
      </c>
      <c r="C43">
        <f>9.98*10^-4</f>
        <v>9.9800000000000019E-4</v>
      </c>
      <c r="D43">
        <f t="shared" si="0"/>
        <v>9.9800000000000028E-10</v>
      </c>
      <c r="E43">
        <f t="shared" si="1"/>
        <v>9.9800000000000023E-7</v>
      </c>
    </row>
    <row r="44" spans="1:5" x14ac:dyDescent="0.2">
      <c r="A44" t="s">
        <v>85</v>
      </c>
      <c r="B44" t="s">
        <v>86</v>
      </c>
      <c r="C44">
        <f>9.99*10^-4</f>
        <v>9.990000000000001E-4</v>
      </c>
      <c r="D44">
        <f t="shared" si="0"/>
        <v>9.9900000000000017E-10</v>
      </c>
      <c r="E44">
        <f t="shared" si="1"/>
        <v>9.9900000000000009E-7</v>
      </c>
    </row>
    <row r="45" spans="1:5" x14ac:dyDescent="0.2">
      <c r="A45" t="s">
        <v>87</v>
      </c>
      <c r="B45" t="s">
        <v>88</v>
      </c>
      <c r="C45">
        <f>1*10^-3</f>
        <v>1E-3</v>
      </c>
      <c r="D45">
        <f t="shared" si="0"/>
        <v>1.0000000000000001E-9</v>
      </c>
      <c r="E45">
        <f t="shared" si="1"/>
        <v>9.9999999999999995E-7</v>
      </c>
    </row>
    <row r="46" spans="1:5" x14ac:dyDescent="0.2">
      <c r="A46" t="s">
        <v>89</v>
      </c>
      <c r="B46" t="s">
        <v>90</v>
      </c>
      <c r="C46">
        <f>1.18*10^-3</f>
        <v>1.1800000000000001E-3</v>
      </c>
      <c r="D46">
        <f t="shared" si="0"/>
        <v>1.1800000000000001E-9</v>
      </c>
      <c r="E46">
        <f t="shared" si="1"/>
        <v>1.1800000000000001E-6</v>
      </c>
    </row>
    <row r="47" spans="1:5" x14ac:dyDescent="0.2">
      <c r="A47" t="s">
        <v>91</v>
      </c>
      <c r="B47" t="s">
        <v>92</v>
      </c>
      <c r="C47">
        <f>1.5*10^-3</f>
        <v>1.5E-3</v>
      </c>
      <c r="D47">
        <f t="shared" si="0"/>
        <v>1.5E-9</v>
      </c>
      <c r="E47">
        <f t="shared" si="1"/>
        <v>1.5E-6</v>
      </c>
    </row>
    <row r="48" spans="1:5" x14ac:dyDescent="0.2">
      <c r="A48" t="s">
        <v>93</v>
      </c>
      <c r="B48" t="s">
        <v>94</v>
      </c>
      <c r="C48">
        <f>1.55*10^-3</f>
        <v>1.5500000000000002E-3</v>
      </c>
      <c r="D48">
        <f t="shared" si="0"/>
        <v>1.5500000000000002E-9</v>
      </c>
      <c r="E48">
        <f t="shared" si="1"/>
        <v>1.5500000000000002E-6</v>
      </c>
    </row>
    <row r="49" spans="1:5" x14ac:dyDescent="0.2">
      <c r="A49" t="s">
        <v>95</v>
      </c>
      <c r="B49" t="s">
        <v>96</v>
      </c>
      <c r="C49">
        <f>2*10^-3</f>
        <v>2E-3</v>
      </c>
      <c r="D49">
        <f t="shared" si="0"/>
        <v>2.0000000000000001E-9</v>
      </c>
      <c r="E49">
        <f t="shared" si="1"/>
        <v>1.9999999999999999E-6</v>
      </c>
    </row>
    <row r="50" spans="1:5" x14ac:dyDescent="0.2">
      <c r="A50" t="s">
        <v>97</v>
      </c>
      <c r="B50" t="s">
        <v>98</v>
      </c>
      <c r="C50">
        <f>2*10^-3</f>
        <v>2E-3</v>
      </c>
      <c r="D50">
        <f t="shared" si="0"/>
        <v>2.0000000000000001E-9</v>
      </c>
      <c r="E50">
        <f t="shared" si="1"/>
        <v>1.9999999999999999E-6</v>
      </c>
    </row>
    <row r="51" spans="1:5" x14ac:dyDescent="0.2">
      <c r="A51" t="s">
        <v>99</v>
      </c>
      <c r="B51" t="s">
        <v>100</v>
      </c>
      <c r="C51">
        <f>2.02*10^-3</f>
        <v>2.0200000000000001E-3</v>
      </c>
      <c r="D51">
        <f t="shared" si="0"/>
        <v>2.0200000000000001E-9</v>
      </c>
      <c r="E51">
        <f t="shared" si="1"/>
        <v>2.0200000000000001E-6</v>
      </c>
    </row>
    <row r="52" spans="1:5" x14ac:dyDescent="0.2">
      <c r="A52" t="s">
        <v>101</v>
      </c>
      <c r="B52" t="s">
        <v>102</v>
      </c>
      <c r="C52">
        <f>2.1*10^-3</f>
        <v>2.1000000000000003E-3</v>
      </c>
      <c r="D52">
        <f t="shared" si="0"/>
        <v>2.1000000000000002E-9</v>
      </c>
      <c r="E52">
        <f t="shared" si="1"/>
        <v>2.1000000000000002E-6</v>
      </c>
    </row>
    <row r="53" spans="1:5" x14ac:dyDescent="0.2">
      <c r="A53" t="s">
        <v>103</v>
      </c>
      <c r="B53" t="s">
        <v>104</v>
      </c>
      <c r="C53">
        <f>2.2*10^-3</f>
        <v>2.2000000000000001E-3</v>
      </c>
      <c r="D53">
        <f t="shared" si="0"/>
        <v>2.2000000000000003E-9</v>
      </c>
      <c r="E53">
        <f t="shared" si="1"/>
        <v>2.2000000000000001E-6</v>
      </c>
    </row>
    <row r="54" spans="1:5" x14ac:dyDescent="0.2">
      <c r="A54" t="s">
        <v>105</v>
      </c>
      <c r="B54" t="s">
        <v>106</v>
      </c>
      <c r="C54">
        <f>2.26*10^-3</f>
        <v>2.2599999999999999E-3</v>
      </c>
      <c r="D54">
        <f t="shared" si="0"/>
        <v>2.2600000000000001E-9</v>
      </c>
      <c r="E54">
        <f t="shared" si="1"/>
        <v>2.26E-6</v>
      </c>
    </row>
    <row r="55" spans="1:5" x14ac:dyDescent="0.2">
      <c r="A55" t="s">
        <v>107</v>
      </c>
      <c r="B55" t="s">
        <v>108</v>
      </c>
      <c r="C55">
        <f>2.98*10^-3</f>
        <v>2.98E-3</v>
      </c>
      <c r="D55">
        <f t="shared" si="0"/>
        <v>2.98E-9</v>
      </c>
      <c r="E55">
        <f t="shared" si="1"/>
        <v>2.9799999999999998E-6</v>
      </c>
    </row>
    <row r="56" spans="1:5" x14ac:dyDescent="0.2">
      <c r="A56" t="s">
        <v>109</v>
      </c>
      <c r="B56" t="s">
        <v>110</v>
      </c>
      <c r="C56">
        <f>3*10^-3</f>
        <v>3.0000000000000001E-3</v>
      </c>
      <c r="D56">
        <f t="shared" si="0"/>
        <v>3E-9</v>
      </c>
      <c r="E56">
        <f t="shared" si="1"/>
        <v>3.0000000000000001E-6</v>
      </c>
    </row>
    <row r="57" spans="1:5" x14ac:dyDescent="0.2">
      <c r="A57" t="s">
        <v>111</v>
      </c>
      <c r="B57" t="s">
        <v>112</v>
      </c>
      <c r="C57">
        <f>3*10^-3</f>
        <v>3.0000000000000001E-3</v>
      </c>
      <c r="D57">
        <f t="shared" si="0"/>
        <v>3E-9</v>
      </c>
      <c r="E57">
        <f t="shared" si="1"/>
        <v>3.0000000000000001E-6</v>
      </c>
    </row>
    <row r="58" spans="1:5" x14ac:dyDescent="0.2">
      <c r="A58" t="s">
        <v>113</v>
      </c>
      <c r="B58" t="s">
        <v>114</v>
      </c>
      <c r="C58">
        <f>3.07*10^-3</f>
        <v>3.0699999999999998E-3</v>
      </c>
      <c r="D58">
        <f t="shared" si="0"/>
        <v>3.0699999999999999E-9</v>
      </c>
      <c r="E58">
        <f t="shared" si="1"/>
        <v>3.0699999999999998E-6</v>
      </c>
    </row>
    <row r="59" spans="1:5" x14ac:dyDescent="0.2">
      <c r="A59" t="s">
        <v>115</v>
      </c>
      <c r="B59" t="s">
        <v>116</v>
      </c>
      <c r="C59">
        <f>3.83*10^-3</f>
        <v>3.8300000000000001E-3</v>
      </c>
      <c r="D59">
        <f t="shared" si="0"/>
        <v>3.8300000000000002E-9</v>
      </c>
      <c r="E59">
        <f t="shared" si="1"/>
        <v>3.8299999999999998E-6</v>
      </c>
    </row>
    <row r="60" spans="1:5" x14ac:dyDescent="0.2">
      <c r="A60" t="s">
        <v>117</v>
      </c>
      <c r="B60" t="s">
        <v>118</v>
      </c>
      <c r="C60">
        <f>4*10^-3</f>
        <v>4.0000000000000001E-3</v>
      </c>
      <c r="D60">
        <f t="shared" si="0"/>
        <v>4.0000000000000002E-9</v>
      </c>
      <c r="E60">
        <f t="shared" si="1"/>
        <v>3.9999999999999998E-6</v>
      </c>
    </row>
    <row r="61" spans="1:5" x14ac:dyDescent="0.2">
      <c r="A61" t="s">
        <v>119</v>
      </c>
      <c r="B61" t="s">
        <v>120</v>
      </c>
      <c r="C61">
        <f>4.2*10^-3</f>
        <v>4.2000000000000006E-3</v>
      </c>
      <c r="D61">
        <f t="shared" si="0"/>
        <v>4.2000000000000004E-9</v>
      </c>
      <c r="E61">
        <f t="shared" si="1"/>
        <v>4.2000000000000004E-6</v>
      </c>
    </row>
    <row r="62" spans="1:5" x14ac:dyDescent="0.2">
      <c r="A62" t="s">
        <v>121</v>
      </c>
      <c r="B62" t="s">
        <v>122</v>
      </c>
      <c r="C62">
        <f>4.4*10^-3</f>
        <v>4.4000000000000003E-3</v>
      </c>
      <c r="D62">
        <f t="shared" si="0"/>
        <v>4.4000000000000005E-9</v>
      </c>
      <c r="E62">
        <f t="shared" si="1"/>
        <v>4.4000000000000002E-6</v>
      </c>
    </row>
    <row r="63" spans="1:5" x14ac:dyDescent="0.2">
      <c r="A63" t="s">
        <v>123</v>
      </c>
      <c r="B63" t="s">
        <v>124</v>
      </c>
      <c r="C63">
        <f>5.01*10^-3</f>
        <v>5.0099999999999997E-3</v>
      </c>
      <c r="D63">
        <f t="shared" si="0"/>
        <v>5.0099999999999999E-9</v>
      </c>
      <c r="E63">
        <f t="shared" si="1"/>
        <v>5.0099999999999995E-6</v>
      </c>
    </row>
    <row r="64" spans="1:5" x14ac:dyDescent="0.2">
      <c r="A64" t="s">
        <v>125</v>
      </c>
      <c r="B64" t="s">
        <v>126</v>
      </c>
      <c r="C64">
        <f>8*10^-3</f>
        <v>8.0000000000000002E-3</v>
      </c>
      <c r="D64">
        <f t="shared" si="0"/>
        <v>8.0000000000000005E-9</v>
      </c>
      <c r="E64">
        <f t="shared" si="1"/>
        <v>7.9999999999999996E-6</v>
      </c>
    </row>
    <row r="65" spans="1:5" x14ac:dyDescent="0.2">
      <c r="A65" t="s">
        <v>127</v>
      </c>
      <c r="B65" t="s">
        <v>128</v>
      </c>
      <c r="C65">
        <f>2.51*10^-2</f>
        <v>2.5099999999999997E-2</v>
      </c>
      <c r="D65">
        <f t="shared" si="0"/>
        <v>2.5099999999999996E-8</v>
      </c>
      <c r="E65">
        <f t="shared" si="1"/>
        <v>2.5099999999999997E-5</v>
      </c>
    </row>
    <row r="66" spans="1:5" x14ac:dyDescent="0.2">
      <c r="A66" t="s">
        <v>129</v>
      </c>
      <c r="B66" t="s">
        <v>130</v>
      </c>
      <c r="C66">
        <f>4.07*10^-2</f>
        <v>4.0700000000000007E-2</v>
      </c>
      <c r="D66">
        <f t="shared" si="0"/>
        <v>4.0700000000000007E-8</v>
      </c>
      <c r="E66">
        <f t="shared" si="1"/>
        <v>4.0700000000000007E-5</v>
      </c>
    </row>
    <row r="67" spans="1:5" x14ac:dyDescent="0.2">
      <c r="A67" t="s">
        <v>131</v>
      </c>
      <c r="B67" t="s">
        <v>132</v>
      </c>
      <c r="C67">
        <f>1.46*10^-2</f>
        <v>1.46E-2</v>
      </c>
      <c r="D67">
        <f t="shared" ref="D67:D89" si="2">C67/1000000</f>
        <v>1.46E-8</v>
      </c>
      <c r="E67">
        <f t="shared" ref="E67:E89" si="3">C67/1000</f>
        <v>1.4600000000000001E-5</v>
      </c>
    </row>
    <row r="68" spans="1:5" x14ac:dyDescent="0.2">
      <c r="A68" t="s">
        <v>133</v>
      </c>
      <c r="B68" t="s">
        <v>134</v>
      </c>
      <c r="C68">
        <f>3*10^-2</f>
        <v>0.03</v>
      </c>
      <c r="D68">
        <f t="shared" si="2"/>
        <v>2.9999999999999997E-8</v>
      </c>
      <c r="E68">
        <f t="shared" si="3"/>
        <v>2.9999999999999997E-5</v>
      </c>
    </row>
    <row r="69" spans="1:5" x14ac:dyDescent="0.2">
      <c r="A69" t="s">
        <v>135</v>
      </c>
      <c r="B69" t="s">
        <v>136</v>
      </c>
      <c r="C69">
        <f>3*10^-2</f>
        <v>0.03</v>
      </c>
      <c r="D69">
        <f t="shared" si="2"/>
        <v>2.9999999999999997E-8</v>
      </c>
      <c r="E69">
        <f t="shared" si="3"/>
        <v>2.9999999999999997E-5</v>
      </c>
    </row>
    <row r="70" spans="1:5" x14ac:dyDescent="0.2">
      <c r="A70" t="s">
        <v>137</v>
      </c>
      <c r="B70" t="s">
        <v>138</v>
      </c>
      <c r="C70">
        <f>3*10^-2</f>
        <v>0.03</v>
      </c>
      <c r="D70">
        <f t="shared" si="2"/>
        <v>2.9999999999999997E-8</v>
      </c>
      <c r="E70">
        <f t="shared" si="3"/>
        <v>2.9999999999999997E-5</v>
      </c>
    </row>
    <row r="71" spans="1:5" x14ac:dyDescent="0.2">
      <c r="A71" t="s">
        <v>139</v>
      </c>
      <c r="B71" t="s">
        <v>140</v>
      </c>
      <c r="C71">
        <f>3*10^-2</f>
        <v>0.03</v>
      </c>
      <c r="D71">
        <f t="shared" si="2"/>
        <v>2.9999999999999997E-8</v>
      </c>
      <c r="E71">
        <f t="shared" si="3"/>
        <v>2.9999999999999997E-5</v>
      </c>
    </row>
    <row r="72" spans="1:5" x14ac:dyDescent="0.2">
      <c r="A72" t="s">
        <v>141</v>
      </c>
      <c r="B72" t="s">
        <v>142</v>
      </c>
      <c r="C72">
        <f>3.91*10^-2</f>
        <v>3.9100000000000003E-2</v>
      </c>
      <c r="D72">
        <f t="shared" si="2"/>
        <v>3.9100000000000006E-8</v>
      </c>
      <c r="E72">
        <f t="shared" si="3"/>
        <v>3.9100000000000002E-5</v>
      </c>
    </row>
    <row r="73" spans="1:5" x14ac:dyDescent="0.2">
      <c r="A73" t="s">
        <v>143</v>
      </c>
      <c r="B73" t="s">
        <v>144</v>
      </c>
      <c r="C73">
        <v>0.17199999999999999</v>
      </c>
      <c r="D73">
        <f t="shared" si="2"/>
        <v>1.7199999999999998E-7</v>
      </c>
      <c r="E73">
        <f t="shared" si="3"/>
        <v>1.7199999999999998E-4</v>
      </c>
    </row>
    <row r="74" spans="1:5" x14ac:dyDescent="0.2">
      <c r="A74" t="s">
        <v>145</v>
      </c>
      <c r="B74" t="s">
        <v>146</v>
      </c>
      <c r="C74">
        <v>0.24</v>
      </c>
      <c r="D74">
        <f t="shared" si="2"/>
        <v>2.3999999999999998E-7</v>
      </c>
      <c r="E74">
        <f t="shared" si="3"/>
        <v>2.3999999999999998E-4</v>
      </c>
    </row>
    <row r="75" spans="1:5" x14ac:dyDescent="0.2">
      <c r="A75" t="s">
        <v>147</v>
      </c>
      <c r="B75" t="s">
        <v>148</v>
      </c>
      <c r="C75">
        <v>0.26800000000000002</v>
      </c>
      <c r="D75">
        <f t="shared" si="2"/>
        <v>2.6800000000000002E-7</v>
      </c>
      <c r="E75">
        <f t="shared" si="3"/>
        <v>2.6800000000000001E-4</v>
      </c>
    </row>
    <row r="76" spans="1:5" x14ac:dyDescent="0.2">
      <c r="A76" t="s">
        <v>149</v>
      </c>
      <c r="B76" t="s">
        <v>150</v>
      </c>
      <c r="C76">
        <v>0.5</v>
      </c>
      <c r="D76">
        <f t="shared" si="2"/>
        <v>4.9999999999999998E-7</v>
      </c>
      <c r="E76">
        <f t="shared" si="3"/>
        <v>5.0000000000000001E-4</v>
      </c>
    </row>
    <row r="77" spans="1:5" x14ac:dyDescent="0.2">
      <c r="A77" t="s">
        <v>151</v>
      </c>
      <c r="B77" t="s">
        <v>152</v>
      </c>
      <c r="C77">
        <v>0.55000000000000004</v>
      </c>
      <c r="D77">
        <f t="shared" si="2"/>
        <v>5.5000000000000003E-7</v>
      </c>
      <c r="E77">
        <f t="shared" si="3"/>
        <v>5.5000000000000003E-4</v>
      </c>
    </row>
    <row r="78" spans="1:5" x14ac:dyDescent="0.2">
      <c r="A78" t="s">
        <v>153</v>
      </c>
      <c r="B78" t="s">
        <v>154</v>
      </c>
      <c r="C78">
        <v>1.02</v>
      </c>
      <c r="D78">
        <f t="shared" si="2"/>
        <v>1.02E-6</v>
      </c>
      <c r="E78">
        <f t="shared" si="3"/>
        <v>1.0200000000000001E-3</v>
      </c>
    </row>
    <row r="79" spans="1:5" x14ac:dyDescent="0.2">
      <c r="A79" t="s">
        <v>155</v>
      </c>
      <c r="B79" t="s">
        <v>156</v>
      </c>
      <c r="C79">
        <v>2.5</v>
      </c>
      <c r="D79">
        <f t="shared" si="2"/>
        <v>2.5000000000000002E-6</v>
      </c>
      <c r="E79">
        <f t="shared" si="3"/>
        <v>2.5000000000000001E-3</v>
      </c>
    </row>
    <row r="80" spans="1:5" x14ac:dyDescent="0.2">
      <c r="A80" t="s">
        <v>157</v>
      </c>
      <c r="B80" t="s">
        <v>158</v>
      </c>
      <c r="C80">
        <v>2.99</v>
      </c>
      <c r="D80">
        <f t="shared" si="2"/>
        <v>2.9900000000000002E-6</v>
      </c>
      <c r="E80">
        <f t="shared" si="3"/>
        <v>2.99E-3</v>
      </c>
    </row>
    <row r="81" spans="1:5" x14ac:dyDescent="0.2">
      <c r="A81" t="s">
        <v>159</v>
      </c>
      <c r="B81" t="s">
        <v>160</v>
      </c>
      <c r="C81">
        <v>5.04</v>
      </c>
      <c r="D81">
        <f t="shared" si="2"/>
        <v>5.04E-6</v>
      </c>
      <c r="E81">
        <f t="shared" si="3"/>
        <v>5.0400000000000002E-3</v>
      </c>
    </row>
    <row r="82" spans="1:5" x14ac:dyDescent="0.2">
      <c r="A82" t="s">
        <v>161</v>
      </c>
      <c r="B82" t="s">
        <v>162</v>
      </c>
      <c r="C82">
        <v>10</v>
      </c>
      <c r="D82">
        <f t="shared" si="2"/>
        <v>1.0000000000000001E-5</v>
      </c>
      <c r="E82">
        <f t="shared" si="3"/>
        <v>0.01</v>
      </c>
    </row>
    <row r="83" spans="1:5" x14ac:dyDescent="0.2">
      <c r="A83" t="s">
        <v>163</v>
      </c>
      <c r="B83" t="s">
        <v>164</v>
      </c>
      <c r="C83">
        <v>15</v>
      </c>
      <c r="D83">
        <f t="shared" si="2"/>
        <v>1.5E-5</v>
      </c>
      <c r="E83">
        <f t="shared" si="3"/>
        <v>1.4999999999999999E-2</v>
      </c>
    </row>
    <row r="84" spans="1:5" x14ac:dyDescent="0.2">
      <c r="A84" t="s">
        <v>165</v>
      </c>
      <c r="B84" t="s">
        <v>166</v>
      </c>
      <c r="C84">
        <v>16.7</v>
      </c>
      <c r="D84">
        <f t="shared" si="2"/>
        <v>1.6699999999999999E-5</v>
      </c>
      <c r="E84">
        <f t="shared" si="3"/>
        <v>1.67E-2</v>
      </c>
    </row>
    <row r="85" spans="1:5" x14ac:dyDescent="0.2">
      <c r="A85" t="s">
        <v>167</v>
      </c>
      <c r="B85" t="s">
        <v>168</v>
      </c>
      <c r="C85">
        <v>30</v>
      </c>
      <c r="D85">
        <f t="shared" si="2"/>
        <v>3.0000000000000001E-5</v>
      </c>
      <c r="E85">
        <f t="shared" si="3"/>
        <v>0.03</v>
      </c>
    </row>
    <row r="86" spans="1:5" x14ac:dyDescent="0.2">
      <c r="A86" t="s">
        <v>169</v>
      </c>
      <c r="B86" t="s">
        <v>170</v>
      </c>
      <c r="C86">
        <v>43.1</v>
      </c>
      <c r="D86">
        <f t="shared" si="2"/>
        <v>4.3100000000000004E-5</v>
      </c>
      <c r="E86">
        <f t="shared" si="3"/>
        <v>4.3099999999999999E-2</v>
      </c>
    </row>
    <row r="87" spans="1:5" x14ac:dyDescent="0.2">
      <c r="A87" t="s">
        <v>171</v>
      </c>
      <c r="B87" t="s">
        <v>172</v>
      </c>
      <c r="C87">
        <v>70.7</v>
      </c>
      <c r="D87">
        <f t="shared" si="2"/>
        <v>7.0699999999999997E-5</v>
      </c>
      <c r="E87">
        <f t="shared" si="3"/>
        <v>7.0699999999999999E-2</v>
      </c>
    </row>
    <row r="88" spans="1:5" x14ac:dyDescent="0.2">
      <c r="A88" t="s">
        <v>173</v>
      </c>
      <c r="B88" t="s">
        <v>174</v>
      </c>
      <c r="C88">
        <v>99.2</v>
      </c>
      <c r="D88">
        <f t="shared" si="2"/>
        <v>9.9199999999999999E-5</v>
      </c>
      <c r="E88">
        <f t="shared" si="3"/>
        <v>9.9199999999999997E-2</v>
      </c>
    </row>
    <row r="89" spans="1:5" x14ac:dyDescent="0.2">
      <c r="A89" t="s">
        <v>175</v>
      </c>
      <c r="B89" t="s">
        <v>176</v>
      </c>
      <c r="C89">
        <v>420</v>
      </c>
      <c r="D89">
        <f t="shared" si="2"/>
        <v>4.2000000000000002E-4</v>
      </c>
      <c r="E89">
        <f t="shared" si="3"/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Smith</dc:creator>
  <cp:lastModifiedBy>Alina Smith</cp:lastModifiedBy>
  <dcterms:created xsi:type="dcterms:W3CDTF">2024-05-14T10:26:57Z</dcterms:created>
  <dcterms:modified xsi:type="dcterms:W3CDTF">2024-05-14T10:33:03Z</dcterms:modified>
</cp:coreProperties>
</file>