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B42" i="1" l="1"/>
  <c r="A42" i="1"/>
  <c r="B41" i="1"/>
  <c r="A41" i="1"/>
  <c r="B40" i="1"/>
  <c r="A40" i="1"/>
  <c r="B39" i="1"/>
  <c r="A39" i="1"/>
  <c r="B38" i="1"/>
  <c r="A38" i="1"/>
  <c r="B37" i="1"/>
  <c r="A37" i="1"/>
  <c r="B36" i="1"/>
  <c r="A36" i="1"/>
  <c r="B35" i="1"/>
  <c r="A35" i="1"/>
  <c r="P24" i="1"/>
  <c r="O24" i="1"/>
  <c r="P23" i="1"/>
  <c r="O23" i="1"/>
  <c r="M22" i="1"/>
  <c r="B22" i="1"/>
  <c r="M21" i="1"/>
  <c r="B21" i="1"/>
  <c r="B19" i="1"/>
  <c r="B18" i="1"/>
  <c r="I17" i="1"/>
  <c r="H17" i="1"/>
  <c r="B17" i="1"/>
  <c r="G16" i="1"/>
  <c r="F16" i="1"/>
  <c r="E16" i="1"/>
  <c r="B16" i="1"/>
  <c r="I15" i="1"/>
  <c r="H15" i="1"/>
  <c r="G15" i="1"/>
  <c r="F15" i="1"/>
  <c r="E15" i="1"/>
  <c r="I14" i="1"/>
  <c r="H14" i="1"/>
  <c r="G14" i="1"/>
  <c r="F14" i="1"/>
  <c r="E14" i="1"/>
  <c r="I13" i="1"/>
  <c r="H13" i="1"/>
  <c r="G13" i="1"/>
  <c r="F13" i="1"/>
  <c r="E13" i="1"/>
  <c r="I12" i="1"/>
  <c r="H12" i="1"/>
  <c r="G12" i="1"/>
  <c r="F12" i="1"/>
  <c r="E12" i="1"/>
  <c r="I11" i="1"/>
  <c r="H11" i="1"/>
  <c r="G11" i="1"/>
  <c r="F11" i="1"/>
  <c r="E11" i="1"/>
  <c r="I10" i="1"/>
  <c r="H10" i="1"/>
  <c r="G10" i="1"/>
  <c r="F10" i="1"/>
  <c r="E10" i="1"/>
  <c r="I9" i="1"/>
  <c r="H9" i="1"/>
  <c r="G9" i="1"/>
  <c r="F9" i="1"/>
  <c r="E9" i="1"/>
  <c r="I8" i="1"/>
  <c r="H8" i="1"/>
  <c r="G8" i="1"/>
  <c r="F8" i="1"/>
  <c r="E8" i="1"/>
  <c r="I7" i="1"/>
  <c r="H7" i="1"/>
  <c r="G7" i="1"/>
  <c r="F7" i="1"/>
  <c r="E7" i="1"/>
</calcChain>
</file>

<file path=xl/sharedStrings.xml><?xml version="1.0" encoding="utf-8"?>
<sst xmlns="http://schemas.openxmlformats.org/spreadsheetml/2006/main" count="43" uniqueCount="40">
  <si>
    <t>Установить зависимость температуры замерзания сыра (Тз)    
 от концентрации в нем соли (Сс).</t>
  </si>
  <si>
    <t>Cc,%</t>
  </si>
  <si>
    <t>Тз,град C</t>
  </si>
  <si>
    <t>n=</t>
  </si>
  <si>
    <t>xi</t>
  </si>
  <si>
    <t>yi</t>
  </si>
  <si>
    <t>xiyi</t>
  </si>
  <si>
    <t>xi2</t>
  </si>
  <si>
    <t>yi2</t>
  </si>
  <si>
    <t>∑</t>
  </si>
  <si>
    <t>ср.знач</t>
  </si>
  <si>
    <t>Dв</t>
  </si>
  <si>
    <t>r(x,y)=</t>
  </si>
  <si>
    <t>t рсач=</t>
  </si>
  <si>
    <t>t табл=</t>
  </si>
  <si>
    <t xml:space="preserve">при уровне значимости α = 0,05 коэффициент 
корреляции считаем значимо отличающимся от нуля, а следовательно, связь между величинами x, y признается статистически значимой, т.е. результаты исследований не случайны и могут быть признаны достоверными. </t>
  </si>
  <si>
    <t>8b0+25,3b1=-29,2</t>
  </si>
  <si>
    <t>25,3b0+102,23b1=-112,1</t>
  </si>
  <si>
    <t>b1=</t>
  </si>
  <si>
    <t>bo=</t>
  </si>
  <si>
    <t>эмпирическое лин уравн регрессии</t>
  </si>
  <si>
    <t>x</t>
  </si>
  <si>
    <t>y</t>
  </si>
  <si>
    <t>y^=-0,84-,89x</t>
  </si>
  <si>
    <t>вид зависимости</t>
  </si>
  <si>
    <t>уравнение зависисмости</t>
  </si>
  <si>
    <t>R2</t>
  </si>
  <si>
    <t>r2=</t>
  </si>
  <si>
    <t>а)Линейная</t>
  </si>
  <si>
    <t>б)Квадратичная</t>
  </si>
  <si>
    <t>в)Гиперболическая</t>
  </si>
  <si>
    <t>г)Логарифмическая</t>
  </si>
  <si>
    <t>д)Экспоненциальная</t>
  </si>
  <si>
    <t>е)Степенная</t>
  </si>
  <si>
    <t>ж)Гиперболическая</t>
  </si>
  <si>
    <t>y=-0,84-0,89x</t>
  </si>
  <si>
    <t>y=-0,84-0,89/x</t>
  </si>
  <si>
    <t>y=-0,84-0,89*lnx</t>
  </si>
  <si>
    <t>y=</t>
  </si>
  <si>
    <t>1/yi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</si>
</sst>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2" borderId="1" xfId="0" applyFill="1" applyBorder="1"/>
    <xf numFmtId="0" fontId="0" fillId="3" borderId="0" xfId="0" applyFill="1"/>
    <xf numFmtId="2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0" fillId="0" borderId="0" xfId="0" quotePrefix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9699705790624997E-2"/>
          <c:y val="5.9175095697268781E-2"/>
          <c:w val="0.90182675887698815"/>
          <c:h val="0.89578946936549808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4059245349681691"/>
                  <c:y val="-8.474098983592995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24195242488282878"/>
                  <c:y val="0.1016440572583529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Лист1!$B$3:$I$3</c:f>
              <c:numCache>
                <c:formatCode>General</c:formatCode>
                <c:ptCount val="8"/>
                <c:pt idx="0">
                  <c:v>1</c:v>
                </c:pt>
                <c:pt idx="1">
                  <c:v>1.3</c:v>
                </c:pt>
                <c:pt idx="2">
                  <c:v>2.2000000000000002</c:v>
                </c:pt>
                <c:pt idx="3">
                  <c:v>2.6</c:v>
                </c:pt>
                <c:pt idx="4">
                  <c:v>3.3</c:v>
                </c:pt>
                <c:pt idx="5">
                  <c:v>3.6</c:v>
                </c:pt>
                <c:pt idx="6">
                  <c:v>5.3</c:v>
                </c:pt>
                <c:pt idx="7">
                  <c:v>6</c:v>
                </c:pt>
              </c:numCache>
            </c:numRef>
          </c:xVal>
          <c:yVal>
            <c:numRef>
              <c:f>Лист1!$B$4:$I$4</c:f>
              <c:numCache>
                <c:formatCode>General</c:formatCode>
                <c:ptCount val="8"/>
                <c:pt idx="0">
                  <c:v>-1.3</c:v>
                </c:pt>
                <c:pt idx="1">
                  <c:v>-2.2000000000000002</c:v>
                </c:pt>
                <c:pt idx="2">
                  <c:v>-2.8</c:v>
                </c:pt>
                <c:pt idx="3">
                  <c:v>-3.2</c:v>
                </c:pt>
                <c:pt idx="4">
                  <c:v>-3.8</c:v>
                </c:pt>
                <c:pt idx="5">
                  <c:v>-4.4000000000000004</c:v>
                </c:pt>
                <c:pt idx="6">
                  <c:v>-5.6</c:v>
                </c:pt>
                <c:pt idx="7">
                  <c:v>-5.9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8131984"/>
        <c:axId val="1818134704"/>
      </c:scatterChart>
      <c:valAx>
        <c:axId val="181813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18134704"/>
        <c:crosses val="autoZero"/>
        <c:crossBetween val="midCat"/>
      </c:valAx>
      <c:valAx>
        <c:axId val="181813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18131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5246391076115483"/>
                  <c:y val="8.291666666666666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Лист1!$A$35:$A$42</c:f>
              <c:numCache>
                <c:formatCode>General</c:formatCode>
                <c:ptCount val="8"/>
                <c:pt idx="0">
                  <c:v>1</c:v>
                </c:pt>
                <c:pt idx="1">
                  <c:v>1.3</c:v>
                </c:pt>
                <c:pt idx="2">
                  <c:v>2.2000000000000002</c:v>
                </c:pt>
                <c:pt idx="3">
                  <c:v>2.6</c:v>
                </c:pt>
                <c:pt idx="4">
                  <c:v>3.3</c:v>
                </c:pt>
                <c:pt idx="5">
                  <c:v>3.6</c:v>
                </c:pt>
                <c:pt idx="6">
                  <c:v>5.3</c:v>
                </c:pt>
                <c:pt idx="7">
                  <c:v>6</c:v>
                </c:pt>
              </c:numCache>
            </c:numRef>
          </c:xVal>
          <c:yVal>
            <c:numRef>
              <c:f>Лист1!$B$35:$B$42</c:f>
              <c:numCache>
                <c:formatCode>General</c:formatCode>
                <c:ptCount val="8"/>
                <c:pt idx="0">
                  <c:v>-0.76923076923076916</c:v>
                </c:pt>
                <c:pt idx="1">
                  <c:v>-0.45454545454545453</c:v>
                </c:pt>
                <c:pt idx="2">
                  <c:v>-0.35714285714285715</c:v>
                </c:pt>
                <c:pt idx="3">
                  <c:v>-0.3125</c:v>
                </c:pt>
                <c:pt idx="4">
                  <c:v>-0.26315789473684209</c:v>
                </c:pt>
                <c:pt idx="5">
                  <c:v>-0.22727272727272727</c:v>
                </c:pt>
                <c:pt idx="6">
                  <c:v>-0.17857142857142858</c:v>
                </c:pt>
                <c:pt idx="7">
                  <c:v>-0.16949152542372881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6009568"/>
        <c:axId val="2046010112"/>
      </c:scatterChart>
      <c:valAx>
        <c:axId val="2046009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46010112"/>
        <c:crosses val="autoZero"/>
        <c:crossBetween val="midCat"/>
      </c:valAx>
      <c:valAx>
        <c:axId val="204601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46009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422016</xdr:colOff>
      <xdr:row>0</xdr:row>
      <xdr:rowOff>146802</xdr:rowOff>
    </xdr:from>
    <xdr:to>
      <xdr:col>17</xdr:col>
      <xdr:colOff>115334</xdr:colOff>
      <xdr:row>15</xdr:row>
      <xdr:rowOff>146802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211666</xdr:colOff>
      <xdr:row>32</xdr:row>
      <xdr:rowOff>34807</xdr:rowOff>
    </xdr:from>
    <xdr:to>
      <xdr:col>9</xdr:col>
      <xdr:colOff>503296</xdr:colOff>
      <xdr:row>47</xdr:row>
      <xdr:rowOff>96896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2"/>
  <sheetViews>
    <sheetView tabSelected="1" topLeftCell="D12" zoomScale="81" workbookViewId="0">
      <selection activeCell="A35" sqref="A35:B42"/>
    </sheetView>
  </sheetViews>
  <sheetFormatPr defaultRowHeight="14.4" x14ac:dyDescent="0.3"/>
  <cols>
    <col min="2" max="2" width="9.88671875" bestFit="1" customWidth="1"/>
  </cols>
  <sheetData>
    <row r="1" spans="1:9" x14ac:dyDescent="0.3">
      <c r="A1" s="7" t="s">
        <v>0</v>
      </c>
      <c r="B1" s="6"/>
      <c r="C1" s="6"/>
      <c r="D1" s="6"/>
      <c r="E1" s="6"/>
      <c r="F1" s="6"/>
      <c r="G1" s="6"/>
      <c r="H1" s="6"/>
      <c r="I1" s="6"/>
    </row>
    <row r="2" spans="1:9" x14ac:dyDescent="0.3">
      <c r="A2" s="6"/>
      <c r="B2" s="6"/>
      <c r="C2" s="6"/>
      <c r="D2" s="6"/>
      <c r="E2" s="6"/>
      <c r="F2" s="6"/>
      <c r="G2" s="6"/>
      <c r="H2" s="6"/>
      <c r="I2" s="6"/>
    </row>
    <row r="3" spans="1:9" x14ac:dyDescent="0.3">
      <c r="A3" t="s">
        <v>1</v>
      </c>
      <c r="B3">
        <v>1</v>
      </c>
      <c r="C3">
        <v>1.3</v>
      </c>
      <c r="D3">
        <v>2.2000000000000002</v>
      </c>
      <c r="E3">
        <v>2.6</v>
      </c>
      <c r="F3">
        <v>3.3</v>
      </c>
      <c r="G3">
        <v>3.6</v>
      </c>
      <c r="H3">
        <v>5.3</v>
      </c>
      <c r="I3">
        <v>6</v>
      </c>
    </row>
    <row r="4" spans="1:9" x14ac:dyDescent="0.3">
      <c r="A4" t="s">
        <v>2</v>
      </c>
      <c r="B4">
        <v>-1.3</v>
      </c>
      <c r="C4">
        <v>-2.2000000000000002</v>
      </c>
      <c r="D4">
        <v>-2.8</v>
      </c>
      <c r="E4">
        <v>-3.2</v>
      </c>
      <c r="F4">
        <v>-3.8</v>
      </c>
      <c r="G4">
        <v>-4.4000000000000004</v>
      </c>
      <c r="H4">
        <v>-5.6</v>
      </c>
      <c r="I4">
        <v>-5.9</v>
      </c>
    </row>
    <row r="6" spans="1:9" x14ac:dyDescent="0.3">
      <c r="A6" t="s">
        <v>3</v>
      </c>
      <c r="B6">
        <v>8</v>
      </c>
      <c r="D6" s="1"/>
      <c r="E6" s="1" t="s">
        <v>4</v>
      </c>
      <c r="F6" s="1" t="s">
        <v>5</v>
      </c>
      <c r="G6" s="1" t="s">
        <v>6</v>
      </c>
      <c r="H6" s="1" t="s">
        <v>7</v>
      </c>
      <c r="I6" s="1" t="s">
        <v>8</v>
      </c>
    </row>
    <row r="7" spans="1:9" x14ac:dyDescent="0.3">
      <c r="D7" s="1">
        <v>1</v>
      </c>
      <c r="E7" s="1">
        <f>B3</f>
        <v>1</v>
      </c>
      <c r="F7" s="1">
        <f>B4</f>
        <v>-1.3</v>
      </c>
      <c r="G7" s="1">
        <f>E7*F7</f>
        <v>-1.3</v>
      </c>
      <c r="H7" s="1">
        <f>E7*E7</f>
        <v>1</v>
      </c>
      <c r="I7" s="1">
        <f>F7*F7</f>
        <v>1.6900000000000002</v>
      </c>
    </row>
    <row r="8" spans="1:9" x14ac:dyDescent="0.3">
      <c r="D8" s="1">
        <v>2</v>
      </c>
      <c r="E8" s="1">
        <f>C3</f>
        <v>1.3</v>
      </c>
      <c r="F8" s="1">
        <f>C4</f>
        <v>-2.2000000000000002</v>
      </c>
      <c r="G8" s="1">
        <f t="shared" ref="G8:G14" si="0">E8*F8</f>
        <v>-2.8600000000000003</v>
      </c>
      <c r="H8" s="1">
        <f t="shared" ref="H8:H14" si="1">E8*E8</f>
        <v>1.6900000000000002</v>
      </c>
      <c r="I8" s="1">
        <f t="shared" ref="I8:I14" si="2">F8*F8</f>
        <v>4.8400000000000007</v>
      </c>
    </row>
    <row r="9" spans="1:9" x14ac:dyDescent="0.3">
      <c r="D9" s="1">
        <v>3</v>
      </c>
      <c r="E9" s="1">
        <f>D3</f>
        <v>2.2000000000000002</v>
      </c>
      <c r="F9" s="1">
        <f>D4</f>
        <v>-2.8</v>
      </c>
      <c r="G9" s="1">
        <f t="shared" si="0"/>
        <v>-6.16</v>
      </c>
      <c r="H9" s="1">
        <f t="shared" si="1"/>
        <v>4.8400000000000007</v>
      </c>
      <c r="I9" s="1">
        <f t="shared" si="2"/>
        <v>7.839999999999999</v>
      </c>
    </row>
    <row r="10" spans="1:9" x14ac:dyDescent="0.3">
      <c r="D10" s="1">
        <v>4</v>
      </c>
      <c r="E10" s="1">
        <f>E3</f>
        <v>2.6</v>
      </c>
      <c r="F10" s="1">
        <f>E4</f>
        <v>-3.2</v>
      </c>
      <c r="G10" s="1">
        <f t="shared" si="0"/>
        <v>-8.32</v>
      </c>
      <c r="H10" s="1">
        <f t="shared" si="1"/>
        <v>6.7600000000000007</v>
      </c>
      <c r="I10" s="1">
        <f t="shared" si="2"/>
        <v>10.240000000000002</v>
      </c>
    </row>
    <row r="11" spans="1:9" x14ac:dyDescent="0.3">
      <c r="D11" s="1">
        <v>5</v>
      </c>
      <c r="E11" s="1">
        <f>F3</f>
        <v>3.3</v>
      </c>
      <c r="F11" s="1">
        <f>F4</f>
        <v>-3.8</v>
      </c>
      <c r="G11" s="1">
        <f t="shared" si="0"/>
        <v>-12.54</v>
      </c>
      <c r="H11" s="1">
        <f t="shared" si="1"/>
        <v>10.889999999999999</v>
      </c>
      <c r="I11" s="1">
        <f t="shared" si="2"/>
        <v>14.44</v>
      </c>
    </row>
    <row r="12" spans="1:9" x14ac:dyDescent="0.3">
      <c r="D12" s="1">
        <v>6</v>
      </c>
      <c r="E12" s="1">
        <f>G3</f>
        <v>3.6</v>
      </c>
      <c r="F12" s="1">
        <f>G4</f>
        <v>-4.4000000000000004</v>
      </c>
      <c r="G12" s="1">
        <f t="shared" si="0"/>
        <v>-15.840000000000002</v>
      </c>
      <c r="H12" s="1">
        <f t="shared" si="1"/>
        <v>12.96</v>
      </c>
      <c r="I12" s="1">
        <f t="shared" si="2"/>
        <v>19.360000000000003</v>
      </c>
    </row>
    <row r="13" spans="1:9" x14ac:dyDescent="0.3">
      <c r="D13" s="1">
        <v>7</v>
      </c>
      <c r="E13" s="1">
        <f>H3</f>
        <v>5.3</v>
      </c>
      <c r="F13" s="1">
        <f>H4</f>
        <v>-5.6</v>
      </c>
      <c r="G13" s="1">
        <f t="shared" si="0"/>
        <v>-29.679999999999996</v>
      </c>
      <c r="H13" s="1">
        <f t="shared" si="1"/>
        <v>28.09</v>
      </c>
      <c r="I13" s="1">
        <f t="shared" si="2"/>
        <v>31.359999999999996</v>
      </c>
    </row>
    <row r="14" spans="1:9" x14ac:dyDescent="0.3">
      <c r="D14" s="1">
        <v>8</v>
      </c>
      <c r="E14" s="1">
        <f>I3</f>
        <v>6</v>
      </c>
      <c r="F14" s="1">
        <f>I4</f>
        <v>-5.9</v>
      </c>
      <c r="G14" s="1">
        <f t="shared" si="0"/>
        <v>-35.400000000000006</v>
      </c>
      <c r="H14" s="1">
        <f t="shared" si="1"/>
        <v>36</v>
      </c>
      <c r="I14" s="1">
        <f t="shared" si="2"/>
        <v>34.81</v>
      </c>
    </row>
    <row r="15" spans="1:9" x14ac:dyDescent="0.3">
      <c r="D15" s="2" t="s">
        <v>9</v>
      </c>
      <c r="E15" s="1">
        <f>SUM(E7:E14)</f>
        <v>25.299999999999997</v>
      </c>
      <c r="F15" s="1">
        <f>SUM(F7:F14)</f>
        <v>-29.200000000000003</v>
      </c>
      <c r="G15" s="1">
        <f>SUM(G7:G14)</f>
        <v>-112.10000000000001</v>
      </c>
      <c r="H15" s="1">
        <f>SUM(H7:H14)</f>
        <v>102.23</v>
      </c>
      <c r="I15" s="1">
        <f>SUM(I7:I14)</f>
        <v>124.58000000000001</v>
      </c>
    </row>
    <row r="16" spans="1:9" x14ac:dyDescent="0.3">
      <c r="A16" t="s">
        <v>27</v>
      </c>
      <c r="B16">
        <f>B17*B17</f>
        <v>0.97580253164557029</v>
      </c>
      <c r="D16" s="1" t="s">
        <v>10</v>
      </c>
      <c r="E16" s="3">
        <f>E15/$B$6</f>
        <v>3.1624999999999996</v>
      </c>
      <c r="F16" s="3">
        <f>F15/$B$6</f>
        <v>-3.6500000000000004</v>
      </c>
      <c r="G16" s="3">
        <f>G15/$B$6</f>
        <v>-14.012500000000001</v>
      </c>
      <c r="H16" s="1"/>
      <c r="I16" s="1"/>
    </row>
    <row r="17" spans="1:16" x14ac:dyDescent="0.3">
      <c r="A17" t="s">
        <v>12</v>
      </c>
      <c r="B17" s="4">
        <f>(G16-E16*F16)/SQRT(H17*I17)</f>
        <v>-0.98782717701304934</v>
      </c>
      <c r="D17" s="1" t="s">
        <v>11</v>
      </c>
      <c r="E17" s="1"/>
      <c r="F17" s="1"/>
      <c r="G17" s="1"/>
      <c r="H17" s="3">
        <f>H15/$B$6-E16*E16</f>
        <v>2.7773437500000036</v>
      </c>
      <c r="I17" s="3">
        <f>I15/$B$6-F16*F16</f>
        <v>2.2499999999999982</v>
      </c>
    </row>
    <row r="18" spans="1:16" x14ac:dyDescent="0.3">
      <c r="A18" t="s">
        <v>13</v>
      </c>
      <c r="B18">
        <f>ABS(B17)*SQRT(($B$6-2)/(1-B17*B17))</f>
        <v>15.555057834383566</v>
      </c>
      <c r="D18" s="8" t="s">
        <v>15</v>
      </c>
      <c r="E18" s="9"/>
      <c r="F18" s="9"/>
      <c r="G18" s="9"/>
      <c r="H18" s="9"/>
      <c r="I18" s="9"/>
      <c r="J18" s="9"/>
      <c r="L18" s="10" t="s">
        <v>16</v>
      </c>
      <c r="M18" s="10"/>
    </row>
    <row r="19" spans="1:16" x14ac:dyDescent="0.3">
      <c r="A19" t="s">
        <v>14</v>
      </c>
      <c r="B19">
        <f>(2.57+2.31)/2</f>
        <v>2.44</v>
      </c>
      <c r="D19" s="9"/>
      <c r="E19" s="9"/>
      <c r="F19" s="9"/>
      <c r="G19" s="9"/>
      <c r="H19" s="9"/>
      <c r="I19" s="9"/>
      <c r="J19" s="9"/>
      <c r="L19" t="s">
        <v>17</v>
      </c>
    </row>
    <row r="20" spans="1:16" x14ac:dyDescent="0.3">
      <c r="D20" s="9"/>
      <c r="E20" s="9"/>
      <c r="F20" s="9"/>
      <c r="G20" s="9"/>
      <c r="H20" s="9"/>
      <c r="I20" s="9"/>
      <c r="J20" s="9"/>
    </row>
    <row r="21" spans="1:16" x14ac:dyDescent="0.3">
      <c r="A21" t="s">
        <v>18</v>
      </c>
      <c r="B21" s="5">
        <f>(G15-F15*(E15/B6))/(H15-E15*(E15/B6))</f>
        <v>-0.88911392405063217</v>
      </c>
      <c r="D21" s="9"/>
      <c r="E21" s="9"/>
      <c r="F21" s="9"/>
      <c r="G21" s="9"/>
      <c r="H21" s="9"/>
      <c r="I21" s="9"/>
      <c r="J21" s="9"/>
      <c r="L21" t="s">
        <v>18</v>
      </c>
      <c r="M21" s="5">
        <f>(G15-F15*(E15/B6))/(H15-E15*(E15/B6))</f>
        <v>-0.88911392405063217</v>
      </c>
    </row>
    <row r="22" spans="1:16" x14ac:dyDescent="0.3">
      <c r="A22" t="s">
        <v>19</v>
      </c>
      <c r="B22" s="5">
        <f>(F15-E15*M21)/B6</f>
        <v>-0.83817721518987653</v>
      </c>
      <c r="D22" s="9"/>
      <c r="E22" s="9"/>
      <c r="F22" s="9"/>
      <c r="G22" s="9"/>
      <c r="H22" s="9"/>
      <c r="I22" s="9"/>
      <c r="J22" s="9"/>
      <c r="L22" t="s">
        <v>19</v>
      </c>
      <c r="M22" s="5">
        <f>(F15-E15*M21)/B6</f>
        <v>-0.83817721518987653</v>
      </c>
      <c r="O22" s="1" t="s">
        <v>21</v>
      </c>
      <c r="P22" s="1" t="s">
        <v>22</v>
      </c>
    </row>
    <row r="23" spans="1:16" x14ac:dyDescent="0.3">
      <c r="O23" s="1">
        <f>E7</f>
        <v>1</v>
      </c>
      <c r="P23" s="1">
        <f>M22+M21*O23</f>
        <v>-1.7272911392405086</v>
      </c>
    </row>
    <row r="24" spans="1:16" x14ac:dyDescent="0.3">
      <c r="H24" t="s">
        <v>20</v>
      </c>
      <c r="L24" t="s">
        <v>23</v>
      </c>
      <c r="O24" s="1">
        <f>E14</f>
        <v>6</v>
      </c>
      <c r="P24" s="1">
        <f>M23+M22*O24</f>
        <v>-5.0290632911392592</v>
      </c>
    </row>
    <row r="25" spans="1:16" x14ac:dyDescent="0.3">
      <c r="A25" s="6" t="s">
        <v>24</v>
      </c>
      <c r="B25" s="6"/>
      <c r="C25" s="6" t="s">
        <v>25</v>
      </c>
      <c r="D25" s="6"/>
      <c r="E25" s="6"/>
      <c r="F25" t="s">
        <v>26</v>
      </c>
    </row>
    <row r="26" spans="1:16" x14ac:dyDescent="0.3">
      <c r="A26" s="6" t="s">
        <v>28</v>
      </c>
      <c r="B26" s="6"/>
      <c r="C26" s="6" t="s">
        <v>35</v>
      </c>
      <c r="D26" s="6"/>
      <c r="E26" s="6"/>
    </row>
    <row r="27" spans="1:16" x14ac:dyDescent="0.3">
      <c r="A27" s="6" t="s">
        <v>29</v>
      </c>
      <c r="B27" s="6"/>
      <c r="C27" s="6"/>
      <c r="D27" s="6"/>
      <c r="E27" s="6"/>
    </row>
    <row r="28" spans="1:16" x14ac:dyDescent="0.3">
      <c r="A28" s="6" t="s">
        <v>30</v>
      </c>
      <c r="B28" s="6"/>
      <c r="C28" s="6" t="s">
        <v>36</v>
      </c>
      <c r="D28" s="6"/>
      <c r="E28" s="6"/>
    </row>
    <row r="29" spans="1:16" x14ac:dyDescent="0.3">
      <c r="A29" s="6" t="s">
        <v>31</v>
      </c>
      <c r="B29" s="6"/>
      <c r="C29" s="6" t="s">
        <v>37</v>
      </c>
      <c r="D29" s="6"/>
      <c r="E29" s="6"/>
    </row>
    <row r="30" spans="1:16" x14ac:dyDescent="0.3">
      <c r="A30" s="6" t="s">
        <v>32</v>
      </c>
      <c r="B30" s="6"/>
      <c r="C30" s="6" t="s">
        <v>38</v>
      </c>
      <c r="D30" s="6"/>
      <c r="E30" s="6"/>
    </row>
    <row r="31" spans="1:16" x14ac:dyDescent="0.3">
      <c r="A31" s="6" t="s">
        <v>33</v>
      </c>
      <c r="B31" s="6"/>
      <c r="C31" s="6"/>
      <c r="D31" s="6"/>
      <c r="E31" s="6"/>
    </row>
    <row r="32" spans="1:16" x14ac:dyDescent="0.3">
      <c r="A32" s="6" t="s">
        <v>34</v>
      </c>
      <c r="B32" s="6"/>
      <c r="C32" s="6"/>
      <c r="D32" s="6"/>
      <c r="E32" s="6"/>
    </row>
    <row r="34" spans="1:2" x14ac:dyDescent="0.3">
      <c r="A34" t="s">
        <v>4</v>
      </c>
      <c r="B34" t="s">
        <v>39</v>
      </c>
    </row>
    <row r="35" spans="1:2" x14ac:dyDescent="0.3">
      <c r="A35">
        <f>E7</f>
        <v>1</v>
      </c>
      <c r="B35">
        <f>1/F7</f>
        <v>-0.76923076923076916</v>
      </c>
    </row>
    <row r="36" spans="1:2" x14ac:dyDescent="0.3">
      <c r="A36">
        <f t="shared" ref="A36:A42" si="3">E8</f>
        <v>1.3</v>
      </c>
      <c r="B36">
        <f t="shared" ref="B36:B42" si="4">1/F8</f>
        <v>-0.45454545454545453</v>
      </c>
    </row>
    <row r="37" spans="1:2" x14ac:dyDescent="0.3">
      <c r="A37">
        <f t="shared" si="3"/>
        <v>2.2000000000000002</v>
      </c>
      <c r="B37">
        <f t="shared" si="4"/>
        <v>-0.35714285714285715</v>
      </c>
    </row>
    <row r="38" spans="1:2" x14ac:dyDescent="0.3">
      <c r="A38">
        <f t="shared" si="3"/>
        <v>2.6</v>
      </c>
      <c r="B38">
        <f t="shared" si="4"/>
        <v>-0.3125</v>
      </c>
    </row>
    <row r="39" spans="1:2" x14ac:dyDescent="0.3">
      <c r="A39">
        <f t="shared" si="3"/>
        <v>3.3</v>
      </c>
      <c r="B39">
        <f t="shared" si="4"/>
        <v>-0.26315789473684209</v>
      </c>
    </row>
    <row r="40" spans="1:2" x14ac:dyDescent="0.3">
      <c r="A40">
        <f t="shared" si="3"/>
        <v>3.6</v>
      </c>
      <c r="B40">
        <f t="shared" si="4"/>
        <v>-0.22727272727272727</v>
      </c>
    </row>
    <row r="41" spans="1:2" x14ac:dyDescent="0.3">
      <c r="A41">
        <f t="shared" si="3"/>
        <v>5.3</v>
      </c>
      <c r="B41">
        <f t="shared" si="4"/>
        <v>-0.17857142857142858</v>
      </c>
    </row>
    <row r="42" spans="1:2" x14ac:dyDescent="0.3">
      <c r="A42">
        <f t="shared" si="3"/>
        <v>6</v>
      </c>
      <c r="B42">
        <f t="shared" si="4"/>
        <v>-0.16949152542372881</v>
      </c>
    </row>
  </sheetData>
  <mergeCells count="19">
    <mergeCell ref="A1:I2"/>
    <mergeCell ref="D18:J22"/>
    <mergeCell ref="L18:M18"/>
    <mergeCell ref="A25:B25"/>
    <mergeCell ref="C25:E25"/>
    <mergeCell ref="A31:B31"/>
    <mergeCell ref="A32:B32"/>
    <mergeCell ref="C26:E26"/>
    <mergeCell ref="C27:E27"/>
    <mergeCell ref="C28:E28"/>
    <mergeCell ref="C29:E29"/>
    <mergeCell ref="C30:E30"/>
    <mergeCell ref="C31:E31"/>
    <mergeCell ref="C32:E32"/>
    <mergeCell ref="A26:B26"/>
    <mergeCell ref="A27:B27"/>
    <mergeCell ref="A28:B28"/>
    <mergeCell ref="A29:B29"/>
    <mergeCell ref="A30:B30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2024-11-24T19:09:07Z</dcterms:modified>
</cp:coreProperties>
</file>