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<sst xmlns="http://schemas.openxmlformats.org/spreadsheetml/2006/main" count="19" uniqueCount="19">
  <si>
    <t>Увеличиваем объем телефонной базы, передаваемой в дайлер, на 20% по сравнению с январем 2024 года.</t>
  </si>
  <si>
    <t>Количество номеров телефонов, передаваемых в дайлер (в месяц)</t>
  </si>
  <si>
    <t>Кол-во обзвоненных телефонов (процент дозвона в среднем 80%)</t>
  </si>
  <si>
    <t>Кол-во успешных звонков (конверсия составляет 57%)</t>
  </si>
  <si>
    <t>Кол-во звонков в час</t>
  </si>
  <si>
    <t>Кол-во необходимых часов для выполнения плана</t>
  </si>
  <si>
    <t>Кол-во необходимых сотрудников для выполнения плана</t>
  </si>
  <si>
    <t>Текущий статус</t>
  </si>
  <si>
    <t>Кол-во рабочих часов, потраченных только на звонки</t>
  </si>
  <si>
    <t>Текущее кол-во сотрудников (по состоянию на 01.01.2025)</t>
  </si>
  <si>
    <t>Общее кол-во рабочих часов текущих сотрудников</t>
  </si>
  <si>
    <t>Общее количество рабочих часов в месяц</t>
  </si>
  <si>
    <t>Часы, не отработанные из-за праздников</t>
  </si>
  <si>
    <t>Часы, не отработанные по больничному</t>
  </si>
  <si>
    <t>Часы отпуска</t>
  </si>
  <si>
    <t>Фактически отработано в среднем (с учетом отсутствий) в месяц</t>
  </si>
  <si>
    <t>Количество рабочих часов в месяц с учетом времени на обучение (около 5% времени тратится на обучение опытными сотрудниками)</t>
  </si>
  <si>
    <t>Количество рабочих часов в месяц с учетом обучения и технических перерывов (тех.перерывы составляет около 5% в месяц)</t>
  </si>
  <si>
    <t>Кол-во рабочих часов, потраченных только на звонки (вычитаем часы, потраченные на e-mail, в среднем около 8%)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</si>
</sst>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6">
    <font>
      <sz val="10.0"/>
      <color rgb="FF000000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b/>
      <color rgb="FFFF0000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top"/>
    </xf>
    <xf borderId="1" fillId="2" fontId="3" numFmtId="0" xfId="0" applyAlignment="1" applyBorder="1" applyFill="1" applyFont="1">
      <alignment horizontal="center" readingOrder="0" shrinkToFit="0" vertical="top" wrapText="1"/>
    </xf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4" numFmtId="3" xfId="0" applyAlignment="1" applyFont="1" applyNumberFormat="1">
      <alignment readingOrder="0"/>
    </xf>
    <xf borderId="0" fillId="0" fontId="4" numFmtId="0" xfId="0" applyFont="1"/>
    <xf borderId="0" fillId="0" fontId="5" numFmtId="3" xfId="0" applyAlignment="1" applyFont="1" applyNumberFormat="1">
      <alignment readingOrder="0"/>
    </xf>
    <xf borderId="0" fillId="0" fontId="2" numFmtId="0" xfId="0" applyAlignment="1" applyFont="1">
      <alignment horizontal="center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9.38"/>
    <col customWidth="1" min="3" max="3" width="15.38"/>
    <col customWidth="1" min="4" max="4" width="8.63"/>
    <col customWidth="1" min="5" max="5" width="16.13"/>
    <col customWidth="1" min="6" max="6" width="21.5"/>
    <col customWidth="1" min="7" max="7" width="23.88"/>
    <col customWidth="1" min="8" max="8" width="19.38"/>
    <col customWidth="1" min="9" max="9" width="13.38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K2" s="2"/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>
      <c r="A4" s="4">
        <f>50000*1.2</f>
        <v>60000</v>
      </c>
      <c r="B4" s="4">
        <f>A4*0.8</f>
        <v>48000</v>
      </c>
      <c r="C4" s="4">
        <f>B4*0.57</f>
        <v>27360</v>
      </c>
      <c r="D4" s="4">
        <v>9.0</v>
      </c>
      <c r="E4" s="5">
        <f>C4/D4</f>
        <v>3040</v>
      </c>
      <c r="F4" s="6">
        <f>E4/H4</f>
        <v>24.90698797</v>
      </c>
      <c r="G4" s="7" t="str">
        <f>IF(E4=J4, "Сотрудников достаточно", IF(E4&gt;J4, "Сотрудников недостаточно", "Сотрудников больше необходимого"))</f>
        <v>Сотрудников недостаточно</v>
      </c>
      <c r="H4" s="5">
        <f>H9</f>
        <v>122.0541</v>
      </c>
      <c r="I4" s="8">
        <v>16.0</v>
      </c>
      <c r="J4" s="5">
        <f>H4*I4</f>
        <v>1952.8656</v>
      </c>
    </row>
    <row r="6"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K7" s="2"/>
    </row>
    <row r="8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9"/>
      <c r="J8" s="2"/>
    </row>
    <row r="9">
      <c r="A9" s="4">
        <v>165.0</v>
      </c>
      <c r="B9" s="4">
        <f>8*8</f>
        <v>64</v>
      </c>
      <c r="C9" s="4">
        <f>5*8</f>
        <v>40</v>
      </c>
      <c r="D9" s="4">
        <f>14*8</f>
        <v>112</v>
      </c>
      <c r="E9" s="4">
        <f>(A9*12-B9-C9-D9)/12</f>
        <v>147</v>
      </c>
      <c r="F9" s="5">
        <f>147*0.95</f>
        <v>139.65</v>
      </c>
      <c r="G9" s="5">
        <f>F9*0.95</f>
        <v>132.6675</v>
      </c>
      <c r="H9" s="5">
        <f>G9*0.92</f>
        <v>122.0541</v>
      </c>
    </row>
  </sheetData>
  <drawing r:id="rId1"/>
</worksheet>
</file>