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4d7d5e7a8c014/Desktop/"/>
    </mc:Choice>
  </mc:AlternateContent>
  <xr:revisionPtr revIDLastSave="0" documentId="8_{7FB6DA69-689F-4D17-8B48-833145CDB481}" xr6:coauthVersionLast="47" xr6:coauthVersionMax="47" xr10:uidLastSave="{00000000-0000-0000-0000-000000000000}"/>
  <bookViews>
    <workbookView xWindow="-108" yWindow="-108" windowWidth="23256" windowHeight="12456" xr2:uid="{64AA2F7A-3AC3-C64C-8C75-E8D3C3F82C0A}"/>
  </bookViews>
  <sheets>
    <sheet name="С2.Т2.У4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6" l="1"/>
  <c r="D67" i="6"/>
  <c r="D66" i="6"/>
  <c r="D65" i="6"/>
  <c r="D63" i="6"/>
  <c r="D64" i="6"/>
  <c r="C62" i="6"/>
  <c r="D62" i="6"/>
  <c r="D61" i="6"/>
  <c r="D60" i="6"/>
  <c r="D59" i="6"/>
  <c r="D58" i="6"/>
  <c r="D57" i="6"/>
  <c r="D56" i="6"/>
  <c r="D75" i="6"/>
  <c r="C75" i="6"/>
  <c r="D77" i="6"/>
  <c r="C77" i="6"/>
  <c r="D76" i="6"/>
  <c r="C76" i="6"/>
  <c r="D72" i="6"/>
  <c r="C73" i="6"/>
  <c r="C72" i="6"/>
  <c r="C69" i="6"/>
  <c r="D69" i="6"/>
  <c r="D71" i="6"/>
  <c r="C71" i="6"/>
  <c r="D70" i="6"/>
  <c r="C70" i="6"/>
  <c r="C74" i="6"/>
  <c r="D74" i="6"/>
  <c r="D73" i="6"/>
  <c r="C23" i="6"/>
  <c r="C4" i="6"/>
  <c r="D18" i="6" l="1"/>
  <c r="C18" i="6"/>
  <c r="D4" i="6"/>
  <c r="D51" i="6"/>
  <c r="C51" i="6"/>
  <c r="D48" i="6"/>
  <c r="C48" i="6"/>
  <c r="D45" i="6"/>
  <c r="D17" i="6"/>
  <c r="D26" i="6" s="1"/>
  <c r="C17" i="6"/>
  <c r="C26" i="6" s="1"/>
  <c r="D16" i="6"/>
  <c r="D25" i="6" s="1"/>
  <c r="D15" i="6"/>
  <c r="D24" i="6" s="1"/>
  <c r="C15" i="6"/>
  <c r="C24" i="6" s="1"/>
  <c r="D10" i="6"/>
  <c r="C10" i="6"/>
  <c r="D14" i="6" l="1"/>
  <c r="D23" i="6" s="1"/>
  <c r="C14" i="6" l="1"/>
  <c r="C16" i="6"/>
  <c r="C25" i="6" s="1"/>
  <c r="C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tc={9D9BF0B2-B70E-417D-B41F-F17DB3604921}</author>
  </authors>
  <commentList>
    <comment ref="D62" authorId="0" shapeId="0" xr:uid="{9D9BF0B2-B70E-417D-B41F-F17DB3604921}">
      <text>
        <t>[Threaded comment]
Your version of Excel allows you to read this threaded comment; however, any edits to it will get removed if the file is opened in a newer version of Excel. Learn more: https://go.microsoft.com/fwlink/?linkid=870924
Comment:
    Средний срок взаимодействия с покупателем в данной компании — 6 месяцев</t>
      </text>
    </comment>
  </commentList>
</comments>
</file>

<file path=xl/sharedStrings.xml><?xml version="1.0" encoding="utf-8"?>
<sst xmlns="http://schemas.openxmlformats.org/spreadsheetml/2006/main" count="93" uniqueCount="35">
  <si>
    <t>Отчёт о прибылях и убытках, факт</t>
  </si>
  <si>
    <t>Финансовые показатели</t>
  </si>
  <si>
    <t>Июль</t>
  </si>
  <si>
    <t>Август</t>
  </si>
  <si>
    <t>Выручка</t>
  </si>
  <si>
    <t>Мытьё и сушка</t>
  </si>
  <si>
    <t>Прочие услуги</t>
  </si>
  <si>
    <t>Продукция</t>
  </si>
  <si>
    <t>в т. ч. шампуни</t>
  </si>
  <si>
    <t>в т. ч. прочие товары</t>
  </si>
  <si>
    <t>Себестоимость</t>
  </si>
  <si>
    <t>Валовая прибыль</t>
  </si>
  <si>
    <t>Операционные расходы</t>
  </si>
  <si>
    <t>Вне направлений</t>
  </si>
  <si>
    <t>Прибыль до налогообложения</t>
  </si>
  <si>
    <t>Нефинансовые показатели</t>
  </si>
  <si>
    <t>Количество продаж</t>
  </si>
  <si>
    <t>Количество клиентов</t>
  </si>
  <si>
    <t>в т. ч. новых</t>
  </si>
  <si>
    <t>Количество потенциальных клиентов</t>
  </si>
  <si>
    <t>Показатели по рекламным акциям «Мытьё и сушка 
за полцены» и «Шампунь без наценки»</t>
  </si>
  <si>
    <t>Доходы от акций</t>
  </si>
  <si>
    <t>Затраты в рамках акций</t>
  </si>
  <si>
    <t>в т. ч. маркетинговые затраты (затраты на привлечение)</t>
  </si>
  <si>
    <t>Расчётные показатели</t>
  </si>
  <si>
    <t>ROI акций</t>
  </si>
  <si>
    <t>-</t>
  </si>
  <si>
    <t xml:space="preserve"> </t>
  </si>
  <si>
    <t>ROMI</t>
  </si>
  <si>
    <t>Пожизненная ценность клиента (LTV)</t>
  </si>
  <si>
    <t>Стоимость привлечения одного клиента (CAC)</t>
  </si>
  <si>
    <t>LTV/CAC</t>
  </si>
  <si>
    <t>Средний доход с клиента</t>
  </si>
  <si>
    <t>Конверсия</t>
  </si>
  <si>
    <t>Средний 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</si>
</sst>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1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11"/>
      <color rgb="FF000000"/>
      <name val="Roboto"/>
    </font>
    <font>
      <b/>
      <sz val="12"/>
      <color rgb="FF000000"/>
      <name val="Roboto"/>
    </font>
    <font>
      <sz val="12"/>
      <color rgb="FF000000"/>
      <name val="Calibri"/>
      <family val="2"/>
      <scheme val="minor"/>
    </font>
    <font>
      <b/>
      <sz val="11"/>
      <color theme="1"/>
      <name val="Roboto"/>
    </font>
    <font>
      <sz val="12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99C2E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9" fontId="3" fillId="0" borderId="0" xfId="2" applyFont="1" applyFill="1" applyAlignment="1">
      <alignment vertical="center"/>
    </xf>
    <xf numFmtId="0" fontId="6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wrapText="1"/>
    </xf>
    <xf numFmtId="3" fontId="7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3" fontId="4" fillId="3" borderId="2" xfId="0" applyNumberFormat="1" applyFont="1" applyFill="1" applyBorder="1" applyAlignment="1">
      <alignment vertical="center"/>
    </xf>
    <xf numFmtId="3" fontId="4" fillId="3" borderId="3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3" fontId="4" fillId="0" borderId="5" xfId="0" applyNumberFormat="1" applyFont="1" applyBorder="1" applyAlignment="1">
      <alignment vertical="center"/>
    </xf>
    <xf numFmtId="3" fontId="4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horizontal="left" vertical="center" indent="2"/>
    </xf>
    <xf numFmtId="0" fontId="5" fillId="3" borderId="4" xfId="0" applyFont="1" applyFill="1" applyBorder="1" applyAlignment="1">
      <alignment vertical="center" wrapText="1"/>
    </xf>
    <xf numFmtId="3" fontId="4" fillId="3" borderId="5" xfId="0" applyNumberFormat="1" applyFont="1" applyFill="1" applyBorder="1" applyAlignment="1">
      <alignment vertical="center"/>
    </xf>
    <xf numFmtId="3" fontId="4" fillId="3" borderId="6" xfId="0" applyNumberFormat="1" applyFont="1" applyFill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3" fontId="4" fillId="0" borderId="8" xfId="0" applyNumberFormat="1" applyFont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 indent="2"/>
    </xf>
    <xf numFmtId="9" fontId="5" fillId="0" borderId="4" xfId="2" applyFont="1" applyFill="1" applyBorder="1" applyAlignment="1">
      <alignment horizontal="left" vertical="center"/>
    </xf>
    <xf numFmtId="9" fontId="4" fillId="0" borderId="5" xfId="2" applyFont="1" applyFill="1" applyBorder="1" applyAlignment="1">
      <alignment vertical="center"/>
    </xf>
    <xf numFmtId="4" fontId="4" fillId="3" borderId="6" xfId="0" applyNumberFormat="1" applyFont="1" applyFill="1" applyBorder="1" applyAlignment="1">
      <alignment vertical="center"/>
    </xf>
    <xf numFmtId="0" fontId="5" fillId="0" borderId="7" xfId="0" applyFont="1" applyBorder="1" applyAlignment="1">
      <alignment horizontal="left" vertical="center" indent="2"/>
    </xf>
    <xf numFmtId="3" fontId="4" fillId="0" borderId="0" xfId="0" applyNumberFormat="1" applyFont="1" applyBorder="1" applyAlignment="1">
      <alignment vertical="center"/>
    </xf>
    <xf numFmtId="1" fontId="4" fillId="0" borderId="5" xfId="2" applyNumberFormat="1" applyFont="1" applyFill="1" applyBorder="1" applyAlignment="1">
      <alignment vertical="center"/>
    </xf>
    <xf numFmtId="1" fontId="4" fillId="5" borderId="5" xfId="2" applyNumberFormat="1" applyFont="1" applyFill="1" applyBorder="1" applyAlignment="1">
      <alignment vertical="center"/>
    </xf>
    <xf numFmtId="9" fontId="4" fillId="3" borderId="5" xfId="0" applyNumberFormat="1" applyFont="1" applyFill="1" applyBorder="1" applyAlignment="1">
      <alignment vertical="center"/>
    </xf>
    <xf numFmtId="9" fontId="4" fillId="3" borderId="3" xfId="0" applyNumberFormat="1" applyFont="1" applyFill="1" applyBorder="1" applyAlignment="1">
      <alignment vertical="center"/>
    </xf>
    <xf numFmtId="9" fontId="4" fillId="3" borderId="6" xfId="0" applyNumberFormat="1" applyFont="1" applyFill="1" applyBorder="1" applyAlignment="1">
      <alignment vertical="center"/>
    </xf>
    <xf numFmtId="165" fontId="4" fillId="0" borderId="5" xfId="2" applyNumberFormat="1" applyFont="1" applyFill="1" applyBorder="1" applyAlignment="1">
      <alignment vertical="center"/>
    </xf>
    <xf numFmtId="2" fontId="4" fillId="0" borderId="5" xfId="2" applyNumberFormat="1" applyFont="1" applyFill="1" applyBorder="1" applyAlignment="1">
      <alignment vertical="center"/>
    </xf>
  </cellXfs>
  <cellStyles count="7">
    <cellStyle name="Comma 2" xfId="6" xr:uid="{4831B4AC-0F99-47F5-A69A-A13F378B391E}"/>
    <cellStyle name="Normal 2" xfId="3" xr:uid="{376E82C0-8BA7-484E-870C-64049C34D73F}"/>
    <cellStyle name="Normal 2 2" xfId="4" xr:uid="{CB51D4D4-10AC-4614-92E7-356224DB03EE}"/>
    <cellStyle name="Percent 2" xfId="5" xr:uid="{F2FE59AA-2B67-47A4-8ECF-E8D5C9C2D235}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7E29"/>
      <color rgb="FFDDEBF7"/>
      <color rgb="FF99C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лина Тюбаева" id="{FCDE6704-6900-4303-AF7C-36F7FC6E134B}" userId="0ed7071024d4c9d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2" dT="2024-12-14T14:26:41.95" personId="{FCDE6704-6900-4303-AF7C-36F7FC6E134B}" id="{9D9BF0B2-B70E-417D-B41F-F17DB3604921}">
    <text>Средний срок взаимодействия с покупателем в данной компании — 6 месяцев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DDB7-45FE-4AF2-9C83-783DDCCCAE06}">
  <sheetPr>
    <tabColor theme="9" tint="0.59999389629810485"/>
  </sheetPr>
  <dimension ref="B2:AI82"/>
  <sheetViews>
    <sheetView showGridLines="0" tabSelected="1" zoomScale="70" zoomScaleNormal="70" workbookViewId="0">
      <selection activeCell="B2" sqref="B2"/>
    </sheetView>
  </sheetViews>
  <sheetFormatPr defaultColWidth="10.5703125" defaultRowHeight="20.25" customHeight="1"/>
  <cols>
    <col min="1" max="1" width="3.5703125" style="1" customWidth="1"/>
    <col min="2" max="2" width="61.42578125" style="2" customWidth="1"/>
    <col min="3" max="12" width="15.7109375" style="2" customWidth="1"/>
    <col min="13" max="13" width="1.140625" style="2" customWidth="1"/>
    <col min="14" max="17" width="15.7109375" style="2" customWidth="1"/>
    <col min="18" max="18" width="13.85546875" style="1" bestFit="1" customWidth="1"/>
    <col min="19" max="19" width="12" style="1" customWidth="1"/>
    <col min="20" max="20" width="1.5703125" style="1" customWidth="1"/>
    <col min="21" max="21" width="10.5703125" style="1"/>
    <col min="22" max="22" width="1.28515625" style="1" customWidth="1"/>
    <col min="23" max="16384" width="10.5703125" style="1"/>
  </cols>
  <sheetData>
    <row r="2" spans="2:25" ht="20.25" customHeight="1">
      <c r="B2" s="32" t="s">
        <v>0</v>
      </c>
      <c r="C2" s="33"/>
      <c r="D2" s="33"/>
      <c r="E2" s="10"/>
      <c r="F2" s="14"/>
      <c r="G2" s="15"/>
      <c r="H2" s="15"/>
      <c r="I2" s="1"/>
      <c r="J2" s="1"/>
      <c r="K2" s="1"/>
      <c r="L2" s="1"/>
      <c r="M2" s="1"/>
      <c r="N2" s="1"/>
      <c r="O2" s="1"/>
      <c r="P2" s="1"/>
      <c r="Q2" s="1"/>
    </row>
    <row r="3" spans="2:25" ht="20.25" customHeight="1">
      <c r="B3" s="9" t="s">
        <v>1</v>
      </c>
      <c r="C3" s="18" t="s">
        <v>2</v>
      </c>
      <c r="D3" s="18" t="s">
        <v>3</v>
      </c>
      <c r="F3" s="12"/>
      <c r="G3" s="13"/>
      <c r="H3" s="13"/>
      <c r="I3" s="1"/>
      <c r="J3" s="1"/>
      <c r="K3" s="1"/>
      <c r="L3" s="1"/>
      <c r="M3" s="1"/>
      <c r="N3" s="1"/>
      <c r="O3" s="1"/>
      <c r="P3" s="1"/>
      <c r="Q3" s="1"/>
    </row>
    <row r="4" spans="2:25" ht="20.25" customHeight="1">
      <c r="B4" s="19" t="s">
        <v>4</v>
      </c>
      <c r="C4" s="20">
        <f>SUM(C5:C7)</f>
        <v>1391500</v>
      </c>
      <c r="D4" s="21">
        <f>SUM(D5:D7)</f>
        <v>1321925</v>
      </c>
      <c r="F4" s="14"/>
      <c r="G4" s="16"/>
      <c r="H4" s="16"/>
      <c r="I4" s="3"/>
      <c r="J4" s="3"/>
      <c r="K4" s="1"/>
      <c r="L4" s="1"/>
      <c r="M4" s="1"/>
      <c r="N4" s="1"/>
      <c r="O4" s="1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ht="20.25" customHeight="1">
      <c r="B5" s="22" t="s">
        <v>5</v>
      </c>
      <c r="C5" s="23">
        <v>250000</v>
      </c>
      <c r="D5" s="24">
        <v>230000</v>
      </c>
      <c r="F5" s="14"/>
      <c r="G5" s="16"/>
      <c r="H5" s="16"/>
      <c r="I5" s="3"/>
      <c r="J5" s="3"/>
      <c r="K5" s="1"/>
      <c r="L5" s="1"/>
      <c r="M5" s="1"/>
      <c r="N5" s="1"/>
      <c r="O5" s="1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ht="20.25" customHeight="1">
      <c r="B6" s="22" t="s">
        <v>6</v>
      </c>
      <c r="C6" s="23">
        <v>961500</v>
      </c>
      <c r="D6" s="24">
        <v>901925</v>
      </c>
      <c r="F6" s="14"/>
      <c r="G6" s="16"/>
      <c r="H6" s="16"/>
      <c r="I6" s="3"/>
      <c r="J6" s="3"/>
      <c r="K6" s="1"/>
      <c r="L6" s="1"/>
      <c r="M6" s="1"/>
      <c r="N6" s="1"/>
      <c r="O6" s="1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2:25" ht="20.25" customHeight="1">
      <c r="B7" s="22" t="s">
        <v>7</v>
      </c>
      <c r="C7" s="23">
        <v>180000</v>
      </c>
      <c r="D7" s="24">
        <v>190000</v>
      </c>
      <c r="F7" s="14"/>
      <c r="G7" s="16"/>
      <c r="H7" s="16"/>
      <c r="I7" s="3"/>
      <c r="J7" s="3"/>
      <c r="K7" s="1"/>
      <c r="L7" s="1"/>
      <c r="M7" s="1"/>
      <c r="N7" s="1"/>
      <c r="O7" s="1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2:25" ht="20.25" customHeight="1">
      <c r="B8" s="25" t="s">
        <v>8</v>
      </c>
      <c r="C8" s="23">
        <v>80000</v>
      </c>
      <c r="D8" s="24">
        <v>140000</v>
      </c>
      <c r="F8" s="14"/>
      <c r="G8" s="16"/>
      <c r="H8" s="16"/>
      <c r="I8" s="3"/>
      <c r="J8" s="3"/>
      <c r="K8" s="1"/>
      <c r="L8" s="1"/>
      <c r="M8" s="1"/>
      <c r="N8" s="1"/>
      <c r="O8" s="1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2:25" ht="20.25" customHeight="1">
      <c r="B9" s="25" t="s">
        <v>9</v>
      </c>
      <c r="C9" s="23">
        <v>100000</v>
      </c>
      <c r="D9" s="24">
        <v>50000</v>
      </c>
      <c r="F9" s="14"/>
      <c r="G9" s="16"/>
      <c r="H9" s="16"/>
      <c r="I9" s="3"/>
      <c r="J9" s="3"/>
      <c r="K9" s="1"/>
      <c r="L9" s="1"/>
      <c r="M9" s="1"/>
      <c r="N9" s="1"/>
      <c r="O9" s="1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2:25" ht="20.25" customHeight="1">
      <c r="B10" s="26" t="s">
        <v>10</v>
      </c>
      <c r="C10" s="27">
        <f t="shared" ref="C10" si="0">SUM(C11:C13)</f>
        <v>454000</v>
      </c>
      <c r="D10" s="28">
        <f>SUM(D11:D13)</f>
        <v>443920</v>
      </c>
      <c r="I10" s="1"/>
      <c r="J10" s="1"/>
      <c r="K10" s="1"/>
      <c r="L10" s="1"/>
      <c r="M10" s="1"/>
      <c r="N10" s="1"/>
      <c r="O10" s="1"/>
      <c r="P10" s="1"/>
      <c r="Q10" s="1"/>
    </row>
    <row r="11" spans="2:25" ht="20.25" customHeight="1">
      <c r="B11" s="22" t="s">
        <v>5</v>
      </c>
      <c r="C11" s="23">
        <v>68100</v>
      </c>
      <c r="D11" s="24">
        <v>82900</v>
      </c>
      <c r="I11" s="1"/>
      <c r="J11" s="1"/>
      <c r="K11" s="1"/>
      <c r="L11" s="1"/>
      <c r="M11" s="1"/>
      <c r="N11" s="1"/>
      <c r="O11" s="1"/>
      <c r="P11" s="1"/>
      <c r="Q11" s="1"/>
    </row>
    <row r="12" spans="2:25" ht="20.25" customHeight="1">
      <c r="B12" s="22" t="s">
        <v>6</v>
      </c>
      <c r="C12" s="23">
        <v>259900</v>
      </c>
      <c r="D12" s="24">
        <v>180520</v>
      </c>
      <c r="I12" s="1"/>
      <c r="J12" s="1"/>
      <c r="K12" s="1"/>
      <c r="L12" s="1"/>
      <c r="M12" s="1"/>
      <c r="N12" s="1"/>
      <c r="O12" s="1"/>
      <c r="P12" s="1"/>
      <c r="Q12" s="1"/>
    </row>
    <row r="13" spans="2:25" ht="20.25" customHeight="1">
      <c r="B13" s="22" t="s">
        <v>7</v>
      </c>
      <c r="C13" s="23">
        <v>126000</v>
      </c>
      <c r="D13" s="24">
        <v>180500</v>
      </c>
      <c r="I13" s="1"/>
      <c r="J13" s="1"/>
      <c r="K13" s="1"/>
      <c r="L13" s="1"/>
      <c r="M13" s="1"/>
      <c r="N13" s="1"/>
      <c r="O13" s="1"/>
      <c r="P13" s="1"/>
      <c r="Q13" s="1"/>
    </row>
    <row r="14" spans="2:25" ht="20.25" customHeight="1">
      <c r="B14" s="26" t="s">
        <v>11</v>
      </c>
      <c r="C14" s="27">
        <f t="shared" ref="C14:D17" si="1">C4-C10</f>
        <v>937500</v>
      </c>
      <c r="D14" s="28">
        <f t="shared" si="1"/>
        <v>878005</v>
      </c>
      <c r="I14" s="1"/>
      <c r="J14" s="1"/>
      <c r="K14" s="1"/>
      <c r="L14" s="1"/>
      <c r="M14" s="1"/>
      <c r="N14" s="1"/>
      <c r="O14" s="1"/>
      <c r="P14" s="1"/>
      <c r="Q14" s="1"/>
    </row>
    <row r="15" spans="2:25" ht="20.25" customHeight="1">
      <c r="B15" s="22" t="s">
        <v>5</v>
      </c>
      <c r="C15" s="23">
        <f t="shared" si="1"/>
        <v>181900</v>
      </c>
      <c r="D15" s="24">
        <f t="shared" si="1"/>
        <v>147100</v>
      </c>
      <c r="I15" s="1"/>
      <c r="J15" s="1"/>
      <c r="K15" s="1"/>
      <c r="L15" s="1"/>
      <c r="M15" s="1"/>
      <c r="N15" s="1"/>
      <c r="O15" s="1"/>
      <c r="P15" s="1"/>
      <c r="Q15" s="1"/>
    </row>
    <row r="16" spans="2:25" ht="20.25" customHeight="1">
      <c r="B16" s="22" t="s">
        <v>6</v>
      </c>
      <c r="C16" s="23">
        <f t="shared" si="1"/>
        <v>701600</v>
      </c>
      <c r="D16" s="24">
        <f t="shared" si="1"/>
        <v>721405</v>
      </c>
      <c r="I16" s="1"/>
      <c r="J16" s="1"/>
      <c r="K16" s="1"/>
      <c r="L16" s="1"/>
      <c r="M16" s="1"/>
      <c r="N16" s="1"/>
      <c r="O16" s="1"/>
      <c r="P16" s="1"/>
      <c r="Q16" s="1"/>
    </row>
    <row r="17" spans="2:26" ht="20.25" customHeight="1">
      <c r="B17" s="22" t="s">
        <v>7</v>
      </c>
      <c r="C17" s="23">
        <f t="shared" si="1"/>
        <v>54000</v>
      </c>
      <c r="D17" s="24">
        <f t="shared" si="1"/>
        <v>9500</v>
      </c>
      <c r="I17" s="1"/>
      <c r="J17" s="1"/>
      <c r="K17" s="1"/>
      <c r="L17" s="1"/>
      <c r="M17" s="1"/>
      <c r="N17" s="1"/>
      <c r="O17" s="1"/>
      <c r="P17" s="1"/>
      <c r="Q17" s="1"/>
    </row>
    <row r="18" spans="2:26" ht="20.25" customHeight="1">
      <c r="B18" s="26" t="s">
        <v>12</v>
      </c>
      <c r="C18" s="27">
        <f>SUM(C19:C22)</f>
        <v>530000</v>
      </c>
      <c r="D18" s="28">
        <f>SUM(D19:D22)</f>
        <v>530000</v>
      </c>
      <c r="F18" s="17"/>
      <c r="G18" s="17"/>
      <c r="H18" s="17"/>
      <c r="I18" s="17"/>
      <c r="J18" s="17"/>
      <c r="K18" s="17"/>
      <c r="L18" s="17"/>
      <c r="M18" s="17"/>
      <c r="N18" s="1"/>
      <c r="O18" s="1"/>
      <c r="P18" s="1"/>
      <c r="Q18" s="1"/>
    </row>
    <row r="19" spans="2:26" ht="20.25" customHeight="1">
      <c r="B19" s="22" t="s">
        <v>5</v>
      </c>
      <c r="C19" s="23">
        <v>87136</v>
      </c>
      <c r="D19" s="24">
        <v>87136</v>
      </c>
      <c r="P19" s="1"/>
      <c r="Q19" s="1"/>
    </row>
    <row r="20" spans="2:26" ht="20.25" customHeight="1">
      <c r="B20" s="22" t="s">
        <v>6</v>
      </c>
      <c r="C20" s="23">
        <v>360126</v>
      </c>
      <c r="D20" s="24">
        <v>360126</v>
      </c>
      <c r="P20" s="1"/>
      <c r="Q20" s="1"/>
    </row>
    <row r="21" spans="2:26" ht="20.25" customHeight="1">
      <c r="B21" s="22" t="s">
        <v>7</v>
      </c>
      <c r="C21" s="23">
        <v>37738</v>
      </c>
      <c r="D21" s="24">
        <v>37738</v>
      </c>
      <c r="P21" s="1"/>
      <c r="Q21" s="1"/>
    </row>
    <row r="22" spans="2:26" ht="20.25" customHeight="1">
      <c r="B22" s="22" t="s">
        <v>13</v>
      </c>
      <c r="C22" s="23">
        <v>45000</v>
      </c>
      <c r="D22" s="24">
        <v>45000</v>
      </c>
      <c r="I22" s="1"/>
      <c r="J22" s="1"/>
      <c r="K22" s="1"/>
      <c r="L22" s="1"/>
      <c r="M22" s="1"/>
      <c r="N22" s="1"/>
      <c r="O22" s="1"/>
      <c r="P22" s="1"/>
      <c r="Q22" s="1"/>
    </row>
    <row r="23" spans="2:26" ht="20.25" customHeight="1">
      <c r="B23" s="26" t="s">
        <v>14</v>
      </c>
      <c r="C23" s="27">
        <f>C14-C18</f>
        <v>407500</v>
      </c>
      <c r="D23" s="28">
        <f t="shared" ref="C23:D26" si="2">D14-D18</f>
        <v>348005</v>
      </c>
      <c r="I23" s="1"/>
      <c r="J23" s="1"/>
      <c r="K23" s="1"/>
      <c r="L23" s="1"/>
      <c r="M23" s="1"/>
      <c r="N23" s="1"/>
      <c r="O23" s="1"/>
      <c r="P23" s="1"/>
      <c r="Q23" s="1"/>
    </row>
    <row r="24" spans="2:26" ht="20.25" customHeight="1">
      <c r="B24" s="22" t="s">
        <v>5</v>
      </c>
      <c r="C24" s="23">
        <f t="shared" si="2"/>
        <v>94764</v>
      </c>
      <c r="D24" s="24">
        <f t="shared" si="2"/>
        <v>59964</v>
      </c>
      <c r="I24" s="1"/>
      <c r="J24" s="1"/>
      <c r="K24" s="1"/>
      <c r="L24" s="1"/>
      <c r="M24" s="1"/>
      <c r="N24" s="1"/>
      <c r="O24" s="1"/>
      <c r="P24" s="1"/>
      <c r="Q24" s="1"/>
    </row>
    <row r="25" spans="2:26" ht="20.25" customHeight="1">
      <c r="B25" s="22" t="s">
        <v>6</v>
      </c>
      <c r="C25" s="23">
        <f t="shared" si="2"/>
        <v>341474</v>
      </c>
      <c r="D25" s="24">
        <f t="shared" si="2"/>
        <v>361279</v>
      </c>
      <c r="I25" s="1"/>
      <c r="J25" s="1"/>
      <c r="K25" s="1"/>
      <c r="L25" s="1"/>
      <c r="M25" s="1"/>
      <c r="N25" s="1"/>
      <c r="O25" s="1"/>
      <c r="P25" s="1"/>
      <c r="Q25" s="1"/>
    </row>
    <row r="26" spans="2:26" ht="20.25" customHeight="1">
      <c r="B26" s="22" t="s">
        <v>7</v>
      </c>
      <c r="C26" s="23">
        <f t="shared" si="2"/>
        <v>16262</v>
      </c>
      <c r="D26" s="24">
        <f t="shared" si="2"/>
        <v>-28238</v>
      </c>
      <c r="I26" s="1"/>
      <c r="J26" s="1"/>
      <c r="K26" s="1"/>
      <c r="L26" s="1"/>
      <c r="M26" s="1"/>
      <c r="N26" s="1"/>
      <c r="O26" s="1"/>
      <c r="P26" s="1"/>
      <c r="Q26" s="1"/>
    </row>
    <row r="27" spans="2:26" ht="20.25" customHeight="1">
      <c r="B27" s="29" t="s">
        <v>13</v>
      </c>
      <c r="C27" s="30">
        <f>C23-C24-C25-C26</f>
        <v>-45000</v>
      </c>
      <c r="D27" s="31">
        <v>-45000</v>
      </c>
      <c r="I27" s="1"/>
      <c r="J27" s="1"/>
      <c r="K27" s="1"/>
      <c r="L27" s="1"/>
      <c r="M27" s="1"/>
      <c r="N27" s="1"/>
      <c r="O27" s="1"/>
      <c r="P27" s="1"/>
      <c r="Q27" s="1"/>
    </row>
    <row r="28" spans="2:26" ht="20.25" customHeight="1">
      <c r="B28" s="7"/>
      <c r="C28" s="8"/>
      <c r="D28" s="8"/>
      <c r="I28" s="1"/>
      <c r="J28" s="1"/>
      <c r="K28" s="1"/>
      <c r="L28" s="1"/>
      <c r="M28" s="1"/>
      <c r="N28" s="1"/>
      <c r="O28" s="1"/>
      <c r="P28" s="1"/>
      <c r="Q28" s="1"/>
    </row>
    <row r="29" spans="2:26" ht="20.25" customHeight="1">
      <c r="B29" s="9" t="s">
        <v>15</v>
      </c>
      <c r="C29" s="18" t="s">
        <v>2</v>
      </c>
      <c r="D29" s="18" t="s">
        <v>3</v>
      </c>
      <c r="I29" s="1"/>
      <c r="J29" s="1"/>
      <c r="K29" s="1"/>
      <c r="L29" s="1"/>
      <c r="M29" s="1"/>
      <c r="N29" s="1"/>
      <c r="O29" s="1"/>
      <c r="P29" s="1"/>
      <c r="Q29" s="1"/>
    </row>
    <row r="30" spans="2:26" s="2" customFormat="1" ht="20.25" customHeight="1">
      <c r="B30" s="19" t="s">
        <v>16</v>
      </c>
      <c r="C30" s="20">
        <v>689</v>
      </c>
      <c r="D30" s="21">
        <v>801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1"/>
    </row>
    <row r="31" spans="2:26" s="2" customFormat="1" ht="20.25" customHeight="1">
      <c r="B31" s="22" t="s">
        <v>5</v>
      </c>
      <c r="C31" s="23">
        <v>274</v>
      </c>
      <c r="D31" s="24">
        <v>379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2:26" s="2" customFormat="1" ht="20.25" customHeight="1">
      <c r="B32" s="22" t="s">
        <v>6</v>
      </c>
      <c r="C32" s="23">
        <v>364</v>
      </c>
      <c r="D32" s="24">
        <v>339</v>
      </c>
      <c r="F32" s="3"/>
      <c r="G32" s="3"/>
      <c r="H32" s="3"/>
      <c r="I32" s="3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2:25" s="2" customFormat="1" ht="20.25" customHeight="1">
      <c r="B33" s="22" t="s">
        <v>7</v>
      </c>
      <c r="C33" s="23">
        <v>51</v>
      </c>
      <c r="D33" s="24">
        <v>83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2:25" s="2" customFormat="1" ht="20.25" customHeight="1">
      <c r="B34" s="26" t="s">
        <v>17</v>
      </c>
      <c r="C34" s="27">
        <v>508</v>
      </c>
      <c r="D34" s="28">
        <v>665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2:25" s="2" customFormat="1" ht="20.25" customHeight="1">
      <c r="B35" s="22" t="s">
        <v>5</v>
      </c>
      <c r="C35" s="23">
        <v>270</v>
      </c>
      <c r="D35" s="24">
        <v>360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2:25" s="2" customFormat="1" ht="20.25" customHeight="1">
      <c r="B36" s="22" t="s">
        <v>7</v>
      </c>
      <c r="C36" s="23">
        <v>35</v>
      </c>
      <c r="D36" s="24">
        <v>68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2:25" s="2" customFormat="1" ht="20.25" customHeight="1">
      <c r="B37" s="34" t="s">
        <v>18</v>
      </c>
      <c r="C37" s="27">
        <v>17</v>
      </c>
      <c r="D37" s="28">
        <v>170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2:25" s="2" customFormat="1" ht="20.25" customHeight="1">
      <c r="B38" s="25" t="s">
        <v>5</v>
      </c>
      <c r="C38" s="23">
        <v>10</v>
      </c>
      <c r="D38" s="24">
        <v>144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2:25" s="2" customFormat="1" ht="20.25" customHeight="1">
      <c r="B39" s="25" t="s">
        <v>7</v>
      </c>
      <c r="C39" s="23">
        <v>3</v>
      </c>
      <c r="D39" s="24">
        <v>21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2:25" s="2" customFormat="1" ht="20.25" customHeight="1">
      <c r="B40" s="26" t="s">
        <v>19</v>
      </c>
      <c r="C40" s="27">
        <v>560</v>
      </c>
      <c r="D40" s="28">
        <v>765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2:25" s="2" customFormat="1" ht="20.25" customHeight="1">
      <c r="B41" s="22" t="s">
        <v>5</v>
      </c>
      <c r="C41" s="23">
        <v>328</v>
      </c>
      <c r="D41" s="24">
        <v>425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2:25" s="2" customFormat="1" ht="20.25" customHeight="1">
      <c r="B42" s="29" t="s">
        <v>7</v>
      </c>
      <c r="C42" s="30">
        <v>119</v>
      </c>
      <c r="D42" s="31">
        <v>166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2:25" s="2" customFormat="1" ht="20.25" customHeight="1">
      <c r="B43" s="4"/>
      <c r="C43" s="5"/>
      <c r="D43" s="5"/>
    </row>
    <row r="44" spans="2:25" s="2" customFormat="1" ht="40.5" customHeight="1">
      <c r="B44" s="9" t="s">
        <v>20</v>
      </c>
      <c r="C44" s="18" t="s">
        <v>2</v>
      </c>
      <c r="D44" s="18" t="s">
        <v>3</v>
      </c>
    </row>
    <row r="45" spans="2:25" s="2" customFormat="1" ht="20.25" customHeight="1">
      <c r="B45" s="19" t="s">
        <v>21</v>
      </c>
      <c r="C45" s="20">
        <v>0</v>
      </c>
      <c r="D45" s="21">
        <f>D46+D47</f>
        <v>106382.99999999997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2:25" s="2" customFormat="1" ht="20.25" customHeight="1">
      <c r="B46" s="22" t="s">
        <v>5</v>
      </c>
      <c r="C46" s="23">
        <v>0</v>
      </c>
      <c r="D46" s="24">
        <v>65840</v>
      </c>
      <c r="F46" s="11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2:25" s="2" customFormat="1" ht="20.25" customHeight="1">
      <c r="B47" s="22" t="s">
        <v>7</v>
      </c>
      <c r="C47" s="23">
        <v>0</v>
      </c>
      <c r="D47" s="24">
        <v>40542.999999999971</v>
      </c>
      <c r="F47" s="11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2:25" s="2" customFormat="1" ht="20.25" customHeight="1">
      <c r="B48" s="26" t="s">
        <v>22</v>
      </c>
      <c r="C48" s="27">
        <f>C49+C50</f>
        <v>0</v>
      </c>
      <c r="D48" s="28">
        <f>D49+D50</f>
        <v>144000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2:35" s="2" customFormat="1" ht="20.25" customHeight="1">
      <c r="B49" s="22" t="s">
        <v>5</v>
      </c>
      <c r="C49" s="23">
        <v>0</v>
      </c>
      <c r="D49" s="24">
        <v>61000</v>
      </c>
      <c r="F49" s="11"/>
      <c r="G49" s="11"/>
      <c r="H49" s="11"/>
      <c r="I49" s="11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2:35" s="2" customFormat="1" ht="20.25" customHeight="1">
      <c r="B50" s="22" t="s">
        <v>7</v>
      </c>
      <c r="C50" s="23">
        <v>0</v>
      </c>
      <c r="D50" s="24">
        <v>83000</v>
      </c>
      <c r="F50" s="11"/>
      <c r="G50" s="11"/>
      <c r="H50" s="11"/>
      <c r="I50" s="11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2:35" s="2" customFormat="1" ht="30.75" customHeight="1">
      <c r="B51" s="34" t="s">
        <v>23</v>
      </c>
      <c r="C51" s="27">
        <f>C52+C53</f>
        <v>0</v>
      </c>
      <c r="D51" s="28">
        <f>D52+D53</f>
        <v>65000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2:35" s="2" customFormat="1" ht="20.25" customHeight="1">
      <c r="B52" s="25" t="s">
        <v>5</v>
      </c>
      <c r="C52" s="23">
        <v>0</v>
      </c>
      <c r="D52" s="24">
        <v>45000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2:35" s="2" customFormat="1" ht="20.25" customHeight="1">
      <c r="B53" s="38" t="s">
        <v>7</v>
      </c>
      <c r="C53" s="30">
        <v>0</v>
      </c>
      <c r="D53" s="31">
        <v>20000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2:35" s="2" customFormat="1" ht="20.25" customHeight="1">
      <c r="B54" s="4"/>
      <c r="C54" s="5"/>
      <c r="D54" s="5"/>
    </row>
    <row r="55" spans="2:35" s="2" customFormat="1" ht="20.25" customHeight="1">
      <c r="B55" s="9" t="s">
        <v>24</v>
      </c>
      <c r="C55" s="18" t="s">
        <v>2</v>
      </c>
      <c r="D55" s="18" t="s">
        <v>3</v>
      </c>
    </row>
    <row r="56" spans="2:35" s="2" customFormat="1" ht="20.25" customHeight="1">
      <c r="B56" s="19" t="s">
        <v>25</v>
      </c>
      <c r="C56" s="20" t="s">
        <v>26</v>
      </c>
      <c r="D56" s="43">
        <f>(D45-D48)/D48</f>
        <v>-0.26122916666666685</v>
      </c>
    </row>
    <row r="57" spans="2:35" s="2" customFormat="1" ht="20.25" customHeight="1">
      <c r="B57" s="35" t="s">
        <v>5</v>
      </c>
      <c r="C57" s="36" t="s">
        <v>26</v>
      </c>
      <c r="D57" s="36">
        <f>(D46-D49)/D49</f>
        <v>7.9344262295081971E-2</v>
      </c>
      <c r="E57" s="6"/>
      <c r="G57" s="2" t="s">
        <v>27</v>
      </c>
    </row>
    <row r="58" spans="2:35" s="2" customFormat="1" ht="20.25" customHeight="1">
      <c r="B58" s="35" t="s">
        <v>7</v>
      </c>
      <c r="C58" s="36" t="s">
        <v>26</v>
      </c>
      <c r="D58" s="36">
        <f>(D47-D50)/D50</f>
        <v>-0.51153012048192803</v>
      </c>
      <c r="E58" s="6"/>
    </row>
    <row r="59" spans="2:35" s="2" customFormat="1" ht="20.25" customHeight="1">
      <c r="B59" s="26" t="s">
        <v>28</v>
      </c>
      <c r="C59" s="27" t="s">
        <v>26</v>
      </c>
      <c r="D59" s="44">
        <f>(D45-D51)/D51</f>
        <v>0.63666153846153806</v>
      </c>
    </row>
    <row r="60" spans="2:35" s="2" customFormat="1" ht="20.25" customHeight="1">
      <c r="B60" s="35" t="s">
        <v>5</v>
      </c>
      <c r="C60" s="36" t="s">
        <v>26</v>
      </c>
      <c r="D60" s="36">
        <f>(D46-D52)/D52</f>
        <v>0.46311111111111108</v>
      </c>
      <c r="E60" s="6"/>
    </row>
    <row r="61" spans="2:35" s="2" customFormat="1" ht="20.25" customHeight="1">
      <c r="B61" s="35" t="s">
        <v>7</v>
      </c>
      <c r="C61" s="36" t="s">
        <v>26</v>
      </c>
      <c r="D61" s="36">
        <f>(D47-D53)/D53</f>
        <v>1.0271499999999985</v>
      </c>
      <c r="E61" s="6"/>
    </row>
    <row r="62" spans="2:35" s="2" customFormat="1" ht="20.25" customHeight="1">
      <c r="B62" s="26" t="s">
        <v>29</v>
      </c>
      <c r="C62" s="27">
        <f>C23/C34*6</f>
        <v>4812.9921259842522</v>
      </c>
      <c r="D62" s="27">
        <f>D23/D34*6</f>
        <v>3139.894736842105</v>
      </c>
    </row>
    <row r="63" spans="2:35" s="2" customFormat="1" ht="20.25" customHeight="1">
      <c r="B63" s="26" t="s">
        <v>30</v>
      </c>
      <c r="C63" s="27" t="s">
        <v>26</v>
      </c>
      <c r="D63" s="28">
        <f>D51/D37</f>
        <v>382.35294117647061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2:35" s="2" customFormat="1" ht="20.25" customHeight="1">
      <c r="B64" s="35" t="s">
        <v>5</v>
      </c>
      <c r="C64" s="36" t="s">
        <v>26</v>
      </c>
      <c r="D64" s="40">
        <f>D52/D38</f>
        <v>312.5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2:35" s="2" customFormat="1" ht="20.25" customHeight="1">
      <c r="B65" s="35" t="s">
        <v>7</v>
      </c>
      <c r="C65" s="36" t="s">
        <v>26</v>
      </c>
      <c r="D65" s="40">
        <f>D53/D39</f>
        <v>952.38095238095241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2:35" s="2" customFormat="1" ht="20.25" customHeight="1">
      <c r="B66" s="26" t="s">
        <v>31</v>
      </c>
      <c r="C66" s="27"/>
      <c r="D66" s="37">
        <f>D62/D63</f>
        <v>8.2120323886639657</v>
      </c>
    </row>
    <row r="67" spans="2:35" s="2" customFormat="1" ht="20.25" customHeight="1">
      <c r="B67" s="35" t="s">
        <v>5</v>
      </c>
      <c r="C67" s="36" t="s">
        <v>26</v>
      </c>
      <c r="D67" s="46">
        <f>D62/D64</f>
        <v>10.047663157894736</v>
      </c>
    </row>
    <row r="68" spans="2:35" s="2" customFormat="1" ht="20.25" customHeight="1">
      <c r="B68" s="35" t="s">
        <v>7</v>
      </c>
      <c r="C68" s="36" t="s">
        <v>26</v>
      </c>
      <c r="D68" s="45">
        <f>D62/D65</f>
        <v>3.2968894736842103</v>
      </c>
    </row>
    <row r="69" spans="2:35" s="2" customFormat="1" ht="20.25" customHeight="1">
      <c r="B69" s="26" t="s">
        <v>32</v>
      </c>
      <c r="C69" s="41">
        <f>C4/C34</f>
        <v>2739.1732283464567</v>
      </c>
      <c r="D69" s="41">
        <f>D4/D34</f>
        <v>1987.8571428571429</v>
      </c>
    </row>
    <row r="70" spans="2:35" s="2" customFormat="1" ht="20.25" customHeight="1">
      <c r="B70" s="22" t="s">
        <v>5</v>
      </c>
      <c r="C70" s="40">
        <f>C5/C35</f>
        <v>925.92592592592598</v>
      </c>
      <c r="D70" s="40">
        <f>D5/D35</f>
        <v>638.88888888888891</v>
      </c>
    </row>
    <row r="71" spans="2:35" s="2" customFormat="1" ht="20.25" customHeight="1">
      <c r="B71" s="22" t="s">
        <v>7</v>
      </c>
      <c r="C71" s="40">
        <f>C7/C36</f>
        <v>5142.8571428571431</v>
      </c>
      <c r="D71" s="40">
        <f>D7/D36</f>
        <v>2794.1176470588234</v>
      </c>
    </row>
    <row r="72" spans="2:35" s="2" customFormat="1" ht="20.25" customHeight="1">
      <c r="B72" s="26" t="s">
        <v>33</v>
      </c>
      <c r="C72" s="42">
        <f>C34/C40</f>
        <v>0.90714285714285714</v>
      </c>
      <c r="D72" s="42">
        <f>D34/D40</f>
        <v>0.86928104575163401</v>
      </c>
    </row>
    <row r="73" spans="2:35" s="2" customFormat="1" ht="20.25" customHeight="1">
      <c r="B73" s="22" t="s">
        <v>5</v>
      </c>
      <c r="C73" s="36">
        <f>C35/C41</f>
        <v>0.82317073170731703</v>
      </c>
      <c r="D73" s="36">
        <f>D35/D41</f>
        <v>0.84705882352941175</v>
      </c>
      <c r="E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2:35" s="2" customFormat="1" ht="20.25" customHeight="1">
      <c r="B74" s="22" t="s">
        <v>7</v>
      </c>
      <c r="C74" s="36">
        <f>C36/C42</f>
        <v>0.29411764705882354</v>
      </c>
      <c r="D74" s="36">
        <f>D36/D42</f>
        <v>0.40963855421686746</v>
      </c>
      <c r="E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2:35" s="2" customFormat="1" ht="20.25" customHeight="1">
      <c r="B75" s="26" t="s">
        <v>34</v>
      </c>
      <c r="C75" s="27">
        <f>C4/C30</f>
        <v>2019.5936139332366</v>
      </c>
      <c r="D75" s="27">
        <f>D4/D30</f>
        <v>1650.3433208489389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s="2" customFormat="1" ht="20.25" customHeight="1">
      <c r="B76" s="22" t="s">
        <v>5</v>
      </c>
      <c r="C76" s="40">
        <f>C5/C31</f>
        <v>912.40875912408762</v>
      </c>
      <c r="D76" s="40">
        <f>D5/D31</f>
        <v>606.86015831134569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s="2" customFormat="1" ht="20.25" customHeight="1">
      <c r="B77" s="29" t="s">
        <v>7</v>
      </c>
      <c r="C77" s="40">
        <f>C7/C33</f>
        <v>3529.4117647058824</v>
      </c>
      <c r="D77" s="40">
        <f>D7/D33</f>
        <v>2289.1566265060242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2:35" s="2" customFormat="1" ht="20.25" customHeight="1">
      <c r="B78" s="4"/>
      <c r="C78" s="39"/>
      <c r="D78" s="3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s="2" customFormat="1" ht="20.25" customHeight="1"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s="2" customFormat="1" ht="20.25" customHeight="1"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8:35" s="2" customFormat="1" ht="20.25" customHeight="1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8:35" s="2" customFormat="1" ht="20.25" customHeight="1"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</sheetData>
  <pageMargins left="0.7" right="0.7" top="0.75" bottom="0.75" header="0.3" footer="0.3"/>
  <pageSetup paperSize="9" fitToWidth="0" fitToHeight="0" orientation="landscape"/>
  <ignoredErrors>
    <ignoredError sqref="D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Katlinskaya</dc:creator>
  <cp:keywords/>
  <dc:description/>
  <cp:lastModifiedBy/>
  <cp:revision/>
  <dcterms:created xsi:type="dcterms:W3CDTF">2024-02-18T21:41:53Z</dcterms:created>
  <dcterms:modified xsi:type="dcterms:W3CDTF">2024-12-14T17:25:31Z</dcterms:modified>
  <cp:category/>
  <cp:contentStatus/>
</cp:coreProperties>
</file>