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Conditions" sheetId="1" r:id="rId4"/>
    <sheet state="visible" name="Tiles" sheetId="2" r:id="rId5"/>
    <sheet state="visible" name="Tile Stats" sheetId="3" r:id="rId6"/>
    <sheet state="visible" name="Tiles + Elevation" sheetId="4" r:id="rId7"/>
  </sheets>
  <definedNames/>
  <calcPr/>
</workbook>
</file>

<file path=xl/sharedStrings.xml><?xml version="1.0" encoding="utf-8"?>
<sst xmlns="http://schemas.openxmlformats.org/spreadsheetml/2006/main" count="81" uniqueCount="69">
  <si>
    <t>total middle tiles</t>
  </si>
  <si>
    <t>total flow/devastatable tiles</t>
  </si>
  <si>
    <t>Players</t>
  </si>
  <si>
    <t>mid levels</t>
  </si>
  <si>
    <t>bottom row width</t>
  </si>
  <si>
    <t>maximum tile space</t>
  </si>
  <si>
    <t>quantity</t>
  </si>
  <si>
    <t>Tile Name (A side)</t>
  </si>
  <si>
    <t>Tile (B side)</t>
  </si>
  <si>
    <t>net leaks</t>
  </si>
  <si>
    <t>Tile Set</t>
  </si>
  <si>
    <t>leaks * quantity</t>
  </si>
  <si>
    <t>phase 2 movement gained</t>
  </si>
  <si>
    <t>maximum movement</t>
  </si>
  <si>
    <t>phase 2 base score gained</t>
  </si>
  <si>
    <t>score * devastate multiplier</t>
  </si>
  <si>
    <t>base points possible for tile type</t>
  </si>
  <si>
    <t>maximum points possible for tile type</t>
  </si>
  <si>
    <t>dormant volcano</t>
  </si>
  <si>
    <t>Erupting Volcano</t>
  </si>
  <si>
    <t>S</t>
  </si>
  <si>
    <t>lava pool</t>
  </si>
  <si>
    <t>Depths</t>
  </si>
  <si>
    <t>straight</t>
  </si>
  <si>
    <t>Badlands</t>
  </si>
  <si>
    <t>A</t>
  </si>
  <si>
    <t>Mountain Range</t>
  </si>
  <si>
    <t>elbows</t>
  </si>
  <si>
    <t>Farm</t>
  </si>
  <si>
    <t>Village</t>
  </si>
  <si>
    <t>B</t>
  </si>
  <si>
    <t>t</t>
  </si>
  <si>
    <t>Rain Forest</t>
  </si>
  <si>
    <t>4-way</t>
  </si>
  <si>
    <t>Grassy Plains</t>
  </si>
  <si>
    <t>cap</t>
  </si>
  <si>
    <t>Beach</t>
  </si>
  <si>
    <t>Sea Cliffs</t>
  </si>
  <si>
    <t>Shallows</t>
  </si>
  <si>
    <t>Sunken Boneyard</t>
  </si>
  <si>
    <t>total overall tiles</t>
  </si>
  <si>
    <t>possible openings</t>
  </si>
  <si>
    <t>devastate multiplier</t>
  </si>
  <si>
    <t>maximum points if we ignore placement and flow rules</t>
  </si>
  <si>
    <t>low pressure tokens</t>
  </si>
  <si>
    <t>medium pressure tokens</t>
  </si>
  <si>
    <t>high pressure tokens</t>
  </si>
  <si>
    <t>extreme pressure tokens</t>
  </si>
  <si>
    <t>total tokens</t>
  </si>
  <si>
    <t>maximum lava tokens, per player</t>
  </si>
  <si>
    <t>maximum lava tokens overall</t>
  </si>
  <si>
    <t>average used lava tokens per player (5 player game)</t>
  </si>
  <si>
    <t>average used lava tokens per player (2 player game)</t>
  </si>
  <si>
    <t>Tile Art</t>
  </si>
  <si>
    <t>Elevation</t>
  </si>
  <si>
    <t>Point Value</t>
  </si>
  <si>
    <t>Quantity</t>
  </si>
  <si>
    <t>4-Way</t>
  </si>
  <si>
    <t>mountains</t>
  </si>
  <si>
    <t>T</t>
  </si>
  <si>
    <t>Staright</t>
  </si>
  <si>
    <t>Elbow</t>
  </si>
  <si>
    <t>Cap</t>
  </si>
  <si>
    <t>forest</t>
  </si>
  <si>
    <t>beach</t>
  </si>
  <si>
    <t>shallows</t>
  </si>
  <si>
    <t>depth</t>
  </si>
  <si>
    <t>Total Count</t>
  </si>
  <si>
    <t>Tile Goal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</si>
</sst>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22222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SUM(Tiles!A11:A17)</f>
        <v>22</v>
      </c>
      <c r="B1" s="2" t="s">
        <v>0</v>
      </c>
    </row>
    <row r="2">
      <c r="A2" s="1">
        <f>sum(A1,Tiles!A3)</f>
        <v>25</v>
      </c>
      <c r="B2" s="3" t="s">
        <v>1</v>
      </c>
    </row>
    <row r="3">
      <c r="A3" s="3">
        <v>5.0</v>
      </c>
      <c r="B3" s="3" t="s">
        <v>2</v>
      </c>
    </row>
    <row r="4">
      <c r="A4" s="3">
        <v>7.0</v>
      </c>
      <c r="B4" s="3" t="s">
        <v>3</v>
      </c>
    </row>
    <row r="5">
      <c r="A5" s="1">
        <f>Tiles!A3*2-1</f>
        <v>5</v>
      </c>
      <c r="B5" s="3" t="s">
        <v>4</v>
      </c>
    </row>
    <row r="6">
      <c r="A6" s="1">
        <f>A5*A4</f>
        <v>35</v>
      </c>
      <c r="B6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23.13"/>
    <col customWidth="1" min="6" max="6" width="10.63"/>
    <col customWidth="1" min="8" max="8" width="20.13"/>
    <col customWidth="1" min="9" max="9" width="16.13"/>
    <col customWidth="1" min="10" max="11" width="20.5"/>
    <col customWidth="1" min="12" max="12" width="24.13"/>
    <col customWidth="1" min="13" max="13" width="27.63"/>
  </cols>
  <sheetData>
    <row r="1">
      <c r="A1" s="3" t="s">
        <v>6</v>
      </c>
      <c r="B1" s="3"/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</row>
    <row r="2">
      <c r="A2" s="3">
        <v>1.0</v>
      </c>
      <c r="B2" s="3"/>
      <c r="C2" s="3" t="s">
        <v>18</v>
      </c>
      <c r="D2" s="3" t="s">
        <v>19</v>
      </c>
      <c r="F2" s="3" t="s">
        <v>20</v>
      </c>
    </row>
    <row r="3">
      <c r="A3" s="3">
        <f>3</f>
        <v>3</v>
      </c>
      <c r="B3" s="4"/>
      <c r="C3" s="4" t="s">
        <v>21</v>
      </c>
      <c r="D3" s="3" t="s">
        <v>22</v>
      </c>
      <c r="F3" s="3" t="s">
        <v>20</v>
      </c>
      <c r="J3" s="3">
        <v>6.0</v>
      </c>
      <c r="K3" s="1">
        <f>J3*'Tile Stats'!A3</f>
        <v>18</v>
      </c>
      <c r="L3" s="1">
        <f>J3*A3</f>
        <v>18</v>
      </c>
      <c r="M3" s="1">
        <f>K3*A3</f>
        <v>54</v>
      </c>
    </row>
    <row r="5">
      <c r="A5" s="3">
        <v>5.0</v>
      </c>
      <c r="B5" s="3"/>
      <c r="C5" s="3" t="s">
        <v>23</v>
      </c>
      <c r="D5" s="3" t="s">
        <v>24</v>
      </c>
      <c r="E5" s="3">
        <v>0.0</v>
      </c>
      <c r="F5" s="3" t="s">
        <v>25</v>
      </c>
      <c r="G5" s="1">
        <f>E5*A5</f>
        <v>0</v>
      </c>
      <c r="H5" s="3">
        <v>3.0</v>
      </c>
      <c r="I5" s="1">
        <f>A5*H5</f>
        <v>15</v>
      </c>
      <c r="J5" s="3">
        <v>2.0</v>
      </c>
      <c r="K5" s="1">
        <f>'Tile Stats'!A3*J5</f>
        <v>6</v>
      </c>
      <c r="L5" s="1">
        <f>J5*A5</f>
        <v>10</v>
      </c>
      <c r="M5" s="1">
        <f>K5*A5</f>
        <v>30</v>
      </c>
    </row>
    <row r="6">
      <c r="D6" s="3" t="s">
        <v>26</v>
      </c>
    </row>
    <row r="7">
      <c r="A7" s="3">
        <v>5.0</v>
      </c>
      <c r="B7" s="3"/>
      <c r="C7" s="3" t="s">
        <v>27</v>
      </c>
      <c r="D7" s="3" t="s">
        <v>28</v>
      </c>
      <c r="E7" s="3">
        <v>0.0</v>
      </c>
      <c r="F7" s="3" t="s">
        <v>25</v>
      </c>
      <c r="G7" s="1">
        <f>E7*A7</f>
        <v>0</v>
      </c>
      <c r="H7" s="3">
        <v>3.0</v>
      </c>
      <c r="I7" s="1">
        <f>A7*H7</f>
        <v>15</v>
      </c>
      <c r="J7" s="3">
        <v>2.0</v>
      </c>
      <c r="K7" s="1">
        <f>'Tile Stats'!A3*J7</f>
        <v>6</v>
      </c>
      <c r="L7" s="1">
        <f>J7*A7</f>
        <v>10</v>
      </c>
      <c r="M7" s="1">
        <f>K7*A7</f>
        <v>30</v>
      </c>
    </row>
    <row r="8">
      <c r="D8" s="3" t="s">
        <v>29</v>
      </c>
      <c r="F8" s="3" t="s">
        <v>30</v>
      </c>
    </row>
    <row r="9">
      <c r="A9" s="3">
        <v>5.0</v>
      </c>
      <c r="B9" s="2"/>
      <c r="C9" s="2" t="s">
        <v>31</v>
      </c>
      <c r="D9" s="3" t="s">
        <v>32</v>
      </c>
      <c r="E9" s="3">
        <v>1.0</v>
      </c>
      <c r="F9" s="3" t="s">
        <v>25</v>
      </c>
      <c r="G9" s="1">
        <f t="shared" ref="G9:G11" si="1">E9*A9</f>
        <v>5</v>
      </c>
      <c r="H9" s="3">
        <v>2.0</v>
      </c>
      <c r="I9" s="1">
        <f t="shared" ref="I9:I11" si="2">A9*H9</f>
        <v>10</v>
      </c>
      <c r="J9" s="3">
        <v>3.0</v>
      </c>
      <c r="K9" s="1">
        <f>'Tile Stats'!A3*J9</f>
        <v>9</v>
      </c>
      <c r="L9" s="1">
        <f t="shared" ref="L9:L11" si="3">J9*A9</f>
        <v>15</v>
      </c>
      <c r="M9" s="1">
        <f t="shared" ref="M9:M11" si="4">K9*A9</f>
        <v>45</v>
      </c>
    </row>
    <row r="10">
      <c r="A10" s="3">
        <v>6.0</v>
      </c>
      <c r="B10" s="3"/>
      <c r="C10" s="3" t="s">
        <v>33</v>
      </c>
      <c r="D10" s="3" t="s">
        <v>34</v>
      </c>
      <c r="E10" s="3">
        <v>2.0</v>
      </c>
      <c r="F10" s="3" t="s">
        <v>25</v>
      </c>
      <c r="G10" s="1">
        <f t="shared" si="1"/>
        <v>12</v>
      </c>
      <c r="H10" s="3">
        <v>1.0</v>
      </c>
      <c r="I10" s="1">
        <f t="shared" si="2"/>
        <v>6</v>
      </c>
      <c r="J10" s="3">
        <v>3.0</v>
      </c>
      <c r="K10" s="1">
        <f>'Tile Stats'!A3*J10</f>
        <v>9</v>
      </c>
      <c r="L10" s="1">
        <f t="shared" si="3"/>
        <v>18</v>
      </c>
      <c r="M10" s="1">
        <f t="shared" si="4"/>
        <v>54</v>
      </c>
    </row>
    <row r="11">
      <c r="A11" s="3">
        <v>8.0</v>
      </c>
      <c r="B11" s="3"/>
      <c r="C11" s="3" t="s">
        <v>35</v>
      </c>
      <c r="D11" s="3" t="s">
        <v>36</v>
      </c>
      <c r="E11" s="3">
        <v>-1.0</v>
      </c>
      <c r="F11" s="3" t="s">
        <v>25</v>
      </c>
      <c r="G11" s="1">
        <f t="shared" si="1"/>
        <v>-8</v>
      </c>
      <c r="H11" s="3">
        <v>4.0</v>
      </c>
      <c r="I11" s="1">
        <f t="shared" si="2"/>
        <v>32</v>
      </c>
      <c r="J11" s="3">
        <v>1.0</v>
      </c>
      <c r="K11" s="1">
        <f>'Tile Stats'!A3*J11</f>
        <v>3</v>
      </c>
      <c r="L11" s="1">
        <f t="shared" si="3"/>
        <v>8</v>
      </c>
      <c r="M11" s="1">
        <f t="shared" si="4"/>
        <v>24</v>
      </c>
    </row>
    <row r="13">
      <c r="A13" s="3">
        <v>6.0</v>
      </c>
      <c r="B13" s="3"/>
      <c r="C13" s="3" t="s">
        <v>33</v>
      </c>
      <c r="D13" s="3" t="s">
        <v>34</v>
      </c>
      <c r="E13" s="3">
        <v>2.0</v>
      </c>
      <c r="F13" s="3" t="s">
        <v>25</v>
      </c>
      <c r="G13" s="1">
        <f t="shared" ref="G13:G14" si="5">E13*A13</f>
        <v>12</v>
      </c>
      <c r="H13" s="3">
        <v>1.0</v>
      </c>
      <c r="I13" s="1">
        <f t="shared" ref="I13:I14" si="6">A13*H13</f>
        <v>6</v>
      </c>
      <c r="J13" s="3">
        <v>3.0</v>
      </c>
      <c r="K13" s="1">
        <f>'Tile Stats'!A9*J13</f>
        <v>24</v>
      </c>
      <c r="L13" s="1">
        <f t="shared" ref="L13:L14" si="7">J13*A13</f>
        <v>18</v>
      </c>
      <c r="M13" s="1">
        <f t="shared" ref="M13:M14" si="8">K13*A13</f>
        <v>144</v>
      </c>
    </row>
    <row r="14">
      <c r="A14" s="3">
        <v>8.0</v>
      </c>
      <c r="B14" s="3"/>
      <c r="C14" s="3" t="s">
        <v>35</v>
      </c>
      <c r="D14" s="3" t="s">
        <v>36</v>
      </c>
      <c r="E14" s="3">
        <v>-1.0</v>
      </c>
      <c r="F14" s="3" t="s">
        <v>25</v>
      </c>
      <c r="G14" s="1">
        <f t="shared" si="5"/>
        <v>-8</v>
      </c>
      <c r="H14" s="3">
        <v>4.0</v>
      </c>
      <c r="I14" s="1">
        <f t="shared" si="6"/>
        <v>32</v>
      </c>
      <c r="J14" s="3">
        <v>1.0</v>
      </c>
      <c r="K14" s="1">
        <f>'Tile Stats'!A9*J14</f>
        <v>8</v>
      </c>
      <c r="L14" s="1">
        <f t="shared" si="7"/>
        <v>8</v>
      </c>
      <c r="M14" s="1">
        <f t="shared" si="8"/>
        <v>64</v>
      </c>
    </row>
    <row r="15">
      <c r="D15" s="3" t="s">
        <v>37</v>
      </c>
    </row>
    <row r="16">
      <c r="D16" s="3" t="s">
        <v>38</v>
      </c>
    </row>
    <row r="17">
      <c r="D17" s="3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sum('Game Conditions'!A1,Tiles!A3,Tiles!A2)</f>
        <v>26</v>
      </c>
      <c r="B1" s="2" t="s">
        <v>40</v>
      </c>
    </row>
    <row r="2">
      <c r="A2" s="1">
        <f>sum(Tiles!G11:G17)</f>
        <v>-4</v>
      </c>
      <c r="B2" s="2" t="s">
        <v>41</v>
      </c>
    </row>
    <row r="3">
      <c r="A3" s="3">
        <v>3.0</v>
      </c>
      <c r="B3" s="2" t="s">
        <v>42</v>
      </c>
    </row>
    <row r="4">
      <c r="A4" s="1">
        <f>sum(Tiles!M3:M17)</f>
        <v>445</v>
      </c>
      <c r="B4" s="3" t="s">
        <v>43</v>
      </c>
    </row>
    <row r="6">
      <c r="A6" s="1">
        <f>Tiles!A10</f>
        <v>6</v>
      </c>
      <c r="B6" s="3" t="s">
        <v>44</v>
      </c>
    </row>
    <row r="7">
      <c r="A7" s="1">
        <f>Tiles!A9</f>
        <v>5</v>
      </c>
      <c r="B7" s="3" t="s">
        <v>45</v>
      </c>
    </row>
    <row r="8">
      <c r="A8" s="1">
        <f>sum(Tiles!A5,Tiles!A7)</f>
        <v>10</v>
      </c>
      <c r="B8" s="3" t="s">
        <v>46</v>
      </c>
    </row>
    <row r="9">
      <c r="A9" s="1">
        <f>Tiles!A11</f>
        <v>8</v>
      </c>
      <c r="B9" s="3" t="s">
        <v>47</v>
      </c>
    </row>
    <row r="10">
      <c r="A10" s="1">
        <f>sum(A6:A9)</f>
        <v>29</v>
      </c>
      <c r="B10" s="3" t="s">
        <v>48</v>
      </c>
    </row>
    <row r="12">
      <c r="A12" s="1">
        <f>A1</f>
        <v>26</v>
      </c>
      <c r="B12" s="3" t="s">
        <v>49</v>
      </c>
    </row>
    <row r="13">
      <c r="A13" s="1">
        <f>A12*'Game Conditions'!A3</f>
        <v>130</v>
      </c>
      <c r="B13" s="3" t="s">
        <v>50</v>
      </c>
    </row>
    <row r="14">
      <c r="A14" s="1">
        <f>'Game Conditions'!A2/'Game Conditions'!A3</f>
        <v>5</v>
      </c>
      <c r="B14" s="3" t="s">
        <v>51</v>
      </c>
    </row>
    <row r="15">
      <c r="A15" s="1">
        <f>'Game Conditions'!A2/2</f>
        <v>12.5</v>
      </c>
      <c r="B15" s="3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6.75"/>
    <col customWidth="1" min="4" max="4" width="7.88"/>
    <col customWidth="1" min="5" max="5" width="8.75"/>
    <col customWidth="1" min="6" max="6" width="7.63"/>
    <col customWidth="1" min="7" max="7" width="9.63"/>
    <col customWidth="1" min="8" max="26" width="6.75"/>
  </cols>
  <sheetData>
    <row r="1">
      <c r="B1" s="3"/>
      <c r="C1" s="3"/>
      <c r="E1" s="3" t="s">
        <v>53</v>
      </c>
      <c r="F1" s="3" t="s">
        <v>54</v>
      </c>
      <c r="G1" s="3" t="s">
        <v>55</v>
      </c>
      <c r="I1" s="3" t="s">
        <v>56</v>
      </c>
    </row>
    <row r="3">
      <c r="B3" s="3" t="s">
        <v>57</v>
      </c>
      <c r="D3" s="3" t="s">
        <v>54</v>
      </c>
      <c r="E3" s="3" t="s">
        <v>58</v>
      </c>
      <c r="F3" s="3">
        <v>2.0</v>
      </c>
      <c r="G3" s="3">
        <v>-5.0</v>
      </c>
      <c r="I3" s="3">
        <v>4.0</v>
      </c>
    </row>
    <row r="4">
      <c r="B4" s="3" t="s">
        <v>59</v>
      </c>
      <c r="C4" s="3"/>
      <c r="G4" s="3">
        <v>1.0</v>
      </c>
      <c r="I4" s="3">
        <v>4.0</v>
      </c>
    </row>
    <row r="5">
      <c r="B5" s="3" t="s">
        <v>60</v>
      </c>
      <c r="C5" s="3"/>
      <c r="G5" s="3">
        <v>3.0</v>
      </c>
      <c r="I5" s="3">
        <v>4.0</v>
      </c>
    </row>
    <row r="6">
      <c r="B6" s="3" t="s">
        <v>61</v>
      </c>
      <c r="C6" s="3"/>
      <c r="G6" s="3">
        <v>5.0</v>
      </c>
      <c r="I6" s="3">
        <v>4.0</v>
      </c>
    </row>
    <row r="7">
      <c r="B7" s="3" t="s">
        <v>62</v>
      </c>
      <c r="C7" s="3"/>
      <c r="E7" s="3"/>
      <c r="F7" s="3"/>
      <c r="G7" s="3"/>
      <c r="I7" s="3"/>
    </row>
    <row r="8">
      <c r="E8" s="3" t="s">
        <v>63</v>
      </c>
      <c r="F8" s="3">
        <v>1.0</v>
      </c>
      <c r="G8" s="3">
        <v>-5.0</v>
      </c>
      <c r="I8" s="3">
        <v>4.0</v>
      </c>
    </row>
    <row r="9">
      <c r="G9" s="3">
        <v>1.0</v>
      </c>
      <c r="I9" s="3">
        <v>4.0</v>
      </c>
    </row>
    <row r="10">
      <c r="G10" s="3">
        <v>3.0</v>
      </c>
      <c r="I10" s="3">
        <v>4.0</v>
      </c>
    </row>
    <row r="11">
      <c r="G11" s="3">
        <v>5.0</v>
      </c>
      <c r="I11" s="3">
        <v>4.0</v>
      </c>
    </row>
    <row r="13">
      <c r="E13" s="3" t="s">
        <v>64</v>
      </c>
      <c r="F13" s="3">
        <v>0.0</v>
      </c>
      <c r="G13" s="3">
        <v>-5.0</v>
      </c>
      <c r="I13" s="3">
        <v>4.0</v>
      </c>
    </row>
    <row r="14">
      <c r="G14" s="3">
        <v>1.0</v>
      </c>
      <c r="I14" s="3">
        <v>4.0</v>
      </c>
    </row>
    <row r="15">
      <c r="G15" s="3">
        <v>3.0</v>
      </c>
      <c r="I15" s="3">
        <v>4.0</v>
      </c>
    </row>
    <row r="16">
      <c r="G16" s="3">
        <v>5.0</v>
      </c>
      <c r="I16" s="3">
        <v>4.0</v>
      </c>
    </row>
    <row r="18">
      <c r="B18" s="3"/>
      <c r="C18" s="3"/>
      <c r="E18" s="3"/>
      <c r="F18" s="3"/>
      <c r="G18" s="3"/>
      <c r="I18" s="3"/>
    </row>
    <row r="19">
      <c r="E19" s="3" t="s">
        <v>65</v>
      </c>
      <c r="F19" s="3">
        <v>-1.0</v>
      </c>
      <c r="G19" s="3">
        <v>-5.0</v>
      </c>
      <c r="I19" s="3">
        <v>4.0</v>
      </c>
    </row>
    <row r="20">
      <c r="G20" s="3">
        <v>1.0</v>
      </c>
      <c r="I20" s="3">
        <v>4.0</v>
      </c>
    </row>
    <row r="21">
      <c r="G21" s="3">
        <v>3.0</v>
      </c>
      <c r="I21" s="3">
        <v>4.0</v>
      </c>
    </row>
    <row r="22">
      <c r="G22" s="3">
        <v>5.0</v>
      </c>
      <c r="I22" s="3">
        <v>4.0</v>
      </c>
    </row>
    <row r="24">
      <c r="E24" s="3" t="s">
        <v>66</v>
      </c>
      <c r="F24" s="3">
        <v>-2.0</v>
      </c>
      <c r="G24" s="3">
        <v>-5.0</v>
      </c>
      <c r="I24" s="3">
        <v>4.0</v>
      </c>
    </row>
    <row r="25">
      <c r="G25" s="3">
        <v>1.0</v>
      </c>
      <c r="I25" s="3">
        <v>4.0</v>
      </c>
    </row>
    <row r="26">
      <c r="G26" s="3">
        <v>3.0</v>
      </c>
      <c r="I26" s="3">
        <v>4.0</v>
      </c>
    </row>
    <row r="27">
      <c r="G27" s="3">
        <v>5.0</v>
      </c>
      <c r="I27" s="3">
        <v>4.0</v>
      </c>
    </row>
    <row r="30">
      <c r="D30" s="3" t="s">
        <v>67</v>
      </c>
      <c r="I30" s="1">
        <f>SUM(I3:I27)</f>
        <v>80</v>
      </c>
    </row>
    <row r="31">
      <c r="D31" s="3" t="s">
        <v>68</v>
      </c>
      <c r="I31" s="3">
        <v>85.0</v>
      </c>
    </row>
  </sheetData>
  <mergeCells count="11">
    <mergeCell ref="E19:E22"/>
    <mergeCell ref="F19:F22"/>
    <mergeCell ref="E24:E27"/>
    <mergeCell ref="F24:F27"/>
    <mergeCell ref="D3:D27"/>
    <mergeCell ref="E3:E6"/>
    <mergeCell ref="F3:F6"/>
    <mergeCell ref="E8:E11"/>
    <mergeCell ref="F8:F11"/>
    <mergeCell ref="E13:E16"/>
    <mergeCell ref="F13:F16"/>
  </mergeCells>
  <drawing r:id="rId1"/>
</worksheet>
</file>