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lcha\Google Drive\Finance Teaching\CUHK\2023-24 CMSC 5718\assignment 3\"/>
    </mc:Choice>
  </mc:AlternateContent>
  <xr:revisionPtr revIDLastSave="0" documentId="13_ncr:1_{C78A2CEE-90B7-4C21-97A2-59DBA770E43B}" xr6:coauthVersionLast="47" xr6:coauthVersionMax="47" xr10:uidLastSave="{00000000-0000-0000-0000-000000000000}"/>
  <bookViews>
    <workbookView xWindow="29595" yWindow="1305" windowWidth="28080" windowHeight="12810" xr2:uid="{0F48E22F-46FE-4F07-BD5B-EFF74F6DFB14}"/>
  </bookViews>
  <sheets>
    <sheet name="Risk Parity 3 stocks" sheetId="3" r:id="rId1"/>
    <sheet name="Risk Parity 4 stocks" sheetId="2" r:id="rId2"/>
  </sheets>
  <definedNames>
    <definedName name="solver_adj" localSheetId="0" hidden="1">'Risk Parity 3 stocks'!$D$6:$F$6</definedName>
    <definedName name="solver_adj" localSheetId="1" hidden="1">'Risk Parity 4 stocks'!$C$6:$F$6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'Risk Parity 3 stocks'!$G$6</definedName>
    <definedName name="solver_lhs1" localSheetId="1" hidden="1">'Risk Parity 4 stocks'!$G$6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'Risk Parity 3 stocks'!$T$5</definedName>
    <definedName name="solver_opt" localSheetId="1" hidden="1">'Risk Parity 4 stocks'!$V$5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2</definedName>
    <definedName name="solver_rel1" localSheetId="1" hidden="1">2</definedName>
    <definedName name="solver_rhs1" localSheetId="0" hidden="1">1</definedName>
    <definedName name="solver_rhs1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3" i="3" l="1" a="1"/>
  <c r="T13" i="3" s="1"/>
  <c r="S14" i="3"/>
  <c r="S15" i="3" s="1"/>
  <c r="B19" i="3"/>
  <c r="D18" i="3"/>
  <c r="F12" i="3"/>
  <c r="B12" i="3"/>
  <c r="B20" i="3" s="1"/>
  <c r="F11" i="3"/>
  <c r="E11" i="3"/>
  <c r="F10" i="3"/>
  <c r="E10" i="3"/>
  <c r="D10" i="3"/>
  <c r="G6" i="3"/>
  <c r="E9" i="3"/>
  <c r="F9" i="3" s="1"/>
  <c r="E4" i="3"/>
  <c r="F4" i="3" s="1"/>
  <c r="U14" i="2"/>
  <c r="U15" i="2" s="1"/>
  <c r="U16" i="2" s="1"/>
  <c r="V13" i="2" a="1"/>
  <c r="V15" i="2" s="1"/>
  <c r="C21" i="2" s="1"/>
  <c r="B19" i="2"/>
  <c r="D18" i="2"/>
  <c r="G13" i="2"/>
  <c r="G12" i="2"/>
  <c r="F12" i="2"/>
  <c r="B12" i="2"/>
  <c r="B20" i="2" s="1"/>
  <c r="G11" i="2"/>
  <c r="F11" i="2"/>
  <c r="E11" i="2"/>
  <c r="G10" i="2"/>
  <c r="F10" i="2"/>
  <c r="E10" i="2"/>
  <c r="D10" i="2"/>
  <c r="G6" i="2"/>
  <c r="E9" i="2"/>
  <c r="F9" i="2" s="1"/>
  <c r="F18" i="2" s="1"/>
  <c r="D4" i="2"/>
  <c r="E4" i="2" s="1"/>
  <c r="F4" i="2" s="1"/>
  <c r="E18" i="3" l="1"/>
  <c r="C11" i="2" a="1"/>
  <c r="C11" i="2" s="1"/>
  <c r="F19" i="2" s="1"/>
  <c r="C11" i="3" a="1"/>
  <c r="C11" i="3" s="1"/>
  <c r="C20" i="3"/>
  <c r="C21" i="3"/>
  <c r="B13" i="3"/>
  <c r="B21" i="3" s="1"/>
  <c r="C19" i="3"/>
  <c r="F18" i="3"/>
  <c r="E18" i="2"/>
  <c r="B13" i="2"/>
  <c r="B21" i="2" s="1"/>
  <c r="V16" i="2"/>
  <c r="C22" i="2" s="1"/>
  <c r="G9" i="2"/>
  <c r="G18" i="2" s="1"/>
  <c r="V13" i="2"/>
  <c r="C19" i="2" s="1"/>
  <c r="V14" i="2"/>
  <c r="C20" i="2" s="1"/>
  <c r="D17" i="2" l="1" a="1"/>
  <c r="E19" i="2"/>
  <c r="D19" i="2"/>
  <c r="C13" i="2"/>
  <c r="G21" i="2" s="1"/>
  <c r="G19" i="2"/>
  <c r="C14" i="2"/>
  <c r="F22" i="2" s="1"/>
  <c r="C12" i="2"/>
  <c r="F20" i="2" s="1"/>
  <c r="D17" i="3" a="1"/>
  <c r="D17" i="3" s="1"/>
  <c r="B14" i="2"/>
  <c r="B22" i="2" s="1"/>
  <c r="E22" i="2" l="1"/>
  <c r="G20" i="2"/>
  <c r="G22" i="2"/>
  <c r="D21" i="2"/>
  <c r="D22" i="2"/>
  <c r="G17" i="2"/>
  <c r="D17" i="2"/>
  <c r="E17" i="2"/>
  <c r="F17" i="2"/>
  <c r="F21" i="2"/>
  <c r="E21" i="2"/>
  <c r="E20" i="2"/>
  <c r="D20" i="2"/>
  <c r="E19" i="3"/>
  <c r="D19" i="3"/>
  <c r="F19" i="3"/>
  <c r="F20" i="3"/>
  <c r="E20" i="3"/>
  <c r="D20" i="3"/>
  <c r="E21" i="3"/>
  <c r="F21" i="3"/>
  <c r="D21" i="3"/>
  <c r="N4" i="2" l="1" a="1"/>
  <c r="N4" i="2" s="1"/>
  <c r="N5" i="2" s="1"/>
  <c r="J9" i="2" s="1" a="1"/>
  <c r="L4" i="3" a="1"/>
  <c r="L4" i="3" s="1"/>
  <c r="L5" i="3" s="1"/>
  <c r="I9" i="3" s="1" a="1"/>
  <c r="U15" i="3" l="1"/>
  <c r="J11" i="3"/>
  <c r="U14" i="3"/>
  <c r="I9" i="3"/>
  <c r="J10" i="3"/>
  <c r="W16" i="2"/>
  <c r="W15" i="2"/>
  <c r="J9" i="2"/>
  <c r="W14" i="2"/>
  <c r="K12" i="2"/>
  <c r="K11" i="2"/>
  <c r="K10" i="2"/>
  <c r="V14" i="3" l="1"/>
  <c r="U13" i="3"/>
  <c r="J9" i="3"/>
  <c r="V15" i="3"/>
  <c r="X14" i="2"/>
  <c r="X15" i="2"/>
  <c r="X16" i="2"/>
  <c r="W13" i="2"/>
  <c r="K9" i="2"/>
  <c r="K8" i="3" l="1" a="1"/>
  <c r="M9" i="3" s="1"/>
  <c r="V13" i="3"/>
  <c r="W14" i="3" s="1"/>
  <c r="L8" i="2" a="1"/>
  <c r="X13" i="2"/>
  <c r="Y16" i="2" s="1"/>
  <c r="K8" i="3" l="1"/>
  <c r="M10" i="3"/>
  <c r="M11" i="3"/>
  <c r="W13" i="3"/>
  <c r="V16" i="3"/>
  <c r="W15" i="3"/>
  <c r="Y13" i="2"/>
  <c r="X17" i="2"/>
  <c r="O8" i="2"/>
  <c r="N8" i="2"/>
  <c r="L8" i="2"/>
  <c r="M8" i="2"/>
  <c r="Y14" i="2"/>
  <c r="Y15" i="2"/>
  <c r="M15" i="3" l="1"/>
  <c r="M14" i="3"/>
  <c r="M13" i="3"/>
  <c r="K10" i="3"/>
  <c r="K14" i="3" s="1"/>
  <c r="K11" i="3"/>
  <c r="K15" i="3" s="1"/>
  <c r="K9" i="3"/>
  <c r="K13" i="3" s="1"/>
  <c r="L10" i="3"/>
  <c r="L14" i="3" s="1"/>
  <c r="L11" i="3"/>
  <c r="L15" i="3" s="1"/>
  <c r="L9" i="3"/>
  <c r="L13" i="3" s="1"/>
  <c r="M12" i="2"/>
  <c r="M17" i="2" s="1"/>
  <c r="M11" i="2"/>
  <c r="M16" i="2" s="1"/>
  <c r="M10" i="2"/>
  <c r="M15" i="2" s="1"/>
  <c r="M9" i="2"/>
  <c r="M14" i="2" s="1"/>
  <c r="L12" i="2"/>
  <c r="L17" i="2" s="1"/>
  <c r="L11" i="2"/>
  <c r="L16" i="2" s="1"/>
  <c r="L10" i="2"/>
  <c r="L15" i="2" s="1"/>
  <c r="L9" i="2"/>
  <c r="L14" i="2" s="1"/>
  <c r="N10" i="2"/>
  <c r="N15" i="2" s="1"/>
  <c r="N12" i="2"/>
  <c r="N17" i="2" s="1"/>
  <c r="N11" i="2"/>
  <c r="N16" i="2" s="1"/>
  <c r="N9" i="2"/>
  <c r="N14" i="2" s="1"/>
  <c r="O10" i="2"/>
  <c r="O15" i="2" s="1"/>
  <c r="O11" i="2"/>
  <c r="O16" i="2" s="1"/>
  <c r="O12" i="2"/>
  <c r="O17" i="2" s="1"/>
  <c r="O9" i="2"/>
  <c r="O14" i="2" s="1"/>
  <c r="N16" i="3" l="1"/>
  <c r="T5" i="3" s="1"/>
  <c r="O19" i="2"/>
  <c r="V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<sst xmlns="http://schemas.openxmlformats.org/spreadsheetml/2006/main" count="76" uniqueCount="37">
  <si>
    <t>Asset</t>
  </si>
  <si>
    <t>MV = Minimum variance; ERC = risk parity</t>
  </si>
  <si>
    <t>Target</t>
  </si>
  <si>
    <t>For equal weight, enter the weights into cells C6:F6 directly</t>
  </si>
  <si>
    <t>Answers</t>
  </si>
  <si>
    <t>portfolio variance</t>
  </si>
  <si>
    <t>portfolio volatility</t>
  </si>
  <si>
    <t>TRi</t>
  </si>
  <si>
    <t>W</t>
  </si>
  <si>
    <t>r</t>
  </si>
  <si>
    <r>
      <t>weight w</t>
    </r>
    <r>
      <rPr>
        <vertAlign val="subscript"/>
        <sz val="11"/>
        <color theme="1"/>
        <rFont val="Calibri"/>
        <family val="2"/>
        <scheme val="minor"/>
      </rPr>
      <t>i</t>
    </r>
  </si>
  <si>
    <r>
      <t xml:space="preserve"> w</t>
    </r>
    <r>
      <rPr>
        <vertAlign val="subscript"/>
        <sz val="11"/>
        <color theme="1"/>
        <rFont val="Calibri"/>
        <family val="2"/>
        <scheme val="minor"/>
      </rPr>
      <t>i</t>
    </r>
  </si>
  <si>
    <r>
      <t>MR</t>
    </r>
    <r>
      <rPr>
        <vertAlign val="subscript"/>
        <sz val="11"/>
        <color theme="1"/>
        <rFont val="Calibri"/>
        <family val="2"/>
        <scheme val="minor"/>
      </rPr>
      <t>i</t>
    </r>
  </si>
  <si>
    <r>
      <t>w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>w</t>
    </r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</si>
  <si>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scheme val="minor"/>
      </rPr>
      <t>p</t>
    </r>
  </si>
  <si>
    <r>
      <t>volatility</t>
    </r>
    <r>
      <rPr>
        <sz val="11"/>
        <color theme="1"/>
        <rFont val="Symbol"/>
        <family val="1"/>
        <charset val="2"/>
      </rPr>
      <t xml:space="preserve"> s</t>
    </r>
    <r>
      <rPr>
        <vertAlign val="subscript"/>
        <sz val="11"/>
        <color theme="1"/>
        <rFont val="Calibri"/>
        <family val="2"/>
        <scheme val="minor"/>
      </rPr>
      <t>i</t>
    </r>
  </si>
  <si>
    <r>
      <t>C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=TR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scheme val="minor"/>
      </rPr>
      <t>p</t>
    </r>
  </si>
  <si>
    <r>
      <t>Each cell is TR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-TR</t>
    </r>
    <r>
      <rPr>
        <vertAlign val="subscript"/>
        <sz val="11"/>
        <color theme="1"/>
        <rFont val="Calibri"/>
        <family val="2"/>
        <scheme val="minor"/>
      </rPr>
      <t>j</t>
    </r>
  </si>
  <si>
    <r>
      <t>Each cell is (TR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-TR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</si>
  <si>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t>sum = f(w)</t>
  </si>
  <si>
    <t>ERC</t>
  </si>
  <si>
    <t>correlation matrix</t>
  </si>
  <si>
    <t>covariance matrix</t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</si>
  <si>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scheme val="minor"/>
      </rPr>
      <t>i</t>
    </r>
  </si>
  <si>
    <r>
      <t>w</t>
    </r>
    <r>
      <rPr>
        <vertAlign val="subscript"/>
        <sz val="11"/>
        <color theme="1"/>
        <rFont val="Calibri"/>
        <family val="2"/>
        <scheme val="minor"/>
      </rPr>
      <t>i</t>
    </r>
  </si>
  <si>
    <r>
      <t>TRi=w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MR</t>
    </r>
    <r>
      <rPr>
        <vertAlign val="subscript"/>
        <sz val="11"/>
        <color theme="1"/>
        <rFont val="Calibri"/>
        <family val="2"/>
        <scheme val="minor"/>
      </rPr>
      <t>i</t>
    </r>
  </si>
  <si>
    <t>Maillard et al (2010) p.10</t>
  </si>
  <si>
    <t>Inputs</t>
  </si>
  <si>
    <t>Calculations</t>
  </si>
  <si>
    <t>Results</t>
  </si>
  <si>
    <t>For equal weight, enter the weights into cells D6:F6 directly</t>
  </si>
  <si>
    <t>Solver:</t>
  </si>
  <si>
    <t>make unconstrained variables non-negative</t>
  </si>
  <si>
    <t>Solving method: GRG Nonlinear</t>
  </si>
  <si>
    <t>minimize cell T5 by changing cells D6:F6, subject to G6=1</t>
  </si>
  <si>
    <t>minimize cell V5 by changing cells C6:F6, subject to G6=1</t>
  </si>
  <si>
    <t>From Solver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</si>
</sst>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00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10" fontId="0" fillId="2" borderId="0" xfId="1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0" xfId="1" applyNumberFormat="1" applyFont="1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4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quotePrefix="1" applyAlignment="1">
      <alignment horizontal="right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5" fontId="0" fillId="3" borderId="4" xfId="1" applyNumberFormat="1" applyFon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5" fontId="0" fillId="3" borderId="6" xfId="1" applyNumberFormat="1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0" fontId="0" fillId="3" borderId="9" xfId="1" applyNumberFormat="1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6" fontId="0" fillId="0" borderId="11" xfId="0" applyNumberFormat="1" applyBorder="1"/>
    <xf numFmtId="166" fontId="0" fillId="0" borderId="12" xfId="0" applyNumberFormat="1" applyBorder="1"/>
    <xf numFmtId="166" fontId="0" fillId="0" borderId="13" xfId="0" applyNumberFormat="1" applyBorder="1"/>
    <xf numFmtId="166" fontId="0" fillId="0" borderId="15" xfId="0" applyNumberFormat="1" applyBorder="1"/>
    <xf numFmtId="166" fontId="0" fillId="0" borderId="0" xfId="0" applyNumberFormat="1"/>
    <xf numFmtId="166" fontId="0" fillId="0" borderId="16" xfId="0" applyNumberFormat="1" applyBorder="1"/>
    <xf numFmtId="166" fontId="0" fillId="0" borderId="18" xfId="0" applyNumberFormat="1" applyBorder="1"/>
    <xf numFmtId="166" fontId="0" fillId="0" borderId="19" xfId="0" applyNumberFormat="1" applyBorder="1"/>
    <xf numFmtId="166" fontId="0" fillId="0" borderId="20" xfId="0" applyNumberFormat="1" applyBorder="1"/>
    <xf numFmtId="0" fontId="2" fillId="4" borderId="21" xfId="0" applyFont="1" applyFill="1" applyBorder="1" applyAlignment="1">
      <alignment horizontal="center"/>
    </xf>
    <xf numFmtId="0" fontId="2" fillId="4" borderId="21" xfId="0" applyFont="1" applyFill="1" applyBorder="1"/>
    <xf numFmtId="0" fontId="2" fillId="0" borderId="0" xfId="0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8191-7FBB-4266-8A05-0338898EA602}">
  <dimension ref="B1:W21"/>
  <sheetViews>
    <sheetView tabSelected="1" workbookViewId="0">
      <selection activeCell="AA13" sqref="AA13"/>
    </sheetView>
  </sheetViews>
  <sheetFormatPr defaultRowHeight="15"/>
  <cols>
    <col min="1" max="1" width="4.28515625" customWidth="1"/>
    <col min="2" max="2" width="11.42578125" style="1" customWidth="1"/>
    <col min="3" max="3" width="10.42578125" style="1" customWidth="1"/>
    <col min="4" max="4" width="10.5703125" style="1" bestFit="1" customWidth="1"/>
    <col min="5" max="5" width="13.85546875" style="1" bestFit="1" customWidth="1"/>
    <col min="6" max="6" width="10.5703125" style="1" bestFit="1" customWidth="1"/>
    <col min="8" max="8" width="3.7109375" style="66" customWidth="1"/>
    <col min="9" max="12" width="9.140625" style="1"/>
    <col min="13" max="13" width="10.28515625" style="1" bestFit="1" customWidth="1"/>
    <col min="14" max="14" width="9.140625" style="1"/>
    <col min="15" max="15" width="4.85546875" customWidth="1"/>
    <col min="16" max="16" width="9.140625" style="1"/>
    <col min="17" max="17" width="3.42578125" style="67" customWidth="1"/>
    <col min="18" max="18" width="4.28515625" style="1" customWidth="1"/>
  </cols>
  <sheetData>
    <row r="1" spans="2:23" ht="15.75" thickBot="1"/>
    <row r="2" spans="2:23" ht="15.75" thickBot="1">
      <c r="B2" t="s">
        <v>26</v>
      </c>
      <c r="E2" s="63" t="s">
        <v>27</v>
      </c>
      <c r="K2" s="68" t="s">
        <v>28</v>
      </c>
      <c r="L2" s="69"/>
      <c r="U2" s="64" t="s">
        <v>29</v>
      </c>
      <c r="W2" s="3" t="s">
        <v>36</v>
      </c>
    </row>
    <row r="3" spans="2:23" ht="15.75" thickBot="1"/>
    <row r="4" spans="2:23" ht="18" thickBot="1">
      <c r="B4" s="1" t="s">
        <v>0</v>
      </c>
      <c r="D4" s="5">
        <v>1</v>
      </c>
      <c r="E4" s="6">
        <f>D4+1</f>
        <v>2</v>
      </c>
      <c r="F4" s="7">
        <f>E4+1</f>
        <v>3</v>
      </c>
      <c r="G4" s="1"/>
      <c r="J4" s="1" t="s">
        <v>5</v>
      </c>
      <c r="L4" s="1" cm="1">
        <f t="array" ref="L4">MMULT(MMULT(D17:F17,D19:F21),C19:C21)</f>
        <v>3.092200141496983E-2</v>
      </c>
      <c r="M4" s="1" t="s">
        <v>13</v>
      </c>
      <c r="S4" s="1" t="s">
        <v>2</v>
      </c>
      <c r="T4" s="17" t="s">
        <v>20</v>
      </c>
      <c r="U4" s="18" t="s">
        <v>1</v>
      </c>
      <c r="V4" s="1"/>
      <c r="W4" s="1"/>
    </row>
    <row r="5" spans="2:23" ht="18">
      <c r="B5" s="1" t="s">
        <v>15</v>
      </c>
      <c r="D5" s="4">
        <v>0.15</v>
      </c>
      <c r="E5" s="4">
        <v>0.25</v>
      </c>
      <c r="F5" s="4">
        <v>0.35</v>
      </c>
      <c r="G5" s="1"/>
      <c r="J5" s="1" t="s">
        <v>6</v>
      </c>
      <c r="L5" s="35">
        <f>SQRT(L4)</f>
        <v>0.17584652801511275</v>
      </c>
      <c r="M5" s="37" t="s">
        <v>14</v>
      </c>
      <c r="S5" s="1" t="s">
        <v>2</v>
      </c>
      <c r="T5" s="1">
        <f>IF(T4="MV",L5,N16)</f>
        <v>2.5082776855828479E-14</v>
      </c>
      <c r="U5" s="1"/>
      <c r="V5" s="1"/>
      <c r="W5" s="1"/>
    </row>
    <row r="6" spans="2:23" ht="18">
      <c r="B6" s="1" t="s">
        <v>10</v>
      </c>
      <c r="D6" s="8">
        <v>0.47261218277358619</v>
      </c>
      <c r="E6" s="8">
        <v>0.28356770392345509</v>
      </c>
      <c r="F6" s="8">
        <v>0.24382111330295858</v>
      </c>
      <c r="G6" s="1">
        <f>SUM(D6:F6)</f>
        <v>1.0000009999999999</v>
      </c>
      <c r="S6" s="65" t="s">
        <v>31</v>
      </c>
      <c r="T6" s="3" t="s">
        <v>34</v>
      </c>
      <c r="U6" s="1"/>
      <c r="V6" s="1"/>
      <c r="W6" s="1"/>
    </row>
    <row r="7" spans="2:23">
      <c r="S7" s="1"/>
      <c r="T7" s="2" t="s">
        <v>30</v>
      </c>
      <c r="U7" s="1"/>
      <c r="V7" s="1"/>
      <c r="W7" s="1"/>
    </row>
    <row r="8" spans="2:23" ht="18.75" thickBot="1">
      <c r="D8" s="18" t="s">
        <v>21</v>
      </c>
      <c r="G8" s="1"/>
      <c r="I8" s="1" t="s">
        <v>12</v>
      </c>
      <c r="J8" s="1" t="s">
        <v>25</v>
      </c>
      <c r="K8" s="13" cm="1">
        <f t="array" ref="K8:M8">TRANSPOSE(J9:J11)</f>
        <v>5.8615463279301297E-2</v>
      </c>
      <c r="L8" s="13">
        <v>5.861555470963762E-2</v>
      </c>
      <c r="M8" s="13">
        <v>5.8615510026173816E-2</v>
      </c>
      <c r="N8" s="13"/>
      <c r="S8" s="1"/>
      <c r="T8" s="2" t="s">
        <v>32</v>
      </c>
      <c r="U8" s="1"/>
      <c r="V8" s="1"/>
      <c r="W8" s="1"/>
    </row>
    <row r="9" spans="2:23" ht="18.75" thickBot="1">
      <c r="B9" s="1" t="s">
        <v>0</v>
      </c>
      <c r="D9" s="5">
        <v>1</v>
      </c>
      <c r="E9" s="6">
        <f>D9+1</f>
        <v>2</v>
      </c>
      <c r="F9" s="7">
        <f>E9+1</f>
        <v>3</v>
      </c>
      <c r="G9" s="1"/>
      <c r="I9" s="32" cm="1">
        <f t="array" ref="I9:I11">MMULT(D19:F21,C19:C21)/$L$5</f>
        <v>0.12402444417600243</v>
      </c>
      <c r="J9" s="32">
        <f>C19*I9</f>
        <v>5.8615463279301297E-2</v>
      </c>
      <c r="K9" s="54">
        <f t="shared" ref="K9:M11" si="0">$J9-K$8</f>
        <v>0</v>
      </c>
      <c r="L9" s="55">
        <f t="shared" si="0"/>
        <v>-9.1430336322806394E-8</v>
      </c>
      <c r="M9" s="56">
        <f t="shared" si="0"/>
        <v>-4.6746872518765858E-8</v>
      </c>
      <c r="N9" t="s">
        <v>17</v>
      </c>
      <c r="T9" s="3" t="s">
        <v>33</v>
      </c>
    </row>
    <row r="10" spans="2:23" ht="18.75" thickBot="1">
      <c r="C10" s="36" t="s">
        <v>9</v>
      </c>
      <c r="D10" s="1">
        <f>D5</f>
        <v>0.15</v>
      </c>
      <c r="E10" s="1">
        <f>E5</f>
        <v>0.25</v>
      </c>
      <c r="F10" s="1">
        <f>F5</f>
        <v>0.35</v>
      </c>
      <c r="G10" s="37" t="s">
        <v>23</v>
      </c>
      <c r="I10" s="32">
        <v>0.20670744199226587</v>
      </c>
      <c r="J10" s="32">
        <f>C20*I10</f>
        <v>5.861555470963762E-2</v>
      </c>
      <c r="K10" s="57">
        <f t="shared" si="0"/>
        <v>9.1430336322806394E-8</v>
      </c>
      <c r="L10" s="58">
        <f t="shared" si="0"/>
        <v>0</v>
      </c>
      <c r="M10" s="59">
        <f t="shared" si="0"/>
        <v>4.4683463804040535E-8</v>
      </c>
      <c r="N10"/>
    </row>
    <row r="11" spans="2:23" ht="15.75" thickBot="1">
      <c r="B11" s="9">
        <v>1</v>
      </c>
      <c r="C11" s="1" cm="1">
        <f t="array" ref="C11:C13">TRANSPOSE(D10:F10)</f>
        <v>0.15</v>
      </c>
      <c r="D11" s="10">
        <v>1</v>
      </c>
      <c r="E11" s="11">
        <f>D12</f>
        <v>0.75</v>
      </c>
      <c r="F11" s="12">
        <f>D13</f>
        <v>0.25</v>
      </c>
      <c r="G11" s="1"/>
      <c r="I11" s="32">
        <v>0.24040375024184815</v>
      </c>
      <c r="J11" s="32">
        <f>C21*I11</f>
        <v>5.8615510026173816E-2</v>
      </c>
      <c r="K11" s="60">
        <f t="shared" si="0"/>
        <v>4.6746872518765858E-8</v>
      </c>
      <c r="L11" s="61">
        <f t="shared" si="0"/>
        <v>-4.4683463804040535E-8</v>
      </c>
      <c r="M11" s="62">
        <f t="shared" si="0"/>
        <v>0</v>
      </c>
      <c r="N11"/>
      <c r="S11" s="51" t="s">
        <v>4</v>
      </c>
      <c r="T11" s="39"/>
      <c r="U11" s="39"/>
      <c r="V11" s="39"/>
      <c r="W11" s="40"/>
    </row>
    <row r="12" spans="2:23" ht="18.75" thickBot="1">
      <c r="B12" s="19">
        <f>B11+1</f>
        <v>2</v>
      </c>
      <c r="C12" s="1">
        <v>0.25</v>
      </c>
      <c r="D12" s="20">
        <v>0.75</v>
      </c>
      <c r="E12" s="1">
        <v>1</v>
      </c>
      <c r="F12" s="21">
        <f>E13</f>
        <v>0.25</v>
      </c>
      <c r="G12" s="1"/>
      <c r="I12" s="32"/>
      <c r="K12"/>
      <c r="L12"/>
      <c r="M12"/>
      <c r="N12"/>
      <c r="S12" s="44"/>
      <c r="T12" s="41" t="s">
        <v>11</v>
      </c>
      <c r="U12" s="41" t="s">
        <v>12</v>
      </c>
      <c r="V12" s="41" t="s">
        <v>7</v>
      </c>
      <c r="W12" s="45" t="s">
        <v>16</v>
      </c>
    </row>
    <row r="13" spans="2:23" ht="19.5" thickBot="1">
      <c r="B13" s="24">
        <f>B12+1</f>
        <v>3</v>
      </c>
      <c r="C13" s="1">
        <v>0.35</v>
      </c>
      <c r="D13" s="25">
        <v>0.25</v>
      </c>
      <c r="E13" s="26">
        <v>0.25</v>
      </c>
      <c r="F13" s="27">
        <v>1</v>
      </c>
      <c r="G13" s="1"/>
      <c r="K13" s="54">
        <f t="shared" ref="K13:M15" si="1">K9^2</f>
        <v>0</v>
      </c>
      <c r="L13" s="55">
        <f t="shared" si="1"/>
        <v>8.3595064001014908E-15</v>
      </c>
      <c r="M13" s="56">
        <f t="shared" si="1"/>
        <v>2.1852700902857468E-15</v>
      </c>
      <c r="N13" t="s">
        <v>18</v>
      </c>
      <c r="S13" s="44">
        <v>1</v>
      </c>
      <c r="T13" s="42" cm="1">
        <f t="array" ref="T13:T15">TRANSPOSE(D6:F6)</f>
        <v>0.47261218277358619</v>
      </c>
      <c r="U13" s="43">
        <f t="shared" ref="U13:V15" si="2">I9</f>
        <v>0.12402444417600243</v>
      </c>
      <c r="V13" s="43">
        <f t="shared" si="2"/>
        <v>5.8615463279301297E-2</v>
      </c>
      <c r="W13" s="46">
        <f>V13/SUM($V$13:$V$15)</f>
        <v>0.33333307140567325</v>
      </c>
    </row>
    <row r="14" spans="2:23">
      <c r="G14" s="1"/>
      <c r="K14" s="57">
        <f t="shared" si="1"/>
        <v>8.3595064001014908E-15</v>
      </c>
      <c r="L14" s="58">
        <f t="shared" si="1"/>
        <v>0</v>
      </c>
      <c r="M14" s="59">
        <f t="shared" si="1"/>
        <v>1.9966119375270007E-15</v>
      </c>
      <c r="N14"/>
      <c r="S14" s="44">
        <f>S13+1</f>
        <v>2</v>
      </c>
      <c r="T14" s="42">
        <v>0.28356770392345509</v>
      </c>
      <c r="U14" s="43">
        <f t="shared" si="2"/>
        <v>0.20670744199226587</v>
      </c>
      <c r="V14" s="43">
        <f t="shared" si="2"/>
        <v>5.861555470963762E-2</v>
      </c>
      <c r="W14" s="46">
        <f>V14/SUM($V$13:$V$15)</f>
        <v>0.3333335913496116</v>
      </c>
    </row>
    <row r="15" spans="2:23" ht="15.75" thickBot="1">
      <c r="G15" s="1"/>
      <c r="K15" s="60">
        <f t="shared" si="1"/>
        <v>2.1852700902857468E-15</v>
      </c>
      <c r="L15" s="61">
        <f t="shared" si="1"/>
        <v>1.9966119375270007E-15</v>
      </c>
      <c r="M15" s="62">
        <f t="shared" si="1"/>
        <v>0</v>
      </c>
      <c r="N15"/>
      <c r="S15" s="44">
        <f>S14+1</f>
        <v>3</v>
      </c>
      <c r="T15" s="42">
        <v>0.24382111330295858</v>
      </c>
      <c r="U15" s="43">
        <f t="shared" si="2"/>
        <v>0.24040375024184815</v>
      </c>
      <c r="V15" s="43">
        <f t="shared" si="2"/>
        <v>5.8615510026173816E-2</v>
      </c>
      <c r="W15" s="46">
        <f>V15/SUM($V$13:$V$15)</f>
        <v>0.33333333724471509</v>
      </c>
    </row>
    <row r="16" spans="2:23" ht="15.75" thickBot="1">
      <c r="D16" s="18" t="s">
        <v>22</v>
      </c>
      <c r="G16" s="1"/>
      <c r="K16"/>
      <c r="L16"/>
      <c r="M16" t="s">
        <v>19</v>
      </c>
      <c r="N16">
        <f>SUM(K13:M15)</f>
        <v>2.5082776855828479E-14</v>
      </c>
      <c r="S16" s="47"/>
      <c r="T16" s="48"/>
      <c r="U16" s="48"/>
      <c r="V16" s="49">
        <f>SUM(V13:V15)</f>
        <v>0.17584652801511275</v>
      </c>
      <c r="W16" s="50"/>
    </row>
    <row r="17" spans="2:15" ht="18.75" thickBot="1">
      <c r="D17" s="53" cm="1">
        <f t="array" ref="D17:F17">TRANSPOSE(C19:C21)</f>
        <v>0.47261218277358619</v>
      </c>
      <c r="E17" s="53">
        <v>0.28356770392345509</v>
      </c>
      <c r="F17" s="53">
        <v>0.24382111330295858</v>
      </c>
      <c r="G17" s="1" t="s">
        <v>24</v>
      </c>
      <c r="K17"/>
      <c r="L17"/>
    </row>
    <row r="18" spans="2:15" ht="15.75" thickBot="1">
      <c r="C18" s="36" t="s">
        <v>8</v>
      </c>
      <c r="D18" s="5">
        <f>D9</f>
        <v>1</v>
      </c>
      <c r="E18" s="6">
        <f t="shared" ref="E18" si="3">E9</f>
        <v>2</v>
      </c>
      <c r="F18" s="7">
        <f>F9</f>
        <v>3</v>
      </c>
      <c r="G18" s="1"/>
    </row>
    <row r="19" spans="2:15">
      <c r="B19" s="9">
        <f>B11</f>
        <v>1</v>
      </c>
      <c r="C19" s="52">
        <f>T13</f>
        <v>0.47261218277358619</v>
      </c>
      <c r="D19" s="10">
        <f t="shared" ref="D19:F21" si="4">D11*D$10*$C11</f>
        <v>2.2499999999999999E-2</v>
      </c>
      <c r="E19" s="11">
        <f t="shared" si="4"/>
        <v>2.8124999999999997E-2</v>
      </c>
      <c r="F19" s="12">
        <f t="shared" si="4"/>
        <v>1.3125E-2</v>
      </c>
      <c r="G19" s="1"/>
    </row>
    <row r="20" spans="2:15">
      <c r="B20" s="19">
        <f>B12</f>
        <v>2</v>
      </c>
      <c r="C20" s="52">
        <f>T14</f>
        <v>0.28356770392345509</v>
      </c>
      <c r="D20" s="31">
        <f t="shared" si="4"/>
        <v>2.8124999999999997E-2</v>
      </c>
      <c r="E20" s="1">
        <f t="shared" si="4"/>
        <v>6.25E-2</v>
      </c>
      <c r="F20" s="21">
        <f t="shared" si="4"/>
        <v>2.1874999999999999E-2</v>
      </c>
      <c r="G20" s="1"/>
    </row>
    <row r="21" spans="2:15" ht="15.75" thickBot="1">
      <c r="B21" s="24">
        <f>B13</f>
        <v>3</v>
      </c>
      <c r="C21" s="52">
        <f>T15</f>
        <v>0.24382111330295858</v>
      </c>
      <c r="D21" s="33">
        <f t="shared" si="4"/>
        <v>1.3125E-2</v>
      </c>
      <c r="E21" s="34">
        <f t="shared" si="4"/>
        <v>2.1874999999999999E-2</v>
      </c>
      <c r="F21" s="27">
        <f t="shared" si="4"/>
        <v>0.12249999999999998</v>
      </c>
      <c r="G21" s="1"/>
      <c r="O21" s="38"/>
    </row>
  </sheetData>
  <mergeCells count="1"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648D-F0DB-4533-8B15-E73A0BA80BE8}">
  <dimension ref="B1:Y26"/>
  <sheetViews>
    <sheetView workbookViewId="0">
      <selection activeCell="AB9" sqref="AB9"/>
    </sheetView>
  </sheetViews>
  <sheetFormatPr defaultRowHeight="15"/>
  <cols>
    <col min="1" max="1" width="4.28515625" customWidth="1"/>
    <col min="2" max="2" width="11.42578125" style="1" customWidth="1"/>
    <col min="3" max="3" width="10.42578125" style="1" customWidth="1"/>
    <col min="4" max="4" width="10.5703125" style="1" bestFit="1" customWidth="1"/>
    <col min="5" max="5" width="13.85546875" style="1" bestFit="1" customWidth="1"/>
    <col min="6" max="6" width="10.5703125" style="1" bestFit="1" customWidth="1"/>
    <col min="8" max="8" width="7.5703125" customWidth="1"/>
    <col min="9" max="9" width="4.5703125" style="67" customWidth="1"/>
    <col min="10" max="11" width="9.140625" style="1"/>
    <col min="12" max="14" width="10.85546875" style="1" customWidth="1"/>
    <col min="15" max="15" width="10.85546875" customWidth="1"/>
    <col min="16" max="16" width="4.85546875" customWidth="1"/>
    <col min="17" max="17" width="9.140625" style="1"/>
    <col min="18" max="18" width="9.7109375" style="1" bestFit="1" customWidth="1"/>
    <col min="19" max="19" width="4.140625" style="67" customWidth="1"/>
    <col min="20" max="20" width="5" customWidth="1"/>
    <col min="22" max="22" width="12.7109375" bestFit="1" customWidth="1"/>
  </cols>
  <sheetData>
    <row r="1" spans="2:25" ht="15.75" thickBot="1"/>
    <row r="2" spans="2:25" ht="15.75" thickBot="1">
      <c r="B2" t="s">
        <v>26</v>
      </c>
      <c r="E2" s="63" t="s">
        <v>27</v>
      </c>
      <c r="L2" s="68" t="s">
        <v>28</v>
      </c>
      <c r="M2" s="69"/>
      <c r="W2" s="64" t="s">
        <v>29</v>
      </c>
      <c r="Y2" s="3" t="s">
        <v>36</v>
      </c>
    </row>
    <row r="3" spans="2:25" ht="15.75" thickBot="1"/>
    <row r="4" spans="2:25" ht="18" thickBot="1">
      <c r="B4" s="1" t="s">
        <v>0</v>
      </c>
      <c r="C4" s="5">
        <v>1</v>
      </c>
      <c r="D4" s="6">
        <f>C4+1</f>
        <v>2</v>
      </c>
      <c r="E4" s="6">
        <f t="shared" ref="E4:F4" si="0">D4+1</f>
        <v>3</v>
      </c>
      <c r="F4" s="7">
        <f t="shared" si="0"/>
        <v>4</v>
      </c>
      <c r="L4" s="1" t="s">
        <v>5</v>
      </c>
      <c r="N4" s="1" cm="1">
        <f t="array" ref="N4">MMULT(MMULT(D17:G17,D19:G22),C19:C22)</f>
        <v>2.3231445572724756E-2</v>
      </c>
      <c r="O4" s="1" t="s">
        <v>13</v>
      </c>
      <c r="U4" s="1" t="s">
        <v>2</v>
      </c>
      <c r="V4" s="17" t="s">
        <v>20</v>
      </c>
      <c r="W4" s="18" t="s">
        <v>1</v>
      </c>
      <c r="X4" s="1"/>
      <c r="Y4" s="1"/>
    </row>
    <row r="5" spans="2:25" ht="18">
      <c r="B5" s="1" t="s">
        <v>15</v>
      </c>
      <c r="C5" s="4">
        <v>0.15</v>
      </c>
      <c r="D5" s="4">
        <v>0.25</v>
      </c>
      <c r="E5" s="4">
        <v>0.35</v>
      </c>
      <c r="F5" s="4">
        <v>0.45</v>
      </c>
      <c r="L5" s="1" t="s">
        <v>6</v>
      </c>
      <c r="N5" s="35">
        <f>SQRT(N4)</f>
        <v>0.15241865231238844</v>
      </c>
      <c r="O5" s="37" t="s">
        <v>14</v>
      </c>
      <c r="U5" s="1" t="s">
        <v>2</v>
      </c>
      <c r="V5" s="1">
        <f>IF(V4="MV",N5,O19)</f>
        <v>1.3882738694212053E-17</v>
      </c>
      <c r="W5" s="1"/>
      <c r="X5" s="1"/>
      <c r="Y5" s="1"/>
    </row>
    <row r="6" spans="2:25" ht="18">
      <c r="B6" s="1" t="s">
        <v>10</v>
      </c>
      <c r="C6" s="8">
        <v>0.34685653621649709</v>
      </c>
      <c r="D6" s="8">
        <v>0.20811392125111833</v>
      </c>
      <c r="E6" s="8">
        <v>0.23518473167516801</v>
      </c>
      <c r="F6" s="8">
        <v>0.20984481085721643</v>
      </c>
      <c r="G6">
        <f>SUM(C6:F6)</f>
        <v>0.99999999999999978</v>
      </c>
      <c r="U6" s="65" t="s">
        <v>31</v>
      </c>
      <c r="V6" s="3" t="s">
        <v>35</v>
      </c>
      <c r="W6" s="1"/>
      <c r="X6" s="1"/>
      <c r="Y6" s="1"/>
    </row>
    <row r="7" spans="2:25">
      <c r="U7" s="1"/>
      <c r="V7" s="2" t="s">
        <v>3</v>
      </c>
      <c r="W7" s="1"/>
      <c r="X7" s="1"/>
      <c r="Y7" s="1"/>
    </row>
    <row r="8" spans="2:25" ht="18.75" thickBot="1">
      <c r="D8" s="18" t="s">
        <v>21</v>
      </c>
      <c r="G8" s="1"/>
      <c r="J8" s="1" t="s">
        <v>12</v>
      </c>
      <c r="K8" s="1" t="s">
        <v>25</v>
      </c>
      <c r="L8" s="13">
        <f t="array" ref="L8:O8">TRANSPOSE(K9:K12)</f>
        <v>3.8104663594555735E-2</v>
      </c>
      <c r="M8" s="13">
        <v>3.8104663496678876E-2</v>
      </c>
      <c r="N8" s="13">
        <v>3.8104661956263587E-2</v>
      </c>
      <c r="O8" s="13">
        <v>3.8104663264890253E-2</v>
      </c>
      <c r="Q8"/>
      <c r="V8" s="2" t="s">
        <v>32</v>
      </c>
    </row>
    <row r="9" spans="2:25" ht="18.75" thickBot="1">
      <c r="B9" s="1" t="s">
        <v>0</v>
      </c>
      <c r="D9" s="5">
        <v>1</v>
      </c>
      <c r="E9" s="6">
        <f>D9+1</f>
        <v>2</v>
      </c>
      <c r="F9" s="6">
        <f t="shared" ref="F9:G9" si="1">E9+1</f>
        <v>3</v>
      </c>
      <c r="G9" s="7">
        <f t="shared" si="1"/>
        <v>4</v>
      </c>
      <c r="J9" s="32" cm="1">
        <f t="array" ref="J9:J12">MMULT(D19:G22,C19:C22)/$N$5</f>
        <v>0.10985713001173485</v>
      </c>
      <c r="K9" s="32">
        <f>C19*J9</f>
        <v>3.8104663594555735E-2</v>
      </c>
      <c r="L9" s="14">
        <f t="shared" ref="L9:O12" si="2">$K9-L$8</f>
        <v>0</v>
      </c>
      <c r="M9" s="15">
        <f t="shared" si="2"/>
        <v>9.7876859395107374E-11</v>
      </c>
      <c r="N9" s="15">
        <f t="shared" si="2"/>
        <v>1.6382921477764434E-9</v>
      </c>
      <c r="O9" s="16">
        <f t="shared" si="2"/>
        <v>3.2966548241253335E-10</v>
      </c>
      <c r="P9" t="s">
        <v>17</v>
      </c>
      <c r="Q9"/>
      <c r="V9" s="3" t="s">
        <v>33</v>
      </c>
    </row>
    <row r="10" spans="2:25" ht="18.75" thickBot="1">
      <c r="C10" s="36" t="s">
        <v>9</v>
      </c>
      <c r="D10" s="1">
        <f>C5</f>
        <v>0.15</v>
      </c>
      <c r="E10" s="1">
        <f>D5</f>
        <v>0.25</v>
      </c>
      <c r="F10" s="1">
        <f>E5</f>
        <v>0.35</v>
      </c>
      <c r="G10" s="1">
        <f>F5</f>
        <v>0.45</v>
      </c>
      <c r="H10" s="37" t="s">
        <v>23</v>
      </c>
      <c r="J10" s="32">
        <v>0.18309521663714323</v>
      </c>
      <c r="K10" s="32">
        <f>C20*J10</f>
        <v>3.8104663496678876E-2</v>
      </c>
      <c r="L10" s="22">
        <f t="shared" si="2"/>
        <v>-9.7876859395107374E-11</v>
      </c>
      <c r="M10">
        <f t="shared" si="2"/>
        <v>0</v>
      </c>
      <c r="N10">
        <f t="shared" si="2"/>
        <v>1.540415288381336E-9</v>
      </c>
      <c r="O10" s="23">
        <f t="shared" si="2"/>
        <v>2.3178862301742598E-10</v>
      </c>
      <c r="Q10"/>
    </row>
    <row r="11" spans="2:25">
      <c r="B11" s="9">
        <v>1</v>
      </c>
      <c r="C11" s="1">
        <f t="array" ref="C11:C14">TRANSPOSE(D10:G10)</f>
        <v>0.15</v>
      </c>
      <c r="D11" s="10">
        <v>1</v>
      </c>
      <c r="E11" s="11">
        <f>D12</f>
        <v>0.75</v>
      </c>
      <c r="F11" s="11">
        <f>D13</f>
        <v>0.25</v>
      </c>
      <c r="G11" s="12">
        <f>D14</f>
        <v>0</v>
      </c>
      <c r="J11" s="32">
        <v>0.16202013491629597</v>
      </c>
      <c r="K11" s="32">
        <f>C21*J11</f>
        <v>3.8104661956263587E-2</v>
      </c>
      <c r="L11" s="22">
        <f t="shared" si="2"/>
        <v>-1.6382921477764434E-9</v>
      </c>
      <c r="M11">
        <f t="shared" si="2"/>
        <v>-1.540415288381336E-9</v>
      </c>
      <c r="N11">
        <f t="shared" si="2"/>
        <v>0</v>
      </c>
      <c r="O11" s="23">
        <f t="shared" si="2"/>
        <v>-1.30862666536391E-9</v>
      </c>
      <c r="Q11"/>
      <c r="U11" s="51" t="s">
        <v>4</v>
      </c>
      <c r="V11" s="39"/>
      <c r="W11" s="39"/>
      <c r="X11" s="39"/>
      <c r="Y11" s="40"/>
    </row>
    <row r="12" spans="2:25" ht="18.75" thickBot="1">
      <c r="B12" s="19">
        <f>B11+1</f>
        <v>2</v>
      </c>
      <c r="C12" s="1">
        <v>0.25</v>
      </c>
      <c r="D12" s="20">
        <v>0.75</v>
      </c>
      <c r="E12" s="1">
        <v>1</v>
      </c>
      <c r="F12" s="1">
        <f>E13</f>
        <v>0.25</v>
      </c>
      <c r="G12" s="21">
        <f>E14</f>
        <v>0</v>
      </c>
      <c r="J12" s="32">
        <v>0.18158496800198506</v>
      </c>
      <c r="K12" s="32">
        <f>C22*J12</f>
        <v>3.8104663264890253E-2</v>
      </c>
      <c r="L12" s="28">
        <f t="shared" si="2"/>
        <v>-3.2966548241253335E-10</v>
      </c>
      <c r="M12" s="29">
        <f t="shared" si="2"/>
        <v>-2.3178862301742598E-10</v>
      </c>
      <c r="N12" s="29">
        <f t="shared" si="2"/>
        <v>1.30862666536391E-9</v>
      </c>
      <c r="O12" s="30">
        <f t="shared" si="2"/>
        <v>0</v>
      </c>
      <c r="Q12"/>
      <c r="U12" s="44"/>
      <c r="V12" s="41" t="s">
        <v>11</v>
      </c>
      <c r="W12" s="41" t="s">
        <v>12</v>
      </c>
      <c r="X12" s="41" t="s">
        <v>7</v>
      </c>
      <c r="Y12" s="45" t="s">
        <v>16</v>
      </c>
    </row>
    <row r="13" spans="2:25" ht="15.75" thickBot="1">
      <c r="B13" s="19">
        <f t="shared" ref="B13:B14" si="3">B12+1</f>
        <v>3</v>
      </c>
      <c r="C13" s="1">
        <v>0.35</v>
      </c>
      <c r="D13" s="20">
        <v>0.25</v>
      </c>
      <c r="E13" s="17">
        <v>0.25</v>
      </c>
      <c r="F13" s="1">
        <v>1</v>
      </c>
      <c r="G13" s="21">
        <f>F14</f>
        <v>-0.4</v>
      </c>
      <c r="U13" s="44">
        <v>1</v>
      </c>
      <c r="V13" s="42">
        <f t="array" ref="V13:V16">TRANSPOSE(C6:F6)</f>
        <v>0.34685653621649709</v>
      </c>
      <c r="W13" s="43">
        <f t="shared" ref="W13:X16" si="4">J9</f>
        <v>0.10985713001173485</v>
      </c>
      <c r="X13" s="43">
        <f t="shared" si="4"/>
        <v>3.8104663594555735E-2</v>
      </c>
      <c r="Y13" s="46">
        <f>X13/SUM($X$13:$X$16)</f>
        <v>0.25000000338842138</v>
      </c>
    </row>
    <row r="14" spans="2:25" ht="19.5" thickBot="1">
      <c r="B14" s="24">
        <f t="shared" si="3"/>
        <v>4</v>
      </c>
      <c r="C14" s="1">
        <v>0.45</v>
      </c>
      <c r="D14" s="25">
        <v>0</v>
      </c>
      <c r="E14" s="26">
        <v>0</v>
      </c>
      <c r="F14" s="26">
        <v>-0.4</v>
      </c>
      <c r="G14" s="27">
        <v>1</v>
      </c>
      <c r="L14" s="14">
        <f t="shared" ref="L14:O17" si="5">L9^2</f>
        <v>0</v>
      </c>
      <c r="M14" s="15">
        <f t="shared" si="5"/>
        <v>9.5798796050496186E-21</v>
      </c>
      <c r="N14" s="15">
        <f t="shared" si="5"/>
        <v>2.6840011614659518E-18</v>
      </c>
      <c r="O14" s="16">
        <f t="shared" si="5"/>
        <v>1.0867933029428834E-19</v>
      </c>
      <c r="P14" t="s">
        <v>18</v>
      </c>
      <c r="Q14"/>
      <c r="U14" s="44">
        <f>U13+1</f>
        <v>2</v>
      </c>
      <c r="V14" s="42">
        <v>0.20811392125111833</v>
      </c>
      <c r="W14" s="43">
        <f t="shared" si="4"/>
        <v>0.18309521663714323</v>
      </c>
      <c r="X14" s="43">
        <f t="shared" si="4"/>
        <v>3.8104663496678876E-2</v>
      </c>
      <c r="Y14" s="46">
        <f>X14/SUM($X$13:$X$16)</f>
        <v>0.25000000274626333</v>
      </c>
    </row>
    <row r="15" spans="2:25">
      <c r="G15" s="1"/>
      <c r="L15" s="22">
        <f t="shared" si="5"/>
        <v>9.5798796050496186E-21</v>
      </c>
      <c r="M15">
        <f t="shared" si="5"/>
        <v>0</v>
      </c>
      <c r="N15">
        <f t="shared" si="5"/>
        <v>2.3728792606789545E-18</v>
      </c>
      <c r="O15" s="23">
        <f t="shared" si="5"/>
        <v>5.3725965760314415E-20</v>
      </c>
      <c r="Q15"/>
      <c r="U15" s="44">
        <f t="shared" ref="U15:U16" si="6">U14+1</f>
        <v>3</v>
      </c>
      <c r="V15" s="42">
        <v>0.23518473167516801</v>
      </c>
      <c r="W15" s="43">
        <f t="shared" si="4"/>
        <v>0.16202013491629597</v>
      </c>
      <c r="X15" s="43">
        <f t="shared" si="4"/>
        <v>3.8104661956263587E-2</v>
      </c>
      <c r="Y15" s="46">
        <f>X15/SUM($X$13:$X$16)</f>
        <v>0.24999999263978842</v>
      </c>
    </row>
    <row r="16" spans="2:25">
      <c r="D16" s="18" t="s">
        <v>22</v>
      </c>
      <c r="G16" s="1"/>
      <c r="L16" s="22">
        <f t="shared" si="5"/>
        <v>2.6840011614659518E-18</v>
      </c>
      <c r="M16">
        <f t="shared" si="5"/>
        <v>2.3728792606789545E-18</v>
      </c>
      <c r="N16">
        <f t="shared" si="5"/>
        <v>0</v>
      </c>
      <c r="O16" s="23">
        <f t="shared" si="5"/>
        <v>1.712503749301467E-18</v>
      </c>
      <c r="Q16"/>
      <c r="U16" s="44">
        <f t="shared" si="6"/>
        <v>4</v>
      </c>
      <c r="V16" s="42">
        <v>0.20984481085721643</v>
      </c>
      <c r="W16" s="43">
        <f t="shared" si="4"/>
        <v>0.18158496800198506</v>
      </c>
      <c r="X16" s="43">
        <f t="shared" si="4"/>
        <v>3.8104663264890253E-2</v>
      </c>
      <c r="Y16" s="46">
        <f>X16/SUM($X$13:$X$16)</f>
        <v>0.25000000122552674</v>
      </c>
    </row>
    <row r="17" spans="2:25" ht="18.75" thickBot="1">
      <c r="D17" s="53">
        <f t="array" ref="D17:G17">TRANSPOSE(C19:C22)</f>
        <v>0.34685653621649709</v>
      </c>
      <c r="E17" s="53">
        <v>0.20811392125111833</v>
      </c>
      <c r="F17" s="53">
        <v>0.23518473167516801</v>
      </c>
      <c r="G17" s="53">
        <v>0.20984481085721643</v>
      </c>
      <c r="H17" s="1" t="s">
        <v>24</v>
      </c>
      <c r="L17" s="28">
        <f t="shared" si="5"/>
        <v>1.0867933029428834E-19</v>
      </c>
      <c r="M17" s="29">
        <f t="shared" si="5"/>
        <v>5.3725965760314415E-20</v>
      </c>
      <c r="N17" s="29">
        <f t="shared" si="5"/>
        <v>1.712503749301467E-18</v>
      </c>
      <c r="O17" s="30">
        <f t="shared" si="5"/>
        <v>0</v>
      </c>
      <c r="Q17"/>
      <c r="U17" s="47"/>
      <c r="V17" s="48"/>
      <c r="W17" s="48"/>
      <c r="X17" s="49">
        <f>SUM(X13:X16)</f>
        <v>0.15241865231238846</v>
      </c>
      <c r="Y17" s="50"/>
    </row>
    <row r="18" spans="2:25" ht="15.75" thickBot="1">
      <c r="C18" s="36" t="s">
        <v>8</v>
      </c>
      <c r="D18" s="5">
        <f>D9</f>
        <v>1</v>
      </c>
      <c r="E18" s="6">
        <f t="shared" ref="E18:G18" si="7">E9</f>
        <v>2</v>
      </c>
      <c r="F18" s="6">
        <f t="shared" si="7"/>
        <v>3</v>
      </c>
      <c r="G18" s="7">
        <f t="shared" si="7"/>
        <v>4</v>
      </c>
      <c r="L18"/>
      <c r="M18"/>
      <c r="N18"/>
      <c r="Q18"/>
    </row>
    <row r="19" spans="2:25">
      <c r="B19" s="9">
        <f>B11</f>
        <v>1</v>
      </c>
      <c r="C19" s="52">
        <f>V13</f>
        <v>0.34685653621649709</v>
      </c>
      <c r="D19" s="10">
        <f t="shared" ref="D19:G22" si="8">D11*D$10*$C11</f>
        <v>2.2499999999999999E-2</v>
      </c>
      <c r="E19" s="11">
        <f t="shared" si="8"/>
        <v>2.8124999999999997E-2</v>
      </c>
      <c r="F19" s="11">
        <f t="shared" si="8"/>
        <v>1.3125E-2</v>
      </c>
      <c r="G19" s="12">
        <f t="shared" si="8"/>
        <v>0</v>
      </c>
      <c r="L19"/>
      <c r="M19"/>
      <c r="N19" t="s">
        <v>19</v>
      </c>
      <c r="O19">
        <f>SUM(L14:O17)</f>
        <v>1.3882738694212053E-17</v>
      </c>
      <c r="P19" s="38"/>
      <c r="Q19"/>
    </row>
    <row r="20" spans="2:25">
      <c r="B20" s="19">
        <f>B12</f>
        <v>2</v>
      </c>
      <c r="C20" s="52">
        <f>V14</f>
        <v>0.20811392125111833</v>
      </c>
      <c r="D20" s="31">
        <f t="shared" si="8"/>
        <v>2.8124999999999997E-2</v>
      </c>
      <c r="E20" s="1">
        <f t="shared" si="8"/>
        <v>6.25E-2</v>
      </c>
      <c r="F20" s="1">
        <f t="shared" si="8"/>
        <v>2.1874999999999999E-2</v>
      </c>
      <c r="G20" s="21">
        <f t="shared" si="8"/>
        <v>0</v>
      </c>
    </row>
    <row r="21" spans="2:25">
      <c r="B21" s="19">
        <f>B13</f>
        <v>3</v>
      </c>
      <c r="C21" s="52">
        <f>V15</f>
        <v>0.23518473167516801</v>
      </c>
      <c r="D21" s="31">
        <f t="shared" si="8"/>
        <v>1.3125E-2</v>
      </c>
      <c r="E21" s="1">
        <f t="shared" si="8"/>
        <v>2.1874999999999999E-2</v>
      </c>
      <c r="F21" s="1">
        <f t="shared" si="8"/>
        <v>0.12249999999999998</v>
      </c>
      <c r="G21" s="21">
        <f t="shared" si="8"/>
        <v>-6.3E-2</v>
      </c>
    </row>
    <row r="22" spans="2:25" ht="15.75" thickBot="1">
      <c r="B22" s="24">
        <f>B14</f>
        <v>4</v>
      </c>
      <c r="C22" s="52">
        <f>V16</f>
        <v>0.20984481085721643</v>
      </c>
      <c r="D22" s="33">
        <f t="shared" si="8"/>
        <v>0</v>
      </c>
      <c r="E22" s="34">
        <f t="shared" si="8"/>
        <v>0</v>
      </c>
      <c r="F22" s="34">
        <f t="shared" si="8"/>
        <v>-6.3E-2</v>
      </c>
      <c r="G22" s="27">
        <f t="shared" si="8"/>
        <v>0.20250000000000001</v>
      </c>
    </row>
    <row r="23" spans="2:25">
      <c r="G23" s="1"/>
    </row>
    <row r="26" spans="2:25">
      <c r="P26" s="1"/>
    </row>
  </sheetData>
  <mergeCells count="1"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Parity 3 stocks</vt:lpstr>
      <vt:lpstr>Risk Parity 4 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CHAU, Ka Lok</dc:creator>
  <cp:lastModifiedBy>Ka Lok CHAU</cp:lastModifiedBy>
  <dcterms:created xsi:type="dcterms:W3CDTF">2023-09-13T10:30:06Z</dcterms:created>
  <dcterms:modified xsi:type="dcterms:W3CDTF">2024-03-11T03:21:26Z</dcterms:modified>
</cp:coreProperties>
</file>