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mad\Desktop\"/>
    </mc:Choice>
  </mc:AlternateContent>
  <bookViews>
    <workbookView xWindow="-120" yWindow="-12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5" i="1" l="1"/>
  <c r="AY24" i="1"/>
  <c r="AY23" i="1"/>
  <c r="AY2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6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  <c r="U4" i="1"/>
  <c r="U5" i="1"/>
  <c r="U2" i="1"/>
  <c r="H4" i="1" l="1"/>
  <c r="H7" i="1"/>
  <c r="H11" i="1"/>
  <c r="H18" i="1"/>
  <c r="H3" i="1"/>
  <c r="H5" i="1"/>
  <c r="H9" i="1"/>
  <c r="H14" i="1"/>
  <c r="H20" i="1"/>
  <c r="H6" i="1"/>
  <c r="H8" i="1"/>
  <c r="H12" i="1"/>
  <c r="H16" i="1"/>
  <c r="H22" i="1"/>
  <c r="H10" i="1"/>
  <c r="H13" i="1"/>
  <c r="H15" i="1"/>
  <c r="H21" i="1"/>
  <c r="H24" i="1"/>
  <c r="H17" i="1"/>
  <c r="H19" i="1"/>
  <c r="H23" i="1"/>
  <c r="H25" i="1"/>
  <c r="H26" i="1"/>
  <c r="H2" i="1"/>
</calcChain>
</file>

<file path=xl/sharedStrings.xml><?xml version="1.0" encoding="utf-8"?>
<sst xmlns="http://schemas.openxmlformats.org/spreadsheetml/2006/main" count="70" uniqueCount="70">
  <si>
    <t>BN</t>
  </si>
  <si>
    <t>BP</t>
  </si>
  <si>
    <t>BAs</t>
  </si>
  <si>
    <t>BSb</t>
  </si>
  <si>
    <t>BBi</t>
  </si>
  <si>
    <t>AlN</t>
  </si>
  <si>
    <t>AlP</t>
  </si>
  <si>
    <t>AlAs</t>
  </si>
  <si>
    <t>AlSb</t>
  </si>
  <si>
    <t>AlBi</t>
  </si>
  <si>
    <t>GaN</t>
  </si>
  <si>
    <t>GaP</t>
  </si>
  <si>
    <t>GaAs</t>
  </si>
  <si>
    <t>GaSb</t>
  </si>
  <si>
    <t>GaBi</t>
  </si>
  <si>
    <t>InN</t>
  </si>
  <si>
    <t>InP</t>
  </si>
  <si>
    <t>InAs</t>
  </si>
  <si>
    <t>InSb</t>
  </si>
  <si>
    <t>InBi</t>
  </si>
  <si>
    <t>TlN</t>
  </si>
  <si>
    <t>TlP</t>
  </si>
  <si>
    <t>TlAs</t>
  </si>
  <si>
    <t>TlSb</t>
  </si>
  <si>
    <t>TlBi</t>
  </si>
  <si>
    <t>Etot</t>
  </si>
  <si>
    <t>Eg</t>
  </si>
  <si>
    <t>Mat</t>
  </si>
  <si>
    <t>ZIII</t>
  </si>
  <si>
    <t>ZV</t>
  </si>
  <si>
    <t>MassIII</t>
  </si>
  <si>
    <t>MassV</t>
  </si>
  <si>
    <t>Mass Total</t>
  </si>
  <si>
    <t xml:space="preserve">    </t>
  </si>
  <si>
    <t>dEsKc</t>
  </si>
  <si>
    <t>dEsKv</t>
  </si>
  <si>
    <t>Eg soc</t>
  </si>
  <si>
    <t>ZV^2</t>
  </si>
  <si>
    <t>(ZIII+ZV)^2</t>
  </si>
  <si>
    <t>(ZIII)^2</t>
  </si>
  <si>
    <t>(ZIII+ZV)^1.5</t>
  </si>
  <si>
    <t>(ZIII)^1.5</t>
  </si>
  <si>
    <t>(ZV)^1.5</t>
  </si>
  <si>
    <t>(ZIII)^2.5</t>
  </si>
  <si>
    <t xml:space="preserve">(ZV)^2.5 </t>
  </si>
  <si>
    <t>(ZIII+ZV)^2.5</t>
  </si>
  <si>
    <t>(ZIII)^1.6</t>
  </si>
  <si>
    <t>(ZV)^1.6</t>
  </si>
  <si>
    <t>(ZIII+ZV)^1.6</t>
  </si>
  <si>
    <t>(ZIII)^1.7</t>
  </si>
  <si>
    <t>(ZV)^1.7</t>
  </si>
  <si>
    <t>(ZIII+ZV)^1.7</t>
  </si>
  <si>
    <t>(ZIII)^1.8</t>
  </si>
  <si>
    <t>(ZV)^1.8</t>
  </si>
  <si>
    <t>(ZIII+ZV)^1.8</t>
  </si>
  <si>
    <t>(ZIII)^1.9</t>
  </si>
  <si>
    <t>(ZV)^1.9</t>
  </si>
  <si>
    <t>(ZIII+ZV)^1.9</t>
  </si>
  <si>
    <t>(ZIII)^2.1</t>
  </si>
  <si>
    <t>(ZV)^2.1</t>
  </si>
  <si>
    <t>(ZIII+ZV)^2.1</t>
  </si>
  <si>
    <t>(ZIII)^2.2</t>
  </si>
  <si>
    <t>(ZV)^2.2</t>
  </si>
  <si>
    <t>(ZIII+ZV)^2.2</t>
  </si>
  <si>
    <t>(ZIII)^2.3</t>
  </si>
  <si>
    <t>(ZV)^2.3</t>
  </si>
  <si>
    <t>(ZIII+ZV)^2.3</t>
  </si>
  <si>
    <t>(ZIII)^2.4</t>
  </si>
  <si>
    <t>(ZV)^2.4</t>
  </si>
  <si>
    <t>(ZIII+ZV)^2.4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</si>
</sst>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tabSelected="1" topLeftCell="AI1" workbookViewId="0">
      <selection activeCell="BB1" sqref="BB1:BC26"/>
    </sheetView>
  </sheetViews>
  <sheetFormatPr defaultRowHeight="15" x14ac:dyDescent="0.25"/>
  <cols>
    <col min="2" max="5" width="9.140625" style="2"/>
    <col min="6" max="7" width="9.140625" style="5"/>
  </cols>
  <sheetData>
    <row r="1" spans="1:56" x14ac:dyDescent="0.25">
      <c r="A1" s="1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4" t="s">
        <v>25</v>
      </c>
      <c r="G1" s="4" t="s">
        <v>26</v>
      </c>
      <c r="H1" s="1" t="s">
        <v>32</v>
      </c>
      <c r="I1" t="s">
        <v>39</v>
      </c>
      <c r="J1" t="s">
        <v>37</v>
      </c>
      <c r="K1" t="s">
        <v>38</v>
      </c>
      <c r="M1" t="s">
        <v>41</v>
      </c>
      <c r="N1" t="s">
        <v>42</v>
      </c>
      <c r="O1" t="s">
        <v>40</v>
      </c>
      <c r="Q1" t="s">
        <v>43</v>
      </c>
      <c r="R1" t="s">
        <v>44</v>
      </c>
      <c r="S1" t="s">
        <v>45</v>
      </c>
      <c r="U1" t="s">
        <v>46</v>
      </c>
      <c r="V1" t="s">
        <v>47</v>
      </c>
      <c r="W1" t="s">
        <v>48</v>
      </c>
      <c r="Y1" t="s">
        <v>49</v>
      </c>
      <c r="Z1" t="s">
        <v>50</v>
      </c>
      <c r="AA1" t="s">
        <v>51</v>
      </c>
      <c r="AC1" t="s">
        <v>52</v>
      </c>
      <c r="AD1" t="s">
        <v>53</v>
      </c>
      <c r="AE1" t="s">
        <v>54</v>
      </c>
      <c r="AG1" t="s">
        <v>55</v>
      </c>
      <c r="AH1" t="s">
        <v>56</v>
      </c>
      <c r="AI1" t="s">
        <v>57</v>
      </c>
      <c r="AK1" t="s">
        <v>58</v>
      </c>
      <c r="AL1" t="s">
        <v>59</v>
      </c>
      <c r="AM1" t="s">
        <v>60</v>
      </c>
      <c r="AO1" t="s">
        <v>61</v>
      </c>
      <c r="AP1" t="s">
        <v>62</v>
      </c>
      <c r="AQ1" t="s">
        <v>63</v>
      </c>
      <c r="AS1" t="s">
        <v>64</v>
      </c>
      <c r="AT1" t="s">
        <v>65</v>
      </c>
      <c r="AU1" t="s">
        <v>66</v>
      </c>
      <c r="AW1" t="s">
        <v>67</v>
      </c>
      <c r="AX1" t="s">
        <v>68</v>
      </c>
      <c r="AY1" t="s">
        <v>69</v>
      </c>
      <c r="BB1" t="s">
        <v>34</v>
      </c>
      <c r="BC1" t="s">
        <v>35</v>
      </c>
      <c r="BD1" t="s">
        <v>36</v>
      </c>
    </row>
    <row r="2" spans="1:56" x14ac:dyDescent="0.25">
      <c r="A2" t="s">
        <v>0</v>
      </c>
      <c r="B2" s="2">
        <v>5</v>
      </c>
      <c r="C2" s="2">
        <v>7</v>
      </c>
      <c r="D2" s="2">
        <v>10.811</v>
      </c>
      <c r="E2" s="2">
        <v>14.006740000000001</v>
      </c>
      <c r="F2" s="5">
        <v>-39.864563709999999</v>
      </c>
      <c r="G2" s="5">
        <v>4.2573999999999996</v>
      </c>
      <c r="H2">
        <f t="shared" ref="H2:H26" si="0">D2+E2</f>
        <v>24.817740000000001</v>
      </c>
      <c r="I2">
        <v>25</v>
      </c>
      <c r="J2">
        <v>49</v>
      </c>
      <c r="K2">
        <v>144</v>
      </c>
      <c r="M2">
        <v>11.180300000000001</v>
      </c>
      <c r="N2">
        <v>18.520199999999999</v>
      </c>
      <c r="O2">
        <v>41.569200000000002</v>
      </c>
      <c r="Q2">
        <v>55.901600000000002</v>
      </c>
      <c r="R2">
        <v>129.64179999999999</v>
      </c>
      <c r="S2">
        <v>498.8306</v>
      </c>
      <c r="U2">
        <f>B2^1.6</f>
        <v>13.132639022018838</v>
      </c>
      <c r="V2">
        <f>C2^1.6</f>
        <v>22.498670948012268</v>
      </c>
      <c r="W2">
        <f>(B2+C2)^1.6</f>
        <v>53.295432838150091</v>
      </c>
      <c r="Y2">
        <f>B2^1.7</f>
        <v>15.425846568000235</v>
      </c>
      <c r="Z2">
        <f>C2^1.7</f>
        <v>27.331701439859053</v>
      </c>
      <c r="AA2">
        <f>(B2+C2)^1.7</f>
        <v>68.329480410195131</v>
      </c>
      <c r="AC2">
        <f>B2^1.8</f>
        <v>18.119491591942388</v>
      </c>
      <c r="AD2">
        <f>C2^1.8</f>
        <v>33.20293475662357</v>
      </c>
      <c r="AE2">
        <f>(B2+C2)^1.8</f>
        <v>87.604465232621664</v>
      </c>
      <c r="AG2">
        <f>B2^1.9</f>
        <v>21.283498063019614</v>
      </c>
      <c r="AH2">
        <f>C2^1.9</f>
        <v>40.335391445659155</v>
      </c>
      <c r="AI2">
        <f>(B2+C2)^1.9</f>
        <v>112.31670843421966</v>
      </c>
      <c r="AK2">
        <f>B2^2.1</f>
        <v>29.365473577200468</v>
      </c>
      <c r="AL2">
        <f>C2^2.1</f>
        <v>59.525888157914281</v>
      </c>
      <c r="AM2">
        <f>(B2+C2)^2.1</f>
        <v>184.6207949741015</v>
      </c>
      <c r="AO2">
        <f>B2^2.2</f>
        <v>34.493241536530377</v>
      </c>
      <c r="AP2">
        <f>C2^2.2</f>
        <v>72.312884918133093</v>
      </c>
      <c r="AQ2">
        <f>(B2+C2)^2.2</f>
        <v>236.70026345048069</v>
      </c>
      <c r="AS2">
        <f>B2^2.3</f>
        <v>40.516414917319047</v>
      </c>
      <c r="AT2">
        <f>C2^2.3</f>
        <v>87.846708163528803</v>
      </c>
      <c r="AU2">
        <f>(B2+C2)^2.3</f>
        <v>303.47076950560364</v>
      </c>
      <c r="AW2">
        <f>B2^2.4</f>
        <v>47.591348467896943</v>
      </c>
      <c r="AX2">
        <f>C2^2.4</f>
        <v>106.7174147996562</v>
      </c>
      <c r="AY2">
        <f>(B2+C2)^2.4</f>
        <v>389.07649109393651</v>
      </c>
      <c r="BB2">
        <v>0</v>
      </c>
      <c r="BC2">
        <v>0</v>
      </c>
      <c r="BD2">
        <v>4.2572999999999999</v>
      </c>
    </row>
    <row r="3" spans="1:56" x14ac:dyDescent="0.25">
      <c r="A3" t="s">
        <v>5</v>
      </c>
      <c r="B3" s="2">
        <v>13</v>
      </c>
      <c r="C3" s="2">
        <v>7</v>
      </c>
      <c r="D3" s="2">
        <v>26.981539000000001</v>
      </c>
      <c r="E3" s="2">
        <v>14.006740000000001</v>
      </c>
      <c r="F3" s="5">
        <v>-67.851423400000002</v>
      </c>
      <c r="G3" s="5">
        <v>2.8788</v>
      </c>
      <c r="H3">
        <f t="shared" si="0"/>
        <v>40.988279000000006</v>
      </c>
      <c r="I3">
        <v>169</v>
      </c>
      <c r="J3">
        <v>49</v>
      </c>
      <c r="K3">
        <v>400</v>
      </c>
      <c r="M3">
        <v>46.872100000000003</v>
      </c>
      <c r="N3">
        <v>18.520199999999999</v>
      </c>
      <c r="O3">
        <v>89.442700000000002</v>
      </c>
      <c r="Q3">
        <v>609.33810000000005</v>
      </c>
      <c r="R3">
        <v>129.64179999999999</v>
      </c>
      <c r="S3">
        <v>1788.854</v>
      </c>
      <c r="U3">
        <f t="shared" ref="U3:U26" si="1">B3^1.6</f>
        <v>60.577223460468858</v>
      </c>
      <c r="V3">
        <f t="shared" ref="V3:V26" si="2">C3^1.6</f>
        <v>22.498670948012268</v>
      </c>
      <c r="W3">
        <f t="shared" ref="W3:W26" si="3">(B3+C3)^1.6</f>
        <v>120.68352673090325</v>
      </c>
      <c r="Y3">
        <f t="shared" ref="Y3:Y26" si="4">B3^1.7</f>
        <v>78.289532356812032</v>
      </c>
      <c r="Z3">
        <f t="shared" ref="Z3:Z26" si="5">C3^1.7</f>
        <v>27.331701439859053</v>
      </c>
      <c r="AA3">
        <f t="shared" ref="AA3:AA26" si="6">(B3+C3)^1.7</f>
        <v>162.83621261476173</v>
      </c>
      <c r="AC3">
        <f t="shared" ref="AC3:AC26" si="7">B3^1.8</f>
        <v>101.18078258651316</v>
      </c>
      <c r="AD3">
        <f t="shared" ref="AD3:AD26" si="8">C3^1.8</f>
        <v>33.20293475662357</v>
      </c>
      <c r="AE3">
        <f t="shared" ref="AE3:AE26" si="9">(B3+C3)^1.8</f>
        <v>219.71210866122351</v>
      </c>
      <c r="AG3">
        <f t="shared" ref="AG3:AG26" si="10">B3^1.9</f>
        <v>130.76525630732613</v>
      </c>
      <c r="AH3">
        <f t="shared" ref="AH3:AH26" si="11">C3^1.9</f>
        <v>40.335391445659155</v>
      </c>
      <c r="AI3">
        <f t="shared" ref="AI3:AI26" si="12">(B3+C3)^1.9</f>
        <v>296.45377964277901</v>
      </c>
      <c r="AK3">
        <f t="shared" ref="AK3:AK26" si="13">B3^2.1</f>
        <v>218.41428531196073</v>
      </c>
      <c r="AL3">
        <f t="shared" ref="AL3:AL26" si="14">C3^2.1</f>
        <v>59.525888157914281</v>
      </c>
      <c r="AM3">
        <f t="shared" ref="AM3:AM26" si="15">(B3+C3)^2.1</f>
        <v>539.7131390694251</v>
      </c>
      <c r="AO3">
        <f t="shared" ref="AO3:AO26" si="16">B3^2.2</f>
        <v>282.27692324458309</v>
      </c>
      <c r="AP3">
        <f t="shared" ref="AP3:AP26" si="17">C3^2.2</f>
        <v>72.312884918133093</v>
      </c>
      <c r="AQ3">
        <f t="shared" ref="AQ3:AQ26" si="18">(B3+C3)^2.2</f>
        <v>728.22568121043241</v>
      </c>
      <c r="AS3">
        <f t="shared" ref="AS3:AS26" si="19">B3^2.3</f>
        <v>364.81249970724673</v>
      </c>
      <c r="AT3">
        <f t="shared" ref="AT3:AT26" si="20">C3^2.3</f>
        <v>87.846708163528803</v>
      </c>
      <c r="AU3">
        <f t="shared" ref="AU3:AU26" si="21">(B3+C3)^2.3</f>
        <v>982.58242089263194</v>
      </c>
      <c r="AW3">
        <f t="shared" ref="AW3:AW26" si="22">B3^2.4</f>
        <v>471.48083666525548</v>
      </c>
      <c r="AX3">
        <f t="shared" ref="AX3:AX26" si="23">C3^2.4</f>
        <v>106.7174147996562</v>
      </c>
      <c r="AY3">
        <f t="shared" ref="AY3:AY26" si="24">(B3+C3)^2.4</f>
        <v>1325.781606935994</v>
      </c>
      <c r="BB3">
        <v>0</v>
      </c>
      <c r="BC3">
        <v>0</v>
      </c>
      <c r="BD3">
        <v>2.8784999999999998</v>
      </c>
    </row>
    <row r="4" spans="1:56" x14ac:dyDescent="0.25">
      <c r="A4" t="s">
        <v>1</v>
      </c>
      <c r="B4" s="2">
        <v>5</v>
      </c>
      <c r="C4" s="2">
        <v>15</v>
      </c>
      <c r="D4" s="2">
        <v>10.811</v>
      </c>
      <c r="E4" s="2">
        <v>30.973762000000001</v>
      </c>
      <c r="F4" s="5">
        <v>-67.001028390000002</v>
      </c>
      <c r="G4" s="5">
        <v>0.89990000000000003</v>
      </c>
      <c r="H4">
        <f t="shared" si="0"/>
        <v>41.784762000000001</v>
      </c>
      <c r="I4">
        <v>25</v>
      </c>
      <c r="J4">
        <v>225</v>
      </c>
      <c r="K4">
        <v>400</v>
      </c>
      <c r="M4">
        <v>11.180300000000001</v>
      </c>
      <c r="N4">
        <v>58.094700000000003</v>
      </c>
      <c r="O4">
        <v>89.442700000000002</v>
      </c>
      <c r="Q4">
        <v>55.901600000000002</v>
      </c>
      <c r="R4">
        <v>871.4212</v>
      </c>
      <c r="S4">
        <v>1788.854</v>
      </c>
      <c r="U4">
        <f t="shared" si="1"/>
        <v>13.132639022018838</v>
      </c>
      <c r="V4">
        <f t="shared" si="2"/>
        <v>76.163345879811118</v>
      </c>
      <c r="W4">
        <f t="shared" si="3"/>
        <v>120.68352673090325</v>
      </c>
      <c r="Y4">
        <f t="shared" si="4"/>
        <v>15.425846568000235</v>
      </c>
      <c r="Z4">
        <f t="shared" si="5"/>
        <v>99.851625772126908</v>
      </c>
      <c r="AA4">
        <f t="shared" si="6"/>
        <v>162.83621261476173</v>
      </c>
      <c r="AC4">
        <f t="shared" si="7"/>
        <v>18.119491591942388</v>
      </c>
      <c r="AD4">
        <f t="shared" si="8"/>
        <v>130.90742080935487</v>
      </c>
      <c r="AE4">
        <f t="shared" si="9"/>
        <v>219.71210866122351</v>
      </c>
      <c r="AG4">
        <f t="shared" si="10"/>
        <v>21.283498063019614</v>
      </c>
      <c r="AH4">
        <f t="shared" si="11"/>
        <v>171.62217130110207</v>
      </c>
      <c r="AI4">
        <f t="shared" si="12"/>
        <v>296.45377964277901</v>
      </c>
      <c r="AK4">
        <f t="shared" si="13"/>
        <v>29.365473577200468</v>
      </c>
      <c r="AL4">
        <f t="shared" si="14"/>
        <v>294.97937018394379</v>
      </c>
      <c r="AM4">
        <f t="shared" si="15"/>
        <v>539.7131390694251</v>
      </c>
      <c r="AO4">
        <f t="shared" si="16"/>
        <v>34.493241536530377</v>
      </c>
      <c r="AP4">
        <f t="shared" si="17"/>
        <v>386.72368370718289</v>
      </c>
      <c r="AQ4">
        <f t="shared" si="18"/>
        <v>728.22568121043241</v>
      </c>
      <c r="AS4">
        <f t="shared" si="19"/>
        <v>40.516414917319047</v>
      </c>
      <c r="AT4">
        <f t="shared" si="20"/>
        <v>507.00226068959734</v>
      </c>
      <c r="AU4">
        <f t="shared" si="21"/>
        <v>982.58242089263194</v>
      </c>
      <c r="AW4">
        <f t="shared" si="22"/>
        <v>47.591348467896943</v>
      </c>
      <c r="AX4">
        <f t="shared" si="23"/>
        <v>664.68981128912492</v>
      </c>
      <c r="AY4">
        <f t="shared" si="24"/>
        <v>1325.781606935994</v>
      </c>
      <c r="BB4">
        <v>1E-4</v>
      </c>
      <c r="BC4">
        <v>1E-4</v>
      </c>
      <c r="BD4">
        <v>0.90200000000000002</v>
      </c>
    </row>
    <row r="5" spans="1:56" x14ac:dyDescent="0.25">
      <c r="A5" t="s">
        <v>6</v>
      </c>
      <c r="B5" s="2">
        <v>13</v>
      </c>
      <c r="C5" s="2">
        <v>15</v>
      </c>
      <c r="D5" s="2">
        <v>26.981539000000001</v>
      </c>
      <c r="E5" s="2">
        <v>30.973762000000001</v>
      </c>
      <c r="F5" s="5">
        <v>-95.053502230000007</v>
      </c>
      <c r="G5" s="5">
        <v>2.3117999999999999</v>
      </c>
      <c r="H5">
        <f t="shared" si="0"/>
        <v>57.955301000000006</v>
      </c>
      <c r="I5">
        <v>169</v>
      </c>
      <c r="J5">
        <v>225</v>
      </c>
      <c r="K5">
        <v>784</v>
      </c>
      <c r="M5">
        <v>46.872100000000003</v>
      </c>
      <c r="N5">
        <v>58.094700000000003</v>
      </c>
      <c r="O5">
        <v>148.16200000000001</v>
      </c>
      <c r="Q5">
        <v>609.33810000000005</v>
      </c>
      <c r="R5">
        <v>871.4212</v>
      </c>
      <c r="S5">
        <v>4148.5379999999996</v>
      </c>
      <c r="U5">
        <f t="shared" si="1"/>
        <v>60.577223460468858</v>
      </c>
      <c r="V5">
        <f t="shared" si="2"/>
        <v>76.163345879811118</v>
      </c>
      <c r="W5">
        <f t="shared" si="3"/>
        <v>206.75349046081024</v>
      </c>
      <c r="Y5">
        <f t="shared" si="4"/>
        <v>78.289532356812032</v>
      </c>
      <c r="Z5">
        <f t="shared" si="5"/>
        <v>99.851625772126908</v>
      </c>
      <c r="AA5">
        <f t="shared" si="6"/>
        <v>288.51517011821539</v>
      </c>
      <c r="AC5">
        <f t="shared" si="7"/>
        <v>101.18078258651316</v>
      </c>
      <c r="AD5">
        <f t="shared" si="8"/>
        <v>130.90742080935487</v>
      </c>
      <c r="AE5">
        <f t="shared" si="9"/>
        <v>402.60990613902567</v>
      </c>
      <c r="AG5">
        <f t="shared" si="10"/>
        <v>130.76525630732613</v>
      </c>
      <c r="AH5">
        <f t="shared" si="11"/>
        <v>171.62217130110207</v>
      </c>
      <c r="AI5">
        <f t="shared" si="12"/>
        <v>561.8239639006116</v>
      </c>
      <c r="AK5">
        <f t="shared" si="13"/>
        <v>218.41428531196073</v>
      </c>
      <c r="AL5">
        <f t="shared" si="14"/>
        <v>294.97937018394379</v>
      </c>
      <c r="AM5">
        <f t="shared" si="15"/>
        <v>1094.0366369077383</v>
      </c>
      <c r="AO5">
        <f t="shared" si="16"/>
        <v>282.27692324458309</v>
      </c>
      <c r="AP5">
        <f t="shared" si="17"/>
        <v>386.72368370718289</v>
      </c>
      <c r="AQ5">
        <f t="shared" si="18"/>
        <v>1526.6787792045836</v>
      </c>
      <c r="AS5">
        <f t="shared" si="19"/>
        <v>364.81249970724673</v>
      </c>
      <c r="AT5">
        <f t="shared" si="20"/>
        <v>507.00226068959734</v>
      </c>
      <c r="AU5">
        <f t="shared" si="21"/>
        <v>2130.4113740298362</v>
      </c>
      <c r="AW5">
        <f t="shared" si="22"/>
        <v>471.48083666525548</v>
      </c>
      <c r="AX5">
        <f t="shared" si="23"/>
        <v>664.68981128912492</v>
      </c>
      <c r="AY5">
        <f t="shared" si="24"/>
        <v>2972.8929781550974</v>
      </c>
      <c r="BB5">
        <v>1E-4</v>
      </c>
      <c r="BC5">
        <v>1E-4</v>
      </c>
      <c r="BD5">
        <v>2.3115999999999999</v>
      </c>
    </row>
    <row r="6" spans="1:56" x14ac:dyDescent="0.25">
      <c r="A6" t="s">
        <v>10</v>
      </c>
      <c r="B6" s="2">
        <v>31</v>
      </c>
      <c r="C6" s="2">
        <v>7</v>
      </c>
      <c r="D6" s="2">
        <v>69.731999999999999</v>
      </c>
      <c r="E6" s="2">
        <v>14.006740000000001</v>
      </c>
      <c r="F6" s="5">
        <v>-306.15770079999999</v>
      </c>
      <c r="G6" s="5">
        <v>2.1697000000000002</v>
      </c>
      <c r="H6">
        <f t="shared" si="0"/>
        <v>83.738740000000007</v>
      </c>
      <c r="I6">
        <v>961</v>
      </c>
      <c r="J6">
        <v>49</v>
      </c>
      <c r="K6">
        <v>1444</v>
      </c>
      <c r="M6">
        <v>172.60059999999999</v>
      </c>
      <c r="N6">
        <v>18.520199999999999</v>
      </c>
      <c r="O6">
        <v>234.24770000000001</v>
      </c>
      <c r="Q6">
        <v>5350.6210000000001</v>
      </c>
      <c r="R6">
        <v>129.64179999999999</v>
      </c>
      <c r="S6">
        <v>8901.4130000000005</v>
      </c>
      <c r="U6">
        <f t="shared" si="1"/>
        <v>243.32050555226317</v>
      </c>
      <c r="V6">
        <f t="shared" si="2"/>
        <v>22.498670948012268</v>
      </c>
      <c r="W6">
        <f t="shared" si="3"/>
        <v>337.01851030405788</v>
      </c>
      <c r="Y6">
        <f t="shared" si="4"/>
        <v>343.01639594923512</v>
      </c>
      <c r="Z6">
        <f t="shared" si="5"/>
        <v>27.331701439859053</v>
      </c>
      <c r="AA6">
        <f t="shared" si="6"/>
        <v>484.87759203944762</v>
      </c>
      <c r="AC6">
        <f t="shared" si="7"/>
        <v>483.56075712957181</v>
      </c>
      <c r="AD6">
        <f t="shared" si="8"/>
        <v>33.20293475662357</v>
      </c>
      <c r="AE6">
        <f t="shared" si="9"/>
        <v>697.60642835273495</v>
      </c>
      <c r="AG6">
        <f t="shared" si="10"/>
        <v>681.69046318803555</v>
      </c>
      <c r="AH6">
        <f t="shared" si="11"/>
        <v>40.335391445659155</v>
      </c>
      <c r="AI6">
        <f t="shared" si="12"/>
        <v>1003.6651247011366</v>
      </c>
      <c r="AK6">
        <f t="shared" si="13"/>
        <v>1354.7512395596748</v>
      </c>
      <c r="AL6">
        <f t="shared" si="14"/>
        <v>59.525888157914281</v>
      </c>
      <c r="AM6">
        <f t="shared" si="15"/>
        <v>2077.5216241780786</v>
      </c>
      <c r="AO6">
        <f t="shared" si="16"/>
        <v>1909.8344652325445</v>
      </c>
      <c r="AP6">
        <f t="shared" si="17"/>
        <v>72.312884918133093</v>
      </c>
      <c r="AQ6">
        <f t="shared" si="18"/>
        <v>2988.9862180938521</v>
      </c>
      <c r="AS6">
        <f t="shared" si="19"/>
        <v>2692.3523508091321</v>
      </c>
      <c r="AT6">
        <f t="shared" si="20"/>
        <v>87.846708163528803</v>
      </c>
      <c r="AU6">
        <f t="shared" si="21"/>
        <v>4300.3348354987693</v>
      </c>
      <c r="AW6">
        <f t="shared" si="22"/>
        <v>3795.4918674194373</v>
      </c>
      <c r="AX6">
        <f t="shared" si="23"/>
        <v>106.7174147996562</v>
      </c>
      <c r="AY6">
        <f t="shared" si="24"/>
        <v>6187.0073489992901</v>
      </c>
      <c r="AZ6" t="s">
        <v>33</v>
      </c>
      <c r="BB6">
        <v>1.1000000000000001E-3</v>
      </c>
      <c r="BC6">
        <v>7.1000000000000004E-3</v>
      </c>
      <c r="BD6">
        <v>2.1665000000000001</v>
      </c>
    </row>
    <row r="7" spans="1:56" x14ac:dyDescent="0.25">
      <c r="A7" t="s">
        <v>2</v>
      </c>
      <c r="B7" s="2">
        <v>5</v>
      </c>
      <c r="C7" s="2">
        <v>33</v>
      </c>
      <c r="D7" s="2">
        <v>10.811</v>
      </c>
      <c r="E7" s="2">
        <v>74.921589999999995</v>
      </c>
      <c r="F7" s="5">
        <v>-187.39545939000001</v>
      </c>
      <c r="G7" s="5">
        <v>0.77039999999999997</v>
      </c>
      <c r="H7">
        <f t="shared" si="0"/>
        <v>85.732589999999988</v>
      </c>
      <c r="I7">
        <v>25</v>
      </c>
      <c r="J7">
        <v>1089</v>
      </c>
      <c r="K7">
        <v>1444</v>
      </c>
      <c r="M7">
        <v>11.180300000000001</v>
      </c>
      <c r="N7">
        <v>189.57050000000001</v>
      </c>
      <c r="O7">
        <v>234.24770000000001</v>
      </c>
      <c r="Q7">
        <v>55.901600000000002</v>
      </c>
      <c r="R7">
        <v>6255.82</v>
      </c>
      <c r="S7">
        <v>8901.4130000000005</v>
      </c>
      <c r="U7">
        <f t="shared" si="1"/>
        <v>13.132639022018838</v>
      </c>
      <c r="V7">
        <f t="shared" si="2"/>
        <v>268.91950538814348</v>
      </c>
      <c r="W7">
        <f t="shared" si="3"/>
        <v>337.01851030405788</v>
      </c>
      <c r="Y7">
        <f t="shared" si="4"/>
        <v>15.425846568000235</v>
      </c>
      <c r="Z7">
        <f t="shared" si="5"/>
        <v>381.48168987709653</v>
      </c>
      <c r="AA7">
        <f t="shared" si="6"/>
        <v>484.87759203944762</v>
      </c>
      <c r="AC7">
        <f t="shared" si="7"/>
        <v>18.119491591942388</v>
      </c>
      <c r="AD7">
        <f t="shared" si="8"/>
        <v>541.15925693615202</v>
      </c>
      <c r="AE7">
        <f t="shared" si="9"/>
        <v>697.60642835273495</v>
      </c>
      <c r="AG7">
        <f t="shared" si="10"/>
        <v>21.283498063019614</v>
      </c>
      <c r="AH7">
        <f t="shared" si="11"/>
        <v>767.67338810425724</v>
      </c>
      <c r="AI7">
        <f t="shared" si="12"/>
        <v>1003.6651247011366</v>
      </c>
      <c r="AK7">
        <f t="shared" si="13"/>
        <v>29.365473577200468</v>
      </c>
      <c r="AL7">
        <f t="shared" si="14"/>
        <v>1544.8249455782109</v>
      </c>
      <c r="AM7">
        <f t="shared" si="15"/>
        <v>2077.5216241780786</v>
      </c>
      <c r="AO7">
        <f t="shared" si="16"/>
        <v>34.493241536530377</v>
      </c>
      <c r="AP7">
        <f t="shared" si="17"/>
        <v>2191.4454660061747</v>
      </c>
      <c r="AQ7">
        <f t="shared" si="18"/>
        <v>2988.9862180938521</v>
      </c>
      <c r="AS7">
        <f t="shared" si="19"/>
        <v>40.516414917319047</v>
      </c>
      <c r="AT7">
        <f t="shared" si="20"/>
        <v>3108.7232532236912</v>
      </c>
      <c r="AU7">
        <f t="shared" si="21"/>
        <v>4300.3348354987693</v>
      </c>
      <c r="AW7">
        <f t="shared" si="22"/>
        <v>47.591348467896943</v>
      </c>
      <c r="AX7">
        <f t="shared" si="23"/>
        <v>4409.9478700450027</v>
      </c>
      <c r="AY7">
        <f t="shared" si="24"/>
        <v>6187.0073489992901</v>
      </c>
      <c r="BB7">
        <v>0</v>
      </c>
      <c r="BC7">
        <v>2E-3</v>
      </c>
      <c r="BD7">
        <v>0.77349999999999997</v>
      </c>
    </row>
    <row r="8" spans="1:56" x14ac:dyDescent="0.25">
      <c r="A8" t="s">
        <v>11</v>
      </c>
      <c r="B8" s="2">
        <v>31</v>
      </c>
      <c r="C8" s="2">
        <v>15</v>
      </c>
      <c r="D8" s="2">
        <v>69.731999999999999</v>
      </c>
      <c r="E8" s="2">
        <v>30.973762000000001</v>
      </c>
      <c r="F8" s="5">
        <v>-333.46082804000002</v>
      </c>
      <c r="G8" s="5">
        <v>1.7210000000000001</v>
      </c>
      <c r="H8">
        <f t="shared" si="0"/>
        <v>100.70576199999999</v>
      </c>
      <c r="I8">
        <v>961</v>
      </c>
      <c r="J8">
        <v>225</v>
      </c>
      <c r="K8">
        <v>2116</v>
      </c>
      <c r="M8">
        <v>172.60059999999999</v>
      </c>
      <c r="N8">
        <v>58.094700000000003</v>
      </c>
      <c r="O8">
        <v>311.9871</v>
      </c>
      <c r="Q8">
        <v>5350.6210000000001</v>
      </c>
      <c r="R8">
        <v>871.4212</v>
      </c>
      <c r="S8">
        <v>14351.41</v>
      </c>
      <c r="U8">
        <f t="shared" si="1"/>
        <v>243.32050555226317</v>
      </c>
      <c r="V8">
        <f t="shared" si="2"/>
        <v>76.163345879811118</v>
      </c>
      <c r="W8">
        <f t="shared" si="3"/>
        <v>457.52257802974628</v>
      </c>
      <c r="Y8">
        <f t="shared" si="4"/>
        <v>343.01639594923512</v>
      </c>
      <c r="Z8">
        <f t="shared" si="5"/>
        <v>99.851625772126908</v>
      </c>
      <c r="AA8">
        <f t="shared" si="6"/>
        <v>670.9471521483656</v>
      </c>
      <c r="AC8">
        <f t="shared" si="7"/>
        <v>483.56075712957181</v>
      </c>
      <c r="AD8">
        <f t="shared" si="8"/>
        <v>130.90742080935487</v>
      </c>
      <c r="AE8">
        <f t="shared" si="9"/>
        <v>983.92976126903659</v>
      </c>
      <c r="AG8">
        <f t="shared" si="10"/>
        <v>681.69046318803555</v>
      </c>
      <c r="AH8">
        <f t="shared" si="11"/>
        <v>171.62217130110207</v>
      </c>
      <c r="AI8">
        <f t="shared" si="12"/>
        <v>1442.9121161197863</v>
      </c>
      <c r="AK8">
        <f t="shared" si="13"/>
        <v>1354.7512395596748</v>
      </c>
      <c r="AL8">
        <f t="shared" si="14"/>
        <v>294.97937018394379</v>
      </c>
      <c r="AM8">
        <f t="shared" si="15"/>
        <v>3103.0690989279155</v>
      </c>
      <c r="AO8">
        <f t="shared" si="16"/>
        <v>1909.8344652325445</v>
      </c>
      <c r="AP8">
        <f t="shared" si="17"/>
        <v>386.72368370718289</v>
      </c>
      <c r="AQ8">
        <f t="shared" si="18"/>
        <v>4550.5849871083747</v>
      </c>
      <c r="AS8">
        <f t="shared" si="19"/>
        <v>2692.3523508091321</v>
      </c>
      <c r="AT8">
        <f t="shared" si="20"/>
        <v>507.00226068959734</v>
      </c>
      <c r="AU8">
        <f t="shared" si="21"/>
        <v>6673.3363211442738</v>
      </c>
      <c r="AW8">
        <f t="shared" si="22"/>
        <v>3795.4918674194373</v>
      </c>
      <c r="AX8">
        <f t="shared" si="23"/>
        <v>664.68981128912492</v>
      </c>
      <c r="AY8">
        <f t="shared" si="24"/>
        <v>9786.3061081739561</v>
      </c>
      <c r="BB8">
        <v>4.5999999999999999E-3</v>
      </c>
      <c r="BC8">
        <v>6.7999999999999996E-3</v>
      </c>
      <c r="BD8">
        <v>1.7188000000000001</v>
      </c>
    </row>
    <row r="9" spans="1:56" x14ac:dyDescent="0.25">
      <c r="A9" t="s">
        <v>7</v>
      </c>
      <c r="B9" s="2">
        <v>13</v>
      </c>
      <c r="C9" s="2">
        <v>33</v>
      </c>
      <c r="D9" s="2">
        <v>26.981539000000001</v>
      </c>
      <c r="E9" s="2">
        <v>74.921589999999995</v>
      </c>
      <c r="F9" s="5">
        <v>-215.49141757999999</v>
      </c>
      <c r="G9" s="5">
        <v>1.6729000000000001</v>
      </c>
      <c r="H9">
        <f t="shared" si="0"/>
        <v>101.90312899999999</v>
      </c>
      <c r="I9">
        <v>169</v>
      </c>
      <c r="J9">
        <v>1089</v>
      </c>
      <c r="K9">
        <v>2116</v>
      </c>
      <c r="M9">
        <v>46.872100000000003</v>
      </c>
      <c r="N9">
        <v>189.57069999999999</v>
      </c>
      <c r="O9">
        <v>311.9871</v>
      </c>
      <c r="Q9">
        <v>609.33810000000005</v>
      </c>
      <c r="R9">
        <v>6255.82</v>
      </c>
      <c r="S9">
        <v>14351.41</v>
      </c>
      <c r="U9">
        <f t="shared" si="1"/>
        <v>60.577223460468858</v>
      </c>
      <c r="V9">
        <f t="shared" si="2"/>
        <v>268.91950538814348</v>
      </c>
      <c r="W9">
        <f t="shared" si="3"/>
        <v>457.52257802974628</v>
      </c>
      <c r="Y9">
        <f t="shared" si="4"/>
        <v>78.289532356812032</v>
      </c>
      <c r="Z9">
        <f t="shared" si="5"/>
        <v>381.48168987709653</v>
      </c>
      <c r="AA9">
        <f t="shared" si="6"/>
        <v>670.9471521483656</v>
      </c>
      <c r="AC9">
        <f t="shared" si="7"/>
        <v>101.18078258651316</v>
      </c>
      <c r="AD9">
        <f t="shared" si="8"/>
        <v>541.15925693615202</v>
      </c>
      <c r="AE9">
        <f t="shared" si="9"/>
        <v>983.92976126903659</v>
      </c>
      <c r="AG9">
        <f t="shared" si="10"/>
        <v>130.76525630732613</v>
      </c>
      <c r="AH9">
        <f t="shared" si="11"/>
        <v>767.67338810425724</v>
      </c>
      <c r="AI9">
        <f t="shared" si="12"/>
        <v>1442.9121161197863</v>
      </c>
      <c r="AK9">
        <f t="shared" si="13"/>
        <v>218.41428531196073</v>
      </c>
      <c r="AL9">
        <f t="shared" si="14"/>
        <v>1544.8249455782109</v>
      </c>
      <c r="AM9">
        <f t="shared" si="15"/>
        <v>3103.0690989279155</v>
      </c>
      <c r="AO9">
        <f t="shared" si="16"/>
        <v>282.27692324458309</v>
      </c>
      <c r="AP9">
        <f t="shared" si="17"/>
        <v>2191.4454660061747</v>
      </c>
      <c r="AQ9">
        <f t="shared" si="18"/>
        <v>4550.5849871083747</v>
      </c>
      <c r="AS9">
        <f t="shared" si="19"/>
        <v>364.81249970724673</v>
      </c>
      <c r="AT9">
        <f t="shared" si="20"/>
        <v>3108.7232532236912</v>
      </c>
      <c r="AU9">
        <f t="shared" si="21"/>
        <v>6673.3363211442738</v>
      </c>
      <c r="AW9">
        <f t="shared" si="22"/>
        <v>471.48083666525548</v>
      </c>
      <c r="AX9">
        <f t="shared" si="23"/>
        <v>4409.9478700450027</v>
      </c>
      <c r="AY9">
        <f t="shared" si="24"/>
        <v>9786.3061081739561</v>
      </c>
      <c r="BB9">
        <v>1.49E-2</v>
      </c>
      <c r="BC9">
        <v>3.5999999999999999E-3</v>
      </c>
      <c r="BD9">
        <v>1.6735</v>
      </c>
    </row>
    <row r="10" spans="1:56" x14ac:dyDescent="0.25">
      <c r="A10" t="s">
        <v>15</v>
      </c>
      <c r="B10" s="2">
        <v>49</v>
      </c>
      <c r="C10" s="2">
        <v>7</v>
      </c>
      <c r="D10" s="2">
        <v>114.818</v>
      </c>
      <c r="E10" s="2">
        <v>14.006740000000001</v>
      </c>
      <c r="F10" s="5">
        <v>-438.90318724000002</v>
      </c>
      <c r="G10" s="5">
        <v>0.57320000000000004</v>
      </c>
      <c r="H10">
        <f t="shared" si="0"/>
        <v>128.82473999999999</v>
      </c>
      <c r="I10">
        <v>2401</v>
      </c>
      <c r="J10">
        <v>49</v>
      </c>
      <c r="K10">
        <v>3136</v>
      </c>
      <c r="M10">
        <v>343</v>
      </c>
      <c r="N10">
        <v>18.520199999999999</v>
      </c>
      <c r="O10">
        <v>419.06560000000002</v>
      </c>
      <c r="Q10">
        <v>16807</v>
      </c>
      <c r="R10">
        <v>129.64179999999999</v>
      </c>
      <c r="S10">
        <v>23467.67</v>
      </c>
      <c r="U10">
        <f t="shared" si="1"/>
        <v>506.19019442693121</v>
      </c>
      <c r="V10">
        <f t="shared" si="2"/>
        <v>22.498670948012268</v>
      </c>
      <c r="W10">
        <f t="shared" si="3"/>
        <v>626.75938135059994</v>
      </c>
      <c r="Y10">
        <f t="shared" si="4"/>
        <v>747.02190359759345</v>
      </c>
      <c r="Z10">
        <f t="shared" si="5"/>
        <v>27.331701439859053</v>
      </c>
      <c r="AA10">
        <f t="shared" si="6"/>
        <v>937.38855325459053</v>
      </c>
      <c r="AC10">
        <f t="shared" si="7"/>
        <v>1102.4348764526014</v>
      </c>
      <c r="AD10">
        <f t="shared" si="8"/>
        <v>33.20293475662357</v>
      </c>
      <c r="AE10">
        <f t="shared" si="9"/>
        <v>1401.9691223117154</v>
      </c>
      <c r="AG10">
        <f t="shared" si="10"/>
        <v>1626.9438030745539</v>
      </c>
      <c r="AH10">
        <f t="shared" si="11"/>
        <v>40.335391445659155</v>
      </c>
      <c r="AI10">
        <f t="shared" si="12"/>
        <v>2096.8011750210221</v>
      </c>
      <c r="AK10">
        <f t="shared" si="13"/>
        <v>3543.331360988519</v>
      </c>
      <c r="AL10">
        <f t="shared" si="14"/>
        <v>59.525888157914281</v>
      </c>
      <c r="AM10">
        <f t="shared" si="15"/>
        <v>4690.2377379206728</v>
      </c>
      <c r="AO10">
        <f t="shared" si="16"/>
        <v>5229.1533251831597</v>
      </c>
      <c r="AP10">
        <f t="shared" si="17"/>
        <v>72.312884918133093</v>
      </c>
      <c r="AQ10">
        <f t="shared" si="18"/>
        <v>7014.7736091247616</v>
      </c>
      <c r="AS10">
        <f t="shared" si="19"/>
        <v>7717.0441351681975</v>
      </c>
      <c r="AT10">
        <f t="shared" si="20"/>
        <v>87.846708163528803</v>
      </c>
      <c r="AU10">
        <f t="shared" si="21"/>
        <v>10491.37624505321</v>
      </c>
      <c r="AW10">
        <f t="shared" si="22"/>
        <v>11388.60662152188</v>
      </c>
      <c r="AX10">
        <f t="shared" si="23"/>
        <v>106.7174147996562</v>
      </c>
      <c r="AY10">
        <f t="shared" si="24"/>
        <v>15691.023210227391</v>
      </c>
      <c r="BB10">
        <v>8.9999999999999993E-3</v>
      </c>
      <c r="BC10">
        <v>1.4999999999999999E-2</v>
      </c>
      <c r="BD10">
        <v>0.5696</v>
      </c>
    </row>
    <row r="11" spans="1:56" x14ac:dyDescent="0.25">
      <c r="A11" t="s">
        <v>3</v>
      </c>
      <c r="B11" s="2">
        <v>5</v>
      </c>
      <c r="C11" s="2">
        <v>51</v>
      </c>
      <c r="D11" s="2">
        <v>10.811</v>
      </c>
      <c r="E11" s="2">
        <v>121.76</v>
      </c>
      <c r="F11" s="5">
        <v>-359.00091056000002</v>
      </c>
      <c r="G11" s="5">
        <v>0.32790000000000002</v>
      </c>
      <c r="H11">
        <f t="shared" si="0"/>
        <v>132.571</v>
      </c>
      <c r="I11">
        <v>25</v>
      </c>
      <c r="J11">
        <v>2601</v>
      </c>
      <c r="K11">
        <v>3136</v>
      </c>
      <c r="M11">
        <v>11.180300000000001</v>
      </c>
      <c r="N11">
        <v>364.21280000000002</v>
      </c>
      <c r="O11">
        <v>419.06560000000002</v>
      </c>
      <c r="Q11">
        <v>55.901600000000002</v>
      </c>
      <c r="R11">
        <v>18574.849999999999</v>
      </c>
      <c r="S11">
        <v>23467.67</v>
      </c>
      <c r="U11">
        <f t="shared" si="1"/>
        <v>13.132639022018838</v>
      </c>
      <c r="V11">
        <f t="shared" si="2"/>
        <v>539.65012470641966</v>
      </c>
      <c r="W11">
        <f t="shared" si="3"/>
        <v>626.75938135059994</v>
      </c>
      <c r="Y11">
        <f t="shared" si="4"/>
        <v>15.425846568000235</v>
      </c>
      <c r="Z11">
        <f t="shared" si="5"/>
        <v>799.59358164064497</v>
      </c>
      <c r="AA11">
        <f t="shared" si="6"/>
        <v>937.38855325459053</v>
      </c>
      <c r="AC11">
        <f t="shared" si="7"/>
        <v>18.119491591942388</v>
      </c>
      <c r="AD11">
        <f t="shared" si="8"/>
        <v>1184.7489077274545</v>
      </c>
      <c r="AE11">
        <f t="shared" si="9"/>
        <v>1401.9691223117154</v>
      </c>
      <c r="AG11">
        <f t="shared" si="10"/>
        <v>21.283498063019614</v>
      </c>
      <c r="AH11">
        <f t="shared" si="11"/>
        <v>1755.4292663047147</v>
      </c>
      <c r="AI11">
        <f t="shared" si="12"/>
        <v>2096.8011750210221</v>
      </c>
      <c r="AK11">
        <f t="shared" si="13"/>
        <v>29.365473577200468</v>
      </c>
      <c r="AL11">
        <f t="shared" si="14"/>
        <v>3853.8727420451205</v>
      </c>
      <c r="AM11">
        <f t="shared" si="15"/>
        <v>4690.2377379206728</v>
      </c>
      <c r="AO11">
        <f t="shared" si="16"/>
        <v>34.493241536530377</v>
      </c>
      <c r="AP11">
        <f t="shared" si="17"/>
        <v>5710.2403352089059</v>
      </c>
      <c r="AQ11">
        <f t="shared" si="18"/>
        <v>7014.7736091247616</v>
      </c>
      <c r="AS11">
        <f t="shared" si="19"/>
        <v>40.516414917319047</v>
      </c>
      <c r="AT11">
        <f t="shared" si="20"/>
        <v>8460.7995303299267</v>
      </c>
      <c r="AU11">
        <f t="shared" si="21"/>
        <v>10491.37624505321</v>
      </c>
      <c r="AW11">
        <f t="shared" si="22"/>
        <v>47.591348467896943</v>
      </c>
      <c r="AX11">
        <f t="shared" si="23"/>
        <v>12536.272466684597</v>
      </c>
      <c r="AY11">
        <f t="shared" si="24"/>
        <v>15691.023210227391</v>
      </c>
      <c r="BB11">
        <v>9.4999999999999998E-3</v>
      </c>
      <c r="BC11">
        <v>1.4200000000000001E-2</v>
      </c>
      <c r="BD11">
        <v>0.32869999999999999</v>
      </c>
    </row>
    <row r="12" spans="1:56" x14ac:dyDescent="0.25">
      <c r="A12" t="s">
        <v>12</v>
      </c>
      <c r="B12" s="2">
        <v>31</v>
      </c>
      <c r="C12" s="2">
        <v>33</v>
      </c>
      <c r="D12" s="2">
        <v>69.731999999999999</v>
      </c>
      <c r="E12" s="2">
        <v>74.921589999999995</v>
      </c>
      <c r="F12" s="5">
        <v>-453.90992132999997</v>
      </c>
      <c r="G12" s="5">
        <v>1.1867000000000001</v>
      </c>
      <c r="H12">
        <f t="shared" si="0"/>
        <v>144.65359000000001</v>
      </c>
      <c r="I12">
        <v>1089</v>
      </c>
      <c r="J12">
        <v>1089</v>
      </c>
      <c r="K12">
        <v>4096</v>
      </c>
      <c r="M12">
        <v>172.60059999999999</v>
      </c>
      <c r="N12">
        <v>189.57050000000001</v>
      </c>
      <c r="O12">
        <v>512</v>
      </c>
      <c r="Q12">
        <v>5350.6210000000001</v>
      </c>
      <c r="R12">
        <v>6255.82</v>
      </c>
      <c r="S12">
        <v>32768</v>
      </c>
      <c r="U12">
        <f t="shared" si="1"/>
        <v>243.32050555226317</v>
      </c>
      <c r="V12">
        <f t="shared" si="2"/>
        <v>268.91950538814348</v>
      </c>
      <c r="W12">
        <f t="shared" si="3"/>
        <v>776.04688205332377</v>
      </c>
      <c r="Y12">
        <f t="shared" si="4"/>
        <v>343.01639594923512</v>
      </c>
      <c r="Z12">
        <f t="shared" si="5"/>
        <v>381.48168987709653</v>
      </c>
      <c r="AA12">
        <f t="shared" si="6"/>
        <v>1176.2671155169628</v>
      </c>
      <c r="AC12">
        <f t="shared" si="7"/>
        <v>483.56075712957181</v>
      </c>
      <c r="AD12">
        <f t="shared" si="8"/>
        <v>541.15925693615202</v>
      </c>
      <c r="AE12">
        <f t="shared" si="9"/>
        <v>1782.8875536304608</v>
      </c>
      <c r="AG12">
        <f t="shared" si="10"/>
        <v>681.69046318803555</v>
      </c>
      <c r="AH12">
        <f t="shared" si="11"/>
        <v>767.67338810425724</v>
      </c>
      <c r="AI12">
        <f t="shared" si="12"/>
        <v>2702.3522012628855</v>
      </c>
      <c r="AK12">
        <f t="shared" si="13"/>
        <v>1354.7512395596748</v>
      </c>
      <c r="AL12">
        <f t="shared" si="14"/>
        <v>1544.8249455782109</v>
      </c>
      <c r="AM12">
        <f t="shared" si="15"/>
        <v>6208.3750564265865</v>
      </c>
      <c r="AO12">
        <f t="shared" si="16"/>
        <v>1909.8344652325445</v>
      </c>
      <c r="AP12">
        <f t="shared" si="17"/>
        <v>2191.4454660061747</v>
      </c>
      <c r="AQ12">
        <f t="shared" si="18"/>
        <v>9410.1369241357042</v>
      </c>
      <c r="AS12">
        <f t="shared" si="19"/>
        <v>2692.3523508091321</v>
      </c>
      <c r="AT12">
        <f t="shared" si="20"/>
        <v>3108.7232532236912</v>
      </c>
      <c r="AU12">
        <f t="shared" si="21"/>
        <v>14263.100429043665</v>
      </c>
      <c r="AW12">
        <f t="shared" si="22"/>
        <v>3795.4918674194373</v>
      </c>
      <c r="AX12">
        <f t="shared" si="23"/>
        <v>4409.9478700450027</v>
      </c>
      <c r="AY12">
        <f t="shared" si="24"/>
        <v>21618.817610103088</v>
      </c>
      <c r="BB12">
        <v>3.3099999999999997E-2</v>
      </c>
      <c r="BC12">
        <v>1.43E-2</v>
      </c>
      <c r="BD12">
        <v>1.1766000000000001</v>
      </c>
    </row>
    <row r="13" spans="1:56" x14ac:dyDescent="0.25">
      <c r="A13" t="s">
        <v>16</v>
      </c>
      <c r="B13" s="2">
        <v>49</v>
      </c>
      <c r="C13" s="2">
        <v>15</v>
      </c>
      <c r="D13" s="2">
        <v>114.818</v>
      </c>
      <c r="E13" s="2">
        <v>30.973762000000001</v>
      </c>
      <c r="F13" s="5">
        <v>-466.26903576000001</v>
      </c>
      <c r="G13" s="5">
        <v>1.0281</v>
      </c>
      <c r="H13">
        <f t="shared" si="0"/>
        <v>145.79176200000001</v>
      </c>
      <c r="I13">
        <v>2401</v>
      </c>
      <c r="J13">
        <v>225</v>
      </c>
      <c r="K13">
        <v>4096</v>
      </c>
      <c r="M13">
        <v>343</v>
      </c>
      <c r="N13">
        <v>58.094700000000003</v>
      </c>
      <c r="O13">
        <v>512</v>
      </c>
      <c r="Q13">
        <v>16807</v>
      </c>
      <c r="R13">
        <v>871.4212</v>
      </c>
      <c r="S13">
        <v>32768</v>
      </c>
      <c r="U13">
        <f t="shared" si="1"/>
        <v>506.19019442693121</v>
      </c>
      <c r="V13">
        <f t="shared" si="2"/>
        <v>76.163345879811118</v>
      </c>
      <c r="W13">
        <f t="shared" si="3"/>
        <v>776.04688205332377</v>
      </c>
      <c r="Y13">
        <f t="shared" si="4"/>
        <v>747.02190359759345</v>
      </c>
      <c r="Z13">
        <f t="shared" si="5"/>
        <v>99.851625772126908</v>
      </c>
      <c r="AA13">
        <f t="shared" si="6"/>
        <v>1176.2671155169628</v>
      </c>
      <c r="AC13">
        <f t="shared" si="7"/>
        <v>1102.4348764526014</v>
      </c>
      <c r="AD13">
        <f t="shared" si="8"/>
        <v>130.90742080935487</v>
      </c>
      <c r="AE13">
        <f t="shared" si="9"/>
        <v>1782.8875536304608</v>
      </c>
      <c r="AG13">
        <f t="shared" si="10"/>
        <v>1626.9438030745539</v>
      </c>
      <c r="AH13">
        <f t="shared" si="11"/>
        <v>171.62217130110207</v>
      </c>
      <c r="AI13">
        <f t="shared" si="12"/>
        <v>2702.3522012628855</v>
      </c>
      <c r="AK13">
        <f t="shared" si="13"/>
        <v>3543.331360988519</v>
      </c>
      <c r="AL13">
        <f t="shared" si="14"/>
        <v>294.97937018394379</v>
      </c>
      <c r="AM13">
        <f t="shared" si="15"/>
        <v>6208.3750564265865</v>
      </c>
      <c r="AO13">
        <f t="shared" si="16"/>
        <v>5229.1533251831597</v>
      </c>
      <c r="AP13">
        <f t="shared" si="17"/>
        <v>386.72368370718289</v>
      </c>
      <c r="AQ13">
        <f t="shared" si="18"/>
        <v>9410.1369241357042</v>
      </c>
      <c r="AS13">
        <f t="shared" si="19"/>
        <v>7717.0441351681975</v>
      </c>
      <c r="AT13">
        <f t="shared" si="20"/>
        <v>507.00226068959734</v>
      </c>
      <c r="AU13">
        <f t="shared" si="21"/>
        <v>14263.100429043665</v>
      </c>
      <c r="AW13">
        <f t="shared" si="22"/>
        <v>11388.60662152188</v>
      </c>
      <c r="AX13">
        <f t="shared" si="23"/>
        <v>664.68981128912492</v>
      </c>
      <c r="AY13">
        <f t="shared" si="24"/>
        <v>21618.817610103088</v>
      </c>
      <c r="BB13">
        <v>1.12E-2</v>
      </c>
      <c r="BC13">
        <v>1.9599999999999999E-2</v>
      </c>
      <c r="BD13">
        <v>1.0230999999999999</v>
      </c>
    </row>
    <row r="14" spans="1:56" x14ac:dyDescent="0.25">
      <c r="A14" t="s">
        <v>8</v>
      </c>
      <c r="B14" s="2">
        <v>13</v>
      </c>
      <c r="C14" s="2">
        <v>51</v>
      </c>
      <c r="D14" s="2">
        <v>26.981539000000001</v>
      </c>
      <c r="E14" s="2">
        <v>121.76</v>
      </c>
      <c r="F14" s="5">
        <v>-387.12167668000001</v>
      </c>
      <c r="G14" s="5">
        <v>1.444</v>
      </c>
      <c r="H14">
        <f t="shared" si="0"/>
        <v>148.74153900000002</v>
      </c>
      <c r="I14">
        <v>169</v>
      </c>
      <c r="J14">
        <v>2601</v>
      </c>
      <c r="K14">
        <v>4096</v>
      </c>
      <c r="M14">
        <v>46.872100000000003</v>
      </c>
      <c r="N14">
        <v>364.21280000000002</v>
      </c>
      <c r="O14">
        <v>512</v>
      </c>
      <c r="Q14">
        <v>609.33810000000005</v>
      </c>
      <c r="R14">
        <v>18574.849999999999</v>
      </c>
      <c r="S14">
        <v>32768</v>
      </c>
      <c r="U14">
        <f t="shared" si="1"/>
        <v>60.577223460468858</v>
      </c>
      <c r="V14">
        <f t="shared" si="2"/>
        <v>539.65012470641966</v>
      </c>
      <c r="W14">
        <f t="shared" si="3"/>
        <v>776.04688205332377</v>
      </c>
      <c r="Y14">
        <f t="shared" si="4"/>
        <v>78.289532356812032</v>
      </c>
      <c r="Z14">
        <f t="shared" si="5"/>
        <v>799.59358164064497</v>
      </c>
      <c r="AA14">
        <f t="shared" si="6"/>
        <v>1176.2671155169628</v>
      </c>
      <c r="AC14">
        <f t="shared" si="7"/>
        <v>101.18078258651316</v>
      </c>
      <c r="AD14">
        <f t="shared" si="8"/>
        <v>1184.7489077274545</v>
      </c>
      <c r="AE14">
        <f t="shared" si="9"/>
        <v>1782.8875536304608</v>
      </c>
      <c r="AG14">
        <f t="shared" si="10"/>
        <v>130.76525630732613</v>
      </c>
      <c r="AH14">
        <f t="shared" si="11"/>
        <v>1755.4292663047147</v>
      </c>
      <c r="AI14">
        <f t="shared" si="12"/>
        <v>2702.3522012628855</v>
      </c>
      <c r="AK14">
        <f t="shared" si="13"/>
        <v>218.41428531196073</v>
      </c>
      <c r="AL14">
        <f t="shared" si="14"/>
        <v>3853.8727420451205</v>
      </c>
      <c r="AM14">
        <f t="shared" si="15"/>
        <v>6208.3750564265865</v>
      </c>
      <c r="AO14">
        <f t="shared" si="16"/>
        <v>282.27692324458309</v>
      </c>
      <c r="AP14">
        <f t="shared" si="17"/>
        <v>5710.2403352089059</v>
      </c>
      <c r="AQ14">
        <f t="shared" si="18"/>
        <v>9410.1369241357042</v>
      </c>
      <c r="AS14">
        <f t="shared" si="19"/>
        <v>364.81249970724673</v>
      </c>
      <c r="AT14">
        <f t="shared" si="20"/>
        <v>8460.7995303299267</v>
      </c>
      <c r="AU14">
        <f t="shared" si="21"/>
        <v>14263.100429043665</v>
      </c>
      <c r="AW14">
        <f t="shared" si="22"/>
        <v>471.48083666525548</v>
      </c>
      <c r="AX14">
        <f t="shared" si="23"/>
        <v>12536.272466684597</v>
      </c>
      <c r="AY14">
        <f t="shared" si="24"/>
        <v>21618.817610103088</v>
      </c>
      <c r="BB14">
        <v>0.1351</v>
      </c>
      <c r="BC14">
        <v>0.22439999999999999</v>
      </c>
      <c r="BD14">
        <v>1.444</v>
      </c>
    </row>
    <row r="15" spans="1:56" x14ac:dyDescent="0.25">
      <c r="A15" t="s">
        <v>17</v>
      </c>
      <c r="B15" s="2">
        <v>49</v>
      </c>
      <c r="C15" s="2">
        <v>33</v>
      </c>
      <c r="D15" s="2">
        <v>114.818</v>
      </c>
      <c r="E15" s="2">
        <v>74.921589999999995</v>
      </c>
      <c r="F15" s="5">
        <v>-586.73102593999999</v>
      </c>
      <c r="G15" s="5">
        <v>0.79810000000000003</v>
      </c>
      <c r="H15">
        <f t="shared" si="0"/>
        <v>189.73958999999999</v>
      </c>
      <c r="I15">
        <v>2401</v>
      </c>
      <c r="J15">
        <v>1089</v>
      </c>
      <c r="K15">
        <v>6724</v>
      </c>
      <c r="M15">
        <v>343</v>
      </c>
      <c r="N15">
        <v>189.57050000000001</v>
      </c>
      <c r="O15">
        <v>742.54150000000004</v>
      </c>
      <c r="Q15">
        <v>16807</v>
      </c>
      <c r="R15">
        <v>6255.82</v>
      </c>
      <c r="S15">
        <v>60888.4</v>
      </c>
      <c r="U15">
        <f t="shared" si="1"/>
        <v>506.19019442693121</v>
      </c>
      <c r="V15">
        <f t="shared" si="2"/>
        <v>268.91950538814348</v>
      </c>
      <c r="W15">
        <f t="shared" si="3"/>
        <v>1153.7246290923335</v>
      </c>
      <c r="Y15">
        <f t="shared" si="4"/>
        <v>747.02190359759345</v>
      </c>
      <c r="Z15">
        <f t="shared" si="5"/>
        <v>381.48168987709653</v>
      </c>
      <c r="AA15">
        <f t="shared" si="6"/>
        <v>1792.6006478923086</v>
      </c>
      <c r="AC15">
        <f t="shared" si="7"/>
        <v>1102.4348764526014</v>
      </c>
      <c r="AD15">
        <f t="shared" si="8"/>
        <v>541.15925693615202</v>
      </c>
      <c r="AE15">
        <f t="shared" si="9"/>
        <v>2785.254818866104</v>
      </c>
      <c r="AG15">
        <f t="shared" si="10"/>
        <v>1626.9438030745539</v>
      </c>
      <c r="AH15">
        <f t="shared" si="11"/>
        <v>767.67338810425724</v>
      </c>
      <c r="AI15">
        <f t="shared" si="12"/>
        <v>4327.5921020881451</v>
      </c>
      <c r="AK15">
        <f t="shared" si="13"/>
        <v>3543.331360988519</v>
      </c>
      <c r="AL15">
        <f t="shared" si="14"/>
        <v>1544.8249455782109</v>
      </c>
      <c r="AM15">
        <f t="shared" si="15"/>
        <v>10447.420859785818</v>
      </c>
      <c r="AO15">
        <f t="shared" si="16"/>
        <v>5229.1533251831597</v>
      </c>
      <c r="AP15">
        <f t="shared" si="17"/>
        <v>2191.4454660061747</v>
      </c>
      <c r="AQ15">
        <f t="shared" si="18"/>
        <v>16232.689265539553</v>
      </c>
      <c r="AS15">
        <f t="shared" si="19"/>
        <v>7717.0441351681975</v>
      </c>
      <c r="AT15">
        <f t="shared" si="20"/>
        <v>3108.7232532236912</v>
      </c>
      <c r="AU15">
        <f t="shared" si="21"/>
        <v>25221.555092685732</v>
      </c>
      <c r="AW15">
        <f t="shared" si="22"/>
        <v>11388.60662152188</v>
      </c>
      <c r="AX15">
        <f t="shared" si="23"/>
        <v>4409.9478700450027</v>
      </c>
      <c r="AY15">
        <f t="shared" si="24"/>
        <v>39188.013205169838</v>
      </c>
      <c r="BB15">
        <v>4.6899999999999997E-2</v>
      </c>
      <c r="BC15">
        <v>3.27E-2</v>
      </c>
      <c r="BD15">
        <v>0.67910000000000004</v>
      </c>
    </row>
    <row r="16" spans="1:56" x14ac:dyDescent="0.25">
      <c r="A16" t="s">
        <v>13</v>
      </c>
      <c r="B16" s="2">
        <v>31</v>
      </c>
      <c r="C16" s="2">
        <v>51</v>
      </c>
      <c r="D16" s="2">
        <v>69.731999999999999</v>
      </c>
      <c r="E16" s="2">
        <v>121.76</v>
      </c>
      <c r="F16" s="5">
        <v>-625.55359998999995</v>
      </c>
      <c r="G16" s="5">
        <v>0.84299999999999997</v>
      </c>
      <c r="H16">
        <f t="shared" si="0"/>
        <v>191.49200000000002</v>
      </c>
      <c r="I16">
        <v>961</v>
      </c>
      <c r="J16">
        <v>2601</v>
      </c>
      <c r="K16">
        <v>6724</v>
      </c>
      <c r="M16">
        <v>172.60059999999999</v>
      </c>
      <c r="N16">
        <v>364.21280000000002</v>
      </c>
      <c r="O16">
        <v>742.54150000000004</v>
      </c>
      <c r="Q16">
        <v>5350.6210000000001</v>
      </c>
      <c r="R16">
        <v>18574.849999999999</v>
      </c>
      <c r="S16">
        <v>60888.4</v>
      </c>
      <c r="U16">
        <f t="shared" si="1"/>
        <v>243.32050555226317</v>
      </c>
      <c r="V16">
        <f t="shared" si="2"/>
        <v>539.65012470641966</v>
      </c>
      <c r="W16">
        <f t="shared" si="3"/>
        <v>1153.7246290923335</v>
      </c>
      <c r="Y16">
        <f t="shared" si="4"/>
        <v>343.01639594923512</v>
      </c>
      <c r="Z16">
        <f t="shared" si="5"/>
        <v>799.59358164064497</v>
      </c>
      <c r="AA16">
        <f t="shared" si="6"/>
        <v>1792.6006478923086</v>
      </c>
      <c r="AC16">
        <f t="shared" si="7"/>
        <v>483.56075712957181</v>
      </c>
      <c r="AD16">
        <f t="shared" si="8"/>
        <v>1184.7489077274545</v>
      </c>
      <c r="AE16">
        <f t="shared" si="9"/>
        <v>2785.254818866104</v>
      </c>
      <c r="AG16">
        <f t="shared" si="10"/>
        <v>681.69046318803555</v>
      </c>
      <c r="AH16">
        <f t="shared" si="11"/>
        <v>1755.4292663047147</v>
      </c>
      <c r="AI16">
        <f t="shared" si="12"/>
        <v>4327.5921020881451</v>
      </c>
      <c r="AK16">
        <f t="shared" si="13"/>
        <v>1354.7512395596748</v>
      </c>
      <c r="AL16">
        <f t="shared" si="14"/>
        <v>3853.8727420451205</v>
      </c>
      <c r="AM16">
        <f t="shared" si="15"/>
        <v>10447.420859785818</v>
      </c>
      <c r="AO16">
        <f t="shared" si="16"/>
        <v>1909.8344652325445</v>
      </c>
      <c r="AP16">
        <f t="shared" si="17"/>
        <v>5710.2403352089059</v>
      </c>
      <c r="AQ16">
        <f t="shared" si="18"/>
        <v>16232.689265539553</v>
      </c>
      <c r="AS16">
        <f t="shared" si="19"/>
        <v>2692.3523508091321</v>
      </c>
      <c r="AT16">
        <f t="shared" si="20"/>
        <v>8460.7995303299267</v>
      </c>
      <c r="AU16">
        <f t="shared" si="21"/>
        <v>25221.555092685732</v>
      </c>
      <c r="AW16">
        <f t="shared" si="22"/>
        <v>3795.4918674194373</v>
      </c>
      <c r="AX16">
        <f t="shared" si="23"/>
        <v>12536.272466684597</v>
      </c>
      <c r="AY16">
        <f t="shared" si="24"/>
        <v>39188.013205169838</v>
      </c>
      <c r="BB16">
        <v>8.0699999999999994E-2</v>
      </c>
      <c r="BC16">
        <v>3.9199999999999999E-2</v>
      </c>
      <c r="BD16">
        <v>0.66239999999999999</v>
      </c>
    </row>
    <row r="17" spans="1:56" x14ac:dyDescent="0.25">
      <c r="A17" t="s">
        <v>20</v>
      </c>
      <c r="B17" s="2">
        <v>81</v>
      </c>
      <c r="C17" s="2">
        <v>7</v>
      </c>
      <c r="D17" s="2">
        <v>204.38329999999999</v>
      </c>
      <c r="E17" s="2">
        <v>14.006740000000001</v>
      </c>
      <c r="F17" s="5">
        <v>-864.80768192000005</v>
      </c>
      <c r="G17" s="5">
        <v>0</v>
      </c>
      <c r="H17">
        <f t="shared" si="0"/>
        <v>218.39004</v>
      </c>
      <c r="I17">
        <v>6561</v>
      </c>
      <c r="J17">
        <v>49</v>
      </c>
      <c r="K17">
        <v>7744</v>
      </c>
      <c r="M17">
        <v>729</v>
      </c>
      <c r="N17">
        <v>18.520199999999999</v>
      </c>
      <c r="O17">
        <v>825.51310000000001</v>
      </c>
      <c r="Q17">
        <v>59049</v>
      </c>
      <c r="R17">
        <v>129.64179999999999</v>
      </c>
      <c r="S17">
        <v>72645.149999999994</v>
      </c>
      <c r="U17">
        <f t="shared" si="1"/>
        <v>1131.2954233842986</v>
      </c>
      <c r="V17">
        <f t="shared" si="2"/>
        <v>22.498670948012268</v>
      </c>
      <c r="W17">
        <f t="shared" si="3"/>
        <v>1291.731574606617</v>
      </c>
      <c r="Y17">
        <f t="shared" si="4"/>
        <v>1755.5957955696258</v>
      </c>
      <c r="Z17">
        <f t="shared" si="5"/>
        <v>27.331701439859053</v>
      </c>
      <c r="AA17">
        <f t="shared" si="6"/>
        <v>2021.2523723862475</v>
      </c>
      <c r="AC17">
        <f t="shared" si="7"/>
        <v>2724.4135649391392</v>
      </c>
      <c r="AD17">
        <f t="shared" si="8"/>
        <v>33.20293475662357</v>
      </c>
      <c r="AE17">
        <f t="shared" si="9"/>
        <v>3162.7787329741641</v>
      </c>
      <c r="AG17">
        <f t="shared" si="10"/>
        <v>4227.8691322657633</v>
      </c>
      <c r="AH17">
        <f t="shared" si="11"/>
        <v>40.335391445659155</v>
      </c>
      <c r="AI17">
        <f t="shared" si="12"/>
        <v>4948.9957070250066</v>
      </c>
      <c r="AK17">
        <f t="shared" si="13"/>
        <v>10181.658810458694</v>
      </c>
      <c r="AL17">
        <f t="shared" si="14"/>
        <v>59.525888157914281</v>
      </c>
      <c r="AM17">
        <f t="shared" si="15"/>
        <v>12117.516269992811</v>
      </c>
      <c r="AO17">
        <f t="shared" si="16"/>
        <v>15800.362160126642</v>
      </c>
      <c r="AP17">
        <f t="shared" si="17"/>
        <v>72.312884918133093</v>
      </c>
      <c r="AQ17">
        <f t="shared" si="18"/>
        <v>18961.027964041921</v>
      </c>
      <c r="AS17">
        <f t="shared" si="19"/>
        <v>24519.722084452245</v>
      </c>
      <c r="AT17">
        <f t="shared" si="20"/>
        <v>87.846708163528803</v>
      </c>
      <c r="AU17">
        <f t="shared" si="21"/>
        <v>29669.494427952748</v>
      </c>
      <c r="AW17">
        <f t="shared" si="22"/>
        <v>38050.822190391889</v>
      </c>
      <c r="AX17">
        <f t="shared" si="23"/>
        <v>106.7174147996562</v>
      </c>
      <c r="AY17">
        <f t="shared" si="24"/>
        <v>46425.694919057183</v>
      </c>
      <c r="BB17">
        <v>7.0699999999999999E-2</v>
      </c>
      <c r="BC17">
        <v>5.8099999999999999E-2</v>
      </c>
      <c r="BD17">
        <v>0</v>
      </c>
    </row>
    <row r="18" spans="1:56" x14ac:dyDescent="0.25">
      <c r="A18" t="s">
        <v>4</v>
      </c>
      <c r="B18" s="2">
        <v>5</v>
      </c>
      <c r="C18" s="2">
        <v>83</v>
      </c>
      <c r="D18" s="2">
        <v>10.811</v>
      </c>
      <c r="E18" s="2">
        <v>208.98036999999999</v>
      </c>
      <c r="F18" s="5">
        <v>-917.65358762999995</v>
      </c>
      <c r="G18" s="5">
        <v>0.52880000000000005</v>
      </c>
      <c r="H18">
        <f t="shared" si="0"/>
        <v>219.79137</v>
      </c>
      <c r="I18">
        <v>25</v>
      </c>
      <c r="J18">
        <v>6889</v>
      </c>
      <c r="K18">
        <v>7744</v>
      </c>
      <c r="M18">
        <v>11.180300000000001</v>
      </c>
      <c r="N18">
        <v>756.16589999999997</v>
      </c>
      <c r="O18">
        <v>825.51310000000001</v>
      </c>
      <c r="Q18">
        <v>55.901600000000002</v>
      </c>
      <c r="R18">
        <v>62761.77</v>
      </c>
      <c r="S18">
        <v>72645.149999999994</v>
      </c>
      <c r="U18">
        <f t="shared" si="1"/>
        <v>13.132639022018838</v>
      </c>
      <c r="V18">
        <f t="shared" si="2"/>
        <v>1176.3185557003042</v>
      </c>
      <c r="W18">
        <f t="shared" si="3"/>
        <v>1291.731574606617</v>
      </c>
      <c r="Y18">
        <f t="shared" si="4"/>
        <v>15.425846568000235</v>
      </c>
      <c r="Z18">
        <f t="shared" si="5"/>
        <v>1829.9227526067309</v>
      </c>
      <c r="AA18">
        <f t="shared" si="6"/>
        <v>2021.2523723862475</v>
      </c>
      <c r="AC18">
        <f t="shared" si="7"/>
        <v>18.119491591942388</v>
      </c>
      <c r="AD18">
        <f t="shared" si="8"/>
        <v>2846.692559834903</v>
      </c>
      <c r="AE18">
        <f t="shared" si="9"/>
        <v>3162.7787329741641</v>
      </c>
      <c r="AG18">
        <f t="shared" si="10"/>
        <v>21.283498063019614</v>
      </c>
      <c r="AH18">
        <f t="shared" si="11"/>
        <v>4428.4156359473127</v>
      </c>
      <c r="AI18">
        <f t="shared" si="12"/>
        <v>4948.9957070250066</v>
      </c>
      <c r="AK18">
        <f t="shared" si="13"/>
        <v>29.365473577200468</v>
      </c>
      <c r="AL18">
        <f t="shared" si="14"/>
        <v>10716.772069622577</v>
      </c>
      <c r="AM18">
        <f t="shared" si="15"/>
        <v>12117.516269992811</v>
      </c>
      <c r="AO18">
        <f t="shared" si="16"/>
        <v>34.493241536530377</v>
      </c>
      <c r="AP18">
        <f t="shared" si="17"/>
        <v>16671.389692588546</v>
      </c>
      <c r="AQ18">
        <f t="shared" si="18"/>
        <v>18961.027964041921</v>
      </c>
      <c r="AS18">
        <f t="shared" si="19"/>
        <v>40.516414917319047</v>
      </c>
      <c r="AT18">
        <f t="shared" si="20"/>
        <v>25934.603486620148</v>
      </c>
      <c r="AU18">
        <f t="shared" si="21"/>
        <v>29669.494427952748</v>
      </c>
      <c r="AW18">
        <f t="shared" si="22"/>
        <v>47.591348467896943</v>
      </c>
      <c r="AX18">
        <f t="shared" si="23"/>
        <v>40344.786512142098</v>
      </c>
      <c r="AY18">
        <f t="shared" si="24"/>
        <v>46425.694919057183</v>
      </c>
      <c r="BB18">
        <v>1.54E-2</v>
      </c>
      <c r="BC18">
        <v>0.1971</v>
      </c>
      <c r="BD18">
        <v>0.5121</v>
      </c>
    </row>
    <row r="19" spans="1:56" x14ac:dyDescent="0.25">
      <c r="A19" t="s">
        <v>21</v>
      </c>
      <c r="B19" s="2">
        <v>81</v>
      </c>
      <c r="C19" s="2">
        <v>15</v>
      </c>
      <c r="D19" s="2">
        <v>204.38329999999999</v>
      </c>
      <c r="E19" s="2">
        <v>30.973762000000001</v>
      </c>
      <c r="F19" s="5">
        <v>-892.23497176000001</v>
      </c>
      <c r="G19" s="5">
        <v>0.248</v>
      </c>
      <c r="H19">
        <f t="shared" si="0"/>
        <v>235.35706199999998</v>
      </c>
      <c r="I19">
        <v>6561</v>
      </c>
      <c r="J19">
        <v>225</v>
      </c>
      <c r="K19">
        <v>9216</v>
      </c>
      <c r="M19">
        <v>729</v>
      </c>
      <c r="N19">
        <v>58.094700000000003</v>
      </c>
      <c r="O19">
        <v>940.60400000000004</v>
      </c>
      <c r="Q19">
        <v>59049</v>
      </c>
      <c r="R19">
        <v>871.4212</v>
      </c>
      <c r="S19">
        <v>90297.98</v>
      </c>
      <c r="U19">
        <f t="shared" si="1"/>
        <v>1131.2954233842986</v>
      </c>
      <c r="V19">
        <f t="shared" si="2"/>
        <v>76.163345879811118</v>
      </c>
      <c r="W19">
        <f t="shared" si="3"/>
        <v>1484.683810507594</v>
      </c>
      <c r="Y19">
        <f t="shared" si="4"/>
        <v>1755.5957955696258</v>
      </c>
      <c r="Z19">
        <f t="shared" si="5"/>
        <v>99.851625772126908</v>
      </c>
      <c r="AA19">
        <f t="shared" si="6"/>
        <v>2343.4791620012998</v>
      </c>
      <c r="AC19">
        <f t="shared" si="7"/>
        <v>2724.4135649391392</v>
      </c>
      <c r="AD19">
        <f t="shared" si="8"/>
        <v>130.90742080935487</v>
      </c>
      <c r="AE19">
        <f t="shared" si="9"/>
        <v>3699.0331165911462</v>
      </c>
      <c r="AG19">
        <f t="shared" si="10"/>
        <v>4227.8691322657633</v>
      </c>
      <c r="AH19">
        <f t="shared" si="11"/>
        <v>171.62217130110207</v>
      </c>
      <c r="AI19">
        <f t="shared" si="12"/>
        <v>5838.688996898527</v>
      </c>
      <c r="AK19">
        <f t="shared" si="13"/>
        <v>10181.658810458694</v>
      </c>
      <c r="AL19">
        <f t="shared" si="14"/>
        <v>294.97937018394379</v>
      </c>
      <c r="AM19">
        <f t="shared" si="15"/>
        <v>14546.871060458379</v>
      </c>
      <c r="AO19">
        <f t="shared" si="16"/>
        <v>15800.362160126642</v>
      </c>
      <c r="AP19">
        <f t="shared" si="17"/>
        <v>386.72368370718289</v>
      </c>
      <c r="AQ19">
        <f t="shared" si="18"/>
        <v>22961.312678993225</v>
      </c>
      <c r="AS19">
        <f t="shared" si="19"/>
        <v>24519.722084452245</v>
      </c>
      <c r="AT19">
        <f t="shared" si="20"/>
        <v>507.00226068959734</v>
      </c>
      <c r="AU19">
        <f t="shared" si="21"/>
        <v>36242.974709221147</v>
      </c>
      <c r="AW19">
        <f t="shared" si="22"/>
        <v>38050.822190391889</v>
      </c>
      <c r="AX19">
        <f t="shared" si="23"/>
        <v>664.68981128912492</v>
      </c>
      <c r="AY19">
        <f t="shared" si="24"/>
        <v>57207.235236815781</v>
      </c>
      <c r="BB19">
        <v>5.11E-2</v>
      </c>
      <c r="BC19">
        <v>9.1700000000000004E-2</v>
      </c>
      <c r="BD19">
        <v>0.18709999999999999</v>
      </c>
    </row>
    <row r="20" spans="1:56" x14ac:dyDescent="0.25">
      <c r="A20" t="s">
        <v>9</v>
      </c>
      <c r="B20" s="2">
        <v>13</v>
      </c>
      <c r="C20" s="2">
        <v>83</v>
      </c>
      <c r="D20" s="2">
        <v>26.981539000000001</v>
      </c>
      <c r="E20" s="2">
        <v>208.98036999999999</v>
      </c>
      <c r="F20" s="5">
        <v>-945.80889964000005</v>
      </c>
      <c r="G20" s="5">
        <v>0.8226</v>
      </c>
      <c r="H20">
        <f t="shared" si="0"/>
        <v>235.96190899999999</v>
      </c>
      <c r="I20">
        <v>169</v>
      </c>
      <c r="J20">
        <v>2601</v>
      </c>
      <c r="K20">
        <v>9216</v>
      </c>
      <c r="M20">
        <v>46.872100000000003</v>
      </c>
      <c r="N20">
        <v>756.16589999999997</v>
      </c>
      <c r="O20">
        <v>940.60400000000004</v>
      </c>
      <c r="Q20">
        <v>609.33810000000005</v>
      </c>
      <c r="R20">
        <v>62761.77</v>
      </c>
      <c r="S20">
        <v>90297.98</v>
      </c>
      <c r="U20">
        <f t="shared" si="1"/>
        <v>60.577223460468858</v>
      </c>
      <c r="V20">
        <f t="shared" si="2"/>
        <v>1176.3185557003042</v>
      </c>
      <c r="W20">
        <f t="shared" si="3"/>
        <v>1484.683810507594</v>
      </c>
      <c r="Y20">
        <f t="shared" si="4"/>
        <v>78.289532356812032</v>
      </c>
      <c r="Z20">
        <f t="shared" si="5"/>
        <v>1829.9227526067309</v>
      </c>
      <c r="AA20">
        <f t="shared" si="6"/>
        <v>2343.4791620012998</v>
      </c>
      <c r="AC20">
        <f t="shared" si="7"/>
        <v>101.18078258651316</v>
      </c>
      <c r="AD20">
        <f t="shared" si="8"/>
        <v>2846.692559834903</v>
      </c>
      <c r="AE20">
        <f t="shared" si="9"/>
        <v>3699.0331165911462</v>
      </c>
      <c r="AG20">
        <f t="shared" si="10"/>
        <v>130.76525630732613</v>
      </c>
      <c r="AH20">
        <f t="shared" si="11"/>
        <v>4428.4156359473127</v>
      </c>
      <c r="AI20">
        <f t="shared" si="12"/>
        <v>5838.688996898527</v>
      </c>
      <c r="AK20">
        <f t="shared" si="13"/>
        <v>218.41428531196073</v>
      </c>
      <c r="AL20">
        <f t="shared" si="14"/>
        <v>10716.772069622577</v>
      </c>
      <c r="AM20">
        <f t="shared" si="15"/>
        <v>14546.871060458379</v>
      </c>
      <c r="AO20">
        <f t="shared" si="16"/>
        <v>282.27692324458309</v>
      </c>
      <c r="AP20">
        <f t="shared" si="17"/>
        <v>16671.389692588546</v>
      </c>
      <c r="AQ20">
        <f t="shared" si="18"/>
        <v>22961.312678993225</v>
      </c>
      <c r="AS20">
        <f t="shared" si="19"/>
        <v>364.81249970724673</v>
      </c>
      <c r="AT20">
        <f t="shared" si="20"/>
        <v>25934.603486620148</v>
      </c>
      <c r="AU20">
        <f t="shared" si="21"/>
        <v>36242.974709221147</v>
      </c>
      <c r="AW20">
        <f t="shared" si="22"/>
        <v>471.48083666525548</v>
      </c>
      <c r="AX20">
        <f t="shared" si="23"/>
        <v>40344.786512142098</v>
      </c>
      <c r="AY20">
        <f t="shared" si="24"/>
        <v>57207.235236815781</v>
      </c>
      <c r="BB20">
        <v>0.1351</v>
      </c>
      <c r="BC20">
        <v>0.22439999999999999</v>
      </c>
      <c r="BD20">
        <v>0.39329999999999998</v>
      </c>
    </row>
    <row r="21" spans="1:56" x14ac:dyDescent="0.25">
      <c r="A21" t="s">
        <v>18</v>
      </c>
      <c r="B21" s="2">
        <v>49</v>
      </c>
      <c r="C21" s="2">
        <v>51</v>
      </c>
      <c r="D21" s="2">
        <v>114.818</v>
      </c>
      <c r="E21" s="2">
        <v>121.76</v>
      </c>
      <c r="F21" s="5">
        <v>-758.38998526</v>
      </c>
      <c r="G21" s="5">
        <v>0.70489999999999997</v>
      </c>
      <c r="H21">
        <f t="shared" si="0"/>
        <v>236.578</v>
      </c>
      <c r="I21">
        <v>2401</v>
      </c>
      <c r="J21">
        <v>2601</v>
      </c>
      <c r="K21">
        <v>10000</v>
      </c>
      <c r="M21">
        <v>343</v>
      </c>
      <c r="N21">
        <v>364.21280000000002</v>
      </c>
      <c r="O21">
        <v>1000</v>
      </c>
      <c r="Q21">
        <v>16807</v>
      </c>
      <c r="R21">
        <v>18574.849999999999</v>
      </c>
      <c r="S21">
        <v>100000</v>
      </c>
      <c r="U21">
        <f t="shared" si="1"/>
        <v>506.19019442693121</v>
      </c>
      <c r="V21">
        <f t="shared" si="2"/>
        <v>539.65012470641966</v>
      </c>
      <c r="W21">
        <f t="shared" si="3"/>
        <v>1584.8931924611156</v>
      </c>
      <c r="Y21">
        <f t="shared" si="4"/>
        <v>747.02190359759345</v>
      </c>
      <c r="Z21">
        <f t="shared" si="5"/>
        <v>799.59358164064497</v>
      </c>
      <c r="AA21">
        <f t="shared" si="6"/>
        <v>2511.8864315095811</v>
      </c>
      <c r="AC21">
        <f t="shared" si="7"/>
        <v>1102.4348764526014</v>
      </c>
      <c r="AD21">
        <f t="shared" si="8"/>
        <v>1184.7489077274545</v>
      </c>
      <c r="AE21">
        <f t="shared" si="9"/>
        <v>3981.0717055349769</v>
      </c>
      <c r="AG21">
        <f t="shared" si="10"/>
        <v>1626.9438030745539</v>
      </c>
      <c r="AH21">
        <f t="shared" si="11"/>
        <v>1755.4292663047147</v>
      </c>
      <c r="AI21">
        <f t="shared" si="12"/>
        <v>6309.5734448019384</v>
      </c>
      <c r="AK21">
        <f t="shared" si="13"/>
        <v>3543.331360988519</v>
      </c>
      <c r="AL21">
        <f t="shared" si="14"/>
        <v>3853.8727420451205</v>
      </c>
      <c r="AM21">
        <f t="shared" si="15"/>
        <v>15848.931924611146</v>
      </c>
      <c r="AO21">
        <f t="shared" si="16"/>
        <v>5229.1533251831597</v>
      </c>
      <c r="AP21">
        <f t="shared" si="17"/>
        <v>5710.2403352089059</v>
      </c>
      <c r="AQ21">
        <f t="shared" si="18"/>
        <v>25118.86431509586</v>
      </c>
      <c r="AS21">
        <f t="shared" si="19"/>
        <v>7717.0441351681975</v>
      </c>
      <c r="AT21">
        <f t="shared" si="20"/>
        <v>8460.7995303299267</v>
      </c>
      <c r="AU21">
        <f t="shared" si="21"/>
        <v>39810.717055349742</v>
      </c>
      <c r="AW21">
        <f t="shared" si="22"/>
        <v>11388.60662152188</v>
      </c>
      <c r="AX21">
        <f t="shared" si="23"/>
        <v>12536.272466684597</v>
      </c>
      <c r="AY21">
        <f t="shared" si="24"/>
        <v>63095.734448019342</v>
      </c>
      <c r="BB21">
        <v>0.1042</v>
      </c>
      <c r="BC21">
        <v>5.7799999999999997E-2</v>
      </c>
      <c r="BD21">
        <v>0.48449999999999999</v>
      </c>
    </row>
    <row r="22" spans="1:56" x14ac:dyDescent="0.25">
      <c r="A22" t="s">
        <v>14</v>
      </c>
      <c r="B22" s="2">
        <v>31</v>
      </c>
      <c r="C22" s="2">
        <v>83</v>
      </c>
      <c r="D22" s="2">
        <v>69.731999999999999</v>
      </c>
      <c r="E22" s="2">
        <v>208.98036999999999</v>
      </c>
      <c r="F22" s="5">
        <v>-1184.2522630399999</v>
      </c>
      <c r="G22" s="5">
        <v>0.11210000000000001</v>
      </c>
      <c r="H22">
        <f t="shared" si="0"/>
        <v>278.71236999999996</v>
      </c>
      <c r="I22">
        <v>961</v>
      </c>
      <c r="J22">
        <v>6889</v>
      </c>
      <c r="K22">
        <v>12996</v>
      </c>
      <c r="M22">
        <v>172.60059999999999</v>
      </c>
      <c r="N22">
        <v>756.16589999999997</v>
      </c>
      <c r="O22">
        <v>1217.1868999999999</v>
      </c>
      <c r="Q22">
        <v>5350.6210000000001</v>
      </c>
      <c r="R22">
        <v>62761.77</v>
      </c>
      <c r="S22">
        <v>138759.29999999999</v>
      </c>
      <c r="U22">
        <f t="shared" si="1"/>
        <v>243.32050555226317</v>
      </c>
      <c r="V22">
        <f t="shared" si="2"/>
        <v>1176.3185557003042</v>
      </c>
      <c r="W22">
        <f t="shared" si="3"/>
        <v>1954.5543987883655</v>
      </c>
      <c r="Y22">
        <f t="shared" si="4"/>
        <v>343.01639594923512</v>
      </c>
      <c r="Z22">
        <f t="shared" si="5"/>
        <v>1829.9227526067309</v>
      </c>
      <c r="AA22">
        <f t="shared" si="6"/>
        <v>3138.6164546747077</v>
      </c>
      <c r="AC22">
        <f t="shared" si="7"/>
        <v>483.56075712957181</v>
      </c>
      <c r="AD22">
        <f t="shared" si="8"/>
        <v>2846.692559834903</v>
      </c>
      <c r="AE22">
        <f t="shared" si="9"/>
        <v>5039.9790641086629</v>
      </c>
      <c r="AG22">
        <f t="shared" si="10"/>
        <v>681.69046318803555</v>
      </c>
      <c r="AH22">
        <f t="shared" si="11"/>
        <v>4428.4156359473127</v>
      </c>
      <c r="AI22">
        <f t="shared" si="12"/>
        <v>8093.1803339080616</v>
      </c>
      <c r="AK22">
        <f t="shared" si="13"/>
        <v>1354.7512395596748</v>
      </c>
      <c r="AL22">
        <f t="shared" si="14"/>
        <v>10716.772069622577</v>
      </c>
      <c r="AM22">
        <f t="shared" si="15"/>
        <v>20868.930263715385</v>
      </c>
      <c r="AO22">
        <f t="shared" si="16"/>
        <v>1909.8344652325445</v>
      </c>
      <c r="AP22">
        <f t="shared" si="17"/>
        <v>16671.389692588546</v>
      </c>
      <c r="AQ22">
        <f t="shared" si="18"/>
        <v>33511.253489675015</v>
      </c>
      <c r="AS22">
        <f t="shared" si="19"/>
        <v>2692.3523508091321</v>
      </c>
      <c r="AT22">
        <f t="shared" si="20"/>
        <v>25934.603486620148</v>
      </c>
      <c r="AU22">
        <f t="shared" si="21"/>
        <v>53812.250856087659</v>
      </c>
      <c r="AW22">
        <f t="shared" si="22"/>
        <v>3795.4918674194373</v>
      </c>
      <c r="AX22">
        <f t="shared" si="23"/>
        <v>40344.786512142098</v>
      </c>
      <c r="AY22">
        <f>(B2+C2)^2.4</f>
        <v>389.07649109393651</v>
      </c>
      <c r="BB22">
        <v>0.1895</v>
      </c>
      <c r="BC22">
        <v>0.3387</v>
      </c>
      <c r="BD22">
        <v>0.16189999999999999</v>
      </c>
    </row>
    <row r="23" spans="1:56" x14ac:dyDescent="0.25">
      <c r="A23" t="s">
        <v>22</v>
      </c>
      <c r="B23" s="2">
        <v>81</v>
      </c>
      <c r="C23" s="2">
        <v>33</v>
      </c>
      <c r="D23" s="2">
        <v>204.38329999999999</v>
      </c>
      <c r="E23" s="2">
        <v>74.921589999999995</v>
      </c>
      <c r="F23" s="5">
        <v>-1012.70754378</v>
      </c>
      <c r="G23" s="5">
        <v>4.2999999999999997E-2</v>
      </c>
      <c r="H23">
        <f t="shared" si="0"/>
        <v>279.30489</v>
      </c>
      <c r="I23">
        <v>6561</v>
      </c>
      <c r="J23">
        <v>1089</v>
      </c>
      <c r="K23">
        <v>12996</v>
      </c>
      <c r="M23">
        <v>729</v>
      </c>
      <c r="N23">
        <v>189.57050000000001</v>
      </c>
      <c r="O23">
        <v>1217.1869999999999</v>
      </c>
      <c r="Q23">
        <v>59049</v>
      </c>
      <c r="R23">
        <v>6255.82</v>
      </c>
      <c r="S23">
        <v>138759.29999999999</v>
      </c>
      <c r="U23">
        <f t="shared" si="1"/>
        <v>1131.2954233842986</v>
      </c>
      <c r="V23">
        <f t="shared" si="2"/>
        <v>268.91950538814348</v>
      </c>
      <c r="W23">
        <f t="shared" si="3"/>
        <v>1954.5543987883655</v>
      </c>
      <c r="Y23">
        <f t="shared" si="4"/>
        <v>1755.5957955696258</v>
      </c>
      <c r="Z23">
        <f t="shared" si="5"/>
        <v>381.48168987709653</v>
      </c>
      <c r="AA23">
        <f t="shared" si="6"/>
        <v>3138.6164546747077</v>
      </c>
      <c r="AC23">
        <f t="shared" si="7"/>
        <v>2724.4135649391392</v>
      </c>
      <c r="AD23">
        <f t="shared" si="8"/>
        <v>541.15925693615202</v>
      </c>
      <c r="AE23">
        <f t="shared" si="9"/>
        <v>5039.9790641086629</v>
      </c>
      <c r="AG23">
        <f t="shared" si="10"/>
        <v>4227.8691322657633</v>
      </c>
      <c r="AH23">
        <f t="shared" si="11"/>
        <v>767.67338810425724</v>
      </c>
      <c r="AI23">
        <f t="shared" si="12"/>
        <v>8093.1803339080616</v>
      </c>
      <c r="AK23">
        <f t="shared" si="13"/>
        <v>10181.658810458694</v>
      </c>
      <c r="AL23">
        <f t="shared" si="14"/>
        <v>1544.8249455782109</v>
      </c>
      <c r="AM23">
        <f t="shared" si="15"/>
        <v>20868.930263715385</v>
      </c>
      <c r="AO23">
        <f t="shared" si="16"/>
        <v>15800.362160126642</v>
      </c>
      <c r="AP23">
        <f t="shared" si="17"/>
        <v>2191.4454660061747</v>
      </c>
      <c r="AQ23">
        <f t="shared" si="18"/>
        <v>33511.253489675015</v>
      </c>
      <c r="AS23">
        <f t="shared" si="19"/>
        <v>24519.722084452245</v>
      </c>
      <c r="AT23">
        <f t="shared" si="20"/>
        <v>3108.7232532236912</v>
      </c>
      <c r="AU23">
        <f t="shared" si="21"/>
        <v>53812.250856087659</v>
      </c>
      <c r="AW23">
        <f t="shared" si="22"/>
        <v>38050.822190391889</v>
      </c>
      <c r="AX23">
        <f t="shared" si="23"/>
        <v>4409.9478700450027</v>
      </c>
      <c r="AY23">
        <f>(B23+C23)^2.4</f>
        <v>86411.519732937173</v>
      </c>
      <c r="BB23">
        <v>0.11700000000000001</v>
      </c>
      <c r="BC23">
        <v>0.1154</v>
      </c>
      <c r="BD23">
        <v>0.1077</v>
      </c>
    </row>
    <row r="24" spans="1:56" x14ac:dyDescent="0.25">
      <c r="A24" t="s">
        <v>19</v>
      </c>
      <c r="B24" s="2">
        <v>49</v>
      </c>
      <c r="C24" s="2">
        <v>83</v>
      </c>
      <c r="D24" s="2">
        <v>114.818</v>
      </c>
      <c r="E24" s="2">
        <v>208.98036999999999</v>
      </c>
      <c r="F24" s="5">
        <v>-1317.0981034199999</v>
      </c>
      <c r="G24" s="5">
        <v>0.1757</v>
      </c>
      <c r="H24">
        <f t="shared" si="0"/>
        <v>323.79836999999998</v>
      </c>
      <c r="I24">
        <v>2401</v>
      </c>
      <c r="J24">
        <v>6889</v>
      </c>
      <c r="K24">
        <v>17424</v>
      </c>
      <c r="M24">
        <v>343</v>
      </c>
      <c r="N24">
        <v>756.16589999999997</v>
      </c>
      <c r="O24">
        <v>1516.5645</v>
      </c>
      <c r="Q24">
        <v>16807</v>
      </c>
      <c r="R24">
        <v>62761.77</v>
      </c>
      <c r="S24">
        <v>200186.5</v>
      </c>
      <c r="U24">
        <f t="shared" si="1"/>
        <v>506.19019442693121</v>
      </c>
      <c r="V24">
        <f t="shared" si="2"/>
        <v>1176.3185557003042</v>
      </c>
      <c r="W24">
        <f t="shared" si="3"/>
        <v>2471.2591477278124</v>
      </c>
      <c r="Y24">
        <f t="shared" si="4"/>
        <v>747.02190359759345</v>
      </c>
      <c r="Z24">
        <f t="shared" si="5"/>
        <v>1829.9227526067309</v>
      </c>
      <c r="AA24">
        <f t="shared" si="6"/>
        <v>4026.9448608627245</v>
      </c>
      <c r="AC24">
        <f t="shared" si="7"/>
        <v>1102.4348764526014</v>
      </c>
      <c r="AD24">
        <f t="shared" si="8"/>
        <v>2846.692559834903</v>
      </c>
      <c r="AE24">
        <f t="shared" si="9"/>
        <v>6561.9524068686578</v>
      </c>
      <c r="AG24">
        <f t="shared" si="10"/>
        <v>1626.9438030745539</v>
      </c>
      <c r="AH24">
        <f t="shared" si="11"/>
        <v>4428.4156359473127</v>
      </c>
      <c r="AI24">
        <f t="shared" si="12"/>
        <v>10692.776007065679</v>
      </c>
      <c r="AK24">
        <f t="shared" si="13"/>
        <v>3543.331360988519</v>
      </c>
      <c r="AL24">
        <f t="shared" si="14"/>
        <v>10716.772069622577</v>
      </c>
      <c r="AM24">
        <f t="shared" si="15"/>
        <v>28392.605979905184</v>
      </c>
      <c r="AO24">
        <f t="shared" si="16"/>
        <v>5229.1533251831597</v>
      </c>
      <c r="AP24">
        <f t="shared" si="17"/>
        <v>16671.389692588546</v>
      </c>
      <c r="AQ24">
        <f t="shared" si="18"/>
        <v>46266.074054760567</v>
      </c>
      <c r="AS24">
        <f t="shared" si="19"/>
        <v>7717.0441351681975</v>
      </c>
      <c r="AT24">
        <f t="shared" si="20"/>
        <v>25934.603486620148</v>
      </c>
      <c r="AU24">
        <f t="shared" si="21"/>
        <v>75391.093369716007</v>
      </c>
      <c r="AW24">
        <f t="shared" si="22"/>
        <v>11388.60662152188</v>
      </c>
      <c r="AX24">
        <f t="shared" si="23"/>
        <v>40344.786512142098</v>
      </c>
      <c r="AY24">
        <f>(B24+C24)^2.4</f>
        <v>122850.64327597508</v>
      </c>
      <c r="BB24">
        <v>0.25280000000000002</v>
      </c>
      <c r="BC24">
        <v>0.36009999999999998</v>
      </c>
      <c r="BD24">
        <v>0.16650000000000001</v>
      </c>
    </row>
    <row r="25" spans="1:56" x14ac:dyDescent="0.25">
      <c r="A25" t="s">
        <v>23</v>
      </c>
      <c r="B25" s="2">
        <v>81</v>
      </c>
      <c r="C25" s="2">
        <v>51</v>
      </c>
      <c r="D25" s="2">
        <v>204.38329999999999</v>
      </c>
      <c r="E25" s="2">
        <v>121.76</v>
      </c>
      <c r="F25" s="5">
        <v>-1184.3790171799999</v>
      </c>
      <c r="G25" s="5">
        <v>3.5799999999999998E-2</v>
      </c>
      <c r="H25">
        <f t="shared" si="0"/>
        <v>326.14330000000001</v>
      </c>
      <c r="I25">
        <v>6561</v>
      </c>
      <c r="J25">
        <v>2601</v>
      </c>
      <c r="K25">
        <v>17424</v>
      </c>
      <c r="M25">
        <v>729</v>
      </c>
      <c r="N25">
        <v>364.21280000000002</v>
      </c>
      <c r="O25">
        <v>1516.5650000000001</v>
      </c>
      <c r="Q25">
        <v>59049</v>
      </c>
      <c r="R25">
        <v>18574.849999999999</v>
      </c>
      <c r="S25">
        <v>200186.5</v>
      </c>
      <c r="U25">
        <f t="shared" si="1"/>
        <v>1131.2954233842986</v>
      </c>
      <c r="V25">
        <f t="shared" si="2"/>
        <v>539.65012470641966</v>
      </c>
      <c r="W25">
        <f t="shared" si="3"/>
        <v>2471.2591477278124</v>
      </c>
      <c r="Y25">
        <f t="shared" si="4"/>
        <v>1755.5957955696258</v>
      </c>
      <c r="Z25">
        <f t="shared" si="5"/>
        <v>799.59358164064497</v>
      </c>
      <c r="AA25">
        <f t="shared" si="6"/>
        <v>4026.9448608627245</v>
      </c>
      <c r="AC25">
        <f t="shared" si="7"/>
        <v>2724.4135649391392</v>
      </c>
      <c r="AD25">
        <f t="shared" si="8"/>
        <v>1184.7489077274545</v>
      </c>
      <c r="AE25">
        <f t="shared" si="9"/>
        <v>6561.9524068686578</v>
      </c>
      <c r="AG25">
        <f t="shared" si="10"/>
        <v>4227.8691322657633</v>
      </c>
      <c r="AH25">
        <f t="shared" si="11"/>
        <v>1755.4292663047147</v>
      </c>
      <c r="AI25">
        <f t="shared" si="12"/>
        <v>10692.776007065679</v>
      </c>
      <c r="AK25">
        <f t="shared" si="13"/>
        <v>10181.658810458694</v>
      </c>
      <c r="AL25">
        <f t="shared" si="14"/>
        <v>3853.8727420451205</v>
      </c>
      <c r="AM25">
        <f t="shared" si="15"/>
        <v>28392.605979905184</v>
      </c>
      <c r="AO25">
        <f t="shared" si="16"/>
        <v>15800.362160126642</v>
      </c>
      <c r="AP25">
        <f t="shared" si="17"/>
        <v>5710.2403352089059</v>
      </c>
      <c r="AQ25">
        <f t="shared" si="18"/>
        <v>46266.074054760567</v>
      </c>
      <c r="AS25">
        <f t="shared" si="19"/>
        <v>24519.722084452245</v>
      </c>
      <c r="AT25">
        <f t="shared" si="20"/>
        <v>8460.7995303299267</v>
      </c>
      <c r="AU25">
        <f t="shared" si="21"/>
        <v>75391.093369716007</v>
      </c>
      <c r="AW25">
        <f t="shared" si="22"/>
        <v>38050.822190391889</v>
      </c>
      <c r="AX25">
        <f t="shared" si="23"/>
        <v>12536.272466684597</v>
      </c>
      <c r="AY25">
        <f>(B25+C25)^2.4</f>
        <v>122850.64327597508</v>
      </c>
      <c r="BB25">
        <v>0.21870000000000001</v>
      </c>
      <c r="BC25">
        <v>0.14269999999999999</v>
      </c>
      <c r="BD25">
        <v>0.27189999999999998</v>
      </c>
    </row>
    <row r="26" spans="1:56" x14ac:dyDescent="0.25">
      <c r="A26" t="s">
        <v>24</v>
      </c>
      <c r="B26" s="2">
        <v>81</v>
      </c>
      <c r="C26" s="2">
        <v>83</v>
      </c>
      <c r="D26" s="2">
        <v>204.38329999999999</v>
      </c>
      <c r="E26" s="2">
        <v>208.98036999999999</v>
      </c>
      <c r="F26" s="5">
        <v>-1743.0865663500001</v>
      </c>
      <c r="G26" s="5">
        <v>0</v>
      </c>
      <c r="H26">
        <f t="shared" si="0"/>
        <v>413.36366999999996</v>
      </c>
      <c r="I26">
        <v>6561</v>
      </c>
      <c r="J26">
        <v>6889</v>
      </c>
      <c r="K26">
        <v>26896</v>
      </c>
      <c r="M26">
        <v>729</v>
      </c>
      <c r="N26">
        <v>756.16589999999997</v>
      </c>
      <c r="O26">
        <v>2100.2247000000002</v>
      </c>
      <c r="Q26">
        <v>59049</v>
      </c>
      <c r="R26">
        <v>62761.77</v>
      </c>
      <c r="S26">
        <v>344436.8</v>
      </c>
      <c r="U26">
        <f t="shared" si="1"/>
        <v>1131.2954233842986</v>
      </c>
      <c r="V26">
        <f t="shared" si="2"/>
        <v>1176.3185557003042</v>
      </c>
      <c r="W26">
        <f t="shared" si="3"/>
        <v>3497.439067012629</v>
      </c>
      <c r="Y26">
        <f t="shared" si="4"/>
        <v>1755.5957955696258</v>
      </c>
      <c r="Z26">
        <f t="shared" si="5"/>
        <v>1829.9227526067309</v>
      </c>
      <c r="AA26">
        <f t="shared" si="6"/>
        <v>5824.1766878410735</v>
      </c>
      <c r="AC26">
        <f t="shared" si="7"/>
        <v>2724.4135649391392</v>
      </c>
      <c r="AD26">
        <f t="shared" si="8"/>
        <v>2846.692559834903</v>
      </c>
      <c r="AE26">
        <f t="shared" si="9"/>
        <v>9698.8206059485256</v>
      </c>
      <c r="AG26">
        <f t="shared" si="10"/>
        <v>4227.8691322657633</v>
      </c>
      <c r="AH26">
        <f t="shared" si="11"/>
        <v>4428.4156359473127</v>
      </c>
      <c r="AI26">
        <f t="shared" si="12"/>
        <v>16151.144820649441</v>
      </c>
      <c r="AK26">
        <f t="shared" si="13"/>
        <v>10181.658810458694</v>
      </c>
      <c r="AL26">
        <f t="shared" si="14"/>
        <v>10716.772069622577</v>
      </c>
      <c r="AM26">
        <f t="shared" si="15"/>
        <v>44789.073717866217</v>
      </c>
      <c r="AO26">
        <f t="shared" si="16"/>
        <v>15800.362160126642</v>
      </c>
      <c r="AP26">
        <f t="shared" si="17"/>
        <v>16671.389692588546</v>
      </c>
      <c r="AQ26">
        <f t="shared" si="18"/>
        <v>74585.853826013277</v>
      </c>
      <c r="AS26">
        <f t="shared" si="19"/>
        <v>24519.722084452245</v>
      </c>
      <c r="AT26">
        <f t="shared" si="20"/>
        <v>25934.603486620148</v>
      </c>
      <c r="AU26">
        <f t="shared" si="21"/>
        <v>124205.50659292417</v>
      </c>
      <c r="AW26">
        <f t="shared" si="22"/>
        <v>38050.822190391889</v>
      </c>
      <c r="AX26">
        <f t="shared" si="23"/>
        <v>40344.786512142098</v>
      </c>
      <c r="AY26">
        <f t="shared" si="24"/>
        <v>206835.57372677705</v>
      </c>
      <c r="BB26">
        <v>0.50029999999999997</v>
      </c>
      <c r="BC26">
        <v>0.5464</v>
      </c>
      <c r="BD26">
        <v>0.5</v>
      </c>
    </row>
  </sheetData>
  <sortState ref="A2:H27">
    <sortCondition ref="H2:H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Kokabi</dc:creator>
  <cp:lastModifiedBy>mohamad</cp:lastModifiedBy>
  <dcterms:created xsi:type="dcterms:W3CDTF">2021-07-06T06:20:48Z</dcterms:created>
  <dcterms:modified xsi:type="dcterms:W3CDTF">2021-08-13T06:46:41Z</dcterms:modified>
</cp:coreProperties>
</file>