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ED_pyomo\UC_14\"/>
    </mc:Choice>
  </mc:AlternateContent>
  <xr:revisionPtr revIDLastSave="0" documentId="13_ncr:1_{BCF75E28-5C6F-4592-B6D3-E23AC12EE2FF}" xr6:coauthVersionLast="47" xr6:coauthVersionMax="47" xr10:uidLastSave="{00000000-0000-0000-0000-000000000000}"/>
  <bookViews>
    <workbookView xWindow="-110" yWindow="-110" windowWidth="19420" windowHeight="10420" tabRatio="750" xr2:uid="{00000000-000D-0000-FFFF-FFFF00000000}"/>
  </bookViews>
  <sheets>
    <sheet name="Params" sheetId="4" r:id="rId1"/>
    <sheet name="Market" sheetId="18" r:id="rId2"/>
    <sheet name="Generators" sheetId="1" r:id="rId3"/>
    <sheet name="GenNodes" sheetId="2" r:id="rId4"/>
    <sheet name="RenGen" sheetId="14" r:id="rId5"/>
    <sheet name="RenGenNinja" sheetId="17" r:id="rId6"/>
    <sheet name="RenNode" sheetId="16" r:id="rId7"/>
    <sheet name="Storage" sheetId="10" r:id="rId8"/>
    <sheet name="StorNodes" sheetId="11" r:id="rId9"/>
    <sheet name="NodeData" sheetId="8" r:id="rId10"/>
    <sheet name="Loads" sheetId="3" r:id="rId11"/>
    <sheet name="TransEffs" sheetId="5" r:id="rId12"/>
    <sheet name="TransUb" sheetId="9" r:id="rId13"/>
    <sheet name="TransCost" sheetId="12" r:id="rId14"/>
    <sheet name="TransOutage" sheetId="13" r:id="rId15"/>
    <sheet name="Documentation" sheetId="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2" i="1"/>
  <c r="T3" i="1"/>
  <c r="T4" i="1"/>
  <c r="T5" i="1"/>
  <c r="T2" i="1"/>
  <c r="M3" i="10"/>
  <c r="M4" i="10"/>
  <c r="M5" i="10"/>
  <c r="M2" i="10"/>
  <c r="L3" i="10"/>
  <c r="L4" i="10"/>
  <c r="L5" i="10"/>
  <c r="L2" i="10"/>
  <c r="V5" i="1"/>
  <c r="V4" i="1"/>
  <c r="V3" i="1"/>
  <c r="V2" i="1"/>
  <c r="P3" i="10"/>
  <c r="P4" i="10"/>
  <c r="P5" i="10"/>
  <c r="P2" i="10"/>
  <c r="C18" i="18"/>
  <c r="C11" i="18"/>
  <c r="C10" i="18"/>
  <c r="C3" i="18"/>
  <c r="C2" i="18"/>
  <c r="C4" i="18"/>
  <c r="C5" i="18"/>
  <c r="C6" i="18"/>
  <c r="C7" i="18"/>
  <c r="C8" i="18"/>
  <c r="C9" i="18"/>
  <c r="C12" i="18"/>
  <c r="C13" i="18"/>
  <c r="C14" i="18"/>
  <c r="C15" i="18"/>
  <c r="C16" i="18"/>
  <c r="C17" i="18"/>
  <c r="C19" i="18"/>
  <c r="C20" i="18"/>
  <c r="C21" i="18"/>
  <c r="C22" i="18"/>
  <c r="C23" i="18"/>
  <c r="C24" i="18"/>
  <c r="C25" i="18"/>
  <c r="E6" i="17" l="1"/>
  <c r="D6" i="17"/>
  <c r="E5" i="17"/>
  <c r="D5" i="17"/>
  <c r="N3" i="10"/>
  <c r="O3" i="10" s="1"/>
  <c r="N4" i="10"/>
  <c r="O4" i="10" s="1"/>
  <c r="N5" i="10"/>
  <c r="O5" i="10" s="1"/>
  <c r="N2" i="10"/>
  <c r="O2" i="10" s="1"/>
  <c r="J3" i="10"/>
  <c r="J4" i="10"/>
  <c r="J5" i="10"/>
  <c r="J2" i="10"/>
  <c r="K2" i="10"/>
  <c r="K3" i="10"/>
  <c r="K4" i="10"/>
  <c r="K5" i="10"/>
  <c r="B6" i="4"/>
  <c r="K30" i="6"/>
  <c r="K29" i="6"/>
  <c r="K28" i="6"/>
  <c r="K27" i="6"/>
</calcChain>
</file>

<file path=xl/sharedStrings.xml><?xml version="1.0" encoding="utf-8"?>
<sst xmlns="http://schemas.openxmlformats.org/spreadsheetml/2006/main" count="598" uniqueCount="398">
  <si>
    <t>MinOnTime</t>
  </si>
  <si>
    <t>MinOffTime</t>
  </si>
  <si>
    <t>RampUp</t>
  </si>
  <si>
    <t>RampDown</t>
  </si>
  <si>
    <t>pmin</t>
  </si>
  <si>
    <t>pmax</t>
  </si>
  <si>
    <t>smax</t>
  </si>
  <si>
    <t>StartUpCost</t>
  </si>
  <si>
    <t>ShutDownCost</t>
  </si>
  <si>
    <t>a</t>
  </si>
  <si>
    <t>b</t>
  </si>
  <si>
    <t>c</t>
  </si>
  <si>
    <t>excess_electricity_cost</t>
  </si>
  <si>
    <t>hourly_excess_ele_ub</t>
  </si>
  <si>
    <t>total_excess_ele_ub</t>
  </si>
  <si>
    <t>curtailment_cost</t>
  </si>
  <si>
    <t>hourly_curtailed_ele_ub</t>
  </si>
  <si>
    <t>total_curtailed_ele_ub</t>
  </si>
  <si>
    <t>Val</t>
  </si>
  <si>
    <t>penalty for generating electricity more than needed</t>
  </si>
  <si>
    <t>max amount of excess electricity in one hour</t>
  </si>
  <si>
    <t>max amount of excess electricity in the horizon</t>
  </si>
  <si>
    <t>penalty for generating electricity less than needed</t>
  </si>
  <si>
    <t>max amount of electricity shortage in one hour</t>
  </si>
  <si>
    <t>max amount of electricity shortage in the horizon</t>
  </si>
  <si>
    <t>alpha</t>
  </si>
  <si>
    <t>beta</t>
  </si>
  <si>
    <t>gamma</t>
  </si>
  <si>
    <t>eta</t>
  </si>
  <si>
    <t>sigma</t>
  </si>
  <si>
    <t>Generators</t>
  </si>
  <si>
    <t>g is the index of the generator</t>
  </si>
  <si>
    <t>Minimum operating duration of the thermal power generation unit (when turn it on, it should operate for at least MinOnTime hour(s))</t>
  </si>
  <si>
    <t>Minimum off duration of the thermal power generation unit (when turn it off it should be turn off for at least MinOffTime hour(s))</t>
  </si>
  <si>
    <t xml:space="preserve">Max increase in output in one hour </t>
  </si>
  <si>
    <t>Max decrease in output in one hour</t>
  </si>
  <si>
    <t>Description</t>
  </si>
  <si>
    <t>Unit</t>
  </si>
  <si>
    <t>$</t>
  </si>
  <si>
    <t>MWh</t>
  </si>
  <si>
    <t>$/MWh</t>
  </si>
  <si>
    <t>hour</t>
  </si>
  <si>
    <t>Minimum power output (when turned on it reached pmin from 0, when one wants to turn in off in time t, it output should be pmin in time t-1</t>
  </si>
  <si>
    <t>Maximum power output</t>
  </si>
  <si>
    <t>Maximum spinning reserve that can be offered</t>
  </si>
  <si>
    <t>cost of turning the unit on</t>
  </si>
  <si>
    <t>cost of turning the unit off</t>
  </si>
  <si>
    <t>coefficient of P^2 in the cost function</t>
  </si>
  <si>
    <t>coefficient of P in the cost function</t>
  </si>
  <si>
    <t>cost function's constant</t>
  </si>
  <si>
    <t>$/MWh^2</t>
  </si>
  <si>
    <t>cost(P) = aP^2+bP+c</t>
  </si>
  <si>
    <t>emission function's constant</t>
  </si>
  <si>
    <t>ton</t>
  </si>
  <si>
    <t>coefficient of P in the emission function</t>
  </si>
  <si>
    <t>coefficient of P^2 in the emission function</t>
  </si>
  <si>
    <t>coefficient of exp() in the emission function</t>
  </si>
  <si>
    <t>coefficient of P inside the exp() of the emission function</t>
  </si>
  <si>
    <t>ton/MWh</t>
  </si>
  <si>
    <t>ton/MWh^2</t>
  </si>
  <si>
    <t>1/MWh</t>
  </si>
  <si>
    <t>g1</t>
  </si>
  <si>
    <t>g2</t>
  </si>
  <si>
    <t>g3</t>
  </si>
  <si>
    <t>g4</t>
  </si>
  <si>
    <t>Loads</t>
  </si>
  <si>
    <t>Ut-1</t>
  </si>
  <si>
    <t>Ut</t>
  </si>
  <si>
    <t>Ut - Ut-1</t>
  </si>
  <si>
    <t>v</t>
  </si>
  <si>
    <t>w</t>
  </si>
  <si>
    <t>steady state (on)</t>
  </si>
  <si>
    <t>turn off</t>
  </si>
  <si>
    <t>turn on</t>
  </si>
  <si>
    <t>steady state (off)</t>
  </si>
  <si>
    <t>time</t>
  </si>
  <si>
    <t>cell value can be changed</t>
  </si>
  <si>
    <t>cell value can't be changed</t>
  </si>
  <si>
    <t>shows time or the optimization horizon (column A)</t>
  </si>
  <si>
    <t>lines_num</t>
  </si>
  <si>
    <t>g</t>
  </si>
  <si>
    <t>number of lines to be fitted on nonlinear cost and emission functions</t>
  </si>
  <si>
    <t>total_emission_ub</t>
  </si>
  <si>
    <t>n1</t>
  </si>
  <si>
    <t>n2</t>
  </si>
  <si>
    <t>n3</t>
  </si>
  <si>
    <t>n</t>
  </si>
  <si>
    <t>index of the node</t>
  </si>
  <si>
    <t>if row n and column G has a value of 1 it means generator g exists in node n</t>
  </si>
  <si>
    <t>each cell shows electricity demand (MWh) at time t and node n</t>
  </si>
  <si>
    <t>TransEffs</t>
  </si>
  <si>
    <t>GenNodes</t>
  </si>
  <si>
    <t>total allowable emission of the system</t>
  </si>
  <si>
    <t>ton/horizon</t>
  </si>
  <si>
    <t>$/ton</t>
  </si>
  <si>
    <t>emission_weight</t>
  </si>
  <si>
    <t>cost_weight</t>
  </si>
  <si>
    <t>cost weight factor for bi-objective optimization</t>
  </si>
  <si>
    <t>[0,1]</t>
  </si>
  <si>
    <t>emission weight factor for bi-objective optimization (1-cost_weight)</t>
  </si>
  <si>
    <t>ub</t>
  </si>
  <si>
    <t>cost</t>
  </si>
  <si>
    <t>NodeEmissions</t>
  </si>
  <si>
    <t>Params</t>
  </si>
  <si>
    <t>emission upper bound for node n</t>
  </si>
  <si>
    <t>emission cost per ton for node n</t>
  </si>
  <si>
    <t>TransUb</t>
  </si>
  <si>
    <r>
      <t>the value of row n_i and column n_j shows the limit of sending electricity from n_i to n_j (</t>
    </r>
    <r>
      <rPr>
        <b/>
        <i/>
        <u/>
        <sz val="11"/>
        <color rgb="FF0070C0"/>
        <rFont val="Calibri"/>
        <family val="2"/>
        <scheme val="minor"/>
      </rPr>
      <t>MW</t>
    </r>
    <r>
      <rPr>
        <sz val="11"/>
        <color rgb="FF0070C0"/>
        <rFont val="Calibri"/>
        <family val="2"/>
        <scheme val="minor"/>
      </rPr>
      <t>). If there is no transmission line between two nodes set the value to zero.</t>
    </r>
  </si>
  <si>
    <r>
      <t>the value of row n_i and column n_j shows the efficiency (</t>
    </r>
    <r>
      <rPr>
        <b/>
        <i/>
        <u/>
        <sz val="11"/>
        <color rgb="FF0070C0"/>
        <rFont val="Calibri"/>
        <family val="2"/>
        <scheme val="minor"/>
      </rPr>
      <t>[0,1]</t>
    </r>
    <r>
      <rPr>
        <sz val="11"/>
        <color rgb="FF0070C0"/>
        <rFont val="Calibri"/>
        <family val="2"/>
        <scheme val="minor"/>
      </rPr>
      <t>) of sending electricity from n_i to n_j. If there is no transmission line between two nodes set the value to zero.</t>
    </r>
  </si>
  <si>
    <t>each cell in ub column shows the upper bound of emission for node n (ton). Each cell in cost column shows emission cost at each node ($/ton)</t>
  </si>
  <si>
    <t>you can add nodes (rows) in this sheet. Make sure to update "GenNodes", "Loads", "TransEffs" and "TransUb" sheets.</t>
  </si>
  <si>
    <t>s1</t>
  </si>
  <si>
    <t>s2</t>
  </si>
  <si>
    <t>s3</t>
  </si>
  <si>
    <t>s4</t>
  </si>
  <si>
    <t>ChEff</t>
  </si>
  <si>
    <t>DisEff</t>
  </si>
  <si>
    <t>SelfDisFactor</t>
  </si>
  <si>
    <t>SelfDisConst</t>
  </si>
  <si>
    <t>Cap</t>
  </si>
  <si>
    <t>DOD</t>
  </si>
  <si>
    <t>ChCap</t>
  </si>
  <si>
    <t>DisCap</t>
  </si>
  <si>
    <t>Storages</t>
  </si>
  <si>
    <t>StorNodes</t>
  </si>
  <si>
    <t>InitEnergy</t>
  </si>
  <si>
    <t>SLEub</t>
  </si>
  <si>
    <t>SLElb</t>
  </si>
  <si>
    <t>solver_name</t>
  </si>
  <si>
    <t>cbc</t>
  </si>
  <si>
    <r>
      <t xml:space="preserve">choose the solver you want to use from </t>
    </r>
    <r>
      <rPr>
        <b/>
        <i/>
        <u/>
        <sz val="11"/>
        <color rgb="FF0070C0"/>
        <rFont val="Calibri"/>
        <family val="2"/>
        <scheme val="minor"/>
      </rPr>
      <t>cbc</t>
    </r>
    <r>
      <rPr>
        <sz val="11"/>
        <color rgb="FF0070C0"/>
        <rFont val="Calibri"/>
        <family val="2"/>
        <scheme val="minor"/>
      </rPr>
      <t xml:space="preserve"> (default and preffered) and </t>
    </r>
    <r>
      <rPr>
        <b/>
        <i/>
        <u/>
        <sz val="11"/>
        <color rgb="FF0070C0"/>
        <rFont val="Calibri"/>
        <family val="2"/>
        <scheme val="minor"/>
      </rPr>
      <t>glpk, highs</t>
    </r>
    <r>
      <rPr>
        <sz val="11"/>
        <color rgb="FF0070C0"/>
        <rFont val="Calibri"/>
        <family val="2"/>
        <scheme val="minor"/>
      </rPr>
      <t>.</t>
    </r>
  </si>
  <si>
    <t>s</t>
  </si>
  <si>
    <t>[0,Cap]</t>
  </si>
  <si>
    <t>index of storage</t>
  </si>
  <si>
    <t>chraging efficiecny</t>
  </si>
  <si>
    <t>dischraging efficiecny</t>
  </si>
  <si>
    <t>percenrage of cell discharge relevant to preuious SLE</t>
  </si>
  <si>
    <t>amount of constant self dischrage</t>
  </si>
  <si>
    <t>battery capacity</t>
  </si>
  <si>
    <t>charging capacity (electricity added at every hour must be less than this)</t>
  </si>
  <si>
    <t>discharging capacity</t>
  </si>
  <si>
    <t>depth of discharge</t>
  </si>
  <si>
    <t>storage level of energy upper bound</t>
  </si>
  <si>
    <t>storage level of energy lower bound</t>
  </si>
  <si>
    <t>initial energy of the storage</t>
  </si>
  <si>
    <t>You can add as many storage as you want, make sure to update other sheets.</t>
  </si>
  <si>
    <t>You can add Nodes (rows) and generators (columns) in this sheet. Make sure to update other sheets.</t>
  </si>
  <si>
    <t>You can add generators (rows), in this sheet. Make sure to update other sheets.</t>
  </si>
  <si>
    <t>You can add time (rows) and node (columns) in this sheet. Make sure to update other sheets.</t>
  </si>
  <si>
    <r>
      <t xml:space="preserve">You can add nodes to </t>
    </r>
    <r>
      <rPr>
        <b/>
        <u/>
        <sz val="11"/>
        <color rgb="FF0070C0"/>
        <rFont val="Calibri"/>
        <family val="2"/>
        <scheme val="minor"/>
      </rPr>
      <t>BOTH</t>
    </r>
    <r>
      <rPr>
        <sz val="11"/>
        <color rgb="FF0070C0"/>
        <rFont val="Calibri"/>
        <family val="2"/>
        <scheme val="minor"/>
      </rPr>
      <t xml:space="preserve"> rows and columns of this sheet. Make sure to update other sheets.</t>
    </r>
  </si>
  <si>
    <t>You can add storage and node to this sheet. Make sure to update other sheets.</t>
  </si>
  <si>
    <t>if a generator has prohibited working zone, simply define it as to generators with similar paramters except for pmin and pmax.</t>
  </si>
  <si>
    <t>if one does not want to use storage, set the number of storages to ONE in this sheet and set the existance of that single storage to 0 in "storNodes" for all nodes.</t>
  </si>
  <si>
    <t>StartUpEmission</t>
  </si>
  <si>
    <t>ShutDownEmission</t>
  </si>
  <si>
    <t>emission of turning the unit on</t>
  </si>
  <si>
    <t>emission of turning the unit off</t>
  </si>
  <si>
    <t>RoundTripEff</t>
  </si>
  <si>
    <t>EmissionCost</t>
  </si>
  <si>
    <t>EmissionUb</t>
  </si>
  <si>
    <t>excess_ele_cost</t>
  </si>
  <si>
    <t>curtailed_ele_cost</t>
  </si>
  <si>
    <t>tot_excess_ele_ub</t>
  </si>
  <si>
    <t>tot_curtailed_ele_ub</t>
  </si>
  <si>
    <t>TransCost</t>
  </si>
  <si>
    <t>TransOutage</t>
  </si>
  <si>
    <t>DRPlb</t>
  </si>
  <si>
    <t>DRPub</t>
  </si>
  <si>
    <t>r1</t>
  </si>
  <si>
    <t>r2</t>
  </si>
  <si>
    <t>r3</t>
  </si>
  <si>
    <t>lat</t>
  </si>
  <si>
    <t>lon</t>
  </si>
  <si>
    <t>date_from</t>
  </si>
  <si>
    <t>date_to</t>
  </si>
  <si>
    <t>local_time</t>
  </si>
  <si>
    <t>dataset</t>
  </si>
  <si>
    <t>capacity</t>
  </si>
  <si>
    <t>system_loss</t>
  </si>
  <si>
    <t>tracking</t>
  </si>
  <si>
    <t>tilt</t>
  </si>
  <si>
    <t>azim</t>
  </si>
  <si>
    <t>interpolate</t>
  </si>
  <si>
    <t>format</t>
  </si>
  <si>
    <t>height</t>
  </si>
  <si>
    <t>turbine</t>
  </si>
  <si>
    <t>merra2</t>
  </si>
  <si>
    <t>type</t>
  </si>
  <si>
    <t>wind</t>
  </si>
  <si>
    <t>json</t>
  </si>
  <si>
    <t>"2015-01-01"</t>
  </si>
  <si>
    <t>Parameters</t>
  </si>
  <si>
    <t>General Info</t>
  </si>
  <si>
    <t>Solar Info</t>
  </si>
  <si>
    <t>Wind info</t>
  </si>
  <si>
    <t>solar, wind</t>
  </si>
  <si>
    <t>from ninja</t>
  </si>
  <si>
    <t>in string format between ""</t>
  </si>
  <si>
    <t>nonnegative - in KW</t>
  </si>
  <si>
    <t>if True, interpolation take place. If falce, read data from nearest station</t>
  </si>
  <si>
    <t>for solar between 0 and 1</t>
  </si>
  <si>
    <t>0:fix, 1:single axis (azim), 2: dual axis (tilt and azim)</t>
  </si>
  <si>
    <t>How far the panel is inclined from the horizontal, in degrees. A tilt of 0° is a panel facing directly upwards, 90° is a panel installed vertically, facing sideways.</t>
  </si>
  <si>
    <t>Compass direction the panel is facing (clockwise). An azimuth angle of 180 degrees means poleward facing, so for latitudes &gt;=0 is interpreted as southwards facing, else northwards facing.</t>
  </si>
  <si>
    <t>for wind turbines in m</t>
  </si>
  <si>
    <t>Vestas V90 2000</t>
  </si>
  <si>
    <t>Vestas V47 660</t>
  </si>
  <si>
    <t>Vestas V164 7000</t>
  </si>
  <si>
    <t>Siemens SWT 2.3 93</t>
  </si>
  <si>
    <t>REpower 5M</t>
  </si>
  <si>
    <t>GE 1.5sle</t>
  </si>
  <si>
    <t>Enercon E82 2000</t>
  </si>
  <si>
    <t>Enercon E126 6500</t>
  </si>
  <si>
    <t>Acciona AW77 1500</t>
  </si>
  <si>
    <t>Alstom Eco 74</t>
  </si>
  <si>
    <t>Alstom Eco 80</t>
  </si>
  <si>
    <t>Alstom Eco 110</t>
  </si>
  <si>
    <t>Bonus B23 150</t>
  </si>
  <si>
    <t>Bonus B33 300</t>
  </si>
  <si>
    <t>Bonus B37 450</t>
  </si>
  <si>
    <t>Bonus B41 500</t>
  </si>
  <si>
    <t>Bonus B44 600</t>
  </si>
  <si>
    <t>Bonus B54 1000</t>
  </si>
  <si>
    <t>Bonus B62 1300</t>
  </si>
  <si>
    <t>Bonus B82 2300</t>
  </si>
  <si>
    <t>Dewind D4 41 500</t>
  </si>
  <si>
    <t>Dewind D6 1000</t>
  </si>
  <si>
    <t>Enercon E40 500</t>
  </si>
  <si>
    <t>Enercon E40 600</t>
  </si>
  <si>
    <t>Enercon E44 900</t>
  </si>
  <si>
    <t>Enercon E48 800</t>
  </si>
  <si>
    <t>Enercon E53 800</t>
  </si>
  <si>
    <t>Enercon E66 1500</t>
  </si>
  <si>
    <t>Enercon E66 1800</t>
  </si>
  <si>
    <t>Enercon E66 2000</t>
  </si>
  <si>
    <t>Enercon E70 2000</t>
  </si>
  <si>
    <t>Enercon E70 2300</t>
  </si>
  <si>
    <t>Enercon E82 1800</t>
  </si>
  <si>
    <t>Enercon E82 2300</t>
  </si>
  <si>
    <t>Enercon E82 3000</t>
  </si>
  <si>
    <t>Enercon E92 2300</t>
  </si>
  <si>
    <t>Enercon E92 2350</t>
  </si>
  <si>
    <t>Enercon E101 3000</t>
  </si>
  <si>
    <t>Enercon E112 4500</t>
  </si>
  <si>
    <t>Enercon E126 7000</t>
  </si>
  <si>
    <t>Enercon E126 7500</t>
  </si>
  <si>
    <t>EWT DirectWind 52 900</t>
  </si>
  <si>
    <t>Gamesa G47 660</t>
  </si>
  <si>
    <t>Gamesa G52 850</t>
  </si>
  <si>
    <t>Gamesa G58 850</t>
  </si>
  <si>
    <t>Gamesa G80 2000</t>
  </si>
  <si>
    <t>Gamesa G87 2000</t>
  </si>
  <si>
    <t>Gamesa G90 2000</t>
  </si>
  <si>
    <t>Gamesa G128 4500</t>
  </si>
  <si>
    <t>GE 900S</t>
  </si>
  <si>
    <t>GE 1.5s</t>
  </si>
  <si>
    <t>GE 1.5se</t>
  </si>
  <si>
    <t>GE 1.5sl</t>
  </si>
  <si>
    <t>GE 1.5xle</t>
  </si>
  <si>
    <t>GE 1.6</t>
  </si>
  <si>
    <t>GE 1.7</t>
  </si>
  <si>
    <t>GE 2.5xl</t>
  </si>
  <si>
    <t>GE 2.75 103</t>
  </si>
  <si>
    <t>Goldwind GW82 1500</t>
  </si>
  <si>
    <t>NEG Micon M1500 500</t>
  </si>
  <si>
    <t>NEG Micon M1500 750</t>
  </si>
  <si>
    <t>NEG Micon NM48 750</t>
  </si>
  <si>
    <t>NEG Micon NM52 900</t>
  </si>
  <si>
    <t>NEG Micon NM60 1000</t>
  </si>
  <si>
    <t>NEG Micon NM64c 1500</t>
  </si>
  <si>
    <t>NEG Micon NM80 2750</t>
  </si>
  <si>
    <t>Nordex N27 150</t>
  </si>
  <si>
    <t>Nordex N29 250</t>
  </si>
  <si>
    <t>Nordex N43 600</t>
  </si>
  <si>
    <t>Nordex N50 800</t>
  </si>
  <si>
    <t>Nordex N60 1300</t>
  </si>
  <si>
    <t>Nordex N80 2500</t>
  </si>
  <si>
    <t>Nordex N90 2300</t>
  </si>
  <si>
    <t>Nordex N90 2500</t>
  </si>
  <si>
    <t>Nordex N100 2500</t>
  </si>
  <si>
    <t>Nordex N131 3000</t>
  </si>
  <si>
    <t>Nordex N131 3300</t>
  </si>
  <si>
    <t>Nordtank NTK500</t>
  </si>
  <si>
    <t>Nordtank NTK600</t>
  </si>
  <si>
    <t>PowerWind 56 900</t>
  </si>
  <si>
    <t>REpower MD70 1500</t>
  </si>
  <si>
    <t>REPower MD77 1500</t>
  </si>
  <si>
    <t>REpower MM70 2000</t>
  </si>
  <si>
    <t>REpower MM82 2000</t>
  </si>
  <si>
    <t>REpower MM92 2000</t>
  </si>
  <si>
    <t>REpower 3 4M</t>
  </si>
  <si>
    <t>REpower 6M</t>
  </si>
  <si>
    <t>Siemens SWT 1.3 62</t>
  </si>
  <si>
    <t>Siemens SWT 2.3 82</t>
  </si>
  <si>
    <t>Siemens SWT 2.3 101</t>
  </si>
  <si>
    <t>Siemens SWT 3.0 101</t>
  </si>
  <si>
    <t>Siemens SWT 3.6 107</t>
  </si>
  <si>
    <t>Siemens SWT 3.6 120</t>
  </si>
  <si>
    <t>Siemens SWT 4.0 130</t>
  </si>
  <si>
    <t>Suzlon S88 2100</t>
  </si>
  <si>
    <t>Suzlon S97 2100</t>
  </si>
  <si>
    <t>Tacke TW600 43</t>
  </si>
  <si>
    <t>Vestas V27 225</t>
  </si>
  <si>
    <t>Vestas V29 225</t>
  </si>
  <si>
    <t>Vestas V39 500</t>
  </si>
  <si>
    <t>Vestas V42 600</t>
  </si>
  <si>
    <t>Vestas V44 600</t>
  </si>
  <si>
    <t>Vestas V52 850</t>
  </si>
  <si>
    <t>Vestas V66 1650</t>
  </si>
  <si>
    <t>Vestas V66 1750</t>
  </si>
  <si>
    <t>Vestas V66 2000</t>
  </si>
  <si>
    <t>Vestas V80 1800</t>
  </si>
  <si>
    <t>Vestas V80 2000</t>
  </si>
  <si>
    <t>Vestas V90 1800</t>
  </si>
  <si>
    <t>Vestas V90 3000</t>
  </si>
  <si>
    <t>Vestas V100 1800</t>
  </si>
  <si>
    <t>Vestas V100 2000</t>
  </si>
  <si>
    <t>Vestas V110 2000</t>
  </si>
  <si>
    <t>Vestas V112 3000</t>
  </si>
  <si>
    <t>Vestas V112 3300</t>
  </si>
  <si>
    <t>Wind World W3700</t>
  </si>
  <si>
    <t>Wind World W4200</t>
  </si>
  <si>
    <t>Windmaster WM28 300</t>
  </si>
  <si>
    <t>Windmaster WM43 750</t>
  </si>
  <si>
    <t>Windflow 500</t>
  </si>
  <si>
    <t>XANT M21 100</t>
  </si>
  <si>
    <t>GE 3.2 103</t>
  </si>
  <si>
    <t>GE 3.2 130</t>
  </si>
  <si>
    <t>GE 3.4 130</t>
  </si>
  <si>
    <t>GE 3.8 130</t>
  </si>
  <si>
    <t>GE 5.3 158</t>
  </si>
  <si>
    <t>GE 5.5 158</t>
  </si>
  <si>
    <t>Gamesa G128 5000</t>
  </si>
  <si>
    <t>Goldwind GW109 2500</t>
  </si>
  <si>
    <t>Goldwind GW121 2500</t>
  </si>
  <si>
    <t>Goldwind GW140 3000</t>
  </si>
  <si>
    <t>Goldwind GW140 3400</t>
  </si>
  <si>
    <t>Siemens Gamesa SG 4.5 145</t>
  </si>
  <si>
    <t>Siemens SWT 3.6 130</t>
  </si>
  <si>
    <t>Siemens SWT 4.1 142</t>
  </si>
  <si>
    <t>Siemens SWT 4.3 130</t>
  </si>
  <si>
    <t>Vestas V117 4000</t>
  </si>
  <si>
    <t>Vestas V136 4000</t>
  </si>
  <si>
    <t>Vestas V150 4000</t>
  </si>
  <si>
    <t>Vestas V164 8000</t>
  </si>
  <si>
    <t>Vestas V164 9500</t>
  </si>
  <si>
    <t>turbine name from ninja:</t>
  </si>
  <si>
    <t>use_ninja</t>
  </si>
  <si>
    <t>91ec30273bb93cf8d8077babb5762279843afd87</t>
  </si>
  <si>
    <t>Parameter</t>
  </si>
  <si>
    <t>ninja_token</t>
  </si>
  <si>
    <t>pv</t>
  </si>
  <si>
    <t>Solvers</t>
  </si>
  <si>
    <t>glpk</t>
  </si>
  <si>
    <t>highs</t>
  </si>
  <si>
    <t>ipopt</t>
  </si>
  <si>
    <t>bonmin</t>
  </si>
  <si>
    <t>mindtpy</t>
  </si>
  <si>
    <t>MILP</t>
  </si>
  <si>
    <t>NLP</t>
  </si>
  <si>
    <t>MINLP</t>
  </si>
  <si>
    <t>https://pyomo.readthedocs.io/en/stable/contributed_packages/mindtpy.html</t>
  </si>
  <si>
    <t>Couenne</t>
  </si>
  <si>
    <t>https://ampl.com/products/solvers/open-source-solvers/</t>
  </si>
  <si>
    <t>see osemosys installation guide</t>
  </si>
  <si>
    <t>List of Renewable Ninja Wind Turbines</t>
  </si>
  <si>
    <t>List of Solvers</t>
  </si>
  <si>
    <t>List of Booleans</t>
  </si>
  <si>
    <t>List of Renewable Ninja Types</t>
  </si>
  <si>
    <t>Tracking</t>
  </si>
  <si>
    <t>single (azimuth)</t>
  </si>
  <si>
    <t>dual (azimuth &amp; tilt)</t>
  </si>
  <si>
    <t>No</t>
  </si>
  <si>
    <t>plot</t>
  </si>
  <si>
    <t>NetZeroEnCoef</t>
  </si>
  <si>
    <t>N-1Contingency</t>
  </si>
  <si>
    <t>consider_N-1Contingency</t>
  </si>
  <si>
    <t>consider_NetZeroEnergy</t>
  </si>
  <si>
    <t>consider_DemandResponse</t>
  </si>
  <si>
    <t>consider_Storage</t>
  </si>
  <si>
    <t>consider_Renewable</t>
  </si>
  <si>
    <t>ReservePrice</t>
  </si>
  <si>
    <t>PowerPrice</t>
  </si>
  <si>
    <t>1,5,9</t>
  </si>
  <si>
    <t>1::10</t>
  </si>
  <si>
    <t>1::5,9</t>
  </si>
  <si>
    <t>1::3,7,11::15</t>
  </si>
  <si>
    <t>OneWayEff</t>
  </si>
  <si>
    <t>line is out in hours 1 and 5 and 9</t>
  </si>
  <si>
    <t>line is out from hour 1 to 10</t>
  </si>
  <si>
    <t>line is out from hour 1 to 5 and hour 9</t>
  </si>
  <si>
    <t>line is out from hour 1 to 3 and 7 and 11 to 15</t>
  </si>
  <si>
    <t>DisTime</t>
  </si>
  <si>
    <t>ParticipationFactor</t>
  </si>
  <si>
    <t>FinalEnergy</t>
  </si>
  <si>
    <t>MinCost</t>
  </si>
  <si>
    <t>reserve_ub</t>
  </si>
  <si>
    <t>MinEmsn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</si>
</sst>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rgb="FF0070C0"/>
      <name val="Calibri"/>
      <family val="2"/>
      <scheme val="minor"/>
    </font>
    <font>
      <b/>
      <i/>
      <u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42021"/>
      <name val="GulliverRM"/>
    </font>
    <font>
      <sz val="7"/>
      <color rgb="FF242021"/>
      <name val="MTSY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2" fillId="7" borderId="0" xfId="0" applyFont="1" applyFill="1"/>
    <xf numFmtId="0" fontId="2" fillId="0" borderId="0" xfId="0" applyFont="1" applyAlignment="1">
      <alignment horizontal="left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0" xfId="0" applyFill="1"/>
    <xf numFmtId="0" fontId="1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0" xfId="0" applyFont="1" applyFill="1"/>
    <xf numFmtId="0" fontId="6" fillId="8" borderId="0" xfId="0" applyFont="1" applyFill="1"/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14" fontId="0" fillId="5" borderId="1" xfId="0" applyNumberFormat="1" applyFill="1" applyBorder="1" applyAlignment="1">
      <alignment horizontal="center"/>
    </xf>
    <xf numFmtId="0" fontId="11" fillId="0" borderId="0" xfId="1"/>
    <xf numFmtId="0" fontId="0" fillId="6" borderId="1" xfId="0" applyFill="1" applyBorder="1"/>
    <xf numFmtId="0" fontId="0" fillId="9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0" borderId="0" xfId="0" applyNumberFormat="1"/>
    <xf numFmtId="0" fontId="12" fillId="0" borderId="0" xfId="0" applyFont="1"/>
    <xf numFmtId="0" fontId="13" fillId="0" borderId="0" xfId="0" applyFont="1"/>
    <xf numFmtId="165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5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34</xdr:row>
      <xdr:rowOff>0</xdr:rowOff>
    </xdr:from>
    <xdr:to>
      <xdr:col>6</xdr:col>
      <xdr:colOff>387350</xdr:colOff>
      <xdr:row>39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B4DD17-D254-4BC8-8DCC-2716773598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750" t="38963" r="12083" b="37481"/>
        <a:stretch/>
      </xdr:blipFill>
      <xdr:spPr>
        <a:xfrm>
          <a:off x="6337300" y="5073650"/>
          <a:ext cx="3213100" cy="9334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30</xdr:row>
      <xdr:rowOff>69850</xdr:rowOff>
    </xdr:from>
    <xdr:to>
      <xdr:col>13</xdr:col>
      <xdr:colOff>184150</xdr:colOff>
      <xdr:row>37</xdr:row>
      <xdr:rowOff>119285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4E552F-C71C-4EF8-A92D-19B198DB0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3300" y="4591050"/>
          <a:ext cx="4273550" cy="1338485"/>
        </a:xfrm>
        <a:prstGeom prst="rect">
          <a:avLst/>
        </a:prstGeom>
      </xdr:spPr>
    </xdr:pic>
    <xdr:clientData/>
  </xdr:twoCellAnchor>
  <xdr:twoCellAnchor>
    <xdr:from>
      <xdr:col>3</xdr:col>
      <xdr:colOff>25400</xdr:colOff>
      <xdr:row>26</xdr:row>
      <xdr:rowOff>177800</xdr:rowOff>
    </xdr:from>
    <xdr:to>
      <xdr:col>3</xdr:col>
      <xdr:colOff>222250</xdr:colOff>
      <xdr:row>29</xdr:row>
      <xdr:rowOff>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803CA8DE-4252-E179-CCBF-CC2B587274CD}"/>
            </a:ext>
          </a:extLst>
        </xdr:cNvPr>
        <xdr:cNvSpPr/>
      </xdr:nvSpPr>
      <xdr:spPr>
        <a:xfrm>
          <a:off x="6299200" y="3962400"/>
          <a:ext cx="196850" cy="374650"/>
        </a:xfrm>
        <a:prstGeom prst="rightBrac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349250</xdr:colOff>
      <xdr:row>25</xdr:row>
      <xdr:rowOff>0</xdr:rowOff>
    </xdr:from>
    <xdr:to>
      <xdr:col>7</xdr:col>
      <xdr:colOff>0</xdr:colOff>
      <xdr:row>39</xdr:row>
      <xdr:rowOff>63500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9D0EC89D-4DBF-4B12-A7BC-34D0497FEBDB}"/>
            </a:ext>
          </a:extLst>
        </xdr:cNvPr>
        <xdr:cNvSpPr/>
      </xdr:nvSpPr>
      <xdr:spPr>
        <a:xfrm rot="10800000">
          <a:off x="9467850" y="3600450"/>
          <a:ext cx="469900" cy="2273300"/>
        </a:xfrm>
        <a:prstGeom prst="rightBrace">
          <a:avLst>
            <a:gd name="adj1" fmla="val 120946"/>
            <a:gd name="adj2" fmla="val 75698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279400</xdr:colOff>
      <xdr:row>27</xdr:row>
      <xdr:rowOff>107950</xdr:rowOff>
    </xdr:from>
    <xdr:to>
      <xdr:col>6</xdr:col>
      <xdr:colOff>292100</xdr:colOff>
      <xdr:row>28</xdr:row>
      <xdr:rowOff>63500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A14EF6CA-5AF8-E431-8D63-BB8146E2D268}"/>
            </a:ext>
          </a:extLst>
        </xdr:cNvPr>
        <xdr:cNvSpPr/>
      </xdr:nvSpPr>
      <xdr:spPr>
        <a:xfrm>
          <a:off x="6553200" y="4076700"/>
          <a:ext cx="2857500" cy="139700"/>
        </a:xfrm>
        <a:prstGeom prst="rightArrow">
          <a:avLst>
            <a:gd name="adj1" fmla="val 50000"/>
            <a:gd name="adj2" fmla="val 92857"/>
          </a:avLst>
        </a:prstGeom>
        <a:solidFill>
          <a:schemeClr val="bg1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ampl.com/products/solvers/open-source-solvers/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ampl.com/products/solvers/open-source-solvers/" TargetMode="External"/><Relationship Id="rId1" Type="http://schemas.openxmlformats.org/officeDocument/2006/relationships/hyperlink" Target="https://pyomo.readthedocs.io/en/stable/contributed_packages/mindtpy.html" TargetMode="External"/><Relationship Id="rId6" Type="http://schemas.openxmlformats.org/officeDocument/2006/relationships/hyperlink" Target="https://ampl.com/products/solvers/open-source-solvers/" TargetMode="External"/><Relationship Id="rId5" Type="http://schemas.openxmlformats.org/officeDocument/2006/relationships/hyperlink" Target="https://ampl.com/products/solvers/open-source-solvers/" TargetMode="External"/><Relationship Id="rId4" Type="http://schemas.openxmlformats.org/officeDocument/2006/relationships/hyperlink" Target="https://ampl.com/products/solvers/open-source-solve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2544-57F3-4158-8C7E-0052B7850A0B}">
  <dimension ref="A1:D17"/>
  <sheetViews>
    <sheetView tabSelected="1" workbookViewId="0">
      <selection activeCell="C12" sqref="C12"/>
    </sheetView>
  </sheetViews>
  <sheetFormatPr defaultRowHeight="14.5"/>
  <cols>
    <col min="1" max="1" width="24.26953125" bestFit="1" customWidth="1"/>
    <col min="2" max="2" width="41" bestFit="1" customWidth="1"/>
  </cols>
  <sheetData>
    <row r="1" spans="1:4">
      <c r="A1" s="11" t="s">
        <v>349</v>
      </c>
      <c r="B1" s="12" t="s">
        <v>18</v>
      </c>
    </row>
    <row r="2" spans="1:4">
      <c r="A2" s="11" t="s">
        <v>14</v>
      </c>
      <c r="B2" s="10">
        <v>500</v>
      </c>
      <c r="D2" s="1"/>
    </row>
    <row r="3" spans="1:4">
      <c r="A3" s="11" t="s">
        <v>17</v>
      </c>
      <c r="B3" s="10">
        <v>500</v>
      </c>
      <c r="D3" s="1"/>
    </row>
    <row r="4" spans="1:4">
      <c r="A4" s="11" t="s">
        <v>82</v>
      </c>
      <c r="B4" s="10">
        <v>50</v>
      </c>
    </row>
    <row r="5" spans="1:4">
      <c r="A5" s="11" t="s">
        <v>96</v>
      </c>
      <c r="B5" s="10">
        <v>0.5</v>
      </c>
      <c r="D5" s="1"/>
    </row>
    <row r="6" spans="1:4">
      <c r="A6" s="11" t="s">
        <v>95</v>
      </c>
      <c r="B6" s="16">
        <f>1-B5</f>
        <v>0.5</v>
      </c>
      <c r="D6" s="1"/>
    </row>
    <row r="7" spans="1:4">
      <c r="A7" s="11" t="s">
        <v>79</v>
      </c>
      <c r="B7" s="10">
        <v>3</v>
      </c>
    </row>
    <row r="8" spans="1:4">
      <c r="A8" s="11" t="s">
        <v>396</v>
      </c>
      <c r="B8" s="10">
        <v>0.75</v>
      </c>
    </row>
    <row r="9" spans="1:4">
      <c r="A9" s="11" t="s">
        <v>128</v>
      </c>
      <c r="B9" s="27" t="s">
        <v>354</v>
      </c>
    </row>
    <row r="10" spans="1:4">
      <c r="A10" s="11" t="s">
        <v>347</v>
      </c>
      <c r="B10" s="27" t="b">
        <v>0</v>
      </c>
    </row>
    <row r="11" spans="1:4">
      <c r="A11" s="11" t="s">
        <v>350</v>
      </c>
      <c r="B11" s="10" t="s">
        <v>348</v>
      </c>
    </row>
    <row r="12" spans="1:4">
      <c r="A12" s="11" t="s">
        <v>373</v>
      </c>
      <c r="B12" s="27" t="b">
        <v>0</v>
      </c>
    </row>
    <row r="13" spans="1:4">
      <c r="A13" s="11" t="s">
        <v>376</v>
      </c>
      <c r="B13" s="27" t="b">
        <v>0</v>
      </c>
    </row>
    <row r="14" spans="1:4">
      <c r="A14" s="11" t="s">
        <v>377</v>
      </c>
      <c r="B14" s="27" t="b">
        <v>0</v>
      </c>
    </row>
    <row r="15" spans="1:4">
      <c r="A15" s="11" t="s">
        <v>378</v>
      </c>
      <c r="B15" s="27" t="b">
        <v>0</v>
      </c>
    </row>
    <row r="16" spans="1:4">
      <c r="A16" s="11" t="s">
        <v>379</v>
      </c>
      <c r="B16" s="27" t="b">
        <v>0</v>
      </c>
    </row>
    <row r="17" spans="1:2">
      <c r="A17" s="11" t="s">
        <v>380</v>
      </c>
      <c r="B17" s="27" t="b">
        <v>0</v>
      </c>
    </row>
  </sheetData>
  <conditionalFormatting sqref="B10">
    <cfRule type="expression" dxfId="24" priority="1">
      <formula>$B$10=TRUE</formula>
    </cfRule>
    <cfRule type="expression" dxfId="23" priority="13">
      <formula>$B$10=TRUE</formula>
    </cfRule>
  </conditionalFormatting>
  <conditionalFormatting sqref="B12">
    <cfRule type="expression" dxfId="22" priority="2">
      <formula>$B$12=TRUE</formula>
    </cfRule>
    <cfRule type="expression" dxfId="21" priority="12">
      <formula>$B$12=TRUE</formula>
    </cfRule>
  </conditionalFormatting>
  <conditionalFormatting sqref="B13">
    <cfRule type="expression" dxfId="20" priority="7">
      <formula>$B$13=TRUE</formula>
    </cfRule>
    <cfRule type="expression" dxfId="19" priority="15">
      <formula>$B$13=FALSE</formula>
    </cfRule>
    <cfRule type="expression" priority="16">
      <formula>$B$13=FALSE</formula>
    </cfRule>
    <cfRule type="expression" dxfId="18" priority="17">
      <formula>$B$13=TRUE</formula>
    </cfRule>
    <cfRule type="expression" dxfId="17" priority="18">
      <formula>TRUE</formula>
    </cfRule>
  </conditionalFormatting>
  <conditionalFormatting sqref="B14">
    <cfRule type="expression" dxfId="16" priority="6">
      <formula>$B$14=TRUE</formula>
    </cfRule>
    <cfRule type="expression" dxfId="15" priority="11">
      <formula>$B$14=TRUE</formula>
    </cfRule>
  </conditionalFormatting>
  <conditionalFormatting sqref="B15">
    <cfRule type="expression" dxfId="14" priority="5">
      <formula>$B$15=TRUE</formula>
    </cfRule>
    <cfRule type="expression" dxfId="13" priority="10">
      <formula>$B$15=TRUE</formula>
    </cfRule>
  </conditionalFormatting>
  <conditionalFormatting sqref="B16">
    <cfRule type="expression" dxfId="12" priority="4">
      <formula>$B$16=TRUE</formula>
    </cfRule>
    <cfRule type="expression" dxfId="11" priority="9">
      <formula>$B$16=TRUE</formula>
    </cfRule>
  </conditionalFormatting>
  <conditionalFormatting sqref="B17">
    <cfRule type="expression" dxfId="10" priority="3">
      <formula>$B$17=TRUE</formula>
    </cfRule>
    <cfRule type="expression" dxfId="9" priority="8">
      <formula>$B$17=TRUE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1A90BA-DBDD-41B5-BEA2-B4C69F29BCBD}">
          <x14:formula1>
            <xm:f>Documentation!$Q$2:$Q$4</xm:f>
          </x14:formula1>
          <xm:sqref>B9</xm:sqref>
        </x14:dataValidation>
        <x14:dataValidation type="list" allowBlank="1" showInputMessage="1" showErrorMessage="1" xr:uid="{5690C090-1607-401F-8B01-DAC213034AB3}">
          <x14:formula1>
            <xm:f>Documentation!$R$2:$R$3</xm:f>
          </x14:formula1>
          <xm:sqref>B10 B12:B17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5D6C-EB0B-4F21-86FF-9FE3BE5A2F5D}">
  <dimension ref="A1:M4"/>
  <sheetViews>
    <sheetView topLeftCell="B1" workbookViewId="0">
      <selection activeCell="K4" sqref="K4"/>
    </sheetView>
  </sheetViews>
  <sheetFormatPr defaultRowHeight="14.5"/>
  <cols>
    <col min="1" max="1" width="2.81640625" bestFit="1" customWidth="1"/>
    <col min="2" max="2" width="10.54296875" bestFit="1" customWidth="1"/>
    <col min="3" max="3" width="11.81640625" bestFit="1" customWidth="1"/>
    <col min="4" max="4" width="14.1796875" bestFit="1" customWidth="1"/>
    <col min="5" max="5" width="16.1796875" bestFit="1" customWidth="1"/>
    <col min="6" max="6" width="16.453125" bestFit="1" customWidth="1"/>
    <col min="7" max="7" width="18.54296875" bestFit="1" customWidth="1"/>
    <col min="8" max="8" width="19.453125" bestFit="1" customWidth="1"/>
    <col min="9" max="9" width="21.453125" bestFit="1" customWidth="1"/>
    <col min="12" max="12" width="13.54296875" bestFit="1" customWidth="1"/>
    <col min="13" max="13" width="14.1796875" bestFit="1" customWidth="1"/>
  </cols>
  <sheetData>
    <row r="1" spans="1:13">
      <c r="A1" s="12"/>
      <c r="B1" s="12" t="s">
        <v>159</v>
      </c>
      <c r="C1" s="12" t="s">
        <v>158</v>
      </c>
      <c r="D1" s="12" t="s">
        <v>160</v>
      </c>
      <c r="E1" s="12" t="s">
        <v>161</v>
      </c>
      <c r="F1" s="12" t="s">
        <v>162</v>
      </c>
      <c r="G1" s="12" t="s">
        <v>163</v>
      </c>
      <c r="H1" s="12" t="s">
        <v>13</v>
      </c>
      <c r="I1" s="12" t="s">
        <v>16</v>
      </c>
      <c r="J1" s="12" t="s">
        <v>166</v>
      </c>
      <c r="K1" s="12" t="s">
        <v>167</v>
      </c>
      <c r="L1" s="12" t="s">
        <v>374</v>
      </c>
      <c r="M1" s="12" t="s">
        <v>375</v>
      </c>
    </row>
    <row r="2" spans="1:13">
      <c r="A2" s="12" t="s">
        <v>83</v>
      </c>
      <c r="B2" s="10">
        <v>20</v>
      </c>
      <c r="C2" s="10">
        <v>10</v>
      </c>
      <c r="D2" s="10">
        <v>200</v>
      </c>
      <c r="E2" s="10">
        <v>200</v>
      </c>
      <c r="F2" s="10">
        <v>300</v>
      </c>
      <c r="G2" s="10">
        <v>300</v>
      </c>
      <c r="H2" s="10">
        <v>100</v>
      </c>
      <c r="I2" s="10">
        <v>100</v>
      </c>
      <c r="J2" s="10">
        <v>0.2</v>
      </c>
      <c r="K2" s="10">
        <v>0.2</v>
      </c>
      <c r="L2" s="10">
        <v>0.6</v>
      </c>
      <c r="M2" s="27" t="b">
        <v>1</v>
      </c>
    </row>
    <row r="3" spans="1:13">
      <c r="A3" s="12" t="s">
        <v>84</v>
      </c>
      <c r="B3" s="10">
        <v>20</v>
      </c>
      <c r="C3" s="10">
        <v>10</v>
      </c>
      <c r="D3" s="10">
        <v>200</v>
      </c>
      <c r="E3" s="10">
        <v>200</v>
      </c>
      <c r="F3" s="10">
        <v>300</v>
      </c>
      <c r="G3" s="10">
        <v>300</v>
      </c>
      <c r="H3" s="10">
        <v>100</v>
      </c>
      <c r="I3" s="10">
        <v>100</v>
      </c>
      <c r="J3" s="10">
        <v>0.2</v>
      </c>
      <c r="K3" s="10">
        <v>0.2</v>
      </c>
      <c r="L3" s="10">
        <v>0.6</v>
      </c>
      <c r="M3" s="27" t="b">
        <v>1</v>
      </c>
    </row>
    <row r="4" spans="1:13">
      <c r="A4" s="12" t="s">
        <v>85</v>
      </c>
      <c r="B4" s="10">
        <v>20</v>
      </c>
      <c r="C4" s="10">
        <v>10</v>
      </c>
      <c r="D4" s="10">
        <v>200</v>
      </c>
      <c r="E4" s="10">
        <v>200</v>
      </c>
      <c r="F4" s="10">
        <v>300</v>
      </c>
      <c r="G4" s="10">
        <v>300</v>
      </c>
      <c r="H4" s="10">
        <v>100</v>
      </c>
      <c r="I4" s="10">
        <v>100</v>
      </c>
      <c r="J4" s="10">
        <v>0.2</v>
      </c>
      <c r="K4" s="10">
        <v>0.2</v>
      </c>
      <c r="L4" s="10">
        <v>0.6</v>
      </c>
      <c r="M4" s="27" t="b">
        <v>1</v>
      </c>
    </row>
  </sheetData>
  <conditionalFormatting sqref="M2">
    <cfRule type="expression" dxfId="5" priority="3">
      <formula>$M$2=TRUE</formula>
    </cfRule>
    <cfRule type="expression" dxfId="4" priority="6">
      <formula>$M$2=TRUE</formula>
    </cfRule>
  </conditionalFormatting>
  <conditionalFormatting sqref="M3">
    <cfRule type="expression" dxfId="3" priority="2">
      <formula>$M$3=TRUE</formula>
    </cfRule>
    <cfRule type="expression" dxfId="2" priority="5">
      <formula>$M$3=TRUE</formula>
    </cfRule>
  </conditionalFormatting>
  <conditionalFormatting sqref="M4">
    <cfRule type="expression" dxfId="1" priority="1">
      <formula>$M$4=TRUE</formula>
    </cfRule>
    <cfRule type="expression" dxfId="0" priority="4">
      <formula>$M$4=TRUE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3ADED-8AE6-487C-9E5B-D7854C1E1DE1}">
          <x14:formula1>
            <xm:f>Documentation!$R$2:$R$3</xm:f>
          </x14:formula1>
          <xm:sqref>M2:M4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9826-E065-42AA-846B-56D88B487DFE}">
  <dimension ref="A1:D25"/>
  <sheetViews>
    <sheetView workbookViewId="0">
      <selection activeCell="D7" sqref="D7"/>
    </sheetView>
  </sheetViews>
  <sheetFormatPr defaultRowHeight="14.5"/>
  <cols>
    <col min="1" max="1" width="4.54296875" bestFit="1" customWidth="1"/>
  </cols>
  <sheetData>
    <row r="1" spans="1:4">
      <c r="A1" s="12" t="s">
        <v>75</v>
      </c>
      <c r="B1" s="12" t="s">
        <v>83</v>
      </c>
      <c r="C1" s="12" t="s">
        <v>84</v>
      </c>
      <c r="D1" s="12" t="s">
        <v>85</v>
      </c>
    </row>
    <row r="2" spans="1:4">
      <c r="A2" s="12">
        <v>1</v>
      </c>
      <c r="B2" s="28">
        <v>75</v>
      </c>
      <c r="C2" s="28">
        <v>48.952613122286081</v>
      </c>
      <c r="D2" s="28">
        <v>49.49883570280349</v>
      </c>
    </row>
    <row r="3" spans="1:4">
      <c r="A3" s="12">
        <v>2</v>
      </c>
      <c r="B3" s="28">
        <v>67.0074724049406</v>
      </c>
      <c r="C3" s="28">
        <v>56.91275420810129</v>
      </c>
      <c r="D3" s="28">
        <v>44.261330517392139</v>
      </c>
    </row>
    <row r="4" spans="1:4">
      <c r="A4" s="12">
        <v>3</v>
      </c>
      <c r="B4" s="28">
        <v>51.719710413009778</v>
      </c>
      <c r="C4" s="28">
        <v>36.614394439272502</v>
      </c>
      <c r="D4" s="28">
        <v>22.263808738664469</v>
      </c>
    </row>
    <row r="5" spans="1:4">
      <c r="A5" s="12">
        <v>4</v>
      </c>
      <c r="B5" s="28">
        <v>53.865361218894805</v>
      </c>
      <c r="C5" s="28">
        <v>33.430338004946414</v>
      </c>
      <c r="D5" s="28">
        <v>33.786320146569437</v>
      </c>
    </row>
    <row r="6" spans="1:4">
      <c r="A6" s="12">
        <v>5</v>
      </c>
      <c r="B6" s="28">
        <v>49.305853256389121</v>
      </c>
      <c r="C6" s="28">
        <v>34.226352113527938</v>
      </c>
      <c r="D6" s="28">
        <v>39.547575850521923</v>
      </c>
    </row>
    <row r="7" spans="1:4">
      <c r="A7" s="12">
        <v>6</v>
      </c>
      <c r="B7" s="28">
        <v>51.719710413009778</v>
      </c>
      <c r="C7" s="28">
        <v>50.544641339449122</v>
      </c>
      <c r="D7" s="28">
        <v>37.976324294898518</v>
      </c>
    </row>
    <row r="8" spans="1:4">
      <c r="A8" s="12">
        <v>7</v>
      </c>
      <c r="B8" s="28">
        <v>70.225948613768139</v>
      </c>
      <c r="C8" s="28">
        <v>75.619085759767046</v>
      </c>
      <c r="D8" s="28">
        <v>48.975085184262355</v>
      </c>
    </row>
    <row r="9" spans="1:4">
      <c r="A9" s="12">
        <v>8</v>
      </c>
      <c r="B9" s="28">
        <v>91.414250321882804</v>
      </c>
      <c r="C9" s="28">
        <v>77.609121031220852</v>
      </c>
      <c r="D9" s="28">
        <v>50.54633673988576</v>
      </c>
    </row>
    <row r="10" spans="1:4">
      <c r="A10" s="12">
        <v>9</v>
      </c>
      <c r="B10" s="28">
        <v>133.25444103664086</v>
      </c>
      <c r="C10" s="28">
        <v>117.40982646029693</v>
      </c>
      <c r="D10" s="28">
        <v>35.357571702192843</v>
      </c>
    </row>
    <row r="11" spans="1:4">
      <c r="A11" s="12">
        <v>10</v>
      </c>
      <c r="B11" s="28">
        <v>162.22072691608875</v>
      </c>
      <c r="C11" s="28">
        <v>112.23573475451704</v>
      </c>
      <c r="D11" s="28">
        <v>52.6413388140503</v>
      </c>
    </row>
    <row r="12" spans="1:4">
      <c r="A12" s="12">
        <v>11</v>
      </c>
      <c r="B12" s="28">
        <v>174.290012699192</v>
      </c>
      <c r="C12" s="28">
        <v>117.80783351458768</v>
      </c>
      <c r="D12" s="28">
        <v>42.166328443227599</v>
      </c>
    </row>
    <row r="13" spans="1:4">
      <c r="A13" s="12">
        <v>12</v>
      </c>
      <c r="B13" s="28">
        <v>163.8299650205025</v>
      </c>
      <c r="C13" s="28">
        <v>118.6038476231692</v>
      </c>
      <c r="D13" s="28">
        <v>50.54633673988576</v>
      </c>
    </row>
    <row r="14" spans="1:4">
      <c r="A14" s="12">
        <v>13</v>
      </c>
      <c r="B14" s="28">
        <v>128.69493307413518</v>
      </c>
      <c r="C14" s="28">
        <v>92.335382039978995</v>
      </c>
      <c r="D14" s="28">
        <v>44.261330517392139</v>
      </c>
    </row>
    <row r="15" spans="1:4">
      <c r="A15" s="12">
        <v>14</v>
      </c>
      <c r="B15" s="28">
        <v>157.39301260284742</v>
      </c>
      <c r="C15" s="28">
        <v>96.713459637177365</v>
      </c>
      <c r="D15" s="28">
        <v>43.213829480309869</v>
      </c>
    </row>
    <row r="16" spans="1:4">
      <c r="A16" s="12">
        <v>15</v>
      </c>
      <c r="B16" s="28">
        <v>152.29709193887049</v>
      </c>
      <c r="C16" s="28">
        <v>64.872895293916514</v>
      </c>
      <c r="D16" s="28">
        <v>26.977563405534685</v>
      </c>
    </row>
    <row r="17" spans="1:4">
      <c r="A17" s="12">
        <v>16</v>
      </c>
      <c r="B17" s="28">
        <v>145.59193317047976</v>
      </c>
      <c r="C17" s="28">
        <v>60.494817696718144</v>
      </c>
      <c r="D17" s="28">
        <v>38.500074813439653</v>
      </c>
    </row>
    <row r="18" spans="1:4">
      <c r="A18" s="12">
        <v>17</v>
      </c>
      <c r="B18" s="28">
        <v>158.73404435652557</v>
      </c>
      <c r="C18" s="28">
        <v>73.62905048831324</v>
      </c>
      <c r="D18" s="28">
        <v>34.833821183651708</v>
      </c>
    </row>
    <row r="19" spans="1:4">
      <c r="A19" s="12">
        <v>18</v>
      </c>
      <c r="B19" s="28">
        <v>184.48185402714591</v>
      </c>
      <c r="C19" s="28">
        <v>111.83772770022625</v>
      </c>
      <c r="D19" s="28">
        <v>67.830103851743218</v>
      </c>
    </row>
    <row r="20" spans="1:4">
      <c r="A20" s="12">
        <v>19</v>
      </c>
      <c r="B20" s="28">
        <v>247.24214009928298</v>
      </c>
      <c r="C20" s="28">
        <v>118.20584056887844</v>
      </c>
      <c r="D20" s="28">
        <v>98.731384445670173</v>
      </c>
    </row>
    <row r="21" spans="1:4">
      <c r="A21" s="12">
        <v>20</v>
      </c>
      <c r="B21" s="28">
        <v>234.63644161470845</v>
      </c>
      <c r="C21" s="28">
        <v>117.80783351458768</v>
      </c>
      <c r="D21" s="28">
        <v>84.066369926518391</v>
      </c>
    </row>
    <row r="22" spans="1:4">
      <c r="A22" s="12">
        <v>21</v>
      </c>
      <c r="B22" s="28">
        <v>221.49433042866264</v>
      </c>
      <c r="C22" s="28">
        <v>154.02647545504689</v>
      </c>
      <c r="D22" s="28">
        <v>89.303875111929742</v>
      </c>
    </row>
    <row r="23" spans="1:4">
      <c r="A23" s="12">
        <v>22</v>
      </c>
      <c r="B23" s="28">
        <v>189.30956834038722</v>
      </c>
      <c r="C23" s="28">
        <v>148.85238374926701</v>
      </c>
      <c r="D23" s="28">
        <v>82.495118370895</v>
      </c>
    </row>
    <row r="24" spans="1:4">
      <c r="A24" s="12">
        <v>23</v>
      </c>
      <c r="B24" s="28">
        <v>176.43566350507706</v>
      </c>
      <c r="C24" s="28">
        <v>114.62377708026159</v>
      </c>
      <c r="D24" s="28">
        <v>76.7338626669425</v>
      </c>
    </row>
    <row r="25" spans="1:4">
      <c r="A25" s="12">
        <v>24</v>
      </c>
      <c r="B25" s="28">
        <v>145.05552046900851</v>
      </c>
      <c r="C25" s="28">
        <v>107.06164304873712</v>
      </c>
      <c r="D25" s="28">
        <v>63.640099703414137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0BCB-A177-493B-918D-F6F65D3F65E2}">
  <dimension ref="A1:D4"/>
  <sheetViews>
    <sheetView workbookViewId="0"/>
  </sheetViews>
  <sheetFormatPr defaultRowHeight="14.5"/>
  <sheetData>
    <row r="1" spans="1:4">
      <c r="A1" s="12"/>
      <c r="B1" s="12" t="s">
        <v>83</v>
      </c>
      <c r="C1" s="12" t="s">
        <v>84</v>
      </c>
      <c r="D1" s="12" t="s">
        <v>85</v>
      </c>
    </row>
    <row r="2" spans="1:4">
      <c r="A2" s="12" t="s">
        <v>83</v>
      </c>
      <c r="B2" s="12">
        <v>0</v>
      </c>
      <c r="C2" s="10">
        <v>0.999</v>
      </c>
      <c r="D2" s="10">
        <v>0.998</v>
      </c>
    </row>
    <row r="3" spans="1:4">
      <c r="A3" s="12" t="s">
        <v>84</v>
      </c>
      <c r="B3" s="10">
        <v>0.999</v>
      </c>
      <c r="C3" s="12">
        <v>0</v>
      </c>
      <c r="D3" s="10">
        <v>0.996</v>
      </c>
    </row>
    <row r="4" spans="1:4">
      <c r="A4" s="12" t="s">
        <v>85</v>
      </c>
      <c r="B4" s="10">
        <v>0.998</v>
      </c>
      <c r="C4" s="10">
        <v>0.996</v>
      </c>
      <c r="D4" s="12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81B7-1734-4690-BADE-D725A36AB368}">
  <dimension ref="A1:D4"/>
  <sheetViews>
    <sheetView workbookViewId="0"/>
  </sheetViews>
  <sheetFormatPr defaultRowHeight="14.5"/>
  <sheetData>
    <row r="1" spans="1:4">
      <c r="A1" s="12"/>
      <c r="B1" s="12" t="s">
        <v>83</v>
      </c>
      <c r="C1" s="12" t="s">
        <v>84</v>
      </c>
      <c r="D1" s="12" t="s">
        <v>85</v>
      </c>
    </row>
    <row r="2" spans="1:4">
      <c r="A2" s="12" t="s">
        <v>83</v>
      </c>
      <c r="B2" s="12">
        <v>0</v>
      </c>
      <c r="C2" s="10">
        <v>500</v>
      </c>
      <c r="D2" s="10">
        <v>500</v>
      </c>
    </row>
    <row r="3" spans="1:4">
      <c r="A3" s="12" t="s">
        <v>84</v>
      </c>
      <c r="B3" s="10">
        <v>500</v>
      </c>
      <c r="C3" s="12">
        <v>0</v>
      </c>
      <c r="D3" s="10">
        <v>500</v>
      </c>
    </row>
    <row r="4" spans="1:4">
      <c r="A4" s="12" t="s">
        <v>85</v>
      </c>
      <c r="B4" s="10">
        <v>500</v>
      </c>
      <c r="C4" s="10">
        <v>500</v>
      </c>
      <c r="D4" s="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B686-7F18-4BEE-A67D-557901EC551C}">
  <dimension ref="A1:D4"/>
  <sheetViews>
    <sheetView workbookViewId="0"/>
  </sheetViews>
  <sheetFormatPr defaultRowHeight="14.5"/>
  <sheetData>
    <row r="1" spans="1:4">
      <c r="A1" s="12"/>
      <c r="B1" s="12" t="s">
        <v>83</v>
      </c>
      <c r="C1" s="12" t="s">
        <v>84</v>
      </c>
      <c r="D1" s="12" t="s">
        <v>85</v>
      </c>
    </row>
    <row r="2" spans="1:4">
      <c r="A2" s="12" t="s">
        <v>83</v>
      </c>
      <c r="B2" s="12">
        <v>0</v>
      </c>
      <c r="C2" s="10">
        <v>14</v>
      </c>
      <c r="D2" s="10">
        <v>14</v>
      </c>
    </row>
    <row r="3" spans="1:4">
      <c r="A3" s="12" t="s">
        <v>84</v>
      </c>
      <c r="B3" s="10">
        <v>14</v>
      </c>
      <c r="C3" s="12">
        <v>0</v>
      </c>
      <c r="D3" s="10">
        <v>14</v>
      </c>
    </row>
    <row r="4" spans="1:4">
      <c r="A4" s="12" t="s">
        <v>85</v>
      </c>
      <c r="B4" s="10">
        <v>14</v>
      </c>
      <c r="C4" s="10">
        <v>14</v>
      </c>
      <c r="D4" s="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5F9F-9DC3-4E44-8C10-0DCFB853E544}">
  <dimension ref="A1:D4"/>
  <sheetViews>
    <sheetView workbookViewId="0"/>
  </sheetViews>
  <sheetFormatPr defaultRowHeight="14.5"/>
  <cols>
    <col min="3" max="3" width="8.81640625" bestFit="1" customWidth="1"/>
    <col min="4" max="4" width="9.453125" bestFit="1" customWidth="1"/>
  </cols>
  <sheetData>
    <row r="1" spans="1:4">
      <c r="A1" s="12"/>
      <c r="B1" s="12" t="s">
        <v>83</v>
      </c>
      <c r="C1" s="12" t="s">
        <v>84</v>
      </c>
      <c r="D1" s="12" t="s">
        <v>85</v>
      </c>
    </row>
    <row r="2" spans="1:4">
      <c r="A2" s="12" t="s">
        <v>83</v>
      </c>
      <c r="B2" s="12">
        <v>0</v>
      </c>
      <c r="C2" s="10">
        <v>0</v>
      </c>
      <c r="D2" s="10">
        <v>0</v>
      </c>
    </row>
    <row r="3" spans="1:4">
      <c r="A3" s="12" t="s">
        <v>84</v>
      </c>
      <c r="B3" s="10">
        <v>0</v>
      </c>
      <c r="C3" s="12">
        <v>0</v>
      </c>
      <c r="D3" s="10">
        <v>0</v>
      </c>
    </row>
    <row r="4" spans="1:4">
      <c r="A4" s="12" t="s">
        <v>85</v>
      </c>
      <c r="B4" s="10">
        <v>0</v>
      </c>
      <c r="C4" s="10">
        <v>0</v>
      </c>
      <c r="D4" s="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8660-81C8-452C-B41A-8C20C74F9341}">
  <dimension ref="A1:T153"/>
  <sheetViews>
    <sheetView topLeftCell="A55" workbookViewId="0"/>
  </sheetViews>
  <sheetFormatPr defaultRowHeight="14.5"/>
  <cols>
    <col min="1" max="1" width="21.453125" bestFit="1" customWidth="1"/>
    <col min="2" max="2" width="60.453125" customWidth="1"/>
    <col min="3" max="3" width="11.1796875" bestFit="1" customWidth="1"/>
    <col min="6" max="6" width="23.26953125" bestFit="1" customWidth="1"/>
    <col min="7" max="7" width="10" customWidth="1"/>
    <col min="8" max="8" width="14.81640625" bestFit="1" customWidth="1"/>
    <col min="16" max="16" width="33.1796875" bestFit="1" customWidth="1"/>
    <col min="17" max="17" width="12.1796875" bestFit="1" customWidth="1"/>
    <col min="18" max="18" width="13.81640625" bestFit="1" customWidth="1"/>
    <col min="19" max="19" width="25.7265625" bestFit="1" customWidth="1"/>
    <col min="20" max="20" width="17.54296875" bestFit="1" customWidth="1"/>
  </cols>
  <sheetData>
    <row r="1" spans="1:20" ht="18.5">
      <c r="A1" s="2" t="s">
        <v>103</v>
      </c>
      <c r="B1" s="3" t="s">
        <v>36</v>
      </c>
      <c r="C1" s="5" t="s">
        <v>37</v>
      </c>
      <c r="P1" s="11" t="s">
        <v>365</v>
      </c>
      <c r="Q1" s="11" t="s">
        <v>366</v>
      </c>
      <c r="R1" s="11" t="s">
        <v>367</v>
      </c>
      <c r="S1" s="11" t="s">
        <v>368</v>
      </c>
      <c r="T1" s="26" t="s">
        <v>369</v>
      </c>
    </row>
    <row r="2" spans="1:20">
      <c r="A2" s="11" t="s">
        <v>12</v>
      </c>
      <c r="B2" s="1" t="s">
        <v>19</v>
      </c>
      <c r="C2" s="4" t="s">
        <v>40</v>
      </c>
      <c r="F2" s="15" t="s">
        <v>76</v>
      </c>
      <c r="P2" s="26" t="s">
        <v>205</v>
      </c>
      <c r="Q2" s="26" t="s">
        <v>129</v>
      </c>
      <c r="R2" s="26" t="b">
        <v>1</v>
      </c>
      <c r="S2" s="26" t="s">
        <v>351</v>
      </c>
      <c r="T2" s="26" t="s">
        <v>372</v>
      </c>
    </row>
    <row r="3" spans="1:20">
      <c r="A3" s="11" t="s">
        <v>13</v>
      </c>
      <c r="B3" s="1" t="s">
        <v>20</v>
      </c>
      <c r="C3" s="4" t="s">
        <v>39</v>
      </c>
      <c r="F3" s="12" t="s">
        <v>77</v>
      </c>
      <c r="P3" s="26" t="s">
        <v>206</v>
      </c>
      <c r="Q3" s="26" t="s">
        <v>354</v>
      </c>
      <c r="R3" s="26" t="b">
        <v>0</v>
      </c>
      <c r="S3" s="26" t="s">
        <v>188</v>
      </c>
      <c r="T3" s="26" t="s">
        <v>370</v>
      </c>
    </row>
    <row r="4" spans="1:20">
      <c r="A4" s="11" t="s">
        <v>14</v>
      </c>
      <c r="B4" s="1" t="s">
        <v>21</v>
      </c>
      <c r="C4" s="4" t="s">
        <v>39</v>
      </c>
      <c r="P4" s="26" t="s">
        <v>207</v>
      </c>
      <c r="Q4" s="26" t="s">
        <v>353</v>
      </c>
      <c r="T4" s="26" t="s">
        <v>371</v>
      </c>
    </row>
    <row r="5" spans="1:20">
      <c r="A5" s="11" t="s">
        <v>15</v>
      </c>
      <c r="B5" s="1" t="s">
        <v>22</v>
      </c>
      <c r="C5" s="4" t="s">
        <v>40</v>
      </c>
      <c r="P5" s="26" t="s">
        <v>208</v>
      </c>
    </row>
    <row r="6" spans="1:20">
      <c r="A6" s="11" t="s">
        <v>16</v>
      </c>
      <c r="B6" s="1" t="s">
        <v>23</v>
      </c>
      <c r="C6" s="4" t="s">
        <v>39</v>
      </c>
      <c r="P6" s="26" t="s">
        <v>209</v>
      </c>
    </row>
    <row r="7" spans="1:20">
      <c r="A7" s="11" t="s">
        <v>17</v>
      </c>
      <c r="B7" s="1" t="s">
        <v>24</v>
      </c>
      <c r="C7" s="4" t="s">
        <v>39</v>
      </c>
      <c r="P7" s="26" t="s">
        <v>210</v>
      </c>
    </row>
    <row r="8" spans="1:20">
      <c r="A8" s="11" t="s">
        <v>82</v>
      </c>
      <c r="B8" s="1" t="s">
        <v>92</v>
      </c>
      <c r="C8" s="4" t="s">
        <v>93</v>
      </c>
      <c r="P8" s="26" t="s">
        <v>211</v>
      </c>
    </row>
    <row r="9" spans="1:20">
      <c r="A9" s="11" t="s">
        <v>96</v>
      </c>
      <c r="B9" s="1" t="s">
        <v>97</v>
      </c>
      <c r="C9" s="4" t="s">
        <v>98</v>
      </c>
      <c r="P9" s="26" t="s">
        <v>212</v>
      </c>
    </row>
    <row r="10" spans="1:20">
      <c r="A10" s="11" t="s">
        <v>95</v>
      </c>
      <c r="B10" s="1" t="s">
        <v>99</v>
      </c>
      <c r="C10" s="4" t="s">
        <v>98</v>
      </c>
      <c r="P10" s="26" t="s">
        <v>213</v>
      </c>
    </row>
    <row r="11" spans="1:20">
      <c r="A11" s="11" t="s">
        <v>79</v>
      </c>
      <c r="B11" s="14" t="s">
        <v>81</v>
      </c>
      <c r="P11" s="26" t="s">
        <v>214</v>
      </c>
    </row>
    <row r="12" spans="1:20">
      <c r="A12" s="49" t="s">
        <v>128</v>
      </c>
      <c r="B12" s="48" t="s">
        <v>130</v>
      </c>
      <c r="C12" s="50"/>
      <c r="P12" s="26" t="s">
        <v>215</v>
      </c>
    </row>
    <row r="13" spans="1:20">
      <c r="A13" s="49"/>
      <c r="B13" s="48"/>
      <c r="C13" s="50"/>
      <c r="P13" s="26" t="s">
        <v>216</v>
      </c>
    </row>
    <row r="14" spans="1:20">
      <c r="A14" s="17"/>
      <c r="B14" s="17"/>
      <c r="C14" s="17"/>
      <c r="P14" s="26" t="s">
        <v>217</v>
      </c>
    </row>
    <row r="15" spans="1:20" ht="18.5">
      <c r="A15" s="2" t="s">
        <v>30</v>
      </c>
      <c r="B15" s="3" t="s">
        <v>36</v>
      </c>
      <c r="C15" s="5" t="s">
        <v>37</v>
      </c>
      <c r="P15" s="26" t="s">
        <v>218</v>
      </c>
    </row>
    <row r="16" spans="1:20">
      <c r="A16" s="11" t="s">
        <v>80</v>
      </c>
      <c r="B16" s="1" t="s">
        <v>31</v>
      </c>
      <c r="E16" s="38" t="s">
        <v>151</v>
      </c>
      <c r="F16" s="38"/>
      <c r="G16" s="38"/>
      <c r="H16" s="38"/>
      <c r="P16" s="26" t="s">
        <v>219</v>
      </c>
    </row>
    <row r="17" spans="1:16">
      <c r="A17" s="51" t="s">
        <v>0</v>
      </c>
      <c r="B17" s="40" t="s">
        <v>32</v>
      </c>
      <c r="C17" s="41" t="s">
        <v>41</v>
      </c>
      <c r="E17" s="38"/>
      <c r="F17" s="38"/>
      <c r="G17" s="38"/>
      <c r="H17" s="38"/>
      <c r="P17" s="26" t="s">
        <v>220</v>
      </c>
    </row>
    <row r="18" spans="1:16">
      <c r="A18" s="52"/>
      <c r="B18" s="40"/>
      <c r="C18" s="41"/>
      <c r="P18" s="26" t="s">
        <v>221</v>
      </c>
    </row>
    <row r="19" spans="1:16">
      <c r="A19" s="51" t="s">
        <v>1</v>
      </c>
      <c r="B19" s="40" t="s">
        <v>33</v>
      </c>
      <c r="C19" s="41" t="s">
        <v>41</v>
      </c>
      <c r="P19" s="26" t="s">
        <v>222</v>
      </c>
    </row>
    <row r="20" spans="1:16">
      <c r="A20" s="52"/>
      <c r="B20" s="40"/>
      <c r="C20" s="41"/>
      <c r="P20" s="26" t="s">
        <v>223</v>
      </c>
    </row>
    <row r="21" spans="1:16">
      <c r="A21" s="11" t="s">
        <v>2</v>
      </c>
      <c r="B21" s="1" t="s">
        <v>34</v>
      </c>
      <c r="C21" s="4" t="s">
        <v>39</v>
      </c>
      <c r="P21" s="26" t="s">
        <v>224</v>
      </c>
    </row>
    <row r="22" spans="1:16">
      <c r="A22" s="11" t="s">
        <v>3</v>
      </c>
      <c r="B22" s="1" t="s">
        <v>35</v>
      </c>
      <c r="C22" s="4" t="s">
        <v>39</v>
      </c>
      <c r="P22" s="26" t="s">
        <v>225</v>
      </c>
    </row>
    <row r="23" spans="1:16" ht="14.5" customHeight="1">
      <c r="A23" s="51" t="s">
        <v>4</v>
      </c>
      <c r="B23" s="42" t="s">
        <v>42</v>
      </c>
      <c r="C23" s="43" t="s">
        <v>39</v>
      </c>
      <c r="P23" s="26" t="s">
        <v>226</v>
      </c>
    </row>
    <row r="24" spans="1:16">
      <c r="A24" s="53"/>
      <c r="B24" s="42"/>
      <c r="C24" s="43"/>
      <c r="P24" s="26" t="s">
        <v>227</v>
      </c>
    </row>
    <row r="25" spans="1:16">
      <c r="A25" s="52"/>
      <c r="B25" s="42"/>
      <c r="C25" s="43"/>
      <c r="P25" s="26" t="s">
        <v>228</v>
      </c>
    </row>
    <row r="26" spans="1:16">
      <c r="A26" s="11" t="s">
        <v>5</v>
      </c>
      <c r="B26" s="1" t="s">
        <v>43</v>
      </c>
      <c r="C26" s="4" t="s">
        <v>39</v>
      </c>
      <c r="H26" s="6"/>
      <c r="I26" s="6" t="s">
        <v>66</v>
      </c>
      <c r="J26" s="6" t="s">
        <v>67</v>
      </c>
      <c r="K26" s="6" t="s">
        <v>68</v>
      </c>
      <c r="L26" s="6" t="s">
        <v>69</v>
      </c>
      <c r="M26" s="6" t="s">
        <v>70</v>
      </c>
      <c r="P26" s="26" t="s">
        <v>229</v>
      </c>
    </row>
    <row r="27" spans="1:16">
      <c r="A27" s="11" t="s">
        <v>6</v>
      </c>
      <c r="B27" s="1" t="s">
        <v>44</v>
      </c>
      <c r="C27" s="4" t="s">
        <v>39</v>
      </c>
      <c r="H27" s="6" t="s">
        <v>71</v>
      </c>
      <c r="I27" s="7">
        <v>1</v>
      </c>
      <c r="J27" s="7">
        <v>1</v>
      </c>
      <c r="K27" s="7">
        <f>J27-I27</f>
        <v>0</v>
      </c>
      <c r="L27" s="7">
        <v>0</v>
      </c>
      <c r="M27" s="7">
        <v>0</v>
      </c>
      <c r="P27" s="26" t="s">
        <v>230</v>
      </c>
    </row>
    <row r="28" spans="1:16">
      <c r="A28" s="11" t="s">
        <v>7</v>
      </c>
      <c r="B28" s="1" t="s">
        <v>45</v>
      </c>
      <c r="C28" s="4" t="s">
        <v>38</v>
      </c>
      <c r="H28" s="6" t="s">
        <v>72</v>
      </c>
      <c r="I28" s="8">
        <v>1</v>
      </c>
      <c r="J28" s="8">
        <v>0</v>
      </c>
      <c r="K28" s="8">
        <f t="shared" ref="K28:K30" si="0">J28-I28</f>
        <v>-1</v>
      </c>
      <c r="L28" s="8">
        <v>0</v>
      </c>
      <c r="M28" s="8">
        <v>1</v>
      </c>
      <c r="P28" s="26" t="s">
        <v>231</v>
      </c>
    </row>
    <row r="29" spans="1:16">
      <c r="A29" s="11" t="s">
        <v>8</v>
      </c>
      <c r="B29" s="1" t="s">
        <v>46</v>
      </c>
      <c r="C29" s="4" t="s">
        <v>38</v>
      </c>
      <c r="H29" s="6" t="s">
        <v>73</v>
      </c>
      <c r="I29" s="9">
        <v>0</v>
      </c>
      <c r="J29" s="9">
        <v>1</v>
      </c>
      <c r="K29" s="9">
        <f t="shared" si="0"/>
        <v>1</v>
      </c>
      <c r="L29" s="9">
        <v>1</v>
      </c>
      <c r="M29" s="9">
        <v>0</v>
      </c>
      <c r="P29" s="26" t="s">
        <v>232</v>
      </c>
    </row>
    <row r="30" spans="1:16">
      <c r="A30" s="11" t="s">
        <v>9</v>
      </c>
      <c r="B30" s="1" t="s">
        <v>47</v>
      </c>
      <c r="C30" s="4" t="s">
        <v>50</v>
      </c>
      <c r="D30" s="39" t="s">
        <v>51</v>
      </c>
      <c r="E30" s="39"/>
      <c r="H30" s="6" t="s">
        <v>74</v>
      </c>
      <c r="I30" s="7">
        <v>0</v>
      </c>
      <c r="J30" s="7">
        <v>0</v>
      </c>
      <c r="K30" s="7">
        <f t="shared" si="0"/>
        <v>0</v>
      </c>
      <c r="L30" s="7">
        <v>0</v>
      </c>
      <c r="M30" s="7">
        <v>0</v>
      </c>
      <c r="P30" s="26" t="s">
        <v>233</v>
      </c>
    </row>
    <row r="31" spans="1:16">
      <c r="A31" s="11" t="s">
        <v>10</v>
      </c>
      <c r="B31" s="1" t="s">
        <v>48</v>
      </c>
      <c r="C31" s="4" t="s">
        <v>40</v>
      </c>
      <c r="D31" s="39"/>
      <c r="E31" s="39"/>
      <c r="P31" s="26" t="s">
        <v>234</v>
      </c>
    </row>
    <row r="32" spans="1:16">
      <c r="A32" s="11" t="s">
        <v>11</v>
      </c>
      <c r="B32" s="1" t="s">
        <v>49</v>
      </c>
      <c r="C32" s="4" t="s">
        <v>38</v>
      </c>
      <c r="D32" s="39"/>
      <c r="E32" s="39"/>
      <c r="P32" s="26" t="s">
        <v>235</v>
      </c>
    </row>
    <row r="33" spans="1:16">
      <c r="A33" s="23" t="s">
        <v>153</v>
      </c>
      <c r="B33" s="1" t="s">
        <v>155</v>
      </c>
      <c r="C33" s="4" t="s">
        <v>53</v>
      </c>
      <c r="D33" s="22"/>
      <c r="E33" s="22"/>
      <c r="P33" s="26" t="s">
        <v>236</v>
      </c>
    </row>
    <row r="34" spans="1:16">
      <c r="A34" s="23" t="s">
        <v>154</v>
      </c>
      <c r="B34" s="1" t="s">
        <v>156</v>
      </c>
      <c r="C34" s="4" t="s">
        <v>53</v>
      </c>
      <c r="D34" s="22"/>
      <c r="E34" s="22"/>
      <c r="P34" s="26" t="s">
        <v>237</v>
      </c>
    </row>
    <row r="35" spans="1:16">
      <c r="A35" s="11" t="s">
        <v>25</v>
      </c>
      <c r="B35" s="1" t="s">
        <v>52</v>
      </c>
      <c r="C35" s="4" t="s">
        <v>53</v>
      </c>
      <c r="P35" s="26" t="s">
        <v>238</v>
      </c>
    </row>
    <row r="36" spans="1:16">
      <c r="A36" s="11" t="s">
        <v>26</v>
      </c>
      <c r="B36" s="1" t="s">
        <v>54</v>
      </c>
      <c r="C36" s="4" t="s">
        <v>58</v>
      </c>
      <c r="P36" s="26" t="s">
        <v>239</v>
      </c>
    </row>
    <row r="37" spans="1:16">
      <c r="A37" s="11" t="s">
        <v>27</v>
      </c>
      <c r="B37" s="1" t="s">
        <v>55</v>
      </c>
      <c r="C37" s="4" t="s">
        <v>59</v>
      </c>
      <c r="P37" s="26" t="s">
        <v>240</v>
      </c>
    </row>
    <row r="38" spans="1:16">
      <c r="A38" s="11" t="s">
        <v>28</v>
      </c>
      <c r="B38" s="1" t="s">
        <v>56</v>
      </c>
      <c r="C38" s="4" t="s">
        <v>53</v>
      </c>
      <c r="P38" s="26" t="s">
        <v>241</v>
      </c>
    </row>
    <row r="39" spans="1:16">
      <c r="A39" s="11" t="s">
        <v>29</v>
      </c>
      <c r="B39" s="1" t="s">
        <v>57</v>
      </c>
      <c r="C39" s="4" t="s">
        <v>60</v>
      </c>
      <c r="P39" s="26" t="s">
        <v>242</v>
      </c>
    </row>
    <row r="40" spans="1:16">
      <c r="B40" s="44" t="s">
        <v>147</v>
      </c>
      <c r="P40" s="26" t="s">
        <v>243</v>
      </c>
    </row>
    <row r="41" spans="1:16">
      <c r="B41" s="44"/>
      <c r="P41" s="26" t="s">
        <v>244</v>
      </c>
    </row>
    <row r="42" spans="1:16">
      <c r="A42" s="17"/>
      <c r="B42" s="17"/>
      <c r="C42" s="17"/>
      <c r="P42" s="26" t="s">
        <v>245</v>
      </c>
    </row>
    <row r="43" spans="1:16" ht="18.5">
      <c r="A43" s="2" t="s">
        <v>91</v>
      </c>
      <c r="B43" s="3" t="s">
        <v>36</v>
      </c>
      <c r="C43" s="5" t="s">
        <v>37</v>
      </c>
      <c r="P43" s="26" t="s">
        <v>246</v>
      </c>
    </row>
    <row r="44" spans="1:16">
      <c r="A44" s="11" t="s">
        <v>86</v>
      </c>
      <c r="B44" s="1" t="s">
        <v>87</v>
      </c>
      <c r="P44" s="26" t="s">
        <v>247</v>
      </c>
    </row>
    <row r="45" spans="1:16">
      <c r="A45" s="11" t="s">
        <v>80</v>
      </c>
      <c r="B45" s="1" t="s">
        <v>31</v>
      </c>
      <c r="P45" s="26" t="s">
        <v>248</v>
      </c>
    </row>
    <row r="46" spans="1:16">
      <c r="B46" s="46" t="s">
        <v>88</v>
      </c>
      <c r="P46" s="26" t="s">
        <v>249</v>
      </c>
    </row>
    <row r="47" spans="1:16">
      <c r="B47" s="46"/>
      <c r="P47" s="26" t="s">
        <v>250</v>
      </c>
    </row>
    <row r="48" spans="1:16" ht="14.5" customHeight="1">
      <c r="B48" s="44" t="s">
        <v>146</v>
      </c>
      <c r="P48" s="26" t="s">
        <v>251</v>
      </c>
    </row>
    <row r="49" spans="1:16" ht="14.5" customHeight="1">
      <c r="B49" s="44"/>
      <c r="P49" s="26" t="s">
        <v>252</v>
      </c>
    </row>
    <row r="50" spans="1:16" ht="14.5" customHeight="1">
      <c r="B50" s="44"/>
      <c r="P50" s="26" t="s">
        <v>253</v>
      </c>
    </row>
    <row r="51" spans="1:16" ht="14.5" customHeight="1">
      <c r="A51" s="17"/>
      <c r="B51" s="17"/>
      <c r="C51" s="17"/>
      <c r="P51" s="26" t="s">
        <v>254</v>
      </c>
    </row>
    <row r="52" spans="1:16" ht="18.5">
      <c r="A52" s="2" t="s">
        <v>123</v>
      </c>
      <c r="B52" s="3" t="s">
        <v>36</v>
      </c>
      <c r="C52" s="5" t="s">
        <v>37</v>
      </c>
      <c r="P52" s="26" t="s">
        <v>255</v>
      </c>
    </row>
    <row r="53" spans="1:16" ht="14.5" customHeight="1">
      <c r="A53" s="11" t="s">
        <v>131</v>
      </c>
      <c r="B53" s="1" t="s">
        <v>133</v>
      </c>
      <c r="E53" s="38" t="s">
        <v>152</v>
      </c>
      <c r="F53" s="38"/>
      <c r="G53" s="38"/>
      <c r="H53" s="38"/>
      <c r="P53" s="26" t="s">
        <v>256</v>
      </c>
    </row>
    <row r="54" spans="1:16" ht="14.5" customHeight="1">
      <c r="A54" s="11" t="s">
        <v>115</v>
      </c>
      <c r="B54" s="1" t="s">
        <v>134</v>
      </c>
      <c r="C54" s="4" t="s">
        <v>98</v>
      </c>
      <c r="E54" s="38"/>
      <c r="F54" s="38"/>
      <c r="G54" s="38"/>
      <c r="H54" s="38"/>
      <c r="P54" s="26" t="s">
        <v>257</v>
      </c>
    </row>
    <row r="55" spans="1:16" ht="14.5" customHeight="1">
      <c r="A55" s="11" t="s">
        <v>116</v>
      </c>
      <c r="B55" s="1" t="s">
        <v>135</v>
      </c>
      <c r="C55" s="4" t="s">
        <v>98</v>
      </c>
      <c r="E55" s="38"/>
      <c r="F55" s="38"/>
      <c r="G55" s="38"/>
      <c r="H55" s="38"/>
      <c r="P55" s="26" t="s">
        <v>258</v>
      </c>
    </row>
    <row r="56" spans="1:16" ht="14.5" customHeight="1">
      <c r="A56" s="11" t="s">
        <v>117</v>
      </c>
      <c r="B56" s="1" t="s">
        <v>136</v>
      </c>
      <c r="C56" s="4" t="s">
        <v>98</v>
      </c>
      <c r="P56" s="26" t="s">
        <v>259</v>
      </c>
    </row>
    <row r="57" spans="1:16" ht="14.5" customHeight="1">
      <c r="A57" s="11" t="s">
        <v>118</v>
      </c>
      <c r="B57" s="1" t="s">
        <v>137</v>
      </c>
      <c r="C57" s="4" t="s">
        <v>132</v>
      </c>
      <c r="P57" s="26" t="s">
        <v>260</v>
      </c>
    </row>
    <row r="58" spans="1:16" ht="14.5" customHeight="1">
      <c r="A58" s="11" t="s">
        <v>119</v>
      </c>
      <c r="B58" s="1" t="s">
        <v>138</v>
      </c>
      <c r="C58" s="4" t="s">
        <v>39</v>
      </c>
      <c r="P58" s="26" t="s">
        <v>261</v>
      </c>
    </row>
    <row r="59" spans="1:16" ht="14.5" customHeight="1">
      <c r="A59" s="11" t="s">
        <v>121</v>
      </c>
      <c r="B59" s="1" t="s">
        <v>139</v>
      </c>
      <c r="C59" s="4" t="s">
        <v>39</v>
      </c>
      <c r="P59" s="26" t="s">
        <v>262</v>
      </c>
    </row>
    <row r="60" spans="1:16" ht="14.5" customHeight="1">
      <c r="A60" s="11" t="s">
        <v>122</v>
      </c>
      <c r="B60" s="1" t="s">
        <v>140</v>
      </c>
      <c r="C60" s="4" t="s">
        <v>39</v>
      </c>
      <c r="P60" s="26" t="s">
        <v>263</v>
      </c>
    </row>
    <row r="61" spans="1:16" ht="14.5" customHeight="1">
      <c r="A61" s="11" t="s">
        <v>120</v>
      </c>
      <c r="B61" s="1" t="s">
        <v>141</v>
      </c>
      <c r="C61" s="4" t="s">
        <v>98</v>
      </c>
      <c r="P61" s="26" t="s">
        <v>264</v>
      </c>
    </row>
    <row r="62" spans="1:16" ht="14.5" customHeight="1">
      <c r="A62" s="11" t="s">
        <v>126</v>
      </c>
      <c r="B62" s="1" t="s">
        <v>142</v>
      </c>
      <c r="C62" s="4" t="s">
        <v>39</v>
      </c>
      <c r="P62" s="26" t="s">
        <v>265</v>
      </c>
    </row>
    <row r="63" spans="1:16" ht="14.5" customHeight="1">
      <c r="A63" s="11" t="s">
        <v>127</v>
      </c>
      <c r="B63" s="1" t="s">
        <v>143</v>
      </c>
      <c r="C63" s="4" t="s">
        <v>39</v>
      </c>
      <c r="P63" s="26" t="s">
        <v>266</v>
      </c>
    </row>
    <row r="64" spans="1:16" ht="14.5" customHeight="1">
      <c r="A64" s="11" t="s">
        <v>125</v>
      </c>
      <c r="B64" s="1" t="s">
        <v>144</v>
      </c>
      <c r="C64" s="4" t="s">
        <v>39</v>
      </c>
      <c r="P64" s="26" t="s">
        <v>267</v>
      </c>
    </row>
    <row r="65" spans="1:16" ht="14.5" customHeight="1">
      <c r="B65" s="47" t="s">
        <v>145</v>
      </c>
      <c r="P65" s="26" t="s">
        <v>268</v>
      </c>
    </row>
    <row r="66" spans="1:16" ht="14.5" customHeight="1">
      <c r="B66" s="47"/>
      <c r="P66" s="26" t="s">
        <v>269</v>
      </c>
    </row>
    <row r="67" spans="1:16" ht="14.5" customHeight="1">
      <c r="A67" s="20"/>
      <c r="B67" s="17"/>
      <c r="C67" s="21"/>
      <c r="P67" s="26" t="s">
        <v>270</v>
      </c>
    </row>
    <row r="68" spans="1:16" ht="18.5">
      <c r="A68" s="2" t="s">
        <v>124</v>
      </c>
      <c r="B68" s="3" t="s">
        <v>36</v>
      </c>
      <c r="C68" s="5" t="s">
        <v>37</v>
      </c>
      <c r="P68" s="26" t="s">
        <v>271</v>
      </c>
    </row>
    <row r="69" spans="1:16" ht="14.5" customHeight="1">
      <c r="A69" s="11" t="s">
        <v>86</v>
      </c>
      <c r="B69" s="1" t="s">
        <v>87</v>
      </c>
      <c r="C69" s="4"/>
      <c r="P69" s="26" t="s">
        <v>272</v>
      </c>
    </row>
    <row r="70" spans="1:16" ht="14.5" customHeight="1">
      <c r="A70" s="11" t="s">
        <v>131</v>
      </c>
      <c r="B70" s="1" t="s">
        <v>133</v>
      </c>
      <c r="C70" s="4"/>
      <c r="P70" s="26" t="s">
        <v>273</v>
      </c>
    </row>
    <row r="71" spans="1:16" ht="14.5" customHeight="1">
      <c r="B71" s="47" t="s">
        <v>150</v>
      </c>
      <c r="C71" s="4"/>
      <c r="P71" s="26" t="s">
        <v>274</v>
      </c>
    </row>
    <row r="72" spans="1:16" ht="14.5" customHeight="1">
      <c r="B72" s="47"/>
      <c r="C72" s="4"/>
      <c r="P72" s="26" t="s">
        <v>275</v>
      </c>
    </row>
    <row r="73" spans="1:16" ht="14.5" customHeight="1">
      <c r="A73" s="17"/>
      <c r="B73" s="17"/>
      <c r="C73" s="17"/>
      <c r="P73" s="26" t="s">
        <v>276</v>
      </c>
    </row>
    <row r="74" spans="1:16" ht="18.5">
      <c r="A74" s="2" t="s">
        <v>102</v>
      </c>
      <c r="B74" s="3" t="s">
        <v>36</v>
      </c>
      <c r="C74" s="5" t="s">
        <v>37</v>
      </c>
      <c r="P74" s="26" t="s">
        <v>277</v>
      </c>
    </row>
    <row r="75" spans="1:16" ht="14.5" customHeight="1">
      <c r="A75" s="11" t="s">
        <v>86</v>
      </c>
      <c r="B75" s="1" t="s">
        <v>87</v>
      </c>
      <c r="P75" s="26" t="s">
        <v>278</v>
      </c>
    </row>
    <row r="76" spans="1:16" ht="14.5" customHeight="1">
      <c r="A76" s="11" t="s">
        <v>100</v>
      </c>
      <c r="B76" s="1" t="s">
        <v>104</v>
      </c>
      <c r="C76" s="4" t="s">
        <v>93</v>
      </c>
      <c r="P76" s="26" t="s">
        <v>279</v>
      </c>
    </row>
    <row r="77" spans="1:16" ht="14.5" customHeight="1">
      <c r="A77" s="11" t="s">
        <v>101</v>
      </c>
      <c r="B77" s="1" t="s">
        <v>105</v>
      </c>
      <c r="C77" s="4" t="s">
        <v>94</v>
      </c>
      <c r="P77" s="26" t="s">
        <v>280</v>
      </c>
    </row>
    <row r="78" spans="1:16" ht="14.5" customHeight="1">
      <c r="B78" s="46" t="s">
        <v>109</v>
      </c>
      <c r="C78" s="4"/>
      <c r="P78" s="26" t="s">
        <v>281</v>
      </c>
    </row>
    <row r="79" spans="1:16" ht="14.5" customHeight="1">
      <c r="B79" s="46"/>
      <c r="C79" s="4"/>
      <c r="P79" s="26" t="s">
        <v>282</v>
      </c>
    </row>
    <row r="80" spans="1:16" ht="14.5" customHeight="1">
      <c r="B80" s="44" t="s">
        <v>110</v>
      </c>
      <c r="C80" s="4"/>
      <c r="P80" s="26" t="s">
        <v>283</v>
      </c>
    </row>
    <row r="81" spans="1:16" ht="14.5" customHeight="1">
      <c r="B81" s="44"/>
      <c r="C81" s="4"/>
      <c r="P81" s="26" t="s">
        <v>284</v>
      </c>
    </row>
    <row r="82" spans="1:16" ht="14.5" customHeight="1">
      <c r="A82" s="17"/>
      <c r="B82" s="17"/>
      <c r="C82" s="17"/>
      <c r="P82" s="26" t="s">
        <v>285</v>
      </c>
    </row>
    <row r="83" spans="1:16" ht="18.5">
      <c r="A83" s="2" t="s">
        <v>65</v>
      </c>
      <c r="B83" s="3" t="s">
        <v>36</v>
      </c>
      <c r="C83" s="5" t="s">
        <v>37</v>
      </c>
      <c r="P83" s="26" t="s">
        <v>286</v>
      </c>
    </row>
    <row r="84" spans="1:16">
      <c r="A84" s="11" t="s">
        <v>75</v>
      </c>
      <c r="B84" s="1" t="s">
        <v>78</v>
      </c>
      <c r="C84" s="4" t="s">
        <v>41</v>
      </c>
      <c r="P84" s="26" t="s">
        <v>287</v>
      </c>
    </row>
    <row r="85" spans="1:16">
      <c r="A85" s="11" t="s">
        <v>86</v>
      </c>
      <c r="B85" s="1" t="s">
        <v>87</v>
      </c>
      <c r="P85" s="26" t="s">
        <v>288</v>
      </c>
    </row>
    <row r="86" spans="1:16">
      <c r="B86" s="13" t="s">
        <v>89</v>
      </c>
      <c r="P86" s="26" t="s">
        <v>289</v>
      </c>
    </row>
    <row r="87" spans="1:16" ht="14.5" customHeight="1">
      <c r="B87" s="44" t="s">
        <v>148</v>
      </c>
      <c r="P87" s="26" t="s">
        <v>290</v>
      </c>
    </row>
    <row r="88" spans="1:16">
      <c r="B88" s="44"/>
      <c r="P88" s="26" t="s">
        <v>291</v>
      </c>
    </row>
    <row r="89" spans="1:16">
      <c r="B89" s="44"/>
      <c r="P89" s="26" t="s">
        <v>292</v>
      </c>
    </row>
    <row r="90" spans="1:16">
      <c r="A90" s="17"/>
      <c r="B90" s="17"/>
      <c r="C90" s="17"/>
      <c r="P90" s="26" t="s">
        <v>293</v>
      </c>
    </row>
    <row r="91" spans="1:16" ht="18.5">
      <c r="A91" s="2" t="s">
        <v>90</v>
      </c>
      <c r="B91" s="3" t="s">
        <v>36</v>
      </c>
      <c r="C91" s="5" t="s">
        <v>37</v>
      </c>
      <c r="P91" s="26" t="s">
        <v>294</v>
      </c>
    </row>
    <row r="92" spans="1:16">
      <c r="A92" s="11" t="s">
        <v>86</v>
      </c>
      <c r="B92" s="1" t="s">
        <v>87</v>
      </c>
      <c r="P92" s="26" t="s">
        <v>295</v>
      </c>
    </row>
    <row r="93" spans="1:16" ht="14.5" customHeight="1">
      <c r="B93" s="45" t="s">
        <v>108</v>
      </c>
      <c r="P93" s="26" t="s">
        <v>296</v>
      </c>
    </row>
    <row r="94" spans="1:16">
      <c r="B94" s="45"/>
      <c r="P94" s="26" t="s">
        <v>297</v>
      </c>
    </row>
    <row r="95" spans="1:16">
      <c r="B95" s="45"/>
      <c r="P95" s="26" t="s">
        <v>298</v>
      </c>
    </row>
    <row r="96" spans="1:16" ht="14.5" customHeight="1">
      <c r="B96" s="44" t="s">
        <v>149</v>
      </c>
      <c r="P96" s="26" t="s">
        <v>299</v>
      </c>
    </row>
    <row r="97" spans="1:16">
      <c r="B97" s="44"/>
      <c r="P97" s="26" t="s">
        <v>300</v>
      </c>
    </row>
    <row r="98" spans="1:16">
      <c r="B98" s="44"/>
      <c r="P98" s="26" t="s">
        <v>301</v>
      </c>
    </row>
    <row r="99" spans="1:16">
      <c r="A99" s="17"/>
      <c r="B99" s="17"/>
      <c r="C99" s="17"/>
      <c r="P99" s="26" t="s">
        <v>302</v>
      </c>
    </row>
    <row r="100" spans="1:16" ht="18.5">
      <c r="A100" s="2" t="s">
        <v>106</v>
      </c>
      <c r="B100" s="3" t="s">
        <v>36</v>
      </c>
      <c r="C100" s="5" t="s">
        <v>37</v>
      </c>
      <c r="P100" s="26" t="s">
        <v>303</v>
      </c>
    </row>
    <row r="101" spans="1:16">
      <c r="A101" s="11" t="s">
        <v>86</v>
      </c>
      <c r="B101" s="1" t="s">
        <v>87</v>
      </c>
      <c r="P101" s="26" t="s">
        <v>304</v>
      </c>
    </row>
    <row r="102" spans="1:16">
      <c r="B102" s="45" t="s">
        <v>107</v>
      </c>
      <c r="P102" s="26" t="s">
        <v>305</v>
      </c>
    </row>
    <row r="103" spans="1:16">
      <c r="B103" s="45"/>
      <c r="P103" s="26" t="s">
        <v>306</v>
      </c>
    </row>
    <row r="104" spans="1:16">
      <c r="B104" s="45"/>
      <c r="P104" s="26" t="s">
        <v>307</v>
      </c>
    </row>
    <row r="105" spans="1:16" ht="14.5" customHeight="1">
      <c r="B105" s="44" t="s">
        <v>149</v>
      </c>
      <c r="P105" s="26" t="s">
        <v>308</v>
      </c>
    </row>
    <row r="106" spans="1:16">
      <c r="B106" s="44"/>
      <c r="P106" s="26" t="s">
        <v>309</v>
      </c>
    </row>
    <row r="107" spans="1:16">
      <c r="B107" s="44"/>
      <c r="P107" s="26" t="s">
        <v>310</v>
      </c>
    </row>
    <row r="108" spans="1:16">
      <c r="A108" s="17"/>
      <c r="B108" s="17"/>
      <c r="C108" s="17"/>
      <c r="P108" s="26" t="s">
        <v>311</v>
      </c>
    </row>
    <row r="109" spans="1:16" ht="18.5">
      <c r="A109" s="2" t="s">
        <v>164</v>
      </c>
      <c r="B109" s="3" t="s">
        <v>36</v>
      </c>
      <c r="C109" s="5" t="s">
        <v>37</v>
      </c>
      <c r="P109" s="26" t="s">
        <v>312</v>
      </c>
    </row>
    <row r="110" spans="1:16">
      <c r="A110" s="11" t="s">
        <v>86</v>
      </c>
      <c r="P110" s="26" t="s">
        <v>313</v>
      </c>
    </row>
    <row r="111" spans="1:16">
      <c r="P111" s="26" t="s">
        <v>314</v>
      </c>
    </row>
    <row r="112" spans="1:16">
      <c r="P112" s="26" t="s">
        <v>315</v>
      </c>
    </row>
    <row r="113" spans="1:16">
      <c r="P113" s="26" t="s">
        <v>316</v>
      </c>
    </row>
    <row r="114" spans="1:16" ht="18.5">
      <c r="A114" s="2" t="s">
        <v>165</v>
      </c>
      <c r="B114" s="3" t="s">
        <v>36</v>
      </c>
      <c r="C114" s="5" t="s">
        <v>37</v>
      </c>
      <c r="P114" s="26" t="s">
        <v>317</v>
      </c>
    </row>
    <row r="115" spans="1:16">
      <c r="A115" s="11" t="s">
        <v>86</v>
      </c>
      <c r="P115" s="26" t="s">
        <v>318</v>
      </c>
    </row>
    <row r="116" spans="1:16">
      <c r="P116" s="26" t="s">
        <v>319</v>
      </c>
    </row>
    <row r="117" spans="1:16">
      <c r="P117" s="26" t="s">
        <v>320</v>
      </c>
    </row>
    <row r="118" spans="1:16">
      <c r="A118" t="s">
        <v>383</v>
      </c>
      <c r="B118" t="s">
        <v>388</v>
      </c>
      <c r="P118" s="26" t="s">
        <v>321</v>
      </c>
    </row>
    <row r="119" spans="1:16">
      <c r="A119" t="s">
        <v>384</v>
      </c>
      <c r="B119" t="s">
        <v>389</v>
      </c>
      <c r="P119" s="26" t="s">
        <v>322</v>
      </c>
    </row>
    <row r="120" spans="1:16">
      <c r="A120" t="s">
        <v>385</v>
      </c>
      <c r="B120" t="s">
        <v>390</v>
      </c>
      <c r="P120" s="26" t="s">
        <v>323</v>
      </c>
    </row>
    <row r="121" spans="1:16">
      <c r="A121" t="s">
        <v>386</v>
      </c>
      <c r="B121" t="s">
        <v>391</v>
      </c>
      <c r="P121" s="26" t="s">
        <v>324</v>
      </c>
    </row>
    <row r="122" spans="1:16">
      <c r="P122" s="26" t="s">
        <v>325</v>
      </c>
    </row>
    <row r="123" spans="1:16">
      <c r="P123" s="26" t="s">
        <v>326</v>
      </c>
    </row>
    <row r="124" spans="1:16">
      <c r="P124" s="26" t="s">
        <v>327</v>
      </c>
    </row>
    <row r="125" spans="1:16">
      <c r="P125" s="26" t="s">
        <v>328</v>
      </c>
    </row>
    <row r="126" spans="1:16">
      <c r="P126" s="26" t="s">
        <v>329</v>
      </c>
    </row>
    <row r="127" spans="1:16">
      <c r="P127" s="26" t="s">
        <v>330</v>
      </c>
    </row>
    <row r="128" spans="1:16">
      <c r="P128" s="26" t="s">
        <v>331</v>
      </c>
    </row>
    <row r="129" spans="1:16">
      <c r="A129" s="12" t="s">
        <v>187</v>
      </c>
      <c r="B129" t="s">
        <v>195</v>
      </c>
      <c r="P129" s="26" t="s">
        <v>332</v>
      </c>
    </row>
    <row r="130" spans="1:16">
      <c r="A130" s="12" t="s">
        <v>171</v>
      </c>
      <c r="B130" t="s">
        <v>196</v>
      </c>
      <c r="P130" s="26" t="s">
        <v>333</v>
      </c>
    </row>
    <row r="131" spans="1:16">
      <c r="A131" s="12" t="s">
        <v>172</v>
      </c>
      <c r="B131" t="s">
        <v>196</v>
      </c>
      <c r="P131" s="26" t="s">
        <v>334</v>
      </c>
    </row>
    <row r="132" spans="1:16">
      <c r="A132" s="12" t="s">
        <v>173</v>
      </c>
      <c r="B132" t="s">
        <v>197</v>
      </c>
      <c r="P132" s="26" t="s">
        <v>335</v>
      </c>
    </row>
    <row r="133" spans="1:16">
      <c r="A133" s="12" t="s">
        <v>174</v>
      </c>
      <c r="B133" t="s">
        <v>197</v>
      </c>
      <c r="P133" s="26" t="s">
        <v>336</v>
      </c>
    </row>
    <row r="134" spans="1:16">
      <c r="A134" s="12" t="s">
        <v>175</v>
      </c>
      <c r="B134" t="b">
        <v>1</v>
      </c>
      <c r="P134" s="26" t="s">
        <v>337</v>
      </c>
    </row>
    <row r="135" spans="1:16">
      <c r="A135" s="12" t="s">
        <v>176</v>
      </c>
      <c r="B135" t="s">
        <v>186</v>
      </c>
      <c r="P135" s="26" t="s">
        <v>338</v>
      </c>
    </row>
    <row r="136" spans="1:16">
      <c r="A136" s="12" t="s">
        <v>177</v>
      </c>
      <c r="B136" t="s">
        <v>198</v>
      </c>
      <c r="P136" s="26" t="s">
        <v>339</v>
      </c>
    </row>
    <row r="137" spans="1:16">
      <c r="A137" s="12" t="s">
        <v>182</v>
      </c>
      <c r="B137" t="s">
        <v>199</v>
      </c>
      <c r="P137" s="26" t="s">
        <v>340</v>
      </c>
    </row>
    <row r="138" spans="1:16">
      <c r="A138" s="12" t="s">
        <v>183</v>
      </c>
      <c r="B138" t="s">
        <v>189</v>
      </c>
      <c r="P138" s="26" t="s">
        <v>341</v>
      </c>
    </row>
    <row r="139" spans="1:16">
      <c r="A139" s="12" t="s">
        <v>178</v>
      </c>
      <c r="B139" t="s">
        <v>200</v>
      </c>
      <c r="P139" s="26" t="s">
        <v>342</v>
      </c>
    </row>
    <row r="140" spans="1:16">
      <c r="A140" s="12" t="s">
        <v>179</v>
      </c>
      <c r="B140" t="s">
        <v>201</v>
      </c>
      <c r="P140" s="26" t="s">
        <v>343</v>
      </c>
    </row>
    <row r="141" spans="1:16">
      <c r="A141" s="12" t="s">
        <v>180</v>
      </c>
      <c r="B141" t="s">
        <v>202</v>
      </c>
      <c r="P141" s="26" t="s">
        <v>344</v>
      </c>
    </row>
    <row r="142" spans="1:16">
      <c r="A142" s="12" t="s">
        <v>181</v>
      </c>
      <c r="B142" t="s">
        <v>203</v>
      </c>
      <c r="P142" s="26" t="s">
        <v>345</v>
      </c>
    </row>
    <row r="143" spans="1:16">
      <c r="A143" s="12" t="s">
        <v>184</v>
      </c>
      <c r="B143" t="s">
        <v>204</v>
      </c>
    </row>
    <row r="144" spans="1:16">
      <c r="A144" s="12" t="s">
        <v>185</v>
      </c>
      <c r="B144" t="s">
        <v>346</v>
      </c>
    </row>
    <row r="146" spans="4:6">
      <c r="D146" t="s">
        <v>352</v>
      </c>
    </row>
    <row r="147" spans="4:6">
      <c r="D147" t="s">
        <v>353</v>
      </c>
      <c r="E147" t="s">
        <v>358</v>
      </c>
      <c r="F147" t="s">
        <v>364</v>
      </c>
    </row>
    <row r="148" spans="4:6">
      <c r="D148" t="s">
        <v>129</v>
      </c>
      <c r="E148" t="s">
        <v>358</v>
      </c>
      <c r="F148" s="25" t="s">
        <v>363</v>
      </c>
    </row>
    <row r="149" spans="4:6">
      <c r="D149" t="s">
        <v>354</v>
      </c>
      <c r="E149" t="s">
        <v>358</v>
      </c>
      <c r="F149" s="25" t="s">
        <v>363</v>
      </c>
    </row>
    <row r="150" spans="4:6">
      <c r="D150" t="s">
        <v>355</v>
      </c>
      <c r="E150" t="s">
        <v>359</v>
      </c>
      <c r="F150" s="25" t="s">
        <v>363</v>
      </c>
    </row>
    <row r="151" spans="4:6">
      <c r="D151" t="s">
        <v>356</v>
      </c>
      <c r="E151" t="s">
        <v>360</v>
      </c>
      <c r="F151" s="25" t="s">
        <v>363</v>
      </c>
    </row>
    <row r="152" spans="4:6">
      <c r="D152" t="s">
        <v>357</v>
      </c>
      <c r="E152" t="s">
        <v>360</v>
      </c>
      <c r="F152" s="25" t="s">
        <v>361</v>
      </c>
    </row>
    <row r="153" spans="4:6">
      <c r="D153" t="s">
        <v>362</v>
      </c>
      <c r="E153" t="s">
        <v>360</v>
      </c>
      <c r="F153" s="25" t="s">
        <v>363</v>
      </c>
    </row>
  </sheetData>
  <mergeCells count="27">
    <mergeCell ref="B12:B13"/>
    <mergeCell ref="A12:A13"/>
    <mergeCell ref="C12:C13"/>
    <mergeCell ref="B102:B104"/>
    <mergeCell ref="B96:B98"/>
    <mergeCell ref="A17:A18"/>
    <mergeCell ref="A19:A20"/>
    <mergeCell ref="A23:A25"/>
    <mergeCell ref="B105:B107"/>
    <mergeCell ref="B87:B89"/>
    <mergeCell ref="B93:B95"/>
    <mergeCell ref="B46:B47"/>
    <mergeCell ref="B40:B41"/>
    <mergeCell ref="B78:B79"/>
    <mergeCell ref="B80:B81"/>
    <mergeCell ref="B48:B50"/>
    <mergeCell ref="B65:B66"/>
    <mergeCell ref="B71:B72"/>
    <mergeCell ref="E53:H55"/>
    <mergeCell ref="D30:E32"/>
    <mergeCell ref="B17:B18"/>
    <mergeCell ref="B19:B20"/>
    <mergeCell ref="C17:C18"/>
    <mergeCell ref="C19:C20"/>
    <mergeCell ref="B23:B25"/>
    <mergeCell ref="C23:C25"/>
    <mergeCell ref="E16:H17"/>
  </mergeCells>
  <hyperlinks>
    <hyperlink ref="F152" r:id="rId1" xr:uid="{EB3A5609-2475-4F75-81A3-9B8F45788925}"/>
    <hyperlink ref="F153" r:id="rId2" xr:uid="{E1EDF7A5-8C5C-4FDF-B70F-01424183EAFF}"/>
    <hyperlink ref="F148" r:id="rId3" xr:uid="{79F90E40-E1FE-44D5-B74C-16D39D32F4AC}"/>
    <hyperlink ref="F150" r:id="rId4" xr:uid="{4262FE28-6707-4176-9481-A825FFAF3C66}"/>
    <hyperlink ref="F151" r:id="rId5" xr:uid="{E0ED0422-3D76-4ECB-870C-F34B4555A80D}"/>
    <hyperlink ref="F149" r:id="rId6" xr:uid="{653920C3-931C-46A5-AA3E-B2ED702E4570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DB81-3B26-43F7-BAA2-56408169CDAA}">
  <dimension ref="A1:C25"/>
  <sheetViews>
    <sheetView workbookViewId="0">
      <selection activeCell="C6" sqref="C6"/>
    </sheetView>
  </sheetViews>
  <sheetFormatPr defaultRowHeight="14.5"/>
  <cols>
    <col min="2" max="2" width="11.81640625" bestFit="1" customWidth="1"/>
    <col min="3" max="3" width="11.453125" bestFit="1" customWidth="1"/>
  </cols>
  <sheetData>
    <row r="1" spans="1:3">
      <c r="A1" s="12" t="s">
        <v>75</v>
      </c>
      <c r="B1" s="12" t="s">
        <v>382</v>
      </c>
      <c r="C1" s="12" t="s">
        <v>381</v>
      </c>
    </row>
    <row r="2" spans="1:3">
      <c r="A2" s="12">
        <v>1</v>
      </c>
      <c r="B2" s="28">
        <v>18.328635463900685</v>
      </c>
      <c r="C2" s="28">
        <f>B2*0.5</f>
        <v>9.1643177319503426</v>
      </c>
    </row>
    <row r="3" spans="1:3">
      <c r="A3" s="12">
        <v>2</v>
      </c>
      <c r="B3" s="28">
        <v>14.646397124086889</v>
      </c>
      <c r="C3" s="28">
        <f t="shared" ref="C3:C25" si="0">B3*0.5</f>
        <v>7.3231985620434443</v>
      </c>
    </row>
    <row r="4" spans="1:3">
      <c r="A4" s="12">
        <v>3</v>
      </c>
      <c r="B4" s="28">
        <v>11.900761686182319</v>
      </c>
      <c r="C4" s="28">
        <f t="shared" si="0"/>
        <v>5.9503808430911596</v>
      </c>
    </row>
    <row r="5" spans="1:3">
      <c r="A5" s="12">
        <v>4</v>
      </c>
      <c r="B5" s="28">
        <v>10.840120176327938</v>
      </c>
      <c r="C5" s="28">
        <f t="shared" si="0"/>
        <v>5.4200600881639689</v>
      </c>
    </row>
    <row r="6" spans="1:3">
      <c r="A6" s="12">
        <v>5</v>
      </c>
      <c r="B6" s="28">
        <v>10</v>
      </c>
      <c r="C6" s="28">
        <f t="shared" si="0"/>
        <v>5</v>
      </c>
    </row>
    <row r="7" spans="1:3">
      <c r="A7" s="12">
        <v>6</v>
      </c>
      <c r="B7" s="28">
        <v>10.424033780095147</v>
      </c>
      <c r="C7" s="28">
        <f t="shared" si="0"/>
        <v>5.2120168900475736</v>
      </c>
    </row>
    <row r="8" spans="1:3">
      <c r="A8" s="12">
        <v>7</v>
      </c>
      <c r="B8" s="28">
        <v>11.475093864545382</v>
      </c>
      <c r="C8" s="28">
        <f t="shared" si="0"/>
        <v>5.7375469322726911</v>
      </c>
    </row>
    <row r="9" spans="1:3">
      <c r="A9" s="12">
        <v>8</v>
      </c>
      <c r="B9" s="28">
        <v>16.567955702619294</v>
      </c>
      <c r="C9" s="28">
        <f t="shared" si="0"/>
        <v>8.2839778513096469</v>
      </c>
    </row>
    <row r="10" spans="1:3">
      <c r="A10" s="12">
        <v>9</v>
      </c>
      <c r="B10" s="28">
        <v>23.326945716397237</v>
      </c>
      <c r="C10" s="28">
        <f t="shared" si="0"/>
        <v>11.663472858198618</v>
      </c>
    </row>
    <row r="11" spans="1:3">
      <c r="A11" s="12">
        <v>10</v>
      </c>
      <c r="B11" s="28">
        <v>25.814179766851986</v>
      </c>
      <c r="C11" s="28">
        <f t="shared" si="0"/>
        <v>12.907089883425993</v>
      </c>
    </row>
    <row r="12" spans="1:3">
      <c r="A12" s="12">
        <v>11</v>
      </c>
      <c r="B12" s="28">
        <v>27.087766599448141</v>
      </c>
      <c r="C12" s="28">
        <f t="shared" si="0"/>
        <v>13.543883299724071</v>
      </c>
    </row>
    <row r="13" spans="1:3">
      <c r="A13" s="12">
        <v>12</v>
      </c>
      <c r="B13" s="28">
        <v>27.595210772790235</v>
      </c>
      <c r="C13" s="28">
        <f t="shared" si="0"/>
        <v>13.797605386395118</v>
      </c>
    </row>
    <row r="14" spans="1:3">
      <c r="A14" s="12">
        <v>13</v>
      </c>
      <c r="B14" s="28">
        <v>26.280550077802662</v>
      </c>
      <c r="C14" s="28">
        <f t="shared" si="0"/>
        <v>13.140275038901331</v>
      </c>
    </row>
    <row r="15" spans="1:3">
      <c r="A15" s="12">
        <v>14</v>
      </c>
      <c r="B15" s="28">
        <v>25.884517827764597</v>
      </c>
      <c r="C15" s="28">
        <f t="shared" si="0"/>
        <v>12.942258913882299</v>
      </c>
    </row>
    <row r="16" spans="1:3">
      <c r="A16" s="12">
        <v>15</v>
      </c>
      <c r="B16" s="28">
        <v>26.517486101362561</v>
      </c>
      <c r="C16" s="28">
        <f t="shared" si="0"/>
        <v>13.25874305068128</v>
      </c>
    </row>
    <row r="17" spans="1:3">
      <c r="A17" s="12">
        <v>16</v>
      </c>
      <c r="B17" s="28">
        <v>26.022222964968375</v>
      </c>
      <c r="C17" s="28">
        <f t="shared" si="0"/>
        <v>13.011111482484187</v>
      </c>
    </row>
    <row r="18" spans="1:3">
      <c r="A18" s="12">
        <v>17</v>
      </c>
      <c r="B18" s="28">
        <v>26.60409030307757</v>
      </c>
      <c r="C18" s="28">
        <f t="shared" si="0"/>
        <v>13.302045151538785</v>
      </c>
    </row>
    <row r="19" spans="1:3">
      <c r="A19" s="12">
        <v>18</v>
      </c>
      <c r="B19" s="28">
        <v>28.088839867642641</v>
      </c>
      <c r="C19" s="28">
        <f t="shared" si="0"/>
        <v>14.04441993382132</v>
      </c>
    </row>
    <row r="20" spans="1:3">
      <c r="A20" s="12">
        <v>19</v>
      </c>
      <c r="B20" s="28">
        <v>30</v>
      </c>
      <c r="C20" s="28">
        <f t="shared" si="0"/>
        <v>15</v>
      </c>
    </row>
    <row r="21" spans="1:3">
      <c r="A21" s="12">
        <v>20</v>
      </c>
      <c r="B21" s="28">
        <v>28.842950039179854</v>
      </c>
      <c r="C21" s="28">
        <f t="shared" si="0"/>
        <v>14.421475019589927</v>
      </c>
    </row>
    <row r="22" spans="1:3">
      <c r="A22" s="12">
        <v>21</v>
      </c>
      <c r="B22" s="28">
        <v>27.879236902599981</v>
      </c>
      <c r="C22" s="28">
        <f t="shared" si="0"/>
        <v>13.939618451299991</v>
      </c>
    </row>
    <row r="23" spans="1:3">
      <c r="A23" s="12">
        <v>22</v>
      </c>
      <c r="B23" s="28">
        <v>26.565170404536687</v>
      </c>
      <c r="C23" s="28">
        <f t="shared" si="0"/>
        <v>13.282585202268343</v>
      </c>
    </row>
    <row r="24" spans="1:3">
      <c r="A24" s="12">
        <v>23</v>
      </c>
      <c r="B24" s="28">
        <v>23.998091142380726</v>
      </c>
      <c r="C24" s="28">
        <f t="shared" si="0"/>
        <v>11.999045571190363</v>
      </c>
    </row>
    <row r="25" spans="1:3">
      <c r="A25" s="12">
        <v>24</v>
      </c>
      <c r="B25" s="28">
        <v>20.445164908215141</v>
      </c>
      <c r="C25" s="28">
        <f t="shared" si="0"/>
        <v>10.22258245410757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zoomScaleNormal="100" workbookViewId="0">
      <selection activeCell="J2" sqref="J2:J5"/>
    </sheetView>
  </sheetViews>
  <sheetFormatPr defaultRowHeight="14.5"/>
  <cols>
    <col min="1" max="1" width="3" bestFit="1" customWidth="1"/>
    <col min="2" max="2" width="11.54296875" bestFit="1" customWidth="1"/>
    <col min="3" max="3" width="11.81640625" bestFit="1" customWidth="1"/>
    <col min="4" max="4" width="8.54296875" bestFit="1" customWidth="1"/>
    <col min="5" max="5" width="11.1796875" bestFit="1" customWidth="1"/>
    <col min="6" max="6" width="5.54296875" bestFit="1" customWidth="1"/>
    <col min="7" max="7" width="5.81640625" bestFit="1" customWidth="1"/>
    <col min="8" max="8" width="11.54296875" bestFit="1" customWidth="1"/>
    <col min="9" max="9" width="14.1796875" bestFit="1" customWidth="1"/>
    <col min="10" max="10" width="7" bestFit="1" customWidth="1"/>
    <col min="11" max="11" width="5" bestFit="1" customWidth="1"/>
    <col min="12" max="12" width="4" bestFit="1" customWidth="1"/>
    <col min="13" max="13" width="15.7265625" bestFit="1" customWidth="1"/>
    <col min="14" max="14" width="18.26953125" bestFit="1" customWidth="1"/>
    <col min="15" max="15" width="11" bestFit="1" customWidth="1"/>
    <col min="16" max="16" width="11.7265625" bestFit="1" customWidth="1"/>
    <col min="17" max="17" width="11" bestFit="1" customWidth="1"/>
    <col min="18" max="18" width="12" bestFit="1" customWidth="1"/>
    <col min="19" max="19" width="8" bestFit="1" customWidth="1"/>
    <col min="20" max="20" width="8.453125" bestFit="1" customWidth="1"/>
    <col min="21" max="21" width="12" bestFit="1" customWidth="1"/>
    <col min="22" max="22" width="18" bestFit="1" customWidth="1"/>
    <col min="23" max="23" width="8.7265625" style="19"/>
    <col min="24" max="24" width="9.7265625" style="19" bestFit="1" customWidth="1"/>
    <col min="25" max="25" width="8.7265625" style="19"/>
  </cols>
  <sheetData>
    <row r="1" spans="1:25">
      <c r="A1" s="12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153</v>
      </c>
      <c r="N1" s="12" t="s">
        <v>154</v>
      </c>
      <c r="O1" s="12" t="s">
        <v>25</v>
      </c>
      <c r="P1" s="12" t="s">
        <v>26</v>
      </c>
      <c r="Q1" s="12" t="s">
        <v>27</v>
      </c>
      <c r="R1" s="12" t="s">
        <v>28</v>
      </c>
      <c r="S1" s="12" t="s">
        <v>29</v>
      </c>
      <c r="T1" s="12" t="s">
        <v>395</v>
      </c>
      <c r="U1" s="12" t="s">
        <v>397</v>
      </c>
      <c r="V1" s="12" t="s">
        <v>393</v>
      </c>
    </row>
    <row r="2" spans="1:25">
      <c r="A2" s="12" t="s">
        <v>61</v>
      </c>
      <c r="B2" s="10">
        <v>2</v>
      </c>
      <c r="C2" s="10">
        <v>2</v>
      </c>
      <c r="D2" s="10">
        <v>30</v>
      </c>
      <c r="E2" s="10">
        <v>15</v>
      </c>
      <c r="F2" s="10">
        <v>20</v>
      </c>
      <c r="G2" s="10">
        <v>100</v>
      </c>
      <c r="H2" s="10">
        <v>100</v>
      </c>
      <c r="I2" s="10">
        <v>15</v>
      </c>
      <c r="J2" s="10">
        <v>3.8199999999999998E-2</v>
      </c>
      <c r="K2" s="10">
        <v>14</v>
      </c>
      <c r="L2" s="10">
        <v>32</v>
      </c>
      <c r="M2" s="10">
        <v>0.22500000000000001</v>
      </c>
      <c r="N2" s="10">
        <v>7.4999999999999997E-2</v>
      </c>
      <c r="O2" s="10">
        <v>6.9296499999999999E-3</v>
      </c>
      <c r="P2" s="10">
        <v>1.6385E-4</v>
      </c>
      <c r="Q2" s="10">
        <v>2.0999999999999998E-6</v>
      </c>
      <c r="R2" s="10">
        <v>1.2485E-4</v>
      </c>
      <c r="S2" s="10">
        <v>1.2E-2</v>
      </c>
      <c r="T2" s="10">
        <f>J2*F2^2+K2*F2+L2</f>
        <v>327.27999999999997</v>
      </c>
      <c r="U2" s="10">
        <f>O2+P2*F2+Q2*F2^2+R2*EXP(S2*F2)</f>
        <v>1.1205365456417628E-2</v>
      </c>
      <c r="V2" s="33">
        <f>(1/J2)/(1/J2+1/J3+1/J4+1/J5)</f>
        <v>0.11917755252632659</v>
      </c>
    </row>
    <row r="3" spans="1:25">
      <c r="A3" s="12" t="s">
        <v>62</v>
      </c>
      <c r="B3" s="10">
        <v>1</v>
      </c>
      <c r="C3" s="10">
        <v>2</v>
      </c>
      <c r="D3" s="10">
        <v>15</v>
      </c>
      <c r="E3" s="10">
        <v>15</v>
      </c>
      <c r="F3" s="10">
        <v>10</v>
      </c>
      <c r="G3" s="10">
        <v>50</v>
      </c>
      <c r="H3" s="10">
        <v>100</v>
      </c>
      <c r="I3" s="10">
        <v>15</v>
      </c>
      <c r="J3" s="10">
        <v>1.2699999999999999E-2</v>
      </c>
      <c r="K3" s="10">
        <v>13.9</v>
      </c>
      <c r="L3" s="10">
        <v>105</v>
      </c>
      <c r="M3" s="10">
        <v>0.67500000000000004</v>
      </c>
      <c r="N3" s="10">
        <v>0.22500000000000001</v>
      </c>
      <c r="O3" s="10">
        <v>0.17500280000000001</v>
      </c>
      <c r="P3" s="10">
        <v>-1.9762E-3</v>
      </c>
      <c r="Q3" s="10">
        <v>2.3260000000000001E-5</v>
      </c>
      <c r="R3" s="10">
        <v>1.2737499999999999E-4</v>
      </c>
      <c r="S3" s="10">
        <v>1.234E-2</v>
      </c>
      <c r="T3" s="10">
        <f t="shared" ref="T3:T5" si="0">J3*F3^2+K3*F3+L3</f>
        <v>245.27</v>
      </c>
      <c r="U3" s="10">
        <f t="shared" ref="U3:U5" si="1">O3+P3*F3+Q3*F3^2+R3*EXP(S3*F3)</f>
        <v>0.1577109040332047</v>
      </c>
      <c r="V3" s="33">
        <f>(1/J3)/(1/J2+1/J3+1/J4+1/J5)</f>
        <v>0.3584710635043839</v>
      </c>
    </row>
    <row r="4" spans="1:25">
      <c r="A4" s="12" t="s">
        <v>63</v>
      </c>
      <c r="B4" s="10">
        <v>2</v>
      </c>
      <c r="C4" s="10">
        <v>2</v>
      </c>
      <c r="D4" s="10">
        <v>60</v>
      </c>
      <c r="E4" s="10">
        <v>60</v>
      </c>
      <c r="F4" s="10">
        <v>20</v>
      </c>
      <c r="G4" s="10">
        <v>90</v>
      </c>
      <c r="H4" s="10">
        <v>100</v>
      </c>
      <c r="I4" s="10">
        <v>15</v>
      </c>
      <c r="J4" s="10">
        <v>2.12E-2</v>
      </c>
      <c r="K4" s="10">
        <v>15.4</v>
      </c>
      <c r="L4" s="10">
        <v>29</v>
      </c>
      <c r="M4" s="10">
        <v>0.65200000000000002</v>
      </c>
      <c r="N4" s="10">
        <v>0.2175</v>
      </c>
      <c r="O4" s="10">
        <v>2.1447749999999998E-2</v>
      </c>
      <c r="P4" s="10">
        <v>-2.5559999999999998E-4</v>
      </c>
      <c r="Q4" s="10">
        <v>2.3E-6</v>
      </c>
      <c r="R4" s="10">
        <v>1.2735000000000001E-4</v>
      </c>
      <c r="S4" s="10">
        <v>1.234E-2</v>
      </c>
      <c r="T4" s="10">
        <f t="shared" si="0"/>
        <v>345.48</v>
      </c>
      <c r="U4" s="10">
        <f t="shared" si="1"/>
        <v>1.7418748207110708E-2</v>
      </c>
      <c r="V4" s="33">
        <f>(1/J4)/(1/J2+1/J3+1/J4+1/J5)</f>
        <v>0.21474445785404131</v>
      </c>
    </row>
    <row r="5" spans="1:25">
      <c r="A5" s="12" t="s">
        <v>64</v>
      </c>
      <c r="B5" s="10">
        <v>2</v>
      </c>
      <c r="C5" s="10">
        <v>1</v>
      </c>
      <c r="D5" s="10">
        <v>15</v>
      </c>
      <c r="E5" s="10">
        <v>15</v>
      </c>
      <c r="F5" s="10">
        <v>15</v>
      </c>
      <c r="G5" s="10">
        <v>60</v>
      </c>
      <c r="H5" s="10">
        <v>100</v>
      </c>
      <c r="I5" s="10">
        <v>15</v>
      </c>
      <c r="J5" s="10">
        <v>1.4800000000000001E-2</v>
      </c>
      <c r="K5" s="10">
        <v>12.1</v>
      </c>
      <c r="L5" s="10">
        <v>82</v>
      </c>
      <c r="M5" s="10">
        <v>0.67500000000000004</v>
      </c>
      <c r="N5" s="10">
        <v>0.22500000000000001</v>
      </c>
      <c r="O5" s="10">
        <v>0.16500280000000001</v>
      </c>
      <c r="P5" s="10">
        <v>-1.95115E-3</v>
      </c>
      <c r="Q5" s="10">
        <v>2.3260000000000001E-5</v>
      </c>
      <c r="R5" s="10">
        <v>1.2581500000000001E-4</v>
      </c>
      <c r="S5" s="10">
        <v>1.234E-2</v>
      </c>
      <c r="T5" s="10">
        <f t="shared" si="0"/>
        <v>266.83000000000004</v>
      </c>
      <c r="U5" s="10">
        <f t="shared" si="1"/>
        <v>0.14112044806709442</v>
      </c>
      <c r="V5" s="33">
        <f>(1/J5)/(1/J2+1/J3+1/J4+1/J5)</f>
        <v>0.30760692611524831</v>
      </c>
    </row>
    <row r="7" spans="1:25">
      <c r="I7" s="30"/>
      <c r="K7" s="31"/>
      <c r="W7"/>
      <c r="X7"/>
      <c r="Y7"/>
    </row>
    <row r="8" spans="1:25">
      <c r="W8"/>
      <c r="X8"/>
      <c r="Y8"/>
    </row>
    <row r="15" spans="1:25">
      <c r="H15" s="29"/>
      <c r="J15" s="29"/>
    </row>
    <row r="16" spans="1:25">
      <c r="H16" s="29"/>
      <c r="J16" s="29"/>
    </row>
    <row r="17" spans="8:10">
      <c r="H17" s="29"/>
      <c r="J17" s="29"/>
    </row>
    <row r="18" spans="8:10">
      <c r="H18" s="29"/>
      <c r="J18" s="29"/>
    </row>
    <row r="19" spans="8:10">
      <c r="H19" s="29"/>
      <c r="J19" s="29"/>
    </row>
    <row r="20" spans="8:10">
      <c r="H20" s="29"/>
      <c r="J20" s="29"/>
    </row>
    <row r="21" spans="8:10">
      <c r="H21" s="29"/>
      <c r="J21" s="29"/>
    </row>
    <row r="22" spans="8:10">
      <c r="H22" s="29"/>
      <c r="J22" s="29"/>
    </row>
    <row r="23" spans="8:10">
      <c r="H23" s="29"/>
      <c r="J23" s="29"/>
    </row>
    <row r="24" spans="8:10">
      <c r="H24" s="29"/>
      <c r="J24" s="29"/>
    </row>
    <row r="25" spans="8:10">
      <c r="H25" s="29"/>
      <c r="J25" s="29"/>
    </row>
    <row r="26" spans="8:10">
      <c r="H26" s="29"/>
      <c r="J26" s="29"/>
    </row>
    <row r="27" spans="8:10">
      <c r="H27" s="29"/>
      <c r="J27" s="29"/>
    </row>
    <row r="28" spans="8:10">
      <c r="H28" s="29"/>
      <c r="J28" s="29"/>
    </row>
    <row r="29" spans="8:10">
      <c r="H29" s="29"/>
      <c r="J29" s="29"/>
    </row>
    <row r="30" spans="8:10">
      <c r="H30" s="29"/>
      <c r="J30" s="29"/>
    </row>
    <row r="31" spans="8:10">
      <c r="H31" s="29"/>
      <c r="J31" s="29"/>
    </row>
    <row r="32" spans="8:10">
      <c r="H32" s="29"/>
      <c r="J32" s="29"/>
    </row>
    <row r="33" spans="8:10">
      <c r="H33" s="29"/>
      <c r="J33" s="29"/>
    </row>
    <row r="34" spans="8:10">
      <c r="H34" s="29"/>
      <c r="J34" s="29"/>
    </row>
    <row r="35" spans="8:10">
      <c r="H35" s="29"/>
      <c r="J35" s="29"/>
    </row>
    <row r="36" spans="8:10">
      <c r="H36" s="29"/>
      <c r="J36" s="29"/>
    </row>
    <row r="37" spans="8:10">
      <c r="H37" s="29"/>
      <c r="J37" s="29"/>
    </row>
    <row r="38" spans="8:10">
      <c r="H38" s="29"/>
      <c r="J38" s="29"/>
    </row>
    <row r="39" spans="8:10">
      <c r="H39" s="29"/>
      <c r="J39" s="29"/>
    </row>
    <row r="40" spans="8:10">
      <c r="H40" s="29"/>
      <c r="J40" s="29"/>
    </row>
    <row r="41" spans="8:10">
      <c r="H41" s="29"/>
      <c r="J41" s="29"/>
    </row>
    <row r="42" spans="8:10">
      <c r="H42" s="29"/>
      <c r="J42" s="29"/>
    </row>
    <row r="43" spans="8:10">
      <c r="H43" s="29"/>
      <c r="J43" s="29"/>
    </row>
    <row r="44" spans="8:10">
      <c r="H44" s="29"/>
      <c r="J44" s="29"/>
    </row>
    <row r="45" spans="8:10">
      <c r="H45" s="29"/>
      <c r="J45" s="29"/>
    </row>
    <row r="46" spans="8:10">
      <c r="H46" s="29"/>
      <c r="J46" s="29"/>
    </row>
    <row r="47" spans="8:10">
      <c r="H47" s="29"/>
      <c r="J47" s="29"/>
    </row>
    <row r="48" spans="8:10">
      <c r="H48" s="29"/>
      <c r="J48" s="29"/>
    </row>
    <row r="49" spans="8:10">
      <c r="H49" s="29"/>
      <c r="J49" s="29"/>
    </row>
    <row r="50" spans="8:10">
      <c r="H50" s="29"/>
      <c r="J50" s="29"/>
    </row>
    <row r="51" spans="8:10">
      <c r="H51" s="29"/>
      <c r="J51" s="29"/>
    </row>
    <row r="52" spans="8:10">
      <c r="H52" s="29"/>
      <c r="J52" s="29"/>
    </row>
    <row r="53" spans="8:10">
      <c r="H53" s="29"/>
      <c r="J53" s="29"/>
    </row>
    <row r="54" spans="8:10">
      <c r="H54" s="29"/>
      <c r="J54" s="29"/>
    </row>
    <row r="55" spans="8:10">
      <c r="H55" s="29"/>
      <c r="J55" s="29"/>
    </row>
    <row r="56" spans="8:10">
      <c r="H56" s="29"/>
      <c r="J56" s="29"/>
    </row>
    <row r="57" spans="8:10">
      <c r="H57" s="29"/>
      <c r="J57" s="29"/>
    </row>
    <row r="58" spans="8:10">
      <c r="H58" s="29"/>
      <c r="J58" s="29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DBE7-94BE-4731-AA98-14542AAB4913}">
  <dimension ref="A1:E4"/>
  <sheetViews>
    <sheetView workbookViewId="0">
      <selection activeCell="Q4" sqref="Q4"/>
    </sheetView>
  </sheetViews>
  <sheetFormatPr defaultRowHeight="14.5"/>
  <sheetData>
    <row r="1" spans="1:5">
      <c r="A1" s="12"/>
      <c r="B1" s="12" t="s">
        <v>61</v>
      </c>
      <c r="C1" s="12" t="s">
        <v>62</v>
      </c>
      <c r="D1" s="12" t="s">
        <v>63</v>
      </c>
      <c r="E1" s="12" t="s">
        <v>64</v>
      </c>
    </row>
    <row r="2" spans="1:5">
      <c r="A2" s="12" t="s">
        <v>83</v>
      </c>
      <c r="B2" s="10">
        <v>1</v>
      </c>
      <c r="C2" s="10">
        <v>0</v>
      </c>
      <c r="D2" s="10">
        <v>0</v>
      </c>
      <c r="E2" s="10">
        <v>1</v>
      </c>
    </row>
    <row r="3" spans="1:5">
      <c r="A3" s="12" t="s">
        <v>84</v>
      </c>
      <c r="B3" s="10">
        <v>1</v>
      </c>
      <c r="C3" s="10">
        <v>0</v>
      </c>
      <c r="D3" s="10">
        <v>1</v>
      </c>
      <c r="E3" s="10">
        <v>0</v>
      </c>
    </row>
    <row r="4" spans="1:5">
      <c r="A4" s="12" t="s">
        <v>85</v>
      </c>
      <c r="B4" s="10">
        <v>1</v>
      </c>
      <c r="C4" s="10">
        <v>1</v>
      </c>
      <c r="D4" s="10">
        <v>0</v>
      </c>
      <c r="E4" s="10">
        <v>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F37D-2A95-4094-84C8-567D9EB25002}">
  <dimension ref="A1:D25"/>
  <sheetViews>
    <sheetView workbookViewId="0"/>
  </sheetViews>
  <sheetFormatPr defaultRowHeight="14.5"/>
  <sheetData>
    <row r="1" spans="1:4">
      <c r="A1" s="12" t="s">
        <v>75</v>
      </c>
      <c r="B1" s="12" t="s">
        <v>168</v>
      </c>
      <c r="C1" s="12" t="s">
        <v>169</v>
      </c>
      <c r="D1" s="12" t="s">
        <v>170</v>
      </c>
    </row>
    <row r="2" spans="1:4">
      <c r="A2" s="12">
        <v>1</v>
      </c>
      <c r="B2" s="10">
        <v>0</v>
      </c>
      <c r="C2" s="10">
        <v>0</v>
      </c>
      <c r="D2" s="10">
        <v>0</v>
      </c>
    </row>
    <row r="3" spans="1:4">
      <c r="A3" s="12">
        <v>2</v>
      </c>
      <c r="B3" s="10">
        <v>0</v>
      </c>
      <c r="C3" s="10">
        <v>0</v>
      </c>
      <c r="D3" s="10">
        <v>0</v>
      </c>
    </row>
    <row r="4" spans="1:4">
      <c r="A4" s="12">
        <v>3</v>
      </c>
      <c r="B4" s="10">
        <v>0</v>
      </c>
      <c r="C4" s="10">
        <v>0</v>
      </c>
      <c r="D4" s="10">
        <v>0</v>
      </c>
    </row>
    <row r="5" spans="1:4">
      <c r="A5" s="12">
        <v>4</v>
      </c>
      <c r="B5" s="10">
        <v>0</v>
      </c>
      <c r="C5" s="10">
        <v>0</v>
      </c>
      <c r="D5" s="10">
        <v>0</v>
      </c>
    </row>
    <row r="6" spans="1:4">
      <c r="A6" s="12">
        <v>5</v>
      </c>
      <c r="B6" s="10">
        <v>0</v>
      </c>
      <c r="C6" s="10">
        <v>0</v>
      </c>
      <c r="D6" s="10">
        <v>0</v>
      </c>
    </row>
    <row r="7" spans="1:4">
      <c r="A7" s="12">
        <v>6</v>
      </c>
      <c r="B7" s="10">
        <v>0</v>
      </c>
      <c r="C7" s="10">
        <v>0.05</v>
      </c>
      <c r="D7" s="10">
        <v>0</v>
      </c>
    </row>
    <row r="8" spans="1:4">
      <c r="A8" s="12">
        <v>7</v>
      </c>
      <c r="B8" s="10">
        <v>0.3</v>
      </c>
      <c r="C8" s="10">
        <v>1.7999999999999998</v>
      </c>
      <c r="D8" s="10">
        <v>0.25</v>
      </c>
    </row>
    <row r="9" spans="1:4">
      <c r="A9" s="12">
        <v>8</v>
      </c>
      <c r="B9" s="10">
        <v>1.2</v>
      </c>
      <c r="C9" s="10">
        <v>5.85</v>
      </c>
      <c r="D9" s="10">
        <v>1.325</v>
      </c>
    </row>
    <row r="10" spans="1:4">
      <c r="A10" s="12">
        <v>9</v>
      </c>
      <c r="B10" s="10">
        <v>2.7250000000000001</v>
      </c>
      <c r="C10" s="10">
        <v>8.7750000000000004</v>
      </c>
      <c r="D10" s="10">
        <v>3.0249999999999999</v>
      </c>
    </row>
    <row r="11" spans="1:4">
      <c r="A11" s="12">
        <v>10</v>
      </c>
      <c r="B11" s="10">
        <v>3.5499999999999994</v>
      </c>
      <c r="C11" s="10">
        <v>8.5250000000000004</v>
      </c>
      <c r="D11" s="10">
        <v>8.25</v>
      </c>
    </row>
    <row r="12" spans="1:4">
      <c r="A12" s="12">
        <v>11</v>
      </c>
      <c r="B12" s="10">
        <v>5.7750000000000004</v>
      </c>
      <c r="C12" s="10">
        <v>12.1</v>
      </c>
      <c r="D12" s="10">
        <v>17.75</v>
      </c>
    </row>
    <row r="13" spans="1:4">
      <c r="A13" s="12">
        <v>12</v>
      </c>
      <c r="B13" s="10">
        <v>12.925000000000001</v>
      </c>
      <c r="C13" s="10">
        <v>13.700000000000001</v>
      </c>
      <c r="D13" s="10">
        <v>20.074999999999999</v>
      </c>
    </row>
    <row r="14" spans="1:4">
      <c r="A14" s="12">
        <v>13</v>
      </c>
      <c r="B14" s="10">
        <v>9.25</v>
      </c>
      <c r="C14" s="10">
        <v>10.775</v>
      </c>
      <c r="D14" s="10">
        <v>14.174999999999999</v>
      </c>
    </row>
    <row r="15" spans="1:4">
      <c r="A15" s="12">
        <v>14</v>
      </c>
      <c r="B15" s="10">
        <v>5.5250000000000004</v>
      </c>
      <c r="C15" s="10">
        <v>13.2</v>
      </c>
      <c r="D15" s="10">
        <v>10.65</v>
      </c>
    </row>
    <row r="16" spans="1:4">
      <c r="A16" s="12">
        <v>15</v>
      </c>
      <c r="B16" s="10">
        <v>8.5250000000000004</v>
      </c>
      <c r="C16" s="10">
        <v>12.574999999999999</v>
      </c>
      <c r="D16" s="10">
        <v>11.8</v>
      </c>
    </row>
    <row r="17" spans="1:4">
      <c r="A17" s="12">
        <v>16</v>
      </c>
      <c r="B17" s="10">
        <v>7.0000000000000009</v>
      </c>
      <c r="C17" s="10">
        <v>6.15</v>
      </c>
      <c r="D17" s="10">
        <v>8.4749999999999996</v>
      </c>
    </row>
    <row r="18" spans="1:4">
      <c r="A18" s="12">
        <v>17</v>
      </c>
      <c r="B18" s="10">
        <v>1.1000000000000001</v>
      </c>
      <c r="C18" s="10">
        <v>0.32500000000000001</v>
      </c>
      <c r="D18" s="10">
        <v>1.85</v>
      </c>
    </row>
    <row r="19" spans="1:4">
      <c r="A19" s="12">
        <v>18</v>
      </c>
      <c r="B19" s="10">
        <v>0</v>
      </c>
      <c r="C19" s="10">
        <v>0</v>
      </c>
      <c r="D19" s="10">
        <v>0</v>
      </c>
    </row>
    <row r="20" spans="1:4">
      <c r="A20" s="12">
        <v>19</v>
      </c>
      <c r="B20" s="10">
        <v>0</v>
      </c>
      <c r="C20" s="10">
        <v>0</v>
      </c>
      <c r="D20" s="10">
        <v>0</v>
      </c>
    </row>
    <row r="21" spans="1:4">
      <c r="A21" s="12">
        <v>20</v>
      </c>
      <c r="B21" s="10">
        <v>0</v>
      </c>
      <c r="C21" s="10">
        <v>0</v>
      </c>
      <c r="D21" s="10">
        <v>0</v>
      </c>
    </row>
    <row r="22" spans="1:4">
      <c r="A22" s="12">
        <v>21</v>
      </c>
      <c r="B22" s="10">
        <v>0</v>
      </c>
      <c r="C22" s="10">
        <v>0</v>
      </c>
      <c r="D22" s="10">
        <v>0</v>
      </c>
    </row>
    <row r="23" spans="1:4">
      <c r="A23" s="12">
        <v>22</v>
      </c>
      <c r="B23" s="10">
        <v>0</v>
      </c>
      <c r="C23" s="10">
        <v>0</v>
      </c>
      <c r="D23" s="10">
        <v>0</v>
      </c>
    </row>
    <row r="24" spans="1:4">
      <c r="A24" s="12">
        <v>23</v>
      </c>
      <c r="B24" s="10">
        <v>0</v>
      </c>
      <c r="C24" s="10">
        <v>0</v>
      </c>
      <c r="D24" s="10">
        <v>0</v>
      </c>
    </row>
    <row r="25" spans="1:4">
      <c r="A25" s="12">
        <v>24</v>
      </c>
      <c r="B25" s="10">
        <v>0</v>
      </c>
      <c r="C25" s="10">
        <v>0</v>
      </c>
      <c r="D25" s="10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AFD8-5FEE-48E5-A380-4830DBC734F8}">
  <dimension ref="A1:E17"/>
  <sheetViews>
    <sheetView workbookViewId="0"/>
  </sheetViews>
  <sheetFormatPr defaultRowHeight="14.5"/>
  <cols>
    <col min="2" max="2" width="16.453125" bestFit="1" customWidth="1"/>
    <col min="3" max="3" width="15.81640625" bestFit="1" customWidth="1"/>
    <col min="4" max="5" width="11.7265625" bestFit="1" customWidth="1"/>
  </cols>
  <sheetData>
    <row r="1" spans="1:5">
      <c r="A1" s="12"/>
      <c r="B1" s="12" t="s">
        <v>191</v>
      </c>
      <c r="C1" s="12" t="s">
        <v>168</v>
      </c>
      <c r="D1" s="12" t="s">
        <v>169</v>
      </c>
      <c r="E1" s="12" t="s">
        <v>170</v>
      </c>
    </row>
    <row r="2" spans="1:5" ht="14.5" customHeight="1">
      <c r="A2" s="34" t="s">
        <v>192</v>
      </c>
      <c r="B2" s="12" t="s">
        <v>187</v>
      </c>
      <c r="C2" s="27" t="s">
        <v>188</v>
      </c>
      <c r="D2" s="27" t="s">
        <v>351</v>
      </c>
      <c r="E2" s="27" t="s">
        <v>351</v>
      </c>
    </row>
    <row r="3" spans="1:5">
      <c r="A3" s="35"/>
      <c r="B3" s="12" t="s">
        <v>171</v>
      </c>
      <c r="C3" s="10">
        <v>35.748399999999997</v>
      </c>
      <c r="D3" s="10">
        <v>35.748399999999997</v>
      </c>
      <c r="E3" s="10">
        <v>35.748399999999997</v>
      </c>
    </row>
    <row r="4" spans="1:5">
      <c r="A4" s="35"/>
      <c r="B4" s="12" t="s">
        <v>172</v>
      </c>
      <c r="C4" s="10">
        <v>51.860399999999998</v>
      </c>
      <c r="D4" s="10">
        <v>51.860399999999998</v>
      </c>
      <c r="E4" s="10">
        <v>51.860399999999998</v>
      </c>
    </row>
    <row r="5" spans="1:5">
      <c r="A5" s="35"/>
      <c r="B5" s="12" t="s">
        <v>173</v>
      </c>
      <c r="C5" s="24" t="s">
        <v>190</v>
      </c>
      <c r="D5" s="16" t="str">
        <f>C5</f>
        <v>"2015-01-01"</v>
      </c>
      <c r="E5" s="16" t="str">
        <f>C5</f>
        <v>"2015-01-01"</v>
      </c>
    </row>
    <row r="6" spans="1:5">
      <c r="A6" s="35"/>
      <c r="B6" s="12" t="s">
        <v>174</v>
      </c>
      <c r="C6" s="24" t="s">
        <v>190</v>
      </c>
      <c r="D6" s="16" t="str">
        <f>C6</f>
        <v>"2015-01-01"</v>
      </c>
      <c r="E6" s="16" t="str">
        <f>C6</f>
        <v>"2015-01-01"</v>
      </c>
    </row>
    <row r="7" spans="1:5">
      <c r="A7" s="35"/>
      <c r="B7" s="12" t="s">
        <v>175</v>
      </c>
      <c r="C7" s="16" t="b">
        <v>1</v>
      </c>
      <c r="D7" s="16" t="b">
        <v>1</v>
      </c>
      <c r="E7" s="16" t="b">
        <v>1</v>
      </c>
    </row>
    <row r="8" spans="1:5">
      <c r="A8" s="35"/>
      <c r="B8" s="12" t="s">
        <v>176</v>
      </c>
      <c r="C8" s="16" t="s">
        <v>186</v>
      </c>
      <c r="D8" s="16" t="s">
        <v>186</v>
      </c>
      <c r="E8" s="16" t="s">
        <v>186</v>
      </c>
    </row>
    <row r="9" spans="1:5">
      <c r="A9" s="35"/>
      <c r="B9" s="12" t="s">
        <v>177</v>
      </c>
      <c r="C9" s="10">
        <v>100</v>
      </c>
      <c r="D9" s="10">
        <v>100</v>
      </c>
      <c r="E9" s="10">
        <v>250</v>
      </c>
    </row>
    <row r="10" spans="1:5">
      <c r="A10" s="35"/>
      <c r="B10" s="12" t="s">
        <v>182</v>
      </c>
      <c r="C10" s="27" t="b">
        <v>1</v>
      </c>
      <c r="D10" s="27" t="b">
        <v>1</v>
      </c>
      <c r="E10" s="27" t="b">
        <v>1</v>
      </c>
    </row>
    <row r="11" spans="1:5">
      <c r="A11" s="36"/>
      <c r="B11" s="12" t="s">
        <v>183</v>
      </c>
      <c r="C11" s="16" t="s">
        <v>189</v>
      </c>
      <c r="D11" s="16" t="s">
        <v>189</v>
      </c>
      <c r="E11" s="16" t="s">
        <v>189</v>
      </c>
    </row>
    <row r="12" spans="1:5">
      <c r="A12" s="34" t="s">
        <v>193</v>
      </c>
      <c r="B12" s="12" t="s">
        <v>178</v>
      </c>
      <c r="C12" s="10"/>
      <c r="D12" s="10">
        <v>0</v>
      </c>
      <c r="E12" s="10">
        <v>0</v>
      </c>
    </row>
    <row r="13" spans="1:5">
      <c r="A13" s="35"/>
      <c r="B13" s="12" t="s">
        <v>179</v>
      </c>
      <c r="C13" s="10"/>
      <c r="D13" s="27" t="s">
        <v>372</v>
      </c>
      <c r="E13" s="27" t="s">
        <v>372</v>
      </c>
    </row>
    <row r="14" spans="1:5">
      <c r="A14" s="35"/>
      <c r="B14" s="12" t="s">
        <v>180</v>
      </c>
      <c r="C14" s="10"/>
      <c r="D14" s="10">
        <v>35</v>
      </c>
      <c r="E14" s="10">
        <v>35</v>
      </c>
    </row>
    <row r="15" spans="1:5">
      <c r="A15" s="35"/>
      <c r="B15" s="12" t="s">
        <v>181</v>
      </c>
      <c r="C15" s="10"/>
      <c r="D15" s="10">
        <v>180</v>
      </c>
      <c r="E15" s="10">
        <v>180</v>
      </c>
    </row>
    <row r="16" spans="1:5" ht="14.5" customHeight="1">
      <c r="A16" s="37" t="s">
        <v>194</v>
      </c>
      <c r="B16" s="12" t="s">
        <v>184</v>
      </c>
      <c r="C16" s="10">
        <v>200</v>
      </c>
      <c r="D16" s="10"/>
      <c r="E16" s="10"/>
    </row>
    <row r="17" spans="1:5">
      <c r="A17" s="37"/>
      <c r="B17" s="12" t="s">
        <v>185</v>
      </c>
      <c r="C17" s="27" t="s">
        <v>205</v>
      </c>
      <c r="D17" s="10"/>
      <c r="E17" s="10"/>
    </row>
  </sheetData>
  <mergeCells count="3">
    <mergeCell ref="A2:A11"/>
    <mergeCell ref="A12:A15"/>
    <mergeCell ref="A16:A17"/>
  </mergeCells>
  <phoneticPr fontId="3" type="noConversion"/>
  <conditionalFormatting sqref="C10">
    <cfRule type="expression" dxfId="8" priority="3">
      <formula>$C$10=TRUE</formula>
    </cfRule>
  </conditionalFormatting>
  <conditionalFormatting sqref="D10">
    <cfRule type="expression" dxfId="7" priority="2">
      <formula>$D$10=TRUE</formula>
    </cfRule>
  </conditionalFormatting>
  <conditionalFormatting sqref="E10">
    <cfRule type="expression" dxfId="6" priority="1">
      <formula>$E$10=TRUE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9E2BAAF-E1C3-4818-BBB7-CE85DFD7EA34}">
          <x14:formula1>
            <xm:f>Documentation!$S$2:$S$3</xm:f>
          </x14:formula1>
          <xm:sqref>C2 D2 E2</xm:sqref>
        </x14:dataValidation>
        <x14:dataValidation type="list" allowBlank="1" showInputMessage="1" showErrorMessage="1" xr:uid="{2EE10A15-18D4-4D7A-9CCD-AD99861AB4A2}">
          <x14:formula1>
            <xm:f>Documentation!$R$2:$R$3</xm:f>
          </x14:formula1>
          <xm:sqref>C10:E10</xm:sqref>
        </x14:dataValidation>
        <x14:dataValidation type="list" allowBlank="1" showInputMessage="1" showErrorMessage="1" xr:uid="{61B230A4-5A59-4D5D-90BE-AA6D40186033}">
          <x14:formula1>
            <xm:f>Documentation!$P$2:$P$142</xm:f>
          </x14:formula1>
          <xm:sqref>C17</xm:sqref>
        </x14:dataValidation>
        <x14:dataValidation type="list" allowBlank="1" showInputMessage="1" showErrorMessage="1" xr:uid="{9C6FDBC6-2721-4B1B-90BD-08C7850A84B5}">
          <x14:formula1>
            <xm:f>Documentation!$T$2:$T$4</xm:f>
          </x14:formula1>
          <xm:sqref>D13:E13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6C85-3C49-4955-BF64-0016300116B5}">
  <dimension ref="A1:D4"/>
  <sheetViews>
    <sheetView workbookViewId="0"/>
  </sheetViews>
  <sheetFormatPr defaultRowHeight="14.5"/>
  <sheetData>
    <row r="1" spans="1:4">
      <c r="A1" s="12"/>
      <c r="B1" s="12" t="s">
        <v>168</v>
      </c>
      <c r="C1" s="12" t="s">
        <v>169</v>
      </c>
      <c r="D1" s="12" t="s">
        <v>170</v>
      </c>
    </row>
    <row r="2" spans="1:4">
      <c r="A2" s="12" t="s">
        <v>83</v>
      </c>
      <c r="B2" s="10">
        <v>1</v>
      </c>
      <c r="C2" s="10">
        <v>0</v>
      </c>
      <c r="D2" s="10">
        <v>0</v>
      </c>
    </row>
    <row r="3" spans="1:4">
      <c r="A3" s="12" t="s">
        <v>84</v>
      </c>
      <c r="B3" s="10">
        <v>0</v>
      </c>
      <c r="C3" s="10">
        <v>1</v>
      </c>
      <c r="D3" s="10">
        <v>0</v>
      </c>
    </row>
    <row r="4" spans="1:4">
      <c r="A4" s="12" t="s">
        <v>85</v>
      </c>
      <c r="B4" s="10">
        <v>0</v>
      </c>
      <c r="C4" s="10">
        <v>0</v>
      </c>
      <c r="D4" s="10">
        <v>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675C-806E-4564-8331-879DD5461AA0}">
  <dimension ref="A1:P5"/>
  <sheetViews>
    <sheetView workbookViewId="0">
      <selection activeCell="E3" sqref="E3"/>
    </sheetView>
  </sheetViews>
  <sheetFormatPr defaultRowHeight="14.5"/>
  <cols>
    <col min="1" max="1" width="2.54296875" bestFit="1" customWidth="1"/>
    <col min="2" max="2" width="5.26953125" bestFit="1" customWidth="1"/>
    <col min="3" max="3" width="5.54296875" bestFit="1" customWidth="1"/>
    <col min="4" max="4" width="11.54296875" bestFit="1" customWidth="1"/>
    <col min="5" max="5" width="11.1796875" bestFit="1" customWidth="1"/>
    <col min="6" max="6" width="4" bestFit="1" customWidth="1"/>
    <col min="7" max="7" width="6.1796875" bestFit="1" customWidth="1"/>
    <col min="8" max="8" width="6.54296875" bestFit="1" customWidth="1"/>
    <col min="9" max="9" width="4.7265625" bestFit="1" customWidth="1"/>
    <col min="10" max="11" width="5.81640625" bestFit="1" customWidth="1"/>
    <col min="12" max="12" width="9.26953125" bestFit="1" customWidth="1"/>
    <col min="13" max="13" width="10.453125" bestFit="1" customWidth="1"/>
    <col min="14" max="14" width="11.81640625" bestFit="1" customWidth="1"/>
    <col min="15" max="15" width="10.26953125" bestFit="1" customWidth="1"/>
    <col min="16" max="16" width="7.453125" bestFit="1" customWidth="1"/>
  </cols>
  <sheetData>
    <row r="1" spans="1:16">
      <c r="A1" s="12"/>
      <c r="B1" s="12" t="s">
        <v>115</v>
      </c>
      <c r="C1" s="12" t="s">
        <v>116</v>
      </c>
      <c r="D1" s="12" t="s">
        <v>117</v>
      </c>
      <c r="E1" s="12" t="s">
        <v>118</v>
      </c>
      <c r="F1" s="12" t="s">
        <v>119</v>
      </c>
      <c r="G1" s="12" t="s">
        <v>121</v>
      </c>
      <c r="H1" s="12" t="s">
        <v>122</v>
      </c>
      <c r="I1" s="12" t="s">
        <v>120</v>
      </c>
      <c r="J1" s="18" t="s">
        <v>126</v>
      </c>
      <c r="K1" s="18" t="s">
        <v>127</v>
      </c>
      <c r="L1" s="18" t="s">
        <v>125</v>
      </c>
      <c r="M1" s="18" t="s">
        <v>394</v>
      </c>
      <c r="N1" s="18" t="s">
        <v>157</v>
      </c>
      <c r="O1" s="18" t="s">
        <v>387</v>
      </c>
      <c r="P1" s="18" t="s">
        <v>392</v>
      </c>
    </row>
    <row r="2" spans="1:16">
      <c r="A2" s="12" t="s">
        <v>111</v>
      </c>
      <c r="B2" s="10">
        <v>0.98</v>
      </c>
      <c r="C2" s="10">
        <v>0.98</v>
      </c>
      <c r="D2" s="10">
        <v>0.99980000000000002</v>
      </c>
      <c r="E2" s="10">
        <v>0</v>
      </c>
      <c r="F2" s="10">
        <v>2</v>
      </c>
      <c r="G2" s="10">
        <v>0.25</v>
      </c>
      <c r="H2" s="10">
        <v>0.25</v>
      </c>
      <c r="I2" s="10">
        <v>0.92</v>
      </c>
      <c r="J2" s="16">
        <f>(1-(1-I2)/2)*F2</f>
        <v>1.92</v>
      </c>
      <c r="K2" s="16">
        <f>((1-I2)/2)*F2</f>
        <v>7.999999999999996E-2</v>
      </c>
      <c r="L2" s="32">
        <f>K2</f>
        <v>7.999999999999996E-2</v>
      </c>
      <c r="M2" s="32">
        <f>L2</f>
        <v>7.999999999999996E-2</v>
      </c>
      <c r="N2" s="16">
        <f>B2*C2</f>
        <v>0.96039999999999992</v>
      </c>
      <c r="O2" s="16">
        <f>N2^0.5</f>
        <v>0.98</v>
      </c>
      <c r="P2" s="16">
        <f>F2/H2</f>
        <v>8</v>
      </c>
    </row>
    <row r="3" spans="1:16">
      <c r="A3" s="12" t="s">
        <v>112</v>
      </c>
      <c r="B3" s="10">
        <v>0.97</v>
      </c>
      <c r="C3" s="10">
        <v>0.97</v>
      </c>
      <c r="D3" s="10">
        <v>0.99980000000000002</v>
      </c>
      <c r="E3" s="10">
        <v>0</v>
      </c>
      <c r="F3" s="10">
        <v>4</v>
      </c>
      <c r="G3" s="10">
        <v>0.2</v>
      </c>
      <c r="H3" s="10">
        <v>0.2</v>
      </c>
      <c r="I3" s="10">
        <v>0.9</v>
      </c>
      <c r="J3" s="16">
        <f t="shared" ref="J3:J5" si="0">(1-(1-I3)/2)*F3</f>
        <v>3.8</v>
      </c>
      <c r="K3" s="16">
        <f t="shared" ref="K3:K5" si="1">((1-I3)/2)*F3</f>
        <v>0.19999999999999996</v>
      </c>
      <c r="L3" s="32">
        <f t="shared" ref="L3:M5" si="2">K3</f>
        <v>0.19999999999999996</v>
      </c>
      <c r="M3" s="32">
        <f t="shared" si="2"/>
        <v>0.19999999999999996</v>
      </c>
      <c r="N3" s="16">
        <f t="shared" ref="N3:N5" si="3">B3*C3</f>
        <v>0.94089999999999996</v>
      </c>
      <c r="O3" s="16">
        <f t="shared" ref="O3:O5" si="4">N3^0.5</f>
        <v>0.97</v>
      </c>
      <c r="P3" s="16">
        <f t="shared" ref="P3:P5" si="5">F3/H3</f>
        <v>20</v>
      </c>
    </row>
    <row r="4" spans="1:16">
      <c r="A4" s="12" t="s">
        <v>113</v>
      </c>
      <c r="B4" s="10">
        <v>0.96</v>
      </c>
      <c r="C4" s="10">
        <v>0.96</v>
      </c>
      <c r="D4" s="10">
        <v>0.99980000000000002</v>
      </c>
      <c r="E4" s="10">
        <v>0</v>
      </c>
      <c r="F4" s="10">
        <v>1</v>
      </c>
      <c r="G4" s="10">
        <v>0.1</v>
      </c>
      <c r="H4" s="10">
        <v>0.1</v>
      </c>
      <c r="I4" s="10">
        <v>0.95</v>
      </c>
      <c r="J4" s="16">
        <f t="shared" si="0"/>
        <v>0.97499999999999998</v>
      </c>
      <c r="K4" s="16">
        <f t="shared" si="1"/>
        <v>2.5000000000000022E-2</v>
      </c>
      <c r="L4" s="32">
        <f t="shared" si="2"/>
        <v>2.5000000000000022E-2</v>
      </c>
      <c r="M4" s="32">
        <f t="shared" si="2"/>
        <v>2.5000000000000022E-2</v>
      </c>
      <c r="N4" s="16">
        <f t="shared" si="3"/>
        <v>0.92159999999999997</v>
      </c>
      <c r="O4" s="16">
        <f t="shared" si="4"/>
        <v>0.96</v>
      </c>
      <c r="P4" s="16">
        <f t="shared" si="5"/>
        <v>10</v>
      </c>
    </row>
    <row r="5" spans="1:16">
      <c r="A5" s="12" t="s">
        <v>114</v>
      </c>
      <c r="B5" s="10">
        <v>0.95</v>
      </c>
      <c r="C5" s="10">
        <v>0.95</v>
      </c>
      <c r="D5" s="10">
        <v>0.99980000000000002</v>
      </c>
      <c r="E5" s="10">
        <v>0</v>
      </c>
      <c r="F5" s="10">
        <v>5</v>
      </c>
      <c r="G5" s="10">
        <v>0.5</v>
      </c>
      <c r="H5" s="10">
        <v>0.5</v>
      </c>
      <c r="I5" s="10">
        <v>0.88</v>
      </c>
      <c r="J5" s="16">
        <f t="shared" si="0"/>
        <v>4.6999999999999993</v>
      </c>
      <c r="K5" s="16">
        <f t="shared" si="1"/>
        <v>0.3</v>
      </c>
      <c r="L5" s="32">
        <f t="shared" si="2"/>
        <v>0.3</v>
      </c>
      <c r="M5" s="32">
        <f t="shared" si="2"/>
        <v>0.3</v>
      </c>
      <c r="N5" s="16">
        <f t="shared" si="3"/>
        <v>0.90249999999999997</v>
      </c>
      <c r="O5" s="16">
        <f t="shared" si="4"/>
        <v>0.95</v>
      </c>
      <c r="P5" s="16">
        <f t="shared" si="5"/>
        <v>10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B60B9-61F8-46A7-8D57-E7B7F63F5812}">
  <dimension ref="A1:E4"/>
  <sheetViews>
    <sheetView workbookViewId="0"/>
  </sheetViews>
  <sheetFormatPr defaultRowHeight="14.5"/>
  <sheetData>
    <row r="1" spans="1:5">
      <c r="A1" s="12"/>
      <c r="B1" s="12" t="s">
        <v>111</v>
      </c>
      <c r="C1" s="12" t="s">
        <v>112</v>
      </c>
      <c r="D1" s="12" t="s">
        <v>113</v>
      </c>
      <c r="E1" s="12" t="s">
        <v>114</v>
      </c>
    </row>
    <row r="2" spans="1:5">
      <c r="A2" s="12" t="s">
        <v>83</v>
      </c>
      <c r="B2" s="10">
        <v>1</v>
      </c>
      <c r="C2" s="10">
        <v>0</v>
      </c>
      <c r="D2" s="10">
        <v>1</v>
      </c>
      <c r="E2" s="10">
        <v>0</v>
      </c>
    </row>
    <row r="3" spans="1:5">
      <c r="A3" s="12" t="s">
        <v>84</v>
      </c>
      <c r="B3" s="10">
        <v>0</v>
      </c>
      <c r="C3" s="10">
        <v>1</v>
      </c>
      <c r="D3" s="10">
        <v>0</v>
      </c>
      <c r="E3" s="10">
        <v>0</v>
      </c>
    </row>
    <row r="4" spans="1:5">
      <c r="A4" s="12" t="s">
        <v>85</v>
      </c>
      <c r="B4" s="10">
        <v>0</v>
      </c>
      <c r="C4" s="10">
        <v>0</v>
      </c>
      <c r="D4" s="10">
        <v>0</v>
      </c>
      <c r="E4" s="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Params</vt:lpstr>
      <vt:lpstr>Market</vt:lpstr>
      <vt:lpstr>Generators</vt:lpstr>
      <vt:lpstr>GenNodes</vt:lpstr>
      <vt:lpstr>RenGen</vt:lpstr>
      <vt:lpstr>RenGenNinja</vt:lpstr>
      <vt:lpstr>RenNode</vt:lpstr>
      <vt:lpstr>Storage</vt:lpstr>
      <vt:lpstr>StorNodes</vt:lpstr>
      <vt:lpstr>NodeData</vt:lpstr>
      <vt:lpstr>Loads</vt:lpstr>
      <vt:lpstr>TransEffs</vt:lpstr>
      <vt:lpstr>TransUb</vt:lpstr>
      <vt:lpstr>TransCost</vt:lpstr>
      <vt:lpstr>TransOutage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Alireza Ghadertootoonchi</cp:lastModifiedBy>
  <dcterms:created xsi:type="dcterms:W3CDTF">2015-06-05T18:17:20Z</dcterms:created>
  <dcterms:modified xsi:type="dcterms:W3CDTF">2024-04-12T15:55:27Z</dcterms:modified>
</cp:coreProperties>
</file>