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queryTables/queryTable22.xml" ContentType="application/vnd.openxmlformats-officedocument.spreadsheetml.queryTable+xml"/>
  <Override PartName="/xl/queryTables/queryTable23.xml" ContentType="application/vnd.openxmlformats-officedocument.spreadsheetml.queryTable+xml"/>
  <Override PartName="/xl/queryTables/queryTable24.xml" ContentType="application/vnd.openxmlformats-officedocument.spreadsheetml.queryTable+xml"/>
  <Override PartName="/xl/queryTables/queryTable25.xml" ContentType="application/vnd.openxmlformats-officedocument.spreadsheetml.queryTable+xml"/>
  <Override PartName="/xl/queryTables/queryTable26.xml" ContentType="application/vnd.openxmlformats-officedocument.spreadsheetml.queryTable+xml"/>
  <Override PartName="/xl/queryTables/queryTable27.xml" ContentType="application/vnd.openxmlformats-officedocument.spreadsheetml.queryTable+xml"/>
  <Override PartName="/xl/queryTables/queryTable28.xml" ContentType="application/vnd.openxmlformats-officedocument.spreadsheetml.queryTable+xml"/>
  <Override PartName="/xl/queryTables/queryTable29.xml" ContentType="application/vnd.openxmlformats-officedocument.spreadsheetml.queryTable+xml"/>
  <Override PartName="/xl/queryTables/queryTable30.xml" ContentType="application/vnd.openxmlformats-officedocument.spreadsheetml.queryTable+xml"/>
  <Override PartName="/xl/queryTables/queryTable31.xml" ContentType="application/vnd.openxmlformats-officedocument.spreadsheetml.queryTable+xml"/>
  <Override PartName="/xl/queryTables/queryTable32.xml" ContentType="application/vnd.openxmlformats-officedocument.spreadsheetml.queryTable+xml"/>
  <Override PartName="/xl/queryTables/queryTable33.xml" ContentType="application/vnd.openxmlformats-officedocument.spreadsheetml.queryTable+xml"/>
  <Override PartName="/xl/queryTables/queryTable34.xml" ContentType="application/vnd.openxmlformats-officedocument.spreadsheetml.queryTable+xml"/>
  <Override PartName="/xl/queryTables/queryTable35.xml" ContentType="application/vnd.openxmlformats-officedocument.spreadsheetml.queryTable+xml"/>
  <Override PartName="/xl/queryTables/queryTable36.xml" ContentType="application/vnd.openxmlformats-officedocument.spreadsheetml.queryTable+xml"/>
  <Override PartName="/xl/queryTables/queryTable37.xml" ContentType="application/vnd.openxmlformats-officedocument.spreadsheetml.queryTable+xml"/>
  <Override PartName="/xl/queryTables/queryTable38.xml" ContentType="application/vnd.openxmlformats-officedocument.spreadsheetml.queryTable+xml"/>
  <Override PartName="/xl/queryTables/queryTable39.xml" ContentType="application/vnd.openxmlformats-officedocument.spreadsheetml.queryTable+xml"/>
  <Override PartName="/xl/queryTables/queryTable40.xml" ContentType="application/vnd.openxmlformats-officedocument.spreadsheetml.queryTable+xml"/>
  <Override PartName="/xl/queryTables/queryTable41.xml" ContentType="application/vnd.openxmlformats-officedocument.spreadsheetml.queryTable+xml"/>
  <Override PartName="/xl/queryTables/queryTable42.xml" ContentType="application/vnd.openxmlformats-officedocument.spreadsheetml.queryTable+xml"/>
  <Override PartName="/xl/queryTables/queryTable43.xml" ContentType="application/vnd.openxmlformats-officedocument.spreadsheetml.queryTable+xml"/>
  <Override PartName="/xl/queryTables/queryTable44.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fileSharing readOnlyRecommended="1" userName="Alice Makhonina" algorithmName="SHA-512" hashValue="2ZXYsTLgdyiBRdUufUat+oWO2oc689TK97QsTIi5ht//FObsOHW1tbQkiVKFY8z+jqEaUDxN1x1o0Njcu05EAQ==" saltValue="oQzS4AlXVY3VpDraFv8PNw==" spinCount="100000"/>
  <workbookPr defaultThemeVersion="166925"/>
  <mc:AlternateContent xmlns:mc="http://schemas.openxmlformats.org/markup-compatibility/2006">
    <mc:Choice Requires="x15">
      <x15ac:absPath xmlns:x15ac="http://schemas.microsoft.com/office/spreadsheetml/2010/11/ac" url="/Users/alisamakhonina/Documents/Finance/"/>
    </mc:Choice>
  </mc:AlternateContent>
  <xr:revisionPtr revIDLastSave="0" documentId="8_{29474C0B-0687-1F4B-BF3B-BD31C59897D0}" xr6:coauthVersionLast="47" xr6:coauthVersionMax="47" xr10:uidLastSave="{00000000-0000-0000-0000-000000000000}"/>
  <bookViews>
    <workbookView xWindow="0" yWindow="500" windowWidth="28800" windowHeight="15880" xr2:uid="{F7257D3F-330C-0A45-BEB6-0F6D947326AC}"/>
  </bookViews>
  <sheets>
    <sheet name="Disclaimer" sheetId="27" r:id="rId1"/>
    <sheet name="Stocks" sheetId="20" r:id="rId2"/>
    <sheet name="Google_finance" sheetId="18" r:id="rId3"/>
    <sheet name="Trading_Economics_S" sheetId="8" r:id="rId4"/>
    <sheet name="Links" sheetId="19" r:id="rId5"/>
    <sheet name="MyNotes1" sheetId="15" r:id="rId6"/>
    <sheet name="MyNotes2" sheetId="14" r:id="rId7"/>
  </sheets>
  <definedNames>
    <definedName name="_xlnm._FilterDatabase" localSheetId="2" hidden="1">Google_finance!$A$3:$K$2972</definedName>
    <definedName name="_xlnm._FilterDatabase" localSheetId="1" hidden="1">Stocks!$B$3:$AB$82</definedName>
    <definedName name="google_3M" localSheetId="2">Google_finance!$D$2098:$F$2147</definedName>
    <definedName name="google_alphabet" localSheetId="2">Google_finance!$D$118:$F$167</definedName>
    <definedName name="google_amazon" localSheetId="2">Google_finance!$D$173:$F$222</definedName>
    <definedName name="google_American_Express" localSheetId="2">Google_finance!$D$1823:$F$1872</definedName>
    <definedName name="google_Amgen" localSheetId="2">Google_finance!$D$943:$F$992</definedName>
    <definedName name="google_apple" localSheetId="2">Google_finance!$D$6:$F$55</definedName>
    <definedName name="google_Boeing" localSheetId="2">Google_finance!$D$1108:$F$1157</definedName>
    <definedName name="google_BRKA" localSheetId="2">Google_finance!$D$338:$F$387</definedName>
    <definedName name="google_Caterpillar" localSheetId="2">Google_finance!$D$2043:$F$2092</definedName>
    <definedName name="google_Chevron" localSheetId="2">Google_finance!$D$2153:$F$2202</definedName>
    <definedName name="google_Coca_Cola" localSheetId="2">Google_finance!$D$1218:$F$1267</definedName>
    <definedName name="google_Costco" localSheetId="2">Google_finance!$D$1163:$F$1212</definedName>
    <definedName name="google_CRM" localSheetId="2">Google_finance!$D$448:$F$497</definedName>
    <definedName name="google_CSCO" localSheetId="2">Google_finance!$D$503:$F$552</definedName>
    <definedName name="google_Disney" localSheetId="2">Google_finance!$D$1438:$F$1487</definedName>
    <definedName name="google_Eli_Lilly" localSheetId="2">Google_finance!$D$613:$F$662</definedName>
    <definedName name="google_GD" localSheetId="2">Google_finance!$D$1053:$F$1102</definedName>
    <definedName name="google_General_Electric" localSheetId="2">Google_finance!$D$1933:$F$1982</definedName>
    <definedName name="google_Goldman_Sachs" localSheetId="2">Google_finance!$D$1768:$F$1817</definedName>
    <definedName name="google_GPMorgan" localSheetId="2">Google_finance!$D$1603:$F$1652</definedName>
    <definedName name="google_Home_Depot" localSheetId="2">Google_finance!$D$1383:$F$1432</definedName>
    <definedName name="google_Honeywell" localSheetId="2">Google_finance!$D$1988:$F$2037</definedName>
    <definedName name="google_IBM" localSheetId="2">Google_finance!#REF!</definedName>
    <definedName name="google_IBM_1" localSheetId="2">Google_finance!$D$393:$F$442</definedName>
    <definedName name="google_intel" localSheetId="2">Google_finance!$D$558:$F$607</definedName>
    <definedName name="google_J_J" localSheetId="2">Google_finance!$D$833:$F$882</definedName>
    <definedName name="google_Lockheed_martin" localSheetId="2">Google_finance!$D$998:$F$1047</definedName>
    <definedName name="google_Master_Card" localSheetId="2">Google_finance!$D$1658:$F$1707</definedName>
    <definedName name="google_MCD" localSheetId="2">Google_finance!$D$1548:$F$1597</definedName>
    <definedName name="google_merck" localSheetId="2">Google_finance!$D$723:$F$772</definedName>
    <definedName name="google_meta" localSheetId="2">Google_finance!$D$283:$F$332</definedName>
    <definedName name="google_msft_1" localSheetId="2">Google_finance!$D$63:$F$112</definedName>
    <definedName name="google_nike" localSheetId="2">Google_finance!$D$1493:$F$1542</definedName>
    <definedName name="google_NVIDIA" localSheetId="2">Google_finance!$D$2263:$F$2312</definedName>
    <definedName name="google_pfizer" localSheetId="2">Google_finance!$D$668:$F$717</definedName>
    <definedName name="google_Procter_Gamble" localSheetId="2">Google_finance!$D$1328:$F$1377</definedName>
    <definedName name="google_tesla_1" localSheetId="2">Google_finance!$D$228:$F$277</definedName>
    <definedName name="google_Travelers_Companies" localSheetId="2">Google_finance!$D$1878:$F$1927</definedName>
    <definedName name="google_UnitedHealth" localSheetId="2">Google_finance!$D$778:$F$827</definedName>
    <definedName name="google_verizon" localSheetId="2">Google_finance!$D$2208:$F$2257</definedName>
    <definedName name="google_visa" localSheetId="2">Google_finance!$D$1713:$F$1762</definedName>
    <definedName name="google_walgreens" localSheetId="2">Google_finance!$D$888:$F$937</definedName>
    <definedName name="google_Walmart" localSheetId="2">Google_finance!$D$1273:$F$1322</definedName>
    <definedName name="trading_economics_BRKB" localSheetId="3">Trading_Economics_S!$C$620:$I$743</definedName>
    <definedName name="trading_economics_DJ30" localSheetId="3">Trading_Economics_S!#REF!</definedName>
    <definedName name="trading_economics_index" localSheetId="3">Trading_Economics_S!#REF!</definedName>
    <definedName name="trading_economics_SP500" localSheetId="3">Trading_Economics_S!$C$5:$J$615</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D5" i="20" l="1"/>
  <c r="V5" i="20"/>
  <c r="M5" i="20"/>
  <c r="L5" i="20"/>
  <c r="K5" i="20"/>
  <c r="H5" i="20"/>
  <c r="G5" i="20" s="1"/>
  <c r="F5" i="20"/>
  <c r="M54" i="20"/>
  <c r="M52" i="20"/>
  <c r="M49" i="20"/>
  <c r="M48" i="20"/>
  <c r="M47" i="20"/>
  <c r="M46" i="20"/>
  <c r="M43" i="20"/>
  <c r="M42" i="20"/>
  <c r="M41" i="20"/>
  <c r="M40" i="20"/>
  <c r="M39" i="20"/>
  <c r="M38" i="20"/>
  <c r="M36" i="20"/>
  <c r="M35" i="20"/>
  <c r="M34" i="20"/>
  <c r="M33" i="20"/>
  <c r="M32" i="20"/>
  <c r="M31" i="20"/>
  <c r="M30" i="20"/>
  <c r="M29" i="20"/>
  <c r="M27" i="20"/>
  <c r="M26" i="20"/>
  <c r="M25" i="20"/>
  <c r="M23" i="20"/>
  <c r="M22" i="20"/>
  <c r="M21" i="20"/>
  <c r="M20" i="20"/>
  <c r="M19" i="20"/>
  <c r="M18" i="20"/>
  <c r="M17" i="20"/>
  <c r="M15" i="20"/>
  <c r="M14" i="20"/>
  <c r="M13" i="20"/>
  <c r="M12" i="20"/>
  <c r="M11" i="20"/>
  <c r="M10" i="20"/>
  <c r="M9" i="20"/>
  <c r="M8" i="20"/>
  <c r="M7" i="20"/>
  <c r="M4" i="20"/>
  <c r="L54" i="20"/>
  <c r="K54" i="20"/>
  <c r="L52" i="20"/>
  <c r="K52" i="20"/>
  <c r="L49" i="20"/>
  <c r="K49" i="20"/>
  <c r="L48" i="20"/>
  <c r="K48" i="20"/>
  <c r="L47" i="20"/>
  <c r="K47" i="20"/>
  <c r="L46" i="20"/>
  <c r="K46" i="20"/>
  <c r="L43" i="20"/>
  <c r="K43" i="20"/>
  <c r="L42" i="20"/>
  <c r="K42" i="20"/>
  <c r="L41" i="20"/>
  <c r="K41" i="20"/>
  <c r="L40" i="20"/>
  <c r="K40" i="20"/>
  <c r="L39" i="20"/>
  <c r="K39" i="20"/>
  <c r="L38" i="20"/>
  <c r="K38" i="20"/>
  <c r="L36" i="20"/>
  <c r="K36" i="20"/>
  <c r="L35" i="20"/>
  <c r="K35" i="20"/>
  <c r="L34" i="20"/>
  <c r="K34" i="20"/>
  <c r="L33" i="20"/>
  <c r="K33" i="20"/>
  <c r="L32" i="20"/>
  <c r="K32" i="20"/>
  <c r="L31" i="20"/>
  <c r="K31" i="20"/>
  <c r="L30" i="20"/>
  <c r="K30" i="20"/>
  <c r="L29" i="20"/>
  <c r="K29" i="20"/>
  <c r="L27" i="20"/>
  <c r="K27" i="20"/>
  <c r="L26" i="20"/>
  <c r="K26" i="20"/>
  <c r="L25" i="20"/>
  <c r="K25" i="20"/>
  <c r="L23" i="20"/>
  <c r="K23" i="20"/>
  <c r="L22" i="20"/>
  <c r="K22" i="20"/>
  <c r="L21" i="20"/>
  <c r="K21" i="20"/>
  <c r="L20" i="20"/>
  <c r="K20" i="20"/>
  <c r="L19" i="20"/>
  <c r="K19" i="20"/>
  <c r="L18" i="20"/>
  <c r="K18" i="20"/>
  <c r="L17" i="20"/>
  <c r="K17" i="20"/>
  <c r="L15" i="20"/>
  <c r="K15" i="20"/>
  <c r="L14" i="20"/>
  <c r="K14" i="20"/>
  <c r="L13" i="20"/>
  <c r="K13" i="20"/>
  <c r="L12" i="20"/>
  <c r="K12" i="20"/>
  <c r="L11" i="20"/>
  <c r="K11" i="20"/>
  <c r="L10" i="20"/>
  <c r="K10" i="20"/>
  <c r="L9" i="20"/>
  <c r="K9" i="20"/>
  <c r="L8" i="20"/>
  <c r="K8" i="20"/>
  <c r="L7" i="20"/>
  <c r="K7" i="20"/>
  <c r="L4" i="20"/>
  <c r="K4" i="20"/>
  <c r="H54" i="20"/>
  <c r="G54" i="20" s="1"/>
  <c r="H52" i="20"/>
  <c r="H49" i="20"/>
  <c r="G49" i="20" s="1"/>
  <c r="H48" i="20"/>
  <c r="G48" i="20" s="1"/>
  <c r="H47" i="20"/>
  <c r="G47" i="20" s="1"/>
  <c r="H46" i="20"/>
  <c r="G46" i="20" s="1"/>
  <c r="H43" i="20"/>
  <c r="G43" i="20" s="1"/>
  <c r="H42" i="20"/>
  <c r="H41" i="20"/>
  <c r="G41" i="20" s="1"/>
  <c r="H40" i="20"/>
  <c r="G40" i="20" s="1"/>
  <c r="H39" i="20"/>
  <c r="H38" i="20"/>
  <c r="G38" i="20" s="1"/>
  <c r="H36" i="20"/>
  <c r="G36" i="20" s="1"/>
  <c r="H35" i="20"/>
  <c r="G35" i="20" s="1"/>
  <c r="H34" i="20"/>
  <c r="G34" i="20" s="1"/>
  <c r="H33" i="20"/>
  <c r="G33" i="20" s="1"/>
  <c r="H32" i="20"/>
  <c r="G32" i="20" s="1"/>
  <c r="H31" i="20"/>
  <c r="G31" i="20" s="1"/>
  <c r="H30" i="20"/>
  <c r="G30" i="20" s="1"/>
  <c r="H29" i="20"/>
  <c r="G29" i="20" s="1"/>
  <c r="H27" i="20"/>
  <c r="G27" i="20" s="1"/>
  <c r="H26" i="20"/>
  <c r="G26" i="20" s="1"/>
  <c r="H25" i="20"/>
  <c r="G25" i="20" s="1"/>
  <c r="H23" i="20"/>
  <c r="G23" i="20" s="1"/>
  <c r="H22" i="20"/>
  <c r="G22" i="20" s="1"/>
  <c r="H21" i="20"/>
  <c r="G21" i="20" s="1"/>
  <c r="H20" i="20"/>
  <c r="H19" i="20"/>
  <c r="G19" i="20" s="1"/>
  <c r="H18" i="20"/>
  <c r="H17" i="20"/>
  <c r="H15" i="20"/>
  <c r="H14" i="20"/>
  <c r="H13" i="20"/>
  <c r="H12" i="20"/>
  <c r="H11" i="20"/>
  <c r="H10" i="20"/>
  <c r="H9" i="20"/>
  <c r="H8" i="20"/>
  <c r="H7" i="20"/>
  <c r="H4" i="20"/>
  <c r="F54" i="20"/>
  <c r="F52" i="20"/>
  <c r="F49" i="20"/>
  <c r="F48" i="20"/>
  <c r="F47" i="20"/>
  <c r="F46" i="20"/>
  <c r="F43" i="20"/>
  <c r="F42" i="20"/>
  <c r="F41" i="20"/>
  <c r="F40" i="20"/>
  <c r="F39" i="20"/>
  <c r="F38" i="20"/>
  <c r="F36" i="20"/>
  <c r="F35" i="20"/>
  <c r="F34" i="20"/>
  <c r="F33" i="20"/>
  <c r="F32" i="20"/>
  <c r="F31" i="20"/>
  <c r="F30" i="20"/>
  <c r="F29" i="20"/>
  <c r="F27" i="20"/>
  <c r="F26" i="20"/>
  <c r="F25" i="20"/>
  <c r="F23" i="20"/>
  <c r="F22" i="20"/>
  <c r="F21" i="20"/>
  <c r="F20" i="20"/>
  <c r="F19" i="20"/>
  <c r="F18" i="20"/>
  <c r="F17" i="20"/>
  <c r="F15" i="20"/>
  <c r="F14" i="20"/>
  <c r="F13" i="20"/>
  <c r="F12" i="20"/>
  <c r="F11" i="20"/>
  <c r="F10" i="20"/>
  <c r="F9" i="20"/>
  <c r="F8" i="20"/>
  <c r="F7" i="20"/>
  <c r="F4" i="20"/>
  <c r="A2096" i="18"/>
  <c r="A1931" i="18"/>
  <c r="A1821" i="18"/>
  <c r="A1381" i="18"/>
  <c r="A1216" i="18"/>
  <c r="A941" i="18"/>
  <c r="A776" i="18"/>
  <c r="A721" i="18"/>
  <c r="A501" i="18"/>
  <c r="A336" i="18"/>
  <c r="A281" i="18"/>
  <c r="A226" i="18"/>
  <c r="A2206" i="18"/>
  <c r="A2151" i="18"/>
  <c r="A2041" i="18"/>
  <c r="A1986" i="18"/>
  <c r="A1876" i="18"/>
  <c r="A1766" i="18"/>
  <c r="A1711" i="18"/>
  <c r="A1656" i="18"/>
  <c r="A1601" i="18"/>
  <c r="A1546" i="18"/>
  <c r="A1491" i="18"/>
  <c r="A1436" i="18"/>
  <c r="A1326" i="18"/>
  <c r="A1271" i="18"/>
  <c r="A1161" i="18"/>
  <c r="A1106" i="18"/>
  <c r="A1051" i="18"/>
  <c r="A996" i="18"/>
  <c r="A886" i="18"/>
  <c r="A831" i="18"/>
  <c r="A666" i="18"/>
  <c r="A611" i="18"/>
  <c r="A556" i="18"/>
  <c r="A446" i="18"/>
  <c r="A391" i="18"/>
  <c r="A171" i="18"/>
  <c r="A116" i="18"/>
  <c r="A2972" i="18"/>
  <c r="H2971" i="18"/>
  <c r="J2971" i="18" s="1"/>
  <c r="A2971" i="18"/>
  <c r="A2970" i="18"/>
  <c r="H2969" i="18"/>
  <c r="I2969" i="18" s="1"/>
  <c r="G2969" i="18" s="1"/>
  <c r="A2969" i="18"/>
  <c r="A2968" i="18"/>
  <c r="H2967" i="18"/>
  <c r="I2967" i="18" s="1"/>
  <c r="G2967" i="18" s="1"/>
  <c r="A2967" i="18"/>
  <c r="A2966" i="18"/>
  <c r="H2965" i="18"/>
  <c r="J2965" i="18" s="1"/>
  <c r="A2965" i="18"/>
  <c r="A2964" i="18"/>
  <c r="H2963" i="18"/>
  <c r="J2963" i="18" s="1"/>
  <c r="A2963" i="18"/>
  <c r="A2962" i="18"/>
  <c r="H2961" i="18"/>
  <c r="I2961" i="18" s="1"/>
  <c r="G2961" i="18" s="1"/>
  <c r="A2961" i="18"/>
  <c r="A2960" i="18"/>
  <c r="A2959" i="18"/>
  <c r="A2958" i="18"/>
  <c r="A2957" i="18"/>
  <c r="H2956" i="18"/>
  <c r="J2956" i="18" s="1"/>
  <c r="A2956" i="18"/>
  <c r="A2955" i="18"/>
  <c r="H2954" i="18"/>
  <c r="J2954" i="18" s="1"/>
  <c r="A2954" i="18"/>
  <c r="A2953" i="18"/>
  <c r="H2952" i="18"/>
  <c r="J2952" i="18" s="1"/>
  <c r="A2952" i="18"/>
  <c r="A2951" i="18"/>
  <c r="H2950" i="18"/>
  <c r="I2950" i="18" s="1"/>
  <c r="G2950" i="18" s="1"/>
  <c r="A2950" i="18"/>
  <c r="A2949" i="18"/>
  <c r="H2948" i="18"/>
  <c r="J2948" i="18" s="1"/>
  <c r="A2948" i="18"/>
  <c r="A2947" i="18"/>
  <c r="H2946" i="18"/>
  <c r="I2946" i="18" s="1"/>
  <c r="G2946" i="18" s="1"/>
  <c r="A2946" i="18"/>
  <c r="A2945" i="18"/>
  <c r="H2944" i="18"/>
  <c r="I2944" i="18" s="1"/>
  <c r="G2944" i="18" s="1"/>
  <c r="A2944" i="18"/>
  <c r="J2943" i="18"/>
  <c r="A2943" i="18"/>
  <c r="H2942" i="18"/>
  <c r="I2942" i="18" s="1"/>
  <c r="G2942" i="18" s="1"/>
  <c r="A2942" i="18"/>
  <c r="A2941" i="18"/>
  <c r="A2940" i="18"/>
  <c r="A2939" i="18"/>
  <c r="A2938" i="18"/>
  <c r="H2937" i="18"/>
  <c r="J2937" i="18" s="1"/>
  <c r="A2937" i="18"/>
  <c r="A2936" i="18"/>
  <c r="H2935" i="18"/>
  <c r="I2935" i="18" s="1"/>
  <c r="G2935" i="18" s="1"/>
  <c r="A2935" i="18"/>
  <c r="A2934" i="18"/>
  <c r="H2933" i="18"/>
  <c r="I2933" i="18" s="1"/>
  <c r="G2933" i="18" s="1"/>
  <c r="A2933" i="18"/>
  <c r="A2932" i="18"/>
  <c r="H2931" i="18"/>
  <c r="I2931" i="18" s="1"/>
  <c r="G2931" i="18" s="1"/>
  <c r="A2931" i="18"/>
  <c r="A2930" i="18"/>
  <c r="H2929" i="18"/>
  <c r="A2929" i="18"/>
  <c r="A2928" i="18"/>
  <c r="H2927" i="18"/>
  <c r="I2927" i="18" s="1"/>
  <c r="G2927" i="18" s="1"/>
  <c r="A2927" i="18"/>
  <c r="A2926" i="18"/>
  <c r="H2925" i="18"/>
  <c r="A2925" i="18"/>
  <c r="A2924" i="18"/>
  <c r="A2923" i="18"/>
  <c r="A2917" i="18"/>
  <c r="H2916" i="18"/>
  <c r="A2916" i="18"/>
  <c r="A2915" i="18"/>
  <c r="H2914" i="18"/>
  <c r="I2914" i="18" s="1"/>
  <c r="G2914" i="18" s="1"/>
  <c r="A2914" i="18"/>
  <c r="A2913" i="18"/>
  <c r="H2912" i="18"/>
  <c r="A2912" i="18"/>
  <c r="A2911" i="18"/>
  <c r="H2910" i="18"/>
  <c r="I2910" i="18" s="1"/>
  <c r="G2910" i="18" s="1"/>
  <c r="A2910" i="18"/>
  <c r="A2909" i="18"/>
  <c r="H2908" i="18"/>
  <c r="A2908" i="18"/>
  <c r="A2907" i="18"/>
  <c r="H2906" i="18"/>
  <c r="I2906" i="18" s="1"/>
  <c r="G2906" i="18" s="1"/>
  <c r="A2906" i="18"/>
  <c r="A2905" i="18"/>
  <c r="A2904" i="18"/>
  <c r="A2903" i="18"/>
  <c r="A2902" i="18"/>
  <c r="H2901" i="18"/>
  <c r="J2901" i="18" s="1"/>
  <c r="A2901" i="18"/>
  <c r="A2900" i="18"/>
  <c r="H2899" i="18"/>
  <c r="J2899" i="18" s="1"/>
  <c r="A2899" i="18"/>
  <c r="A2898" i="18"/>
  <c r="H2897" i="18"/>
  <c r="J2897" i="18" s="1"/>
  <c r="A2897" i="18"/>
  <c r="A2896" i="18"/>
  <c r="H2895" i="18"/>
  <c r="J2895" i="18" s="1"/>
  <c r="A2895" i="18"/>
  <c r="A2894" i="18"/>
  <c r="H2893" i="18"/>
  <c r="J2893" i="18" s="1"/>
  <c r="A2893" i="18"/>
  <c r="A2892" i="18"/>
  <c r="H2891" i="18"/>
  <c r="J2891" i="18" s="1"/>
  <c r="A2891" i="18"/>
  <c r="A2890" i="18"/>
  <c r="H2889" i="18"/>
  <c r="I2889" i="18" s="1"/>
  <c r="G2889" i="18" s="1"/>
  <c r="A2889" i="18"/>
  <c r="J2888" i="18"/>
  <c r="A2888" i="18"/>
  <c r="H2887" i="18"/>
  <c r="J2887" i="18" s="1"/>
  <c r="A2887" i="18"/>
  <c r="A2886" i="18"/>
  <c r="A2885" i="18"/>
  <c r="A2884" i="18"/>
  <c r="A2883" i="18"/>
  <c r="H2882" i="18"/>
  <c r="J2882" i="18" s="1"/>
  <c r="A2882" i="18"/>
  <c r="A2881" i="18"/>
  <c r="H2880" i="18"/>
  <c r="A2880" i="18"/>
  <c r="A2879" i="18"/>
  <c r="H2878" i="18"/>
  <c r="I2878" i="18" s="1"/>
  <c r="G2878" i="18" s="1"/>
  <c r="A2878" i="18"/>
  <c r="A2877" i="18"/>
  <c r="H2876" i="18"/>
  <c r="I2876" i="18" s="1"/>
  <c r="G2876" i="18" s="1"/>
  <c r="A2876" i="18"/>
  <c r="A2875" i="18"/>
  <c r="H2874" i="18"/>
  <c r="J2874" i="18" s="1"/>
  <c r="A2874" i="18"/>
  <c r="A2873" i="18"/>
  <c r="H2872" i="18"/>
  <c r="A2872" i="18"/>
  <c r="A2871" i="18"/>
  <c r="H2870" i="18"/>
  <c r="I2870" i="18" s="1"/>
  <c r="G2870" i="18" s="1"/>
  <c r="A2870" i="18"/>
  <c r="A2869" i="18"/>
  <c r="A2868" i="18"/>
  <c r="A2862" i="18"/>
  <c r="H2861" i="18"/>
  <c r="I2861" i="18" s="1"/>
  <c r="G2861" i="18" s="1"/>
  <c r="A2861" i="18"/>
  <c r="A2860" i="18"/>
  <c r="H2859" i="18"/>
  <c r="I2859" i="18" s="1"/>
  <c r="G2859" i="18" s="1"/>
  <c r="A2859" i="18"/>
  <c r="A2858" i="18"/>
  <c r="H2857" i="18"/>
  <c r="J2857" i="18" s="1"/>
  <c r="A2857" i="18"/>
  <c r="A2856" i="18"/>
  <c r="H2855" i="18"/>
  <c r="A2855" i="18"/>
  <c r="A2854" i="18"/>
  <c r="H2853" i="18"/>
  <c r="I2853" i="18" s="1"/>
  <c r="G2853" i="18" s="1"/>
  <c r="A2853" i="18"/>
  <c r="A2852" i="18"/>
  <c r="H2851" i="18"/>
  <c r="I2851" i="18" s="1"/>
  <c r="G2851" i="18" s="1"/>
  <c r="A2851" i="18"/>
  <c r="A2850" i="18"/>
  <c r="A2849" i="18"/>
  <c r="A2848" i="18"/>
  <c r="A2847" i="18"/>
  <c r="H2846" i="18"/>
  <c r="J2846" i="18" s="1"/>
  <c r="A2846" i="18"/>
  <c r="A2845" i="18"/>
  <c r="H2844" i="18"/>
  <c r="J2844" i="18" s="1"/>
  <c r="A2844" i="18"/>
  <c r="A2843" i="18"/>
  <c r="H2842" i="18"/>
  <c r="J2842" i="18" s="1"/>
  <c r="A2842" i="18"/>
  <c r="A2841" i="18"/>
  <c r="H2840" i="18"/>
  <c r="J2840" i="18" s="1"/>
  <c r="A2840" i="18"/>
  <c r="A2839" i="18"/>
  <c r="H2838" i="18"/>
  <c r="J2838" i="18" s="1"/>
  <c r="A2838" i="18"/>
  <c r="A2837" i="18"/>
  <c r="H2836" i="18"/>
  <c r="J2836" i="18" s="1"/>
  <c r="A2836" i="18"/>
  <c r="A2835" i="18"/>
  <c r="H2834" i="18"/>
  <c r="I2834" i="18" s="1"/>
  <c r="G2834" i="18" s="1"/>
  <c r="A2834" i="18"/>
  <c r="J2833" i="18"/>
  <c r="A2833" i="18"/>
  <c r="H2832" i="18"/>
  <c r="I2832" i="18" s="1"/>
  <c r="G2832" i="18" s="1"/>
  <c r="A2832" i="18"/>
  <c r="A2831" i="18"/>
  <c r="A2830" i="18"/>
  <c r="A2829" i="18"/>
  <c r="A2828" i="18"/>
  <c r="H2827" i="18"/>
  <c r="A2827" i="18"/>
  <c r="A2826" i="18"/>
  <c r="H2825" i="18"/>
  <c r="I2825" i="18" s="1"/>
  <c r="G2825" i="18" s="1"/>
  <c r="A2825" i="18"/>
  <c r="A2824" i="18"/>
  <c r="H2823" i="18"/>
  <c r="I2823" i="18" s="1"/>
  <c r="G2823" i="18" s="1"/>
  <c r="A2823" i="18"/>
  <c r="A2822" i="18"/>
  <c r="H2821" i="18"/>
  <c r="J2821" i="18" s="1"/>
  <c r="A2821" i="18"/>
  <c r="A2820" i="18"/>
  <c r="H2819" i="18"/>
  <c r="A2819" i="18"/>
  <c r="A2818" i="18"/>
  <c r="H2817" i="18"/>
  <c r="I2817" i="18" s="1"/>
  <c r="G2817" i="18" s="1"/>
  <c r="A2817" i="18"/>
  <c r="A2816" i="18"/>
  <c r="H2815" i="18"/>
  <c r="I2815" i="18" s="1"/>
  <c r="G2815" i="18" s="1"/>
  <c r="A2815" i="18"/>
  <c r="A2814" i="18"/>
  <c r="A2813" i="18"/>
  <c r="A2807" i="18"/>
  <c r="H2806" i="18"/>
  <c r="I2806" i="18" s="1"/>
  <c r="G2806" i="18" s="1"/>
  <c r="A2806" i="18"/>
  <c r="A2805" i="18"/>
  <c r="H2804" i="18"/>
  <c r="J2804" i="18" s="1"/>
  <c r="A2804" i="18"/>
  <c r="A2803" i="18"/>
  <c r="H2802" i="18"/>
  <c r="A2802" i="18"/>
  <c r="A2801" i="18"/>
  <c r="H2800" i="18"/>
  <c r="I2800" i="18" s="1"/>
  <c r="G2800" i="18" s="1"/>
  <c r="A2800" i="18"/>
  <c r="A2799" i="18"/>
  <c r="H2798" i="18"/>
  <c r="I2798" i="18" s="1"/>
  <c r="G2798" i="18" s="1"/>
  <c r="A2798" i="18"/>
  <c r="A2797" i="18"/>
  <c r="H2796" i="18"/>
  <c r="J2796" i="18" s="1"/>
  <c r="A2796" i="18"/>
  <c r="A2795" i="18"/>
  <c r="A2794" i="18"/>
  <c r="A2793" i="18"/>
  <c r="A2792" i="18"/>
  <c r="H2791" i="18"/>
  <c r="J2791" i="18" s="1"/>
  <c r="A2791" i="18"/>
  <c r="A2790" i="18"/>
  <c r="H2789" i="18"/>
  <c r="J2789" i="18" s="1"/>
  <c r="A2789" i="18"/>
  <c r="A2788" i="18"/>
  <c r="H2787" i="18"/>
  <c r="J2787" i="18" s="1"/>
  <c r="A2787" i="18"/>
  <c r="A2786" i="18"/>
  <c r="H2785" i="18"/>
  <c r="J2785" i="18" s="1"/>
  <c r="A2785" i="18"/>
  <c r="A2784" i="18"/>
  <c r="H2783" i="18"/>
  <c r="I2783" i="18" s="1"/>
  <c r="G2783" i="18" s="1"/>
  <c r="A2783" i="18"/>
  <c r="A2782" i="18"/>
  <c r="H2781" i="18"/>
  <c r="J2781" i="18" s="1"/>
  <c r="A2781" i="18"/>
  <c r="A2780" i="18"/>
  <c r="H2779" i="18"/>
  <c r="I2779" i="18" s="1"/>
  <c r="G2779" i="18" s="1"/>
  <c r="A2779" i="18"/>
  <c r="J2778" i="18"/>
  <c r="A2778" i="18"/>
  <c r="H2777" i="18"/>
  <c r="J2777" i="18" s="1"/>
  <c r="A2777" i="18"/>
  <c r="A2776" i="18"/>
  <c r="A2775" i="18"/>
  <c r="A2774" i="18"/>
  <c r="A2773" i="18"/>
  <c r="H2772" i="18"/>
  <c r="I2772" i="18" s="1"/>
  <c r="G2772" i="18" s="1"/>
  <c r="A2772" i="18"/>
  <c r="A2771" i="18"/>
  <c r="H2770" i="18"/>
  <c r="I2770" i="18" s="1"/>
  <c r="G2770" i="18" s="1"/>
  <c r="A2770" i="18"/>
  <c r="A2769" i="18"/>
  <c r="H2768" i="18"/>
  <c r="J2768" i="18" s="1"/>
  <c r="A2768" i="18"/>
  <c r="A2767" i="18"/>
  <c r="H2766" i="18"/>
  <c r="A2766" i="18"/>
  <c r="A2765" i="18"/>
  <c r="H2764" i="18"/>
  <c r="I2764" i="18" s="1"/>
  <c r="G2764" i="18" s="1"/>
  <c r="A2764" i="18"/>
  <c r="A2763" i="18"/>
  <c r="H2762" i="18"/>
  <c r="I2762" i="18" s="1"/>
  <c r="G2762" i="18" s="1"/>
  <c r="A2762" i="18"/>
  <c r="A2761" i="18"/>
  <c r="H2760" i="18"/>
  <c r="J2760" i="18" s="1"/>
  <c r="A2760" i="18"/>
  <c r="A2759" i="18"/>
  <c r="A2758" i="18"/>
  <c r="A2752" i="18"/>
  <c r="H2751" i="18"/>
  <c r="J2751" i="18" s="1"/>
  <c r="A2751" i="18"/>
  <c r="A2750" i="18"/>
  <c r="H2749" i="18"/>
  <c r="A2749" i="18"/>
  <c r="A2748" i="18"/>
  <c r="H2747" i="18"/>
  <c r="I2747" i="18" s="1"/>
  <c r="G2747" i="18" s="1"/>
  <c r="A2747" i="18"/>
  <c r="A2746" i="18"/>
  <c r="H2745" i="18"/>
  <c r="I2745" i="18" s="1"/>
  <c r="G2745" i="18" s="1"/>
  <c r="A2745" i="18"/>
  <c r="A2744" i="18"/>
  <c r="H2743" i="18"/>
  <c r="J2743" i="18" s="1"/>
  <c r="A2743" i="18"/>
  <c r="A2742" i="18"/>
  <c r="H2741" i="18"/>
  <c r="A2741" i="18"/>
  <c r="A2740" i="18"/>
  <c r="A2739" i="18"/>
  <c r="A2738" i="18"/>
  <c r="A2737" i="18"/>
  <c r="H2736" i="18"/>
  <c r="J2736" i="18" s="1"/>
  <c r="A2736" i="18"/>
  <c r="A2735" i="18"/>
  <c r="H2734" i="18"/>
  <c r="J2734" i="18" s="1"/>
  <c r="A2734" i="18"/>
  <c r="A2733" i="18"/>
  <c r="H2732" i="18"/>
  <c r="J2732" i="18" s="1"/>
  <c r="A2732" i="18"/>
  <c r="A2731" i="18"/>
  <c r="H2730" i="18"/>
  <c r="I2730" i="18" s="1"/>
  <c r="G2730" i="18" s="1"/>
  <c r="A2730" i="18"/>
  <c r="A2729" i="18"/>
  <c r="H2728" i="18"/>
  <c r="J2728" i="18" s="1"/>
  <c r="A2728" i="18"/>
  <c r="A2727" i="18"/>
  <c r="H2726" i="18"/>
  <c r="I2726" i="18" s="1"/>
  <c r="G2726" i="18" s="1"/>
  <c r="A2726" i="18"/>
  <c r="A2725" i="18"/>
  <c r="H2724" i="18"/>
  <c r="I2724" i="18" s="1"/>
  <c r="G2724" i="18" s="1"/>
  <c r="A2724" i="18"/>
  <c r="J2723" i="18"/>
  <c r="A2723" i="18"/>
  <c r="H2722" i="18"/>
  <c r="I2722" i="18" s="1"/>
  <c r="G2722" i="18" s="1"/>
  <c r="A2722" i="18"/>
  <c r="A2721" i="18"/>
  <c r="A2720" i="18"/>
  <c r="A2719" i="18"/>
  <c r="A2718" i="18"/>
  <c r="H2717" i="18"/>
  <c r="I2717" i="18" s="1"/>
  <c r="G2717" i="18" s="1"/>
  <c r="A2717" i="18"/>
  <c r="A2716" i="18"/>
  <c r="H2715" i="18"/>
  <c r="J2715" i="18" s="1"/>
  <c r="A2715" i="18"/>
  <c r="A2714" i="18"/>
  <c r="H2713" i="18"/>
  <c r="A2713" i="18"/>
  <c r="A2712" i="18"/>
  <c r="H2711" i="18"/>
  <c r="I2711" i="18" s="1"/>
  <c r="G2711" i="18" s="1"/>
  <c r="A2711" i="18"/>
  <c r="A2710" i="18"/>
  <c r="H2709" i="18"/>
  <c r="I2709" i="18" s="1"/>
  <c r="G2709" i="18" s="1"/>
  <c r="A2709" i="18"/>
  <c r="A2708" i="18"/>
  <c r="H2707" i="18"/>
  <c r="I2707" i="18" s="1"/>
  <c r="G2707" i="18" s="1"/>
  <c r="A2707" i="18"/>
  <c r="A2706" i="18"/>
  <c r="H2705" i="18"/>
  <c r="A2705" i="18"/>
  <c r="A2704" i="18"/>
  <c r="A2703" i="18"/>
  <c r="A2697" i="18"/>
  <c r="H2696" i="18"/>
  <c r="A2696" i="18"/>
  <c r="A2695" i="18"/>
  <c r="H2694" i="18"/>
  <c r="I2694" i="18" s="1"/>
  <c r="G2694" i="18" s="1"/>
  <c r="A2694" i="18"/>
  <c r="A2693" i="18"/>
  <c r="H2692" i="18"/>
  <c r="I2692" i="18" s="1"/>
  <c r="G2692" i="18" s="1"/>
  <c r="A2692" i="18"/>
  <c r="A2691" i="18"/>
  <c r="H2690" i="18"/>
  <c r="J2690" i="18" s="1"/>
  <c r="A2690" i="18"/>
  <c r="A2689" i="18"/>
  <c r="H2688" i="18"/>
  <c r="A2688" i="18"/>
  <c r="A2687" i="18"/>
  <c r="H2686" i="18"/>
  <c r="I2686" i="18" s="1"/>
  <c r="G2686" i="18" s="1"/>
  <c r="A2686" i="18"/>
  <c r="A2685" i="18"/>
  <c r="A2684" i="18"/>
  <c r="A2683" i="18"/>
  <c r="A2682" i="18"/>
  <c r="H2681" i="18"/>
  <c r="I2681" i="18" s="1"/>
  <c r="G2681" i="18" s="1"/>
  <c r="A2681" i="18"/>
  <c r="A2680" i="18"/>
  <c r="H2679" i="18"/>
  <c r="J2679" i="18" s="1"/>
  <c r="A2679" i="18"/>
  <c r="A2678" i="18"/>
  <c r="H2677" i="18"/>
  <c r="I2677" i="18" s="1"/>
  <c r="G2677" i="18" s="1"/>
  <c r="A2677" i="18"/>
  <c r="A2676" i="18"/>
  <c r="H2675" i="18"/>
  <c r="J2675" i="18" s="1"/>
  <c r="A2675" i="18"/>
  <c r="A2674" i="18"/>
  <c r="H2673" i="18"/>
  <c r="I2673" i="18" s="1"/>
  <c r="G2673" i="18" s="1"/>
  <c r="A2673" i="18"/>
  <c r="A2672" i="18"/>
  <c r="H2671" i="18"/>
  <c r="J2671" i="18" s="1"/>
  <c r="A2671" i="18"/>
  <c r="A2670" i="18"/>
  <c r="H2669" i="18"/>
  <c r="I2669" i="18" s="1"/>
  <c r="G2669" i="18" s="1"/>
  <c r="A2669" i="18"/>
  <c r="J2668" i="18"/>
  <c r="A2668" i="18"/>
  <c r="H2667" i="18"/>
  <c r="J2667" i="18" s="1"/>
  <c r="A2667" i="18"/>
  <c r="A2666" i="18"/>
  <c r="A2665" i="18"/>
  <c r="A2664" i="18"/>
  <c r="A2663" i="18"/>
  <c r="H2662" i="18"/>
  <c r="J2662" i="18" s="1"/>
  <c r="A2662" i="18"/>
  <c r="A2661" i="18"/>
  <c r="H2660" i="18"/>
  <c r="A2660" i="18"/>
  <c r="A2659" i="18"/>
  <c r="H2658" i="18"/>
  <c r="I2658" i="18" s="1"/>
  <c r="G2658" i="18" s="1"/>
  <c r="A2658" i="18"/>
  <c r="A2657" i="18"/>
  <c r="H2656" i="18"/>
  <c r="I2656" i="18" s="1"/>
  <c r="G2656" i="18" s="1"/>
  <c r="A2656" i="18"/>
  <c r="A2655" i="18"/>
  <c r="H2654" i="18"/>
  <c r="I2654" i="18" s="1"/>
  <c r="G2654" i="18" s="1"/>
  <c r="A2654" i="18"/>
  <c r="A2653" i="18"/>
  <c r="H2652" i="18"/>
  <c r="I2652" i="18" s="1"/>
  <c r="G2652" i="18" s="1"/>
  <c r="A2652" i="18"/>
  <c r="A2651" i="18"/>
  <c r="H2650" i="18"/>
  <c r="I2650" i="18" s="1"/>
  <c r="G2650" i="18" s="1"/>
  <c r="A2650" i="18"/>
  <c r="A2649" i="18"/>
  <c r="A2648" i="18"/>
  <c r="A2642" i="18"/>
  <c r="H2641" i="18"/>
  <c r="I2641" i="18" s="1"/>
  <c r="G2641" i="18" s="1"/>
  <c r="A2641" i="18"/>
  <c r="A2640" i="18"/>
  <c r="H2639" i="18"/>
  <c r="I2639" i="18" s="1"/>
  <c r="G2639" i="18" s="1"/>
  <c r="A2639" i="18"/>
  <c r="A2638" i="18"/>
  <c r="J2637" i="18"/>
  <c r="H2637" i="18"/>
  <c r="I2637" i="18" s="1"/>
  <c r="G2637" i="18" s="1"/>
  <c r="A2637" i="18"/>
  <c r="A2636" i="18"/>
  <c r="H2635" i="18"/>
  <c r="I2635" i="18" s="1"/>
  <c r="G2635" i="18" s="1"/>
  <c r="A2635" i="18"/>
  <c r="A2634" i="18"/>
  <c r="H2633" i="18"/>
  <c r="I2633" i="18" s="1"/>
  <c r="G2633" i="18" s="1"/>
  <c r="A2633" i="18"/>
  <c r="A2632" i="18"/>
  <c r="H2631" i="18"/>
  <c r="I2631" i="18" s="1"/>
  <c r="G2631" i="18" s="1"/>
  <c r="A2631" i="18"/>
  <c r="A2630" i="18"/>
  <c r="A2629" i="18"/>
  <c r="A2628" i="18"/>
  <c r="A2627" i="18"/>
  <c r="H2626" i="18"/>
  <c r="J2626" i="18" s="1"/>
  <c r="A2626" i="18"/>
  <c r="A2625" i="18"/>
  <c r="H2624" i="18"/>
  <c r="J2624" i="18" s="1"/>
  <c r="A2624" i="18"/>
  <c r="A2623" i="18"/>
  <c r="H2622" i="18"/>
  <c r="J2622" i="18" s="1"/>
  <c r="A2622" i="18"/>
  <c r="A2621" i="18"/>
  <c r="H2620" i="18"/>
  <c r="I2620" i="18" s="1"/>
  <c r="G2620" i="18" s="1"/>
  <c r="A2620" i="18"/>
  <c r="A2619" i="18"/>
  <c r="H2618" i="18"/>
  <c r="J2618" i="18" s="1"/>
  <c r="A2618" i="18"/>
  <c r="A2617" i="18"/>
  <c r="H2616" i="18"/>
  <c r="J2616" i="18" s="1"/>
  <c r="A2616" i="18"/>
  <c r="A2615" i="18"/>
  <c r="H2614" i="18"/>
  <c r="I2614" i="18" s="1"/>
  <c r="G2614" i="18" s="1"/>
  <c r="A2614" i="18"/>
  <c r="J2613" i="18"/>
  <c r="A2613" i="18"/>
  <c r="H2612" i="18"/>
  <c r="J2612" i="18" s="1"/>
  <c r="A2612" i="18"/>
  <c r="A2611" i="18"/>
  <c r="A2610" i="18"/>
  <c r="A2609" i="18"/>
  <c r="A2608" i="18"/>
  <c r="H2607" i="18"/>
  <c r="I2607" i="18" s="1"/>
  <c r="G2607" i="18" s="1"/>
  <c r="A2607" i="18"/>
  <c r="A2606" i="18"/>
  <c r="H2605" i="18"/>
  <c r="J2605" i="18" s="1"/>
  <c r="A2605" i="18"/>
  <c r="A2604" i="18"/>
  <c r="H2603" i="18"/>
  <c r="I2603" i="18" s="1"/>
  <c r="G2603" i="18" s="1"/>
  <c r="A2603" i="18"/>
  <c r="A2602" i="18"/>
  <c r="H2601" i="18"/>
  <c r="I2601" i="18" s="1"/>
  <c r="G2601" i="18" s="1"/>
  <c r="A2601" i="18"/>
  <c r="A2600" i="18"/>
  <c r="H2599" i="18"/>
  <c r="I2599" i="18" s="1"/>
  <c r="G2599" i="18" s="1"/>
  <c r="A2599" i="18"/>
  <c r="A2598" i="18"/>
  <c r="H2597" i="18"/>
  <c r="J2597" i="18" s="1"/>
  <c r="A2597" i="18"/>
  <c r="A2596" i="18"/>
  <c r="H2595" i="18"/>
  <c r="I2595" i="18" s="1"/>
  <c r="G2595" i="18" s="1"/>
  <c r="A2595" i="18"/>
  <c r="A2594" i="18"/>
  <c r="A2593" i="18"/>
  <c r="A2587" i="18"/>
  <c r="H2586" i="18"/>
  <c r="I2586" i="18" s="1"/>
  <c r="G2586" i="18" s="1"/>
  <c r="A2586" i="18"/>
  <c r="A2585" i="18"/>
  <c r="H2584" i="18"/>
  <c r="J2584" i="18" s="1"/>
  <c r="A2584" i="18"/>
  <c r="A2583" i="18"/>
  <c r="H2582" i="18"/>
  <c r="I2582" i="18" s="1"/>
  <c r="G2582" i="18" s="1"/>
  <c r="A2582" i="18"/>
  <c r="A2581" i="18"/>
  <c r="H2580" i="18"/>
  <c r="I2580" i="18" s="1"/>
  <c r="G2580" i="18" s="1"/>
  <c r="A2580" i="18"/>
  <c r="A2579" i="18"/>
  <c r="H2578" i="18"/>
  <c r="I2578" i="18" s="1"/>
  <c r="G2578" i="18" s="1"/>
  <c r="A2578" i="18"/>
  <c r="A2577" i="18"/>
  <c r="H2576" i="18"/>
  <c r="J2576" i="18" s="1"/>
  <c r="A2576" i="18"/>
  <c r="A2575" i="18"/>
  <c r="A2574" i="18"/>
  <c r="A2573" i="18"/>
  <c r="A2572" i="18"/>
  <c r="H2571" i="18"/>
  <c r="J2571" i="18" s="1"/>
  <c r="A2571" i="18"/>
  <c r="A2570" i="18"/>
  <c r="H2569" i="18"/>
  <c r="J2569" i="18" s="1"/>
  <c r="A2569" i="18"/>
  <c r="A2568" i="18"/>
  <c r="H2567" i="18"/>
  <c r="J2567" i="18" s="1"/>
  <c r="A2567" i="18"/>
  <c r="A2566" i="18"/>
  <c r="I2565" i="18"/>
  <c r="G2565" i="18" s="1"/>
  <c r="H2565" i="18"/>
  <c r="J2565" i="18" s="1"/>
  <c r="A2565" i="18"/>
  <c r="A2564" i="18"/>
  <c r="H2563" i="18"/>
  <c r="J2563" i="18" s="1"/>
  <c r="A2563" i="18"/>
  <c r="A2562" i="18"/>
  <c r="H2561" i="18"/>
  <c r="J2561" i="18" s="1"/>
  <c r="A2561" i="18"/>
  <c r="A2560" i="18"/>
  <c r="H2559" i="18"/>
  <c r="I2559" i="18" s="1"/>
  <c r="G2559" i="18" s="1"/>
  <c r="A2559" i="18"/>
  <c r="J2558" i="18"/>
  <c r="A2558" i="18"/>
  <c r="H2557" i="18"/>
  <c r="J2557" i="18" s="1"/>
  <c r="A2557" i="18"/>
  <c r="A2556" i="18"/>
  <c r="A2555" i="18"/>
  <c r="A2554" i="18"/>
  <c r="A2553" i="18"/>
  <c r="H2552" i="18"/>
  <c r="J2552" i="18" s="1"/>
  <c r="A2552" i="18"/>
  <c r="A2551" i="18"/>
  <c r="H2550" i="18"/>
  <c r="I2550" i="18" s="1"/>
  <c r="G2550" i="18" s="1"/>
  <c r="A2550" i="18"/>
  <c r="A2549" i="18"/>
  <c r="H2548" i="18"/>
  <c r="I2548" i="18" s="1"/>
  <c r="G2548" i="18" s="1"/>
  <c r="A2548" i="18"/>
  <c r="A2547" i="18"/>
  <c r="H2546" i="18"/>
  <c r="I2546" i="18" s="1"/>
  <c r="G2546" i="18" s="1"/>
  <c r="A2546" i="18"/>
  <c r="A2545" i="18"/>
  <c r="H2544" i="18"/>
  <c r="I2544" i="18" s="1"/>
  <c r="G2544" i="18" s="1"/>
  <c r="A2544" i="18"/>
  <c r="A2543" i="18"/>
  <c r="H2542" i="18"/>
  <c r="I2542" i="18" s="1"/>
  <c r="G2542" i="18" s="1"/>
  <c r="A2542" i="18"/>
  <c r="A2541" i="18"/>
  <c r="H2540" i="18"/>
  <c r="J2540" i="18" s="1"/>
  <c r="A2540" i="18"/>
  <c r="A2539" i="18"/>
  <c r="A2538" i="18"/>
  <c r="A2532" i="18"/>
  <c r="H2531" i="18"/>
  <c r="J2531" i="18" s="1"/>
  <c r="A2531" i="18"/>
  <c r="A2530" i="18"/>
  <c r="H2529" i="18"/>
  <c r="I2529" i="18" s="1"/>
  <c r="G2529" i="18" s="1"/>
  <c r="A2529" i="18"/>
  <c r="A2528" i="18"/>
  <c r="H2527" i="18"/>
  <c r="J2527" i="18" s="1"/>
  <c r="A2527" i="18"/>
  <c r="A2526" i="18"/>
  <c r="H2525" i="18"/>
  <c r="A2525" i="18"/>
  <c r="A2524" i="18"/>
  <c r="H2523" i="18"/>
  <c r="J2523" i="18" s="1"/>
  <c r="A2523" i="18"/>
  <c r="A2522" i="18"/>
  <c r="H2521" i="18"/>
  <c r="I2521" i="18" s="1"/>
  <c r="G2521" i="18" s="1"/>
  <c r="A2521" i="18"/>
  <c r="A2520" i="18"/>
  <c r="A2519" i="18"/>
  <c r="A2518" i="18"/>
  <c r="A2517" i="18"/>
  <c r="H2516" i="18"/>
  <c r="J2516" i="18" s="1"/>
  <c r="A2516" i="18"/>
  <c r="A2515" i="18"/>
  <c r="H2514" i="18"/>
  <c r="A2514" i="18"/>
  <c r="A2513" i="18"/>
  <c r="H2512" i="18"/>
  <c r="J2512" i="18" s="1"/>
  <c r="A2512" i="18"/>
  <c r="A2511" i="18"/>
  <c r="H2510" i="18"/>
  <c r="J2510" i="18" s="1"/>
  <c r="A2510" i="18"/>
  <c r="A2509" i="18"/>
  <c r="H2508" i="18"/>
  <c r="J2508" i="18" s="1"/>
  <c r="A2508" i="18"/>
  <c r="A2507" i="18"/>
  <c r="H2506" i="18"/>
  <c r="I2506" i="18" s="1"/>
  <c r="G2506" i="18" s="1"/>
  <c r="A2506" i="18"/>
  <c r="A2505" i="18"/>
  <c r="H2504" i="18"/>
  <c r="I2504" i="18" s="1"/>
  <c r="G2504" i="18" s="1"/>
  <c r="A2504" i="18"/>
  <c r="J2503" i="18"/>
  <c r="A2503" i="18"/>
  <c r="H2502" i="18"/>
  <c r="J2502" i="18" s="1"/>
  <c r="A2502" i="18"/>
  <c r="A2501" i="18"/>
  <c r="A2500" i="18"/>
  <c r="A2499" i="18"/>
  <c r="A2498" i="18"/>
  <c r="H2497" i="18"/>
  <c r="I2497" i="18" s="1"/>
  <c r="G2497" i="18" s="1"/>
  <c r="A2497" i="18"/>
  <c r="A2496" i="18"/>
  <c r="I2495" i="18"/>
  <c r="G2495" i="18" s="1"/>
  <c r="H2495" i="18"/>
  <c r="J2495" i="18" s="1"/>
  <c r="A2495" i="18"/>
  <c r="A2494" i="18"/>
  <c r="H2493" i="18"/>
  <c r="I2493" i="18" s="1"/>
  <c r="G2493" i="18" s="1"/>
  <c r="A2493" i="18"/>
  <c r="A2492" i="18"/>
  <c r="H2491" i="18"/>
  <c r="I2491" i="18" s="1"/>
  <c r="G2491" i="18" s="1"/>
  <c r="A2491" i="18"/>
  <c r="A2490" i="18"/>
  <c r="H2489" i="18"/>
  <c r="I2489" i="18" s="1"/>
  <c r="G2489" i="18" s="1"/>
  <c r="A2489" i="18"/>
  <c r="A2488" i="18"/>
  <c r="H2487" i="18"/>
  <c r="A2487" i="18"/>
  <c r="A2486" i="18"/>
  <c r="J2485" i="18"/>
  <c r="H2485" i="18"/>
  <c r="I2485" i="18" s="1"/>
  <c r="G2485" i="18" s="1"/>
  <c r="A2485" i="18"/>
  <c r="A2484" i="18"/>
  <c r="A2483" i="18"/>
  <c r="A2477" i="18"/>
  <c r="H2476" i="18"/>
  <c r="J2476" i="18" s="1"/>
  <c r="A2476" i="18"/>
  <c r="A2475" i="18"/>
  <c r="H2474" i="18"/>
  <c r="J2474" i="18" s="1"/>
  <c r="A2474" i="18"/>
  <c r="A2473" i="18"/>
  <c r="H2472" i="18"/>
  <c r="A2472" i="18"/>
  <c r="A2471" i="18"/>
  <c r="H2470" i="18"/>
  <c r="A2470" i="18"/>
  <c r="A2469" i="18"/>
  <c r="H2468" i="18"/>
  <c r="A2468" i="18"/>
  <c r="A2467" i="18"/>
  <c r="H2466" i="18"/>
  <c r="J2466" i="18" s="1"/>
  <c r="A2466" i="18"/>
  <c r="A2465" i="18"/>
  <c r="A2464" i="18"/>
  <c r="A2463" i="18"/>
  <c r="A2462" i="18"/>
  <c r="H2461" i="18"/>
  <c r="I2461" i="18" s="1"/>
  <c r="G2461" i="18" s="1"/>
  <c r="A2461" i="18"/>
  <c r="A2460" i="18"/>
  <c r="H2459" i="18"/>
  <c r="J2459" i="18" s="1"/>
  <c r="A2459" i="18"/>
  <c r="A2458" i="18"/>
  <c r="H2457" i="18"/>
  <c r="A2457" i="18"/>
  <c r="A2456" i="18"/>
  <c r="H2455" i="18"/>
  <c r="A2455" i="18"/>
  <c r="A2454" i="18"/>
  <c r="H2453" i="18"/>
  <c r="J2453" i="18" s="1"/>
  <c r="A2453" i="18"/>
  <c r="A2452" i="18"/>
  <c r="H2451" i="18"/>
  <c r="J2451" i="18" s="1"/>
  <c r="A2451" i="18"/>
  <c r="A2450" i="18"/>
  <c r="H2449" i="18"/>
  <c r="I2449" i="18" s="1"/>
  <c r="G2449" i="18" s="1"/>
  <c r="A2449" i="18"/>
  <c r="J2448" i="18"/>
  <c r="A2448" i="18"/>
  <c r="H2447" i="18"/>
  <c r="J2447" i="18" s="1"/>
  <c r="A2447" i="18"/>
  <c r="A2446" i="18"/>
  <c r="A2445" i="18"/>
  <c r="A2444" i="18"/>
  <c r="A2443" i="18"/>
  <c r="H2442" i="18"/>
  <c r="J2442" i="18" s="1"/>
  <c r="A2442" i="18"/>
  <c r="A2441" i="18"/>
  <c r="H2440" i="18"/>
  <c r="J2440" i="18" s="1"/>
  <c r="A2440" i="18"/>
  <c r="A2439" i="18"/>
  <c r="H2438" i="18"/>
  <c r="J2438" i="18" s="1"/>
  <c r="A2438" i="18"/>
  <c r="A2437" i="18"/>
  <c r="H2436" i="18"/>
  <c r="A2436" i="18"/>
  <c r="A2435" i="18"/>
  <c r="H2434" i="18"/>
  <c r="J2434" i="18" s="1"/>
  <c r="A2434" i="18"/>
  <c r="A2433" i="18"/>
  <c r="H2432" i="18"/>
  <c r="J2432" i="18" s="1"/>
  <c r="A2432" i="18"/>
  <c r="A2431" i="18"/>
  <c r="J2430" i="18"/>
  <c r="H2430" i="18"/>
  <c r="I2430" i="18" s="1"/>
  <c r="G2430" i="18" s="1"/>
  <c r="A2430" i="18"/>
  <c r="A2429" i="18"/>
  <c r="A2428" i="18"/>
  <c r="A2422" i="18"/>
  <c r="H2421" i="18"/>
  <c r="A2421" i="18"/>
  <c r="A2420" i="18"/>
  <c r="H2419" i="18"/>
  <c r="A2419" i="18"/>
  <c r="A2418" i="18"/>
  <c r="H2417" i="18"/>
  <c r="J2417" i="18" s="1"/>
  <c r="A2417" i="18"/>
  <c r="A2416" i="18"/>
  <c r="H2415" i="18"/>
  <c r="J2415" i="18" s="1"/>
  <c r="A2415" i="18"/>
  <c r="A2414" i="18"/>
  <c r="J2413" i="18"/>
  <c r="H2413" i="18"/>
  <c r="I2413" i="18" s="1"/>
  <c r="G2413" i="18" s="1"/>
  <c r="A2413" i="18"/>
  <c r="A2412" i="18"/>
  <c r="H2411" i="18"/>
  <c r="A2411" i="18"/>
  <c r="A2410" i="18"/>
  <c r="A2409" i="18"/>
  <c r="A2408" i="18"/>
  <c r="A2407" i="18"/>
  <c r="H2406" i="18"/>
  <c r="I2406" i="18" s="1"/>
  <c r="G2406" i="18" s="1"/>
  <c r="A2406" i="18"/>
  <c r="A2405" i="18"/>
  <c r="H2404" i="18"/>
  <c r="I2404" i="18" s="1"/>
  <c r="G2404" i="18" s="1"/>
  <c r="A2404" i="18"/>
  <c r="A2403" i="18"/>
  <c r="H2402" i="18"/>
  <c r="A2402" i="18"/>
  <c r="A2401" i="18"/>
  <c r="H2400" i="18"/>
  <c r="I2400" i="18" s="1"/>
  <c r="G2400" i="18" s="1"/>
  <c r="A2400" i="18"/>
  <c r="A2399" i="18"/>
  <c r="H2398" i="18"/>
  <c r="J2398" i="18" s="1"/>
  <c r="A2398" i="18"/>
  <c r="A2397" i="18"/>
  <c r="H2396" i="18"/>
  <c r="A2396" i="18"/>
  <c r="A2395" i="18"/>
  <c r="H2394" i="18"/>
  <c r="I2394" i="18" s="1"/>
  <c r="G2394" i="18" s="1"/>
  <c r="A2394" i="18"/>
  <c r="J2393" i="18"/>
  <c r="A2393" i="18"/>
  <c r="J2392" i="18"/>
  <c r="H2392" i="18"/>
  <c r="I2392" i="18" s="1"/>
  <c r="G2392" i="18" s="1"/>
  <c r="A2392" i="18"/>
  <c r="A2391" i="18"/>
  <c r="A2390" i="18"/>
  <c r="A2389" i="18"/>
  <c r="A2388" i="18"/>
  <c r="H2387" i="18"/>
  <c r="J2387" i="18" s="1"/>
  <c r="A2387" i="18"/>
  <c r="A2386" i="18"/>
  <c r="H2385" i="18"/>
  <c r="A2385" i="18"/>
  <c r="A2384" i="18"/>
  <c r="H2383" i="18"/>
  <c r="I2383" i="18" s="1"/>
  <c r="G2383" i="18" s="1"/>
  <c r="A2383" i="18"/>
  <c r="A2382" i="18"/>
  <c r="H2381" i="18"/>
  <c r="J2381" i="18" s="1"/>
  <c r="A2381" i="18"/>
  <c r="A2380" i="18"/>
  <c r="H2379" i="18"/>
  <c r="J2379" i="18" s="1"/>
  <c r="A2379" i="18"/>
  <c r="A2378" i="18"/>
  <c r="H2377" i="18"/>
  <c r="J2377" i="18" s="1"/>
  <c r="A2377" i="18"/>
  <c r="A2376" i="18"/>
  <c r="H2375" i="18"/>
  <c r="I2375" i="18" s="1"/>
  <c r="G2375" i="18" s="1"/>
  <c r="A2375" i="18"/>
  <c r="A2374" i="18"/>
  <c r="A2373" i="18"/>
  <c r="A2367" i="18"/>
  <c r="H2366" i="18"/>
  <c r="J2366" i="18" s="1"/>
  <c r="A2366" i="18"/>
  <c r="A2365" i="18"/>
  <c r="H2364" i="18"/>
  <c r="J2364" i="18" s="1"/>
  <c r="A2364" i="18"/>
  <c r="A2363" i="18"/>
  <c r="H2362" i="18"/>
  <c r="J2362" i="18" s="1"/>
  <c r="A2362" i="18"/>
  <c r="A2361" i="18"/>
  <c r="I2360" i="18"/>
  <c r="G2360" i="18" s="1"/>
  <c r="H2360" i="18"/>
  <c r="J2360" i="18" s="1"/>
  <c r="A2360" i="18"/>
  <c r="A2359" i="18"/>
  <c r="H2358" i="18"/>
  <c r="J2358" i="18" s="1"/>
  <c r="A2358" i="18"/>
  <c r="A2357" i="18"/>
  <c r="H2356" i="18"/>
  <c r="J2356" i="18" s="1"/>
  <c r="A2356" i="18"/>
  <c r="A2355" i="18"/>
  <c r="A2354" i="18"/>
  <c r="A2353" i="18"/>
  <c r="A2352" i="18"/>
  <c r="H2351" i="18"/>
  <c r="J2351" i="18" s="1"/>
  <c r="A2351" i="18"/>
  <c r="A2350" i="18"/>
  <c r="H2349" i="18"/>
  <c r="A2349" i="18"/>
  <c r="A2348" i="18"/>
  <c r="H2347" i="18"/>
  <c r="A2347" i="18"/>
  <c r="A2346" i="18"/>
  <c r="H2345" i="18"/>
  <c r="A2345" i="18"/>
  <c r="A2344" i="18"/>
  <c r="H2343" i="18"/>
  <c r="J2343" i="18" s="1"/>
  <c r="A2343" i="18"/>
  <c r="A2342" i="18"/>
  <c r="H2341" i="18"/>
  <c r="A2341" i="18"/>
  <c r="A2340" i="18"/>
  <c r="H2339" i="18"/>
  <c r="I2339" i="18" s="1"/>
  <c r="G2339" i="18" s="1"/>
  <c r="A2339" i="18"/>
  <c r="J2338" i="18"/>
  <c r="A2338" i="18"/>
  <c r="H2337" i="18"/>
  <c r="A2337" i="18"/>
  <c r="A2336" i="18"/>
  <c r="A2335" i="18"/>
  <c r="A2334" i="18"/>
  <c r="A2333" i="18"/>
  <c r="H2332" i="18"/>
  <c r="A2332" i="18"/>
  <c r="A2331" i="18"/>
  <c r="H2330" i="18"/>
  <c r="J2330" i="18" s="1"/>
  <c r="A2330" i="18"/>
  <c r="A2329" i="18"/>
  <c r="H2328" i="18"/>
  <c r="J2328" i="18" s="1"/>
  <c r="A2328" i="18"/>
  <c r="A2327" i="18"/>
  <c r="H2326" i="18"/>
  <c r="J2326" i="18" s="1"/>
  <c r="A2326" i="18"/>
  <c r="A2325" i="18"/>
  <c r="H2324" i="18"/>
  <c r="J2324" i="18" s="1"/>
  <c r="A2324" i="18"/>
  <c r="A2323" i="18"/>
  <c r="H2322" i="18"/>
  <c r="A2322" i="18"/>
  <c r="A2321" i="18"/>
  <c r="H2320" i="18"/>
  <c r="J2320" i="18" s="1"/>
  <c r="A2320" i="18"/>
  <c r="A2319" i="18"/>
  <c r="A2318" i="18"/>
  <c r="A2312" i="18"/>
  <c r="H2311" i="18"/>
  <c r="A2311" i="18"/>
  <c r="A2310" i="18"/>
  <c r="H2309" i="18"/>
  <c r="A2309" i="18"/>
  <c r="A2308" i="18"/>
  <c r="H2307" i="18"/>
  <c r="I2307" i="18" s="1"/>
  <c r="G2307" i="18" s="1"/>
  <c r="A2307" i="18"/>
  <c r="A2306" i="18"/>
  <c r="H2305" i="18"/>
  <c r="A2305" i="18"/>
  <c r="A2304" i="18"/>
  <c r="H2303" i="18"/>
  <c r="A2303" i="18"/>
  <c r="A2302" i="18"/>
  <c r="H2301" i="18"/>
  <c r="A2301" i="18"/>
  <c r="A2300" i="18"/>
  <c r="A2299" i="18"/>
  <c r="A2298" i="18"/>
  <c r="A2297" i="18"/>
  <c r="H2296" i="18"/>
  <c r="A2296" i="18"/>
  <c r="A2295" i="18"/>
  <c r="H2294" i="18"/>
  <c r="I2294" i="18" s="1"/>
  <c r="G2294" i="18" s="1"/>
  <c r="A2294" i="18"/>
  <c r="A2293" i="18"/>
  <c r="H2292" i="18"/>
  <c r="J2292" i="18" s="1"/>
  <c r="A2292" i="18"/>
  <c r="A2291" i="18"/>
  <c r="H2290" i="18"/>
  <c r="I2290" i="18" s="1"/>
  <c r="G2290" i="18" s="1"/>
  <c r="A2290" i="18"/>
  <c r="A2289" i="18"/>
  <c r="H2288" i="18"/>
  <c r="A2288" i="18"/>
  <c r="A2287" i="18"/>
  <c r="H2286" i="18"/>
  <c r="I2286" i="18" s="1"/>
  <c r="G2286" i="18" s="1"/>
  <c r="A2286" i="18"/>
  <c r="A2285" i="18"/>
  <c r="H2284" i="18"/>
  <c r="I2284" i="18" s="1"/>
  <c r="G2284" i="18" s="1"/>
  <c r="A2284" i="18"/>
  <c r="J2283" i="18"/>
  <c r="A2283" i="18"/>
  <c r="H2282" i="18"/>
  <c r="A2282" i="18"/>
  <c r="A2281" i="18"/>
  <c r="A2280" i="18"/>
  <c r="A2279" i="18"/>
  <c r="A2278" i="18"/>
  <c r="H2277" i="18"/>
  <c r="J2277" i="18" s="1"/>
  <c r="A2277" i="18"/>
  <c r="A2276" i="18"/>
  <c r="H2275" i="18"/>
  <c r="A2275" i="18"/>
  <c r="A2274" i="18"/>
  <c r="H2273" i="18"/>
  <c r="J2273" i="18" s="1"/>
  <c r="A2273" i="18"/>
  <c r="A2272" i="18"/>
  <c r="H2271" i="18"/>
  <c r="J2271" i="18" s="1"/>
  <c r="A2271" i="18"/>
  <c r="A2270" i="18"/>
  <c r="H2269" i="18"/>
  <c r="A2269" i="18"/>
  <c r="A2268" i="18"/>
  <c r="H2267" i="18"/>
  <c r="A2267" i="18"/>
  <c r="A2266" i="18"/>
  <c r="H2265" i="18"/>
  <c r="A2265" i="18"/>
  <c r="Y5" i="20" s="1"/>
  <c r="A2264" i="18"/>
  <c r="A2263" i="18"/>
  <c r="BC5" i="20" s="1"/>
  <c r="A2257" i="18"/>
  <c r="H2256" i="18"/>
  <c r="A2256" i="18"/>
  <c r="A2255" i="18"/>
  <c r="H2254" i="18"/>
  <c r="I2254" i="18" s="1"/>
  <c r="G2254" i="18" s="1"/>
  <c r="J2254" i="18" s="1"/>
  <c r="A2254" i="18"/>
  <c r="A2253" i="18"/>
  <c r="H2252" i="18"/>
  <c r="I2252" i="18" s="1"/>
  <c r="G2252" i="18" s="1"/>
  <c r="J2252" i="18" s="1"/>
  <c r="A2252" i="18"/>
  <c r="A2251" i="18"/>
  <c r="H2250" i="18"/>
  <c r="A2250" i="18"/>
  <c r="A2249" i="18"/>
  <c r="H2248" i="18"/>
  <c r="A2248" i="18"/>
  <c r="A2247" i="18"/>
  <c r="H2246" i="18"/>
  <c r="A2246" i="18"/>
  <c r="A2245" i="18"/>
  <c r="A2244" i="18"/>
  <c r="A2243" i="18"/>
  <c r="A2242" i="18"/>
  <c r="H2241" i="18"/>
  <c r="I2241" i="18" s="1"/>
  <c r="G2241" i="18" s="1"/>
  <c r="A2241" i="18"/>
  <c r="A2240" i="18"/>
  <c r="H2239" i="18"/>
  <c r="I2239" i="18" s="1"/>
  <c r="G2239" i="18" s="1"/>
  <c r="A2239" i="18"/>
  <c r="A2238" i="18"/>
  <c r="H2237" i="18"/>
  <c r="J2237" i="18" s="1"/>
  <c r="A2237" i="18"/>
  <c r="A2236" i="18"/>
  <c r="H2235" i="18"/>
  <c r="A2235" i="18"/>
  <c r="A2234" i="18"/>
  <c r="H2233" i="18"/>
  <c r="I2233" i="18" s="1"/>
  <c r="G2233" i="18" s="1"/>
  <c r="J2233" i="18" s="1"/>
  <c r="A2233" i="18"/>
  <c r="A2232" i="18"/>
  <c r="H2231" i="18"/>
  <c r="I2231" i="18" s="1"/>
  <c r="G2231" i="18" s="1"/>
  <c r="A2231" i="18"/>
  <c r="A2230" i="18"/>
  <c r="H2229" i="18"/>
  <c r="I2229" i="18" s="1"/>
  <c r="G2229" i="18" s="1"/>
  <c r="A2229" i="18"/>
  <c r="J2228" i="18"/>
  <c r="A2228" i="18"/>
  <c r="H2227" i="18"/>
  <c r="A2227" i="18"/>
  <c r="A2226" i="18"/>
  <c r="A2225" i="18"/>
  <c r="A2224" i="18"/>
  <c r="A2223" i="18"/>
  <c r="H2222" i="18"/>
  <c r="J2222" i="18" s="1"/>
  <c r="A2222" i="18"/>
  <c r="A2221" i="18"/>
  <c r="H2220" i="18"/>
  <c r="A2220" i="18"/>
  <c r="A2219" i="18"/>
  <c r="H2218" i="18"/>
  <c r="J2218" i="18" s="1"/>
  <c r="A2218" i="18"/>
  <c r="A2217" i="18"/>
  <c r="H2216" i="18"/>
  <c r="J2216" i="18" s="1"/>
  <c r="A2216" i="18"/>
  <c r="A2215" i="18"/>
  <c r="H2214" i="18"/>
  <c r="A2214" i="18"/>
  <c r="A2213" i="18"/>
  <c r="H2212" i="18"/>
  <c r="A2212" i="18"/>
  <c r="A2211" i="18"/>
  <c r="H2210" i="18"/>
  <c r="I2210" i="18" s="1"/>
  <c r="G2210" i="18" s="1"/>
  <c r="J2210" i="18" s="1"/>
  <c r="A2210" i="18"/>
  <c r="A2209" i="18"/>
  <c r="A2208" i="18"/>
  <c r="A2202" i="18"/>
  <c r="H2201" i="18"/>
  <c r="A2201" i="18"/>
  <c r="A2200" i="18"/>
  <c r="H2199" i="18"/>
  <c r="I2199" i="18" s="1"/>
  <c r="G2199" i="18" s="1"/>
  <c r="J2199" i="18" s="1"/>
  <c r="A2199" i="18"/>
  <c r="A2198" i="18"/>
  <c r="H2197" i="18"/>
  <c r="I2197" i="18" s="1"/>
  <c r="G2197" i="18" s="1"/>
  <c r="A2197" i="18"/>
  <c r="A2196" i="18"/>
  <c r="H2195" i="18"/>
  <c r="A2195" i="18"/>
  <c r="A2194" i="18"/>
  <c r="H2193" i="18"/>
  <c r="I2193" i="18" s="1"/>
  <c r="G2193" i="18" s="1"/>
  <c r="A2193" i="18"/>
  <c r="A2192" i="18"/>
  <c r="H2191" i="18"/>
  <c r="A2191" i="18"/>
  <c r="A2190" i="18"/>
  <c r="A2189" i="18"/>
  <c r="A2188" i="18"/>
  <c r="A2187" i="18"/>
  <c r="H2186" i="18"/>
  <c r="I2186" i="18" s="1"/>
  <c r="G2186" i="18" s="1"/>
  <c r="A2186" i="18"/>
  <c r="A2185" i="18"/>
  <c r="H2184" i="18"/>
  <c r="I2184" i="18" s="1"/>
  <c r="G2184" i="18" s="1"/>
  <c r="A2184" i="18"/>
  <c r="A2183" i="18"/>
  <c r="H2182" i="18"/>
  <c r="A2182" i="18"/>
  <c r="A2181" i="18"/>
  <c r="H2180" i="18"/>
  <c r="I2180" i="18" s="1"/>
  <c r="G2180" i="18" s="1"/>
  <c r="A2180" i="18"/>
  <c r="A2179" i="18"/>
  <c r="H2178" i="18"/>
  <c r="A2178" i="18"/>
  <c r="A2177" i="18"/>
  <c r="H2176" i="18"/>
  <c r="A2176" i="18"/>
  <c r="A2175" i="18"/>
  <c r="H2174" i="18"/>
  <c r="I2174" i="18" s="1"/>
  <c r="G2174" i="18" s="1"/>
  <c r="A2174" i="18"/>
  <c r="J2173" i="18"/>
  <c r="A2173" i="18"/>
  <c r="H2172" i="18"/>
  <c r="I2172" i="18" s="1"/>
  <c r="G2172" i="18" s="1"/>
  <c r="A2172" i="18"/>
  <c r="A2171" i="18"/>
  <c r="A2170" i="18"/>
  <c r="A2169" i="18"/>
  <c r="A2168" i="18"/>
  <c r="H2167" i="18"/>
  <c r="J2167" i="18" s="1"/>
  <c r="A2167" i="18"/>
  <c r="A2166" i="18"/>
  <c r="H2165" i="18"/>
  <c r="A2165" i="18"/>
  <c r="A2164" i="18"/>
  <c r="H2163" i="18"/>
  <c r="J2163" i="18" s="1"/>
  <c r="A2163" i="18"/>
  <c r="A2162" i="18"/>
  <c r="H2161" i="18"/>
  <c r="J2161" i="18" s="1"/>
  <c r="A2161" i="18"/>
  <c r="A2160" i="18"/>
  <c r="H2159" i="18"/>
  <c r="A2159" i="18"/>
  <c r="A2158" i="18"/>
  <c r="H2157" i="18"/>
  <c r="I2157" i="18" s="1"/>
  <c r="G2157" i="18" s="1"/>
  <c r="J2157" i="18" s="1"/>
  <c r="A2157" i="18"/>
  <c r="A2156" i="18"/>
  <c r="H2155" i="18"/>
  <c r="I2155" i="18" s="1"/>
  <c r="G2155" i="18" s="1"/>
  <c r="A2155" i="18"/>
  <c r="A2154" i="18"/>
  <c r="A2153" i="18"/>
  <c r="A2147" i="18"/>
  <c r="H2146" i="18"/>
  <c r="A2146" i="18"/>
  <c r="A2145" i="18"/>
  <c r="H2144" i="18"/>
  <c r="I2144" i="18" s="1"/>
  <c r="G2144" i="18" s="1"/>
  <c r="A2144" i="18"/>
  <c r="A2143" i="18"/>
  <c r="H2142" i="18"/>
  <c r="A2142" i="18"/>
  <c r="A2141" i="18"/>
  <c r="H2140" i="18"/>
  <c r="A2140" i="18"/>
  <c r="A2139" i="18"/>
  <c r="H2138" i="18"/>
  <c r="A2138" i="18"/>
  <c r="A2137" i="18"/>
  <c r="H2136" i="18"/>
  <c r="I2136" i="18" s="1"/>
  <c r="G2136" i="18" s="1"/>
  <c r="A2136" i="18"/>
  <c r="A2135" i="18"/>
  <c r="A2134" i="18"/>
  <c r="A2133" i="18"/>
  <c r="A2132" i="18"/>
  <c r="H2131" i="18"/>
  <c r="I2131" i="18" s="1"/>
  <c r="G2131" i="18" s="1"/>
  <c r="A2131" i="18"/>
  <c r="A2130" i="18"/>
  <c r="H2129" i="18"/>
  <c r="A2129" i="18"/>
  <c r="A2128" i="18"/>
  <c r="H2127" i="18"/>
  <c r="I2127" i="18" s="1"/>
  <c r="G2127" i="18" s="1"/>
  <c r="A2127" i="18"/>
  <c r="A2126" i="18"/>
  <c r="H2125" i="18"/>
  <c r="A2125" i="18"/>
  <c r="A2124" i="18"/>
  <c r="H2123" i="18"/>
  <c r="A2123" i="18"/>
  <c r="A2122" i="18"/>
  <c r="H2121" i="18"/>
  <c r="A2121" i="18"/>
  <c r="A2120" i="18"/>
  <c r="H2119" i="18"/>
  <c r="I2119" i="18" s="1"/>
  <c r="G2119" i="18" s="1"/>
  <c r="A2119" i="18"/>
  <c r="J2118" i="18"/>
  <c r="A2118" i="18"/>
  <c r="H2117" i="18"/>
  <c r="A2117" i="18"/>
  <c r="A2116" i="18"/>
  <c r="A2115" i="18"/>
  <c r="A2114" i="18"/>
  <c r="A2113" i="18"/>
  <c r="H2112" i="18"/>
  <c r="J2112" i="18" s="1"/>
  <c r="A2112" i="18"/>
  <c r="A2111" i="18"/>
  <c r="H2110" i="18"/>
  <c r="A2110" i="18"/>
  <c r="A2109" i="18"/>
  <c r="H2108" i="18"/>
  <c r="J2108" i="18" s="1"/>
  <c r="A2108" i="18"/>
  <c r="A2107" i="18"/>
  <c r="H2106" i="18"/>
  <c r="J2106" i="18" s="1"/>
  <c r="A2106" i="18"/>
  <c r="A2105" i="18"/>
  <c r="H2104" i="18"/>
  <c r="A2104" i="18"/>
  <c r="A2103" i="18"/>
  <c r="H2102" i="18"/>
  <c r="A2102" i="18"/>
  <c r="A2101" i="18"/>
  <c r="H2100" i="18"/>
  <c r="A2100" i="18"/>
  <c r="A2099" i="18"/>
  <c r="A2098" i="18"/>
  <c r="A2092" i="18"/>
  <c r="H2091" i="18"/>
  <c r="A2091" i="18"/>
  <c r="A2090" i="18"/>
  <c r="H2089" i="18"/>
  <c r="I2089" i="18" s="1"/>
  <c r="G2089" i="18" s="1"/>
  <c r="A2089" i="18"/>
  <c r="A2088" i="18"/>
  <c r="H2087" i="18"/>
  <c r="A2087" i="18"/>
  <c r="A2086" i="18"/>
  <c r="H2085" i="18"/>
  <c r="A2085" i="18"/>
  <c r="A2084" i="18"/>
  <c r="H2083" i="18"/>
  <c r="A2083" i="18"/>
  <c r="A2082" i="18"/>
  <c r="H2081" i="18"/>
  <c r="I2081" i="18" s="1"/>
  <c r="G2081" i="18" s="1"/>
  <c r="A2081" i="18"/>
  <c r="A2080" i="18"/>
  <c r="A2079" i="18"/>
  <c r="A2078" i="18"/>
  <c r="A2077" i="18"/>
  <c r="H2076" i="18"/>
  <c r="A2076" i="18"/>
  <c r="A2075" i="18"/>
  <c r="H2074" i="18"/>
  <c r="A2074" i="18"/>
  <c r="A2073" i="18"/>
  <c r="H2072" i="18"/>
  <c r="J2072" i="18" s="1"/>
  <c r="A2072" i="18"/>
  <c r="A2071" i="18"/>
  <c r="H2070" i="18"/>
  <c r="A2070" i="18"/>
  <c r="A2069" i="18"/>
  <c r="H2068" i="18"/>
  <c r="A2068" i="18"/>
  <c r="A2067" i="18"/>
  <c r="H2066" i="18"/>
  <c r="I2066" i="18" s="1"/>
  <c r="G2066" i="18" s="1"/>
  <c r="J2066" i="18" s="1"/>
  <c r="A2066" i="18"/>
  <c r="A2065" i="18"/>
  <c r="H2064" i="18"/>
  <c r="I2064" i="18" s="1"/>
  <c r="G2064" i="18" s="1"/>
  <c r="A2064" i="18"/>
  <c r="J2063" i="18"/>
  <c r="A2063" i="18"/>
  <c r="H2062" i="18"/>
  <c r="A2062" i="18"/>
  <c r="A2061" i="18"/>
  <c r="A2060" i="18"/>
  <c r="A2059" i="18"/>
  <c r="A2058" i="18"/>
  <c r="H2057" i="18"/>
  <c r="J2057" i="18" s="1"/>
  <c r="A2057" i="18"/>
  <c r="A2056" i="18"/>
  <c r="H2055" i="18"/>
  <c r="A2055" i="18"/>
  <c r="A2054" i="18"/>
  <c r="H2053" i="18"/>
  <c r="J2053" i="18" s="1"/>
  <c r="A2053" i="18"/>
  <c r="A2052" i="18"/>
  <c r="H2051" i="18"/>
  <c r="A2051" i="18"/>
  <c r="A2050" i="18"/>
  <c r="H2049" i="18"/>
  <c r="A2049" i="18"/>
  <c r="A2048" i="18"/>
  <c r="H2047" i="18"/>
  <c r="A2047" i="18"/>
  <c r="A2046" i="18"/>
  <c r="H2045" i="18"/>
  <c r="A2045" i="18"/>
  <c r="A2044" i="18"/>
  <c r="A2043" i="18"/>
  <c r="A2037" i="18"/>
  <c r="H2036" i="18"/>
  <c r="I2036" i="18" s="1"/>
  <c r="G2036" i="18" s="1"/>
  <c r="A2036" i="18"/>
  <c r="A2035" i="18"/>
  <c r="H2034" i="18"/>
  <c r="I2034" i="18" s="1"/>
  <c r="G2034" i="18" s="1"/>
  <c r="A2034" i="18"/>
  <c r="A2033" i="18"/>
  <c r="H2032" i="18"/>
  <c r="A2032" i="18"/>
  <c r="A2031" i="18"/>
  <c r="H2030" i="18"/>
  <c r="A2030" i="18"/>
  <c r="A2029" i="18"/>
  <c r="H2028" i="18"/>
  <c r="A2028" i="18"/>
  <c r="A2027" i="18"/>
  <c r="H2026" i="18"/>
  <c r="I2026" i="18" s="1"/>
  <c r="G2026" i="18" s="1"/>
  <c r="A2026" i="18"/>
  <c r="A2025" i="18"/>
  <c r="A2024" i="18"/>
  <c r="A2023" i="18"/>
  <c r="A2022" i="18"/>
  <c r="H2021" i="18"/>
  <c r="J2021" i="18" s="1"/>
  <c r="A2021" i="18"/>
  <c r="A2020" i="18"/>
  <c r="H2019" i="18"/>
  <c r="J2019" i="18" s="1"/>
  <c r="A2019" i="18"/>
  <c r="A2018" i="18"/>
  <c r="H2017" i="18"/>
  <c r="J2017" i="18" s="1"/>
  <c r="A2017" i="18"/>
  <c r="A2016" i="18"/>
  <c r="H2015" i="18"/>
  <c r="A2015" i="18"/>
  <c r="A2014" i="18"/>
  <c r="H2013" i="18"/>
  <c r="A2013" i="18"/>
  <c r="A2012" i="18"/>
  <c r="H2011" i="18"/>
  <c r="A2011" i="18"/>
  <c r="A2010" i="18"/>
  <c r="H2009" i="18"/>
  <c r="I2009" i="18" s="1"/>
  <c r="G2009" i="18" s="1"/>
  <c r="A2009" i="18"/>
  <c r="J2008" i="18"/>
  <c r="A2008" i="18"/>
  <c r="H2007" i="18"/>
  <c r="A2007" i="18"/>
  <c r="A2006" i="18"/>
  <c r="A2005" i="18"/>
  <c r="A2004" i="18"/>
  <c r="A2003" i="18"/>
  <c r="H2002" i="18"/>
  <c r="J2002" i="18" s="1"/>
  <c r="A2002" i="18"/>
  <c r="A2001" i="18"/>
  <c r="H2000" i="18"/>
  <c r="I2000" i="18" s="1"/>
  <c r="G2000" i="18" s="1"/>
  <c r="J2000" i="18" s="1"/>
  <c r="A2000" i="18"/>
  <c r="A1999" i="18"/>
  <c r="H1998" i="18"/>
  <c r="I1998" i="18" s="1"/>
  <c r="G1998" i="18" s="1"/>
  <c r="A1998" i="18"/>
  <c r="A1997" i="18"/>
  <c r="H1996" i="18"/>
  <c r="J1996" i="18" s="1"/>
  <c r="A1996" i="18"/>
  <c r="A1995" i="18"/>
  <c r="H1994" i="18"/>
  <c r="A1994" i="18"/>
  <c r="A1993" i="18"/>
  <c r="H1992" i="18"/>
  <c r="I1992" i="18" s="1"/>
  <c r="G1992" i="18" s="1"/>
  <c r="J1992" i="18" s="1"/>
  <c r="A1992" i="18"/>
  <c r="A1991" i="18"/>
  <c r="H1990" i="18"/>
  <c r="I1990" i="18" s="1"/>
  <c r="G1990" i="18" s="1"/>
  <c r="A1990" i="18"/>
  <c r="A1989" i="18"/>
  <c r="A1988" i="18"/>
  <c r="A1982" i="18"/>
  <c r="H1981" i="18"/>
  <c r="I1981" i="18" s="1"/>
  <c r="G1981" i="18" s="1"/>
  <c r="A1981" i="18"/>
  <c r="A1980" i="18"/>
  <c r="H1979" i="18"/>
  <c r="A1979" i="18"/>
  <c r="A1978" i="18"/>
  <c r="H1977" i="18"/>
  <c r="A1977" i="18"/>
  <c r="A1976" i="18"/>
  <c r="H1975" i="18"/>
  <c r="A1975" i="18"/>
  <c r="A1974" i="18"/>
  <c r="H1973" i="18"/>
  <c r="I1973" i="18" s="1"/>
  <c r="G1973" i="18" s="1"/>
  <c r="J1973" i="18" s="1"/>
  <c r="A1973" i="18"/>
  <c r="A1972" i="18"/>
  <c r="H1971" i="18"/>
  <c r="A1971" i="18"/>
  <c r="A1970" i="18"/>
  <c r="A1969" i="18"/>
  <c r="A1968" i="18"/>
  <c r="A1967" i="18"/>
  <c r="H1966" i="18"/>
  <c r="J1966" i="18" s="1"/>
  <c r="A1966" i="18"/>
  <c r="A1965" i="18"/>
  <c r="H1964" i="18"/>
  <c r="J1964" i="18" s="1"/>
  <c r="A1964" i="18"/>
  <c r="A1963" i="18"/>
  <c r="H1962" i="18"/>
  <c r="J1962" i="18" s="1"/>
  <c r="A1962" i="18"/>
  <c r="A1961" i="18"/>
  <c r="H1960" i="18"/>
  <c r="I1960" i="18" s="1"/>
  <c r="G1960" i="18" s="1"/>
  <c r="J1960" i="18" s="1"/>
  <c r="A1960" i="18"/>
  <c r="A1959" i="18"/>
  <c r="H1958" i="18"/>
  <c r="I1958" i="18" s="1"/>
  <c r="G1958" i="18" s="1"/>
  <c r="A1958" i="18"/>
  <c r="A1957" i="18"/>
  <c r="H1956" i="18"/>
  <c r="A1956" i="18"/>
  <c r="A1955" i="18"/>
  <c r="H1954" i="18"/>
  <c r="I1954" i="18" s="1"/>
  <c r="G1954" i="18" s="1"/>
  <c r="A1954" i="18"/>
  <c r="J1953" i="18"/>
  <c r="A1953" i="18"/>
  <c r="H1952" i="18"/>
  <c r="I1952" i="18" s="1"/>
  <c r="G1952" i="18" s="1"/>
  <c r="A1952" i="18"/>
  <c r="A1951" i="18"/>
  <c r="A1950" i="18"/>
  <c r="A1949" i="18"/>
  <c r="A1948" i="18"/>
  <c r="H1947" i="18"/>
  <c r="I1947" i="18" s="1"/>
  <c r="G1947" i="18" s="1"/>
  <c r="A1947" i="18"/>
  <c r="A1946" i="18"/>
  <c r="H1945" i="18"/>
  <c r="I1945" i="18" s="1"/>
  <c r="G1945" i="18" s="1"/>
  <c r="J1945" i="18" s="1"/>
  <c r="A1945" i="18"/>
  <c r="A1944" i="18"/>
  <c r="H1943" i="18"/>
  <c r="J1943" i="18" s="1"/>
  <c r="A1943" i="18"/>
  <c r="A1942" i="18"/>
  <c r="H1941" i="18"/>
  <c r="I1941" i="18" s="1"/>
  <c r="G1941" i="18" s="1"/>
  <c r="A1941" i="18"/>
  <c r="A1940" i="18"/>
  <c r="H1939" i="18"/>
  <c r="A1939" i="18"/>
  <c r="A1938" i="18"/>
  <c r="H1937" i="18"/>
  <c r="I1937" i="18" s="1"/>
  <c r="G1937" i="18" s="1"/>
  <c r="A1937" i="18"/>
  <c r="A1936" i="18"/>
  <c r="H1935" i="18"/>
  <c r="A1935" i="18"/>
  <c r="A1934" i="18"/>
  <c r="A1933" i="18"/>
  <c r="A1927" i="18"/>
  <c r="H1926" i="18"/>
  <c r="A1926" i="18"/>
  <c r="A1925" i="18"/>
  <c r="H1924" i="18"/>
  <c r="I1924" i="18" s="1"/>
  <c r="G1924" i="18" s="1"/>
  <c r="A1924" i="18"/>
  <c r="A1923" i="18"/>
  <c r="H1922" i="18"/>
  <c r="I1922" i="18" s="1"/>
  <c r="G1922" i="18" s="1"/>
  <c r="J1922" i="18" s="1"/>
  <c r="A1922" i="18"/>
  <c r="A1921" i="18"/>
  <c r="H1920" i="18"/>
  <c r="I1920" i="18" s="1"/>
  <c r="G1920" i="18" s="1"/>
  <c r="A1920" i="18"/>
  <c r="A1919" i="18"/>
  <c r="H1918" i="18"/>
  <c r="A1918" i="18"/>
  <c r="A1917" i="18"/>
  <c r="H1916" i="18"/>
  <c r="I1916" i="18" s="1"/>
  <c r="G1916" i="18" s="1"/>
  <c r="A1916" i="18"/>
  <c r="A1915" i="18"/>
  <c r="A1914" i="18"/>
  <c r="A1913" i="18"/>
  <c r="A1912" i="18"/>
  <c r="H1911" i="18"/>
  <c r="J1911" i="18" s="1"/>
  <c r="A1911" i="18"/>
  <c r="A1910" i="18"/>
  <c r="H1909" i="18"/>
  <c r="I1909" i="18" s="1"/>
  <c r="G1909" i="18" s="1"/>
  <c r="A1909" i="18"/>
  <c r="A1908" i="18"/>
  <c r="H1907" i="18"/>
  <c r="I1907" i="18" s="1"/>
  <c r="G1907" i="18" s="1"/>
  <c r="A1907" i="18"/>
  <c r="A1906" i="18"/>
  <c r="H1905" i="18"/>
  <c r="A1905" i="18"/>
  <c r="A1904" i="18"/>
  <c r="H1903" i="18"/>
  <c r="A1903" i="18"/>
  <c r="A1902" i="18"/>
  <c r="H1901" i="18"/>
  <c r="A1901" i="18"/>
  <c r="A1900" i="18"/>
  <c r="H1899" i="18"/>
  <c r="I1899" i="18" s="1"/>
  <c r="G1899" i="18" s="1"/>
  <c r="A1899" i="18"/>
  <c r="J1898" i="18"/>
  <c r="A1898" i="18"/>
  <c r="H1897" i="18"/>
  <c r="A1897" i="18"/>
  <c r="A1896" i="18"/>
  <c r="A1895" i="18"/>
  <c r="A1894" i="18"/>
  <c r="A1893" i="18"/>
  <c r="H1892" i="18"/>
  <c r="I1892" i="18" s="1"/>
  <c r="G1892" i="18" s="1"/>
  <c r="A1892" i="18"/>
  <c r="A1891" i="18"/>
  <c r="H1890" i="18"/>
  <c r="A1890" i="18"/>
  <c r="A1889" i="18"/>
  <c r="H1888" i="18"/>
  <c r="I1888" i="18" s="1"/>
  <c r="G1888" i="18" s="1"/>
  <c r="A1888" i="18"/>
  <c r="A1887" i="18"/>
  <c r="H1886" i="18"/>
  <c r="I1886" i="18" s="1"/>
  <c r="G1886" i="18" s="1"/>
  <c r="A1886" i="18"/>
  <c r="A1885" i="18"/>
  <c r="H1884" i="18"/>
  <c r="A1884" i="18"/>
  <c r="A1883" i="18"/>
  <c r="H1882" i="18"/>
  <c r="A1882" i="18"/>
  <c r="A1881" i="18"/>
  <c r="H1880" i="18"/>
  <c r="I1880" i="18" s="1"/>
  <c r="G1880" i="18" s="1"/>
  <c r="A1880" i="18"/>
  <c r="A1879" i="18"/>
  <c r="A1878" i="18"/>
  <c r="A1872" i="18"/>
  <c r="H1871" i="18"/>
  <c r="J1871" i="18" s="1"/>
  <c r="A1871" i="18"/>
  <c r="A1870" i="18"/>
  <c r="H1869" i="18"/>
  <c r="I1869" i="18" s="1"/>
  <c r="G1869" i="18" s="1"/>
  <c r="A1869" i="18"/>
  <c r="A1868" i="18"/>
  <c r="H1867" i="18"/>
  <c r="I1867" i="18" s="1"/>
  <c r="G1867" i="18" s="1"/>
  <c r="J1867" i="18" s="1"/>
  <c r="A1867" i="18"/>
  <c r="A1866" i="18"/>
  <c r="H1865" i="18"/>
  <c r="A1865" i="18"/>
  <c r="A1864" i="18"/>
  <c r="H1863" i="18"/>
  <c r="A1863" i="18"/>
  <c r="A1862" i="18"/>
  <c r="H1861" i="18"/>
  <c r="I1861" i="18" s="1"/>
  <c r="G1861" i="18" s="1"/>
  <c r="A1861" i="18"/>
  <c r="A1860" i="18"/>
  <c r="A1859" i="18"/>
  <c r="A1858" i="18"/>
  <c r="A1857" i="18"/>
  <c r="H1856" i="18"/>
  <c r="J1856" i="18" s="1"/>
  <c r="A1856" i="18"/>
  <c r="A1855" i="18"/>
  <c r="H1854" i="18"/>
  <c r="I1854" i="18" s="1"/>
  <c r="G1854" i="18" s="1"/>
  <c r="A1854" i="18"/>
  <c r="A1853" i="18"/>
  <c r="H1852" i="18"/>
  <c r="J1852" i="18" s="1"/>
  <c r="A1852" i="18"/>
  <c r="A1851" i="18"/>
  <c r="H1850" i="18"/>
  <c r="A1850" i="18"/>
  <c r="A1849" i="18"/>
  <c r="H1848" i="18"/>
  <c r="A1848" i="18"/>
  <c r="A1847" i="18"/>
  <c r="H1846" i="18"/>
  <c r="I1846" i="18" s="1"/>
  <c r="G1846" i="18" s="1"/>
  <c r="J1846" i="18" s="1"/>
  <c r="A1846" i="18"/>
  <c r="A1845" i="18"/>
  <c r="H1844" i="18"/>
  <c r="I1844" i="18" s="1"/>
  <c r="G1844" i="18" s="1"/>
  <c r="A1844" i="18"/>
  <c r="J1843" i="18"/>
  <c r="A1843" i="18"/>
  <c r="H1842" i="18"/>
  <c r="A1842" i="18"/>
  <c r="A1841" i="18"/>
  <c r="A1840" i="18"/>
  <c r="A1839" i="18"/>
  <c r="A1838" i="18"/>
  <c r="H1837" i="18"/>
  <c r="A1837" i="18"/>
  <c r="A1836" i="18"/>
  <c r="H1835" i="18"/>
  <c r="J1835" i="18" s="1"/>
  <c r="A1835" i="18"/>
  <c r="A1834" i="18"/>
  <c r="H1833" i="18"/>
  <c r="I1833" i="18" s="1"/>
  <c r="G1833" i="18" s="1"/>
  <c r="A1833" i="18"/>
  <c r="A1832" i="18"/>
  <c r="H1831" i="18"/>
  <c r="J1831" i="18" s="1"/>
  <c r="A1831" i="18"/>
  <c r="A1830" i="18"/>
  <c r="H1829" i="18"/>
  <c r="I1829" i="18" s="1"/>
  <c r="G1829" i="18" s="1"/>
  <c r="A1829" i="18"/>
  <c r="A1828" i="18"/>
  <c r="H1827" i="18"/>
  <c r="A1827" i="18"/>
  <c r="A1826" i="18"/>
  <c r="H1825" i="18"/>
  <c r="I1825" i="18" s="1"/>
  <c r="G1825" i="18" s="1"/>
  <c r="A1825" i="18"/>
  <c r="A1824" i="18"/>
  <c r="A1823" i="18"/>
  <c r="A1817" i="18"/>
  <c r="H1816" i="18"/>
  <c r="I1816" i="18" s="1"/>
  <c r="G1816" i="18" s="1"/>
  <c r="A1816" i="18"/>
  <c r="A1815" i="18"/>
  <c r="H1814" i="18"/>
  <c r="I1814" i="18" s="1"/>
  <c r="G1814" i="18" s="1"/>
  <c r="A1814" i="18"/>
  <c r="A1813" i="18"/>
  <c r="H1812" i="18"/>
  <c r="I1812" i="18" s="1"/>
  <c r="G1812" i="18" s="1"/>
  <c r="A1812" i="18"/>
  <c r="A1811" i="18"/>
  <c r="H1810" i="18"/>
  <c r="A1810" i="18"/>
  <c r="A1809" i="18"/>
  <c r="H1808" i="18"/>
  <c r="I1808" i="18" s="1"/>
  <c r="G1808" i="18" s="1"/>
  <c r="A1808" i="18"/>
  <c r="A1807" i="18"/>
  <c r="H1806" i="18"/>
  <c r="A1806" i="18"/>
  <c r="A1805" i="18"/>
  <c r="A1804" i="18"/>
  <c r="A1803" i="18"/>
  <c r="A1802" i="18"/>
  <c r="H1801" i="18"/>
  <c r="J1801" i="18" s="1"/>
  <c r="A1801" i="18"/>
  <c r="A1800" i="18"/>
  <c r="H1799" i="18"/>
  <c r="J1799" i="18" s="1"/>
  <c r="A1799" i="18"/>
  <c r="A1798" i="18"/>
  <c r="H1797" i="18"/>
  <c r="J1797" i="18" s="1"/>
  <c r="A1797" i="18"/>
  <c r="A1796" i="18"/>
  <c r="H1795" i="18"/>
  <c r="I1795" i="18" s="1"/>
  <c r="G1795" i="18" s="1"/>
  <c r="J1795" i="18" s="1"/>
  <c r="A1795" i="18"/>
  <c r="A1794" i="18"/>
  <c r="H1793" i="18"/>
  <c r="A1793" i="18"/>
  <c r="A1792" i="18"/>
  <c r="H1791" i="18"/>
  <c r="J1791" i="18" s="1"/>
  <c r="A1791" i="18"/>
  <c r="A1790" i="18"/>
  <c r="H1789" i="18"/>
  <c r="I1789" i="18" s="1"/>
  <c r="G1789" i="18" s="1"/>
  <c r="A1789" i="18"/>
  <c r="J1788" i="18"/>
  <c r="A1788" i="18"/>
  <c r="H1787" i="18"/>
  <c r="I1787" i="18" s="1"/>
  <c r="G1787" i="18" s="1"/>
  <c r="J1787" i="18" s="1"/>
  <c r="A1787" i="18"/>
  <c r="A1786" i="18"/>
  <c r="A1785" i="18"/>
  <c r="A1784" i="18"/>
  <c r="A1783" i="18"/>
  <c r="H1782" i="18"/>
  <c r="J1782" i="18" s="1"/>
  <c r="A1782" i="18"/>
  <c r="A1781" i="18"/>
  <c r="H1780" i="18"/>
  <c r="I1780" i="18" s="1"/>
  <c r="G1780" i="18" s="1"/>
  <c r="A1780" i="18"/>
  <c r="A1779" i="18"/>
  <c r="H1778" i="18"/>
  <c r="J1778" i="18" s="1"/>
  <c r="A1778" i="18"/>
  <c r="A1777" i="18"/>
  <c r="H1776" i="18"/>
  <c r="I1776" i="18" s="1"/>
  <c r="G1776" i="18" s="1"/>
  <c r="A1776" i="18"/>
  <c r="A1775" i="18"/>
  <c r="H1774" i="18"/>
  <c r="A1774" i="18"/>
  <c r="A1773" i="18"/>
  <c r="H1772" i="18"/>
  <c r="A1772" i="18"/>
  <c r="A1771" i="18"/>
  <c r="H1770" i="18"/>
  <c r="I1770" i="18" s="1"/>
  <c r="G1770" i="18" s="1"/>
  <c r="J1770" i="18" s="1"/>
  <c r="A1770" i="18"/>
  <c r="A1769" i="18"/>
  <c r="A1768" i="18"/>
  <c r="A1762" i="18"/>
  <c r="H1761" i="18"/>
  <c r="A1761" i="18"/>
  <c r="A1760" i="18"/>
  <c r="H1759" i="18"/>
  <c r="I1759" i="18" s="1"/>
  <c r="G1759" i="18" s="1"/>
  <c r="A1759" i="18"/>
  <c r="A1758" i="18"/>
  <c r="H1757" i="18"/>
  <c r="A1757" i="18"/>
  <c r="A1756" i="18"/>
  <c r="H1755" i="18"/>
  <c r="I1755" i="18" s="1"/>
  <c r="G1755" i="18" s="1"/>
  <c r="A1755" i="18"/>
  <c r="A1754" i="18"/>
  <c r="H1753" i="18"/>
  <c r="I1753" i="18" s="1"/>
  <c r="G1753" i="18" s="1"/>
  <c r="J1753" i="18" s="1"/>
  <c r="A1753" i="18"/>
  <c r="A1752" i="18"/>
  <c r="H1751" i="18"/>
  <c r="I1751" i="18" s="1"/>
  <c r="G1751" i="18" s="1"/>
  <c r="A1751" i="18"/>
  <c r="A1750" i="18"/>
  <c r="A1749" i="18"/>
  <c r="A1748" i="18"/>
  <c r="A1747" i="18"/>
  <c r="H1746" i="18"/>
  <c r="J1746" i="18" s="1"/>
  <c r="A1746" i="18"/>
  <c r="A1745" i="18"/>
  <c r="H1744" i="18"/>
  <c r="J1744" i="18" s="1"/>
  <c r="A1744" i="18"/>
  <c r="A1743" i="18"/>
  <c r="H1742" i="18"/>
  <c r="I1742" i="18" s="1"/>
  <c r="G1742" i="18" s="1"/>
  <c r="A1742" i="18"/>
  <c r="A1741" i="18"/>
  <c r="H1740" i="18"/>
  <c r="A1740" i="18"/>
  <c r="A1739" i="18"/>
  <c r="H1738" i="18"/>
  <c r="A1738" i="18"/>
  <c r="A1737" i="18"/>
  <c r="H1736" i="18"/>
  <c r="A1736" i="18"/>
  <c r="A1735" i="18"/>
  <c r="H1734" i="18"/>
  <c r="I1734" i="18" s="1"/>
  <c r="G1734" i="18" s="1"/>
  <c r="A1734" i="18"/>
  <c r="J1733" i="18"/>
  <c r="A1733" i="18"/>
  <c r="H1732" i="18"/>
  <c r="A1732" i="18"/>
  <c r="A1731" i="18"/>
  <c r="A1730" i="18"/>
  <c r="A1729" i="18"/>
  <c r="A1728" i="18"/>
  <c r="H1727" i="18"/>
  <c r="I1727" i="18" s="1"/>
  <c r="G1727" i="18" s="1"/>
  <c r="A1727" i="18"/>
  <c r="A1726" i="18"/>
  <c r="H1725" i="18"/>
  <c r="I1725" i="18" s="1"/>
  <c r="G1725" i="18" s="1"/>
  <c r="J1725" i="18" s="1"/>
  <c r="A1725" i="18"/>
  <c r="A1724" i="18"/>
  <c r="H1723" i="18"/>
  <c r="I1723" i="18" s="1"/>
  <c r="G1723" i="18" s="1"/>
  <c r="A1723" i="18"/>
  <c r="A1722" i="18"/>
  <c r="H1721" i="18"/>
  <c r="J1721" i="18" s="1"/>
  <c r="A1721" i="18"/>
  <c r="A1720" i="18"/>
  <c r="H1719" i="18"/>
  <c r="I1719" i="18" s="1"/>
  <c r="G1719" i="18" s="1"/>
  <c r="A1719" i="18"/>
  <c r="A1718" i="18"/>
  <c r="H1717" i="18"/>
  <c r="I1717" i="18" s="1"/>
  <c r="G1717" i="18" s="1"/>
  <c r="A1717" i="18"/>
  <c r="A1716" i="18"/>
  <c r="H1715" i="18"/>
  <c r="I1715" i="18" s="1"/>
  <c r="G1715" i="18" s="1"/>
  <c r="A1715" i="18"/>
  <c r="A1714" i="18"/>
  <c r="A1713" i="18"/>
  <c r="A1707" i="18"/>
  <c r="H1706" i="18"/>
  <c r="I1706" i="18" s="1"/>
  <c r="G1706" i="18" s="1"/>
  <c r="A1706" i="18"/>
  <c r="A1705" i="18"/>
  <c r="H1704" i="18"/>
  <c r="A1704" i="18"/>
  <c r="A1703" i="18"/>
  <c r="H1702" i="18"/>
  <c r="I1702" i="18" s="1"/>
  <c r="G1702" i="18" s="1"/>
  <c r="A1702" i="18"/>
  <c r="A1701" i="18"/>
  <c r="H1700" i="18"/>
  <c r="A1700" i="18"/>
  <c r="A1699" i="18"/>
  <c r="H1698" i="18"/>
  <c r="I1698" i="18" s="1"/>
  <c r="G1698" i="18" s="1"/>
  <c r="A1698" i="18"/>
  <c r="A1697" i="18"/>
  <c r="H1696" i="18"/>
  <c r="A1696" i="18"/>
  <c r="A1695" i="18"/>
  <c r="A1694" i="18"/>
  <c r="A1693" i="18"/>
  <c r="A1692" i="18"/>
  <c r="H1691" i="18"/>
  <c r="J1691" i="18" s="1"/>
  <c r="A1691" i="18"/>
  <c r="A1690" i="18"/>
  <c r="H1689" i="18"/>
  <c r="J1689" i="18" s="1"/>
  <c r="A1689" i="18"/>
  <c r="A1688" i="18"/>
  <c r="H1687" i="18"/>
  <c r="J1687" i="18" s="1"/>
  <c r="A1687" i="18"/>
  <c r="A1686" i="18"/>
  <c r="H1685" i="18"/>
  <c r="A1685" i="18"/>
  <c r="A1684" i="18"/>
  <c r="H1683" i="18"/>
  <c r="A1683" i="18"/>
  <c r="A1682" i="18"/>
  <c r="H1681" i="18"/>
  <c r="A1681" i="18"/>
  <c r="A1680" i="18"/>
  <c r="H1679" i="18"/>
  <c r="I1679" i="18" s="1"/>
  <c r="G1679" i="18" s="1"/>
  <c r="A1679" i="18"/>
  <c r="J1678" i="18"/>
  <c r="A1678" i="18"/>
  <c r="H1677" i="18"/>
  <c r="A1677" i="18"/>
  <c r="A1676" i="18"/>
  <c r="A1675" i="18"/>
  <c r="A1674" i="18"/>
  <c r="A1673" i="18"/>
  <c r="H1672" i="18"/>
  <c r="J1672" i="18" s="1"/>
  <c r="A1672" i="18"/>
  <c r="A1671" i="18"/>
  <c r="H1670" i="18"/>
  <c r="I1670" i="18" s="1"/>
  <c r="G1670" i="18" s="1"/>
  <c r="A1670" i="18"/>
  <c r="A1669" i="18"/>
  <c r="H1668" i="18"/>
  <c r="J1668" i="18" s="1"/>
  <c r="A1668" i="18"/>
  <c r="A1667" i="18"/>
  <c r="H1666" i="18"/>
  <c r="I1666" i="18" s="1"/>
  <c r="G1666" i="18" s="1"/>
  <c r="A1666" i="18"/>
  <c r="A1665" i="18"/>
  <c r="H1664" i="18"/>
  <c r="A1664" i="18"/>
  <c r="A1663" i="18"/>
  <c r="H1662" i="18"/>
  <c r="I1662" i="18" s="1"/>
  <c r="G1662" i="18" s="1"/>
  <c r="A1662" i="18"/>
  <c r="A1661" i="18"/>
  <c r="H1660" i="18"/>
  <c r="A1660" i="18"/>
  <c r="A1659" i="18"/>
  <c r="A1658" i="18"/>
  <c r="A1652" i="18"/>
  <c r="H1651" i="18"/>
  <c r="J1651" i="18" s="1"/>
  <c r="A1651" i="18"/>
  <c r="A1650" i="18"/>
  <c r="H1649" i="18"/>
  <c r="I1649" i="18" s="1"/>
  <c r="G1649" i="18" s="1"/>
  <c r="A1649" i="18"/>
  <c r="A1648" i="18"/>
  <c r="H1647" i="18"/>
  <c r="A1647" i="18"/>
  <c r="A1646" i="18"/>
  <c r="H1645" i="18"/>
  <c r="A1645" i="18"/>
  <c r="A1644" i="18"/>
  <c r="H1643" i="18"/>
  <c r="A1643" i="18"/>
  <c r="A1642" i="18"/>
  <c r="H1641" i="18"/>
  <c r="I1641" i="18" s="1"/>
  <c r="G1641" i="18" s="1"/>
  <c r="A1641" i="18"/>
  <c r="A1640" i="18"/>
  <c r="A1639" i="18"/>
  <c r="A1638" i="18"/>
  <c r="A1637" i="18"/>
  <c r="H1636" i="18"/>
  <c r="I1636" i="18" s="1"/>
  <c r="G1636" i="18" s="1"/>
  <c r="A1636" i="18"/>
  <c r="A1635" i="18"/>
  <c r="H1634" i="18"/>
  <c r="J1634" i="18" s="1"/>
  <c r="A1634" i="18"/>
  <c r="A1633" i="18"/>
  <c r="H1632" i="18"/>
  <c r="J1632" i="18" s="1"/>
  <c r="A1632" i="18"/>
  <c r="A1631" i="18"/>
  <c r="H1630" i="18"/>
  <c r="I1630" i="18" s="1"/>
  <c r="G1630" i="18" s="1"/>
  <c r="A1630" i="18"/>
  <c r="A1629" i="18"/>
  <c r="H1628" i="18"/>
  <c r="A1628" i="18"/>
  <c r="A1627" i="18"/>
  <c r="H1626" i="18"/>
  <c r="J1626" i="18" s="1"/>
  <c r="A1626" i="18"/>
  <c r="A1625" i="18"/>
  <c r="H1624" i="18"/>
  <c r="I1624" i="18" s="1"/>
  <c r="G1624" i="18" s="1"/>
  <c r="A1624" i="18"/>
  <c r="J1623" i="18"/>
  <c r="A1623" i="18"/>
  <c r="H1622" i="18"/>
  <c r="J1622" i="18" s="1"/>
  <c r="A1622" i="18"/>
  <c r="A1621" i="18"/>
  <c r="A1620" i="18"/>
  <c r="A1619" i="18"/>
  <c r="A1618" i="18"/>
  <c r="H1617" i="18"/>
  <c r="J1617" i="18" s="1"/>
  <c r="A1617" i="18"/>
  <c r="A1616" i="18"/>
  <c r="H1615" i="18"/>
  <c r="J1615" i="18" s="1"/>
  <c r="A1615" i="18"/>
  <c r="A1614" i="18"/>
  <c r="H1613" i="18"/>
  <c r="A1613" i="18"/>
  <c r="A1612" i="18"/>
  <c r="H1611" i="18"/>
  <c r="J1611" i="18" s="1"/>
  <c r="A1611" i="18"/>
  <c r="A1610" i="18"/>
  <c r="H1609" i="18"/>
  <c r="A1609" i="18"/>
  <c r="A1608" i="18"/>
  <c r="H1607" i="18"/>
  <c r="A1607" i="18"/>
  <c r="A1606" i="18"/>
  <c r="H1605" i="18"/>
  <c r="I1605" i="18" s="1"/>
  <c r="G1605" i="18" s="1"/>
  <c r="A1605" i="18"/>
  <c r="A1604" i="18"/>
  <c r="A1603" i="18"/>
  <c r="A1597" i="18"/>
  <c r="H1596" i="18"/>
  <c r="I1596" i="18" s="1"/>
  <c r="G1596" i="18" s="1"/>
  <c r="A1596" i="18"/>
  <c r="A1595" i="18"/>
  <c r="H1594" i="18"/>
  <c r="A1594" i="18"/>
  <c r="A1593" i="18"/>
  <c r="H1592" i="18"/>
  <c r="A1592" i="18"/>
  <c r="A1591" i="18"/>
  <c r="H1590" i="18"/>
  <c r="A1590" i="18"/>
  <c r="A1589" i="18"/>
  <c r="H1588" i="18"/>
  <c r="I1588" i="18" s="1"/>
  <c r="G1588" i="18" s="1"/>
  <c r="A1588" i="18"/>
  <c r="A1587" i="18"/>
  <c r="H1586" i="18"/>
  <c r="A1586" i="18"/>
  <c r="A1585" i="18"/>
  <c r="A1584" i="18"/>
  <c r="A1583" i="18"/>
  <c r="A1582" i="18"/>
  <c r="H1581" i="18"/>
  <c r="J1581" i="18" s="1"/>
  <c r="A1581" i="18"/>
  <c r="A1580" i="18"/>
  <c r="H1579" i="18"/>
  <c r="A1579" i="18"/>
  <c r="A1578" i="18"/>
  <c r="H1577" i="18"/>
  <c r="A1577" i="18"/>
  <c r="A1576" i="18"/>
  <c r="H1575" i="18"/>
  <c r="I1575" i="18" s="1"/>
  <c r="G1575" i="18" s="1"/>
  <c r="J1575" i="18" s="1"/>
  <c r="A1575" i="18"/>
  <c r="A1574" i="18"/>
  <c r="H1573" i="18"/>
  <c r="A1573" i="18"/>
  <c r="A1572" i="18"/>
  <c r="H1571" i="18"/>
  <c r="I1571" i="18" s="1"/>
  <c r="G1571" i="18" s="1"/>
  <c r="A1571" i="18"/>
  <c r="A1570" i="18"/>
  <c r="H1569" i="18"/>
  <c r="I1569" i="18" s="1"/>
  <c r="G1569" i="18" s="1"/>
  <c r="A1569" i="18"/>
  <c r="J1568" i="18"/>
  <c r="A1568" i="18"/>
  <c r="H1567" i="18"/>
  <c r="I1567" i="18" s="1"/>
  <c r="G1567" i="18" s="1"/>
  <c r="J1567" i="18" s="1"/>
  <c r="A1567" i="18"/>
  <c r="A1566" i="18"/>
  <c r="A1565" i="18"/>
  <c r="A1564" i="18"/>
  <c r="A1563" i="18"/>
  <c r="H1562" i="18"/>
  <c r="J1562" i="18" s="1"/>
  <c r="A1562" i="18"/>
  <c r="A1561" i="18"/>
  <c r="H1560" i="18"/>
  <c r="I1560" i="18" s="1"/>
  <c r="G1560" i="18" s="1"/>
  <c r="A1560" i="18"/>
  <c r="A1559" i="18"/>
  <c r="H1558" i="18"/>
  <c r="J1558" i="18" s="1"/>
  <c r="A1558" i="18"/>
  <c r="A1557" i="18"/>
  <c r="H1556" i="18"/>
  <c r="J1556" i="18" s="1"/>
  <c r="A1556" i="18"/>
  <c r="A1555" i="18"/>
  <c r="H1554" i="18"/>
  <c r="A1554" i="18"/>
  <c r="A1553" i="18"/>
  <c r="H1552" i="18"/>
  <c r="A1552" i="18"/>
  <c r="A1551" i="18"/>
  <c r="H1550" i="18"/>
  <c r="A1550" i="18"/>
  <c r="A1549" i="18"/>
  <c r="A1548" i="18"/>
  <c r="A1542" i="18"/>
  <c r="H1541" i="18"/>
  <c r="A1541" i="18"/>
  <c r="A1540" i="18"/>
  <c r="H1539" i="18"/>
  <c r="A1539" i="18"/>
  <c r="A1538" i="18"/>
  <c r="H1537" i="18"/>
  <c r="A1537" i="18"/>
  <c r="A1536" i="18"/>
  <c r="H1535" i="18"/>
  <c r="I1535" i="18" s="1"/>
  <c r="G1535" i="18" s="1"/>
  <c r="A1535" i="18"/>
  <c r="A1534" i="18"/>
  <c r="H1533" i="18"/>
  <c r="A1533" i="18"/>
  <c r="A1532" i="18"/>
  <c r="H1531" i="18"/>
  <c r="A1531" i="18"/>
  <c r="A1530" i="18"/>
  <c r="A1529" i="18"/>
  <c r="A1528" i="18"/>
  <c r="A1527" i="18"/>
  <c r="H1526" i="18"/>
  <c r="J1526" i="18" s="1"/>
  <c r="A1526" i="18"/>
  <c r="A1525" i="18"/>
  <c r="H1524" i="18"/>
  <c r="J1524" i="18" s="1"/>
  <c r="A1524" i="18"/>
  <c r="A1523" i="18"/>
  <c r="H1522" i="18"/>
  <c r="A1522" i="18"/>
  <c r="A1521" i="18"/>
  <c r="H1520" i="18"/>
  <c r="A1520" i="18"/>
  <c r="A1519" i="18"/>
  <c r="H1518" i="18"/>
  <c r="A1518" i="18"/>
  <c r="A1517" i="18"/>
  <c r="H1516" i="18"/>
  <c r="I1516" i="18" s="1"/>
  <c r="G1516" i="18" s="1"/>
  <c r="A1516" i="18"/>
  <c r="A1515" i="18"/>
  <c r="H1514" i="18"/>
  <c r="I1514" i="18" s="1"/>
  <c r="G1514" i="18" s="1"/>
  <c r="A1514" i="18"/>
  <c r="J1513" i="18"/>
  <c r="A1513" i="18"/>
  <c r="H1512" i="18"/>
  <c r="I1512" i="18" s="1"/>
  <c r="G1512" i="18" s="1"/>
  <c r="J1512" i="18" s="1"/>
  <c r="A1512" i="18"/>
  <c r="A1511" i="18"/>
  <c r="A1510" i="18"/>
  <c r="A1509" i="18"/>
  <c r="A1508" i="18"/>
  <c r="H1507" i="18"/>
  <c r="A1507" i="18"/>
  <c r="A1506" i="18"/>
  <c r="H1505" i="18"/>
  <c r="A1505" i="18"/>
  <c r="A1504" i="18"/>
  <c r="H1503" i="18"/>
  <c r="J1503" i="18" s="1"/>
  <c r="A1503" i="18"/>
  <c r="A1502" i="18"/>
  <c r="H1501" i="18"/>
  <c r="J1501" i="18" s="1"/>
  <c r="A1501" i="18"/>
  <c r="A1500" i="18"/>
  <c r="H1499" i="18"/>
  <c r="A1499" i="18"/>
  <c r="A1498" i="18"/>
  <c r="H1497" i="18"/>
  <c r="A1497" i="18"/>
  <c r="A1496" i="18"/>
  <c r="H1495" i="18"/>
  <c r="A1495" i="18"/>
  <c r="A1494" i="18"/>
  <c r="A1493" i="18"/>
  <c r="A1487" i="18"/>
  <c r="H1486" i="18"/>
  <c r="A1486" i="18"/>
  <c r="A1485" i="18"/>
  <c r="H1484" i="18"/>
  <c r="A1484" i="18"/>
  <c r="A1483" i="18"/>
  <c r="H1482" i="18"/>
  <c r="I1482" i="18" s="1"/>
  <c r="G1482" i="18" s="1"/>
  <c r="A1482" i="18"/>
  <c r="A1481" i="18"/>
  <c r="H1480" i="18"/>
  <c r="A1480" i="18"/>
  <c r="A1479" i="18"/>
  <c r="H1478" i="18"/>
  <c r="A1478" i="18"/>
  <c r="A1477" i="18"/>
  <c r="H1476" i="18"/>
  <c r="A1476" i="18"/>
  <c r="A1475" i="18"/>
  <c r="A1474" i="18"/>
  <c r="A1473" i="18"/>
  <c r="A1472" i="18"/>
  <c r="H1471" i="18"/>
  <c r="J1471" i="18" s="1"/>
  <c r="A1471" i="18"/>
  <c r="A1470" i="18"/>
  <c r="H1469" i="18"/>
  <c r="J1469" i="18" s="1"/>
  <c r="A1469" i="18"/>
  <c r="A1468" i="18"/>
  <c r="H1467" i="18"/>
  <c r="I1467" i="18" s="1"/>
  <c r="G1467" i="18" s="1"/>
  <c r="A1467" i="18"/>
  <c r="A1466" i="18"/>
  <c r="H1465" i="18"/>
  <c r="I1465" i="18" s="1"/>
  <c r="G1465" i="18" s="1"/>
  <c r="A1465" i="18"/>
  <c r="A1464" i="18"/>
  <c r="H1463" i="18"/>
  <c r="I1463" i="18" s="1"/>
  <c r="G1463" i="18" s="1"/>
  <c r="A1463" i="18"/>
  <c r="A1462" i="18"/>
  <c r="H1461" i="18"/>
  <c r="I1461" i="18" s="1"/>
  <c r="G1461" i="18" s="1"/>
  <c r="J1461" i="18" s="1"/>
  <c r="A1461" i="18"/>
  <c r="A1460" i="18"/>
  <c r="H1459" i="18"/>
  <c r="I1459" i="18" s="1"/>
  <c r="G1459" i="18" s="1"/>
  <c r="A1459" i="18"/>
  <c r="J1458" i="18"/>
  <c r="A1458" i="18"/>
  <c r="H1457" i="18"/>
  <c r="I1457" i="18" s="1"/>
  <c r="G1457" i="18" s="1"/>
  <c r="A1457" i="18"/>
  <c r="A1456" i="18"/>
  <c r="A1455" i="18"/>
  <c r="A1454" i="18"/>
  <c r="A1453" i="18"/>
  <c r="H1452" i="18"/>
  <c r="J1452" i="18" s="1"/>
  <c r="A1452" i="18"/>
  <c r="A1451" i="18"/>
  <c r="H1450" i="18"/>
  <c r="I1450" i="18" s="1"/>
  <c r="G1450" i="18" s="1"/>
  <c r="A1450" i="18"/>
  <c r="A1449" i="18"/>
  <c r="H1448" i="18"/>
  <c r="J1448" i="18" s="1"/>
  <c r="A1448" i="18"/>
  <c r="A1447" i="18"/>
  <c r="H1446" i="18"/>
  <c r="I1446" i="18" s="1"/>
  <c r="G1446" i="18" s="1"/>
  <c r="A1446" i="18"/>
  <c r="A1445" i="18"/>
  <c r="H1444" i="18"/>
  <c r="A1444" i="18"/>
  <c r="A1443" i="18"/>
  <c r="H1442" i="18"/>
  <c r="I1442" i="18" s="1"/>
  <c r="G1442" i="18" s="1"/>
  <c r="A1442" i="18"/>
  <c r="A1441" i="18"/>
  <c r="H1440" i="18"/>
  <c r="A1440" i="18"/>
  <c r="A1439" i="18"/>
  <c r="A1438" i="18"/>
  <c r="A1432" i="18"/>
  <c r="H1431" i="18"/>
  <c r="A1431" i="18"/>
  <c r="A1430" i="18"/>
  <c r="H1429" i="18"/>
  <c r="I1429" i="18" s="1"/>
  <c r="G1429" i="18" s="1"/>
  <c r="A1429" i="18"/>
  <c r="A1428" i="18"/>
  <c r="H1427" i="18"/>
  <c r="A1427" i="18"/>
  <c r="A1426" i="18"/>
  <c r="H1425" i="18"/>
  <c r="A1425" i="18"/>
  <c r="A1424" i="18"/>
  <c r="H1423" i="18"/>
  <c r="A1423" i="18"/>
  <c r="A1422" i="18"/>
  <c r="H1421" i="18"/>
  <c r="A1421" i="18"/>
  <c r="A1420" i="18"/>
  <c r="A1419" i="18"/>
  <c r="A1418" i="18"/>
  <c r="A1417" i="18"/>
  <c r="H1416" i="18"/>
  <c r="J1416" i="18" s="1"/>
  <c r="A1416" i="18"/>
  <c r="A1415" i="18"/>
  <c r="H1414" i="18"/>
  <c r="J1414" i="18" s="1"/>
  <c r="A1414" i="18"/>
  <c r="A1413" i="18"/>
  <c r="H1412" i="18"/>
  <c r="J1412" i="18" s="1"/>
  <c r="A1412" i="18"/>
  <c r="A1411" i="18"/>
  <c r="H1410" i="18"/>
  <c r="I1410" i="18" s="1"/>
  <c r="G1410" i="18" s="1"/>
  <c r="A1410" i="18"/>
  <c r="A1409" i="18"/>
  <c r="H1408" i="18"/>
  <c r="A1408" i="18"/>
  <c r="A1407" i="18"/>
  <c r="H1406" i="18"/>
  <c r="A1406" i="18"/>
  <c r="A1405" i="18"/>
  <c r="H1404" i="18"/>
  <c r="I1404" i="18" s="1"/>
  <c r="G1404" i="18" s="1"/>
  <c r="A1404" i="18"/>
  <c r="J1403" i="18"/>
  <c r="A1403" i="18"/>
  <c r="H1402" i="18"/>
  <c r="I1402" i="18" s="1"/>
  <c r="G1402" i="18" s="1"/>
  <c r="A1402" i="18"/>
  <c r="A1401" i="18"/>
  <c r="A1400" i="18"/>
  <c r="A1399" i="18"/>
  <c r="A1398" i="18"/>
  <c r="H1397" i="18"/>
  <c r="J1397" i="18" s="1"/>
  <c r="A1397" i="18"/>
  <c r="A1396" i="18"/>
  <c r="H1395" i="18"/>
  <c r="A1395" i="18"/>
  <c r="A1394" i="18"/>
  <c r="H1393" i="18"/>
  <c r="J1393" i="18" s="1"/>
  <c r="A1393" i="18"/>
  <c r="A1392" i="18"/>
  <c r="H1391" i="18"/>
  <c r="J1391" i="18" s="1"/>
  <c r="A1391" i="18"/>
  <c r="A1390" i="18"/>
  <c r="H1389" i="18"/>
  <c r="A1389" i="18"/>
  <c r="A1388" i="18"/>
  <c r="H1387" i="18"/>
  <c r="I1387" i="18" s="1"/>
  <c r="G1387" i="18" s="1"/>
  <c r="A1387" i="18"/>
  <c r="A1386" i="18"/>
  <c r="H1385" i="18"/>
  <c r="I1385" i="18" s="1"/>
  <c r="G1385" i="18" s="1"/>
  <c r="A1385" i="18"/>
  <c r="A1384" i="18"/>
  <c r="A1383" i="18"/>
  <c r="A1377" i="18"/>
  <c r="H1376" i="18"/>
  <c r="A1376" i="18"/>
  <c r="A1375" i="18"/>
  <c r="H1374" i="18"/>
  <c r="I1374" i="18" s="1"/>
  <c r="G1374" i="18" s="1"/>
  <c r="A1374" i="18"/>
  <c r="A1373" i="18"/>
  <c r="H1372" i="18"/>
  <c r="A1372" i="18"/>
  <c r="A1371" i="18"/>
  <c r="H1370" i="18"/>
  <c r="A1370" i="18"/>
  <c r="A1369" i="18"/>
  <c r="H1368" i="18"/>
  <c r="A1368" i="18"/>
  <c r="A1367" i="18"/>
  <c r="H1366" i="18"/>
  <c r="I1366" i="18" s="1"/>
  <c r="G1366" i="18" s="1"/>
  <c r="A1366" i="18"/>
  <c r="A1365" i="18"/>
  <c r="A1364" i="18"/>
  <c r="A1363" i="18"/>
  <c r="A1362" i="18"/>
  <c r="H1361" i="18"/>
  <c r="J1361" i="18" s="1"/>
  <c r="A1361" i="18"/>
  <c r="A1360" i="18"/>
  <c r="H1359" i="18"/>
  <c r="I1359" i="18" s="1"/>
  <c r="G1359" i="18" s="1"/>
  <c r="A1359" i="18"/>
  <c r="A1358" i="18"/>
  <c r="H1357" i="18"/>
  <c r="J1357" i="18" s="1"/>
  <c r="A1357" i="18"/>
  <c r="A1356" i="18"/>
  <c r="H1355" i="18"/>
  <c r="I1355" i="18" s="1"/>
  <c r="G1355" i="18" s="1"/>
  <c r="A1355" i="18"/>
  <c r="A1354" i="18"/>
  <c r="H1353" i="18"/>
  <c r="I1353" i="18" s="1"/>
  <c r="G1353" i="18" s="1"/>
  <c r="J1353" i="18" s="1"/>
  <c r="A1353" i="18"/>
  <c r="A1352" i="18"/>
  <c r="H1351" i="18"/>
  <c r="A1351" i="18"/>
  <c r="A1350" i="18"/>
  <c r="H1349" i="18"/>
  <c r="I1349" i="18" s="1"/>
  <c r="G1349" i="18" s="1"/>
  <c r="A1349" i="18"/>
  <c r="J1348" i="18"/>
  <c r="A1348" i="18"/>
  <c r="H1347" i="18"/>
  <c r="A1347" i="18"/>
  <c r="A1346" i="18"/>
  <c r="A1345" i="18"/>
  <c r="A1344" i="18"/>
  <c r="A1343" i="18"/>
  <c r="H1342" i="18"/>
  <c r="I1342" i="18" s="1"/>
  <c r="G1342" i="18" s="1"/>
  <c r="A1342" i="18"/>
  <c r="A1341" i="18"/>
  <c r="H1340" i="18"/>
  <c r="A1340" i="18"/>
  <c r="A1339" i="18"/>
  <c r="H1338" i="18"/>
  <c r="I1338" i="18" s="1"/>
  <c r="G1338" i="18" s="1"/>
  <c r="A1338" i="18"/>
  <c r="A1337" i="18"/>
  <c r="H1336" i="18"/>
  <c r="J1336" i="18" s="1"/>
  <c r="A1336" i="18"/>
  <c r="A1335" i="18"/>
  <c r="H1334" i="18"/>
  <c r="I1334" i="18" s="1"/>
  <c r="G1334" i="18" s="1"/>
  <c r="J1334" i="18" s="1"/>
  <c r="A1334" i="18"/>
  <c r="A1333" i="18"/>
  <c r="H1332" i="18"/>
  <c r="A1332" i="18"/>
  <c r="A1331" i="18"/>
  <c r="H1330" i="18"/>
  <c r="I1330" i="18" s="1"/>
  <c r="G1330" i="18" s="1"/>
  <c r="A1330" i="18"/>
  <c r="A1329" i="18"/>
  <c r="A1328" i="18"/>
  <c r="A1322" i="18"/>
  <c r="H1321" i="18"/>
  <c r="A1321" i="18"/>
  <c r="A1320" i="18"/>
  <c r="H1319" i="18"/>
  <c r="I1319" i="18" s="1"/>
  <c r="G1319" i="18" s="1"/>
  <c r="A1319" i="18"/>
  <c r="A1318" i="18"/>
  <c r="H1317" i="18"/>
  <c r="A1317" i="18"/>
  <c r="A1316" i="18"/>
  <c r="H1315" i="18"/>
  <c r="I1315" i="18" s="1"/>
  <c r="G1315" i="18" s="1"/>
  <c r="A1315" i="18"/>
  <c r="A1314" i="18"/>
  <c r="H1313" i="18"/>
  <c r="A1313" i="18"/>
  <c r="A1312" i="18"/>
  <c r="H1311" i="18"/>
  <c r="I1311" i="18" s="1"/>
  <c r="G1311" i="18" s="1"/>
  <c r="A1311" i="18"/>
  <c r="A1310" i="18"/>
  <c r="A1309" i="18"/>
  <c r="A1308" i="18"/>
  <c r="A1307" i="18"/>
  <c r="H1306" i="18"/>
  <c r="J1306" i="18" s="1"/>
  <c r="A1306" i="18"/>
  <c r="A1305" i="18"/>
  <c r="H1304" i="18"/>
  <c r="J1304" i="18" s="1"/>
  <c r="A1304" i="18"/>
  <c r="A1303" i="18"/>
  <c r="H1302" i="18"/>
  <c r="J1302" i="18" s="1"/>
  <c r="A1302" i="18"/>
  <c r="A1301" i="18"/>
  <c r="H1300" i="18"/>
  <c r="A1300" i="18"/>
  <c r="A1299" i="18"/>
  <c r="H1298" i="18"/>
  <c r="A1298" i="18"/>
  <c r="A1297" i="18"/>
  <c r="H1296" i="18"/>
  <c r="I1296" i="18" s="1"/>
  <c r="G1296" i="18" s="1"/>
  <c r="A1296" i="18"/>
  <c r="A1295" i="18"/>
  <c r="H1294" i="18"/>
  <c r="I1294" i="18" s="1"/>
  <c r="G1294" i="18" s="1"/>
  <c r="A1294" i="18"/>
  <c r="J1293" i="18"/>
  <c r="A1293" i="18"/>
  <c r="H1292" i="18"/>
  <c r="I1292" i="18" s="1"/>
  <c r="G1292" i="18" s="1"/>
  <c r="J1292" i="18" s="1"/>
  <c r="A1292" i="18"/>
  <c r="A1291" i="18"/>
  <c r="A1290" i="18"/>
  <c r="A1289" i="18"/>
  <c r="A1288" i="18"/>
  <c r="H1287" i="18"/>
  <c r="I1287" i="18" s="1"/>
  <c r="G1287" i="18" s="1"/>
  <c r="A1287" i="18"/>
  <c r="A1286" i="18"/>
  <c r="H1285" i="18"/>
  <c r="A1285" i="18"/>
  <c r="A1284" i="18"/>
  <c r="H1283" i="18"/>
  <c r="J1283" i="18" s="1"/>
  <c r="A1283" i="18"/>
  <c r="A1282" i="18"/>
  <c r="H1281" i="18"/>
  <c r="J1281" i="18" s="1"/>
  <c r="A1281" i="18"/>
  <c r="A1280" i="18"/>
  <c r="H1279" i="18"/>
  <c r="I1279" i="18" s="1"/>
  <c r="G1279" i="18" s="1"/>
  <c r="A1279" i="18"/>
  <c r="A1278" i="18"/>
  <c r="H1277" i="18"/>
  <c r="A1277" i="18"/>
  <c r="A1276" i="18"/>
  <c r="H1275" i="18"/>
  <c r="I1275" i="18" s="1"/>
  <c r="G1275" i="18" s="1"/>
  <c r="J1275" i="18" s="1"/>
  <c r="A1275" i="18"/>
  <c r="A1274" i="18"/>
  <c r="A1273" i="18"/>
  <c r="H1266" i="18"/>
  <c r="H1264" i="18"/>
  <c r="H1262" i="18"/>
  <c r="H1260" i="18"/>
  <c r="H1258" i="18"/>
  <c r="H1256" i="18"/>
  <c r="H1251" i="18"/>
  <c r="J1251" i="18" s="1"/>
  <c r="H1249" i="18"/>
  <c r="J1249" i="18" s="1"/>
  <c r="H1247" i="18"/>
  <c r="J1247" i="18" s="1"/>
  <c r="H1245" i="18"/>
  <c r="H1243" i="18"/>
  <c r="H1241" i="18"/>
  <c r="H1239" i="18"/>
  <c r="I1239" i="18" s="1"/>
  <c r="G1239" i="18" s="1"/>
  <c r="J1238" i="18"/>
  <c r="H1237" i="18"/>
  <c r="H1232" i="18"/>
  <c r="J1232" i="18" s="1"/>
  <c r="H1230" i="18"/>
  <c r="H1228" i="18"/>
  <c r="J1228" i="18" s="1"/>
  <c r="H1226" i="18"/>
  <c r="J1226" i="18" s="1"/>
  <c r="H1224" i="18"/>
  <c r="H1222" i="18"/>
  <c r="H1220" i="18"/>
  <c r="A1267" i="18"/>
  <c r="A1266" i="18"/>
  <c r="A1265" i="18"/>
  <c r="A1264" i="18"/>
  <c r="A1263" i="18"/>
  <c r="A1262" i="18"/>
  <c r="A1261" i="18"/>
  <c r="A1260" i="18"/>
  <c r="A1259" i="18"/>
  <c r="A1258" i="18"/>
  <c r="A1257" i="18"/>
  <c r="A1256" i="18"/>
  <c r="A1255" i="18"/>
  <c r="A1254" i="18"/>
  <c r="A1253" i="18"/>
  <c r="A1252" i="18"/>
  <c r="A1251" i="18"/>
  <c r="A1250" i="18"/>
  <c r="A1249" i="18"/>
  <c r="A1248" i="18"/>
  <c r="A1247" i="18"/>
  <c r="A1246" i="18"/>
  <c r="A1245" i="18"/>
  <c r="A1244" i="18"/>
  <c r="A1243" i="18"/>
  <c r="A1242" i="18"/>
  <c r="A1241" i="18"/>
  <c r="A1240" i="18"/>
  <c r="A1239" i="18"/>
  <c r="A1238" i="18"/>
  <c r="A1237" i="18"/>
  <c r="A1236" i="18"/>
  <c r="A1235" i="18"/>
  <c r="A1234" i="18"/>
  <c r="A1233" i="18"/>
  <c r="A1232" i="18"/>
  <c r="A1231" i="18"/>
  <c r="A1230" i="18"/>
  <c r="A1229" i="18"/>
  <c r="A1228" i="18"/>
  <c r="A1227" i="18"/>
  <c r="A1226" i="18"/>
  <c r="A1225" i="18"/>
  <c r="A1224" i="18"/>
  <c r="A1223" i="18"/>
  <c r="A1222" i="18"/>
  <c r="A1221" i="18"/>
  <c r="A1220" i="18"/>
  <c r="A1219" i="18"/>
  <c r="A1218" i="18"/>
  <c r="H1211" i="18"/>
  <c r="H1209" i="18"/>
  <c r="I1209" i="18" s="1"/>
  <c r="G1209" i="18" s="1"/>
  <c r="H1207" i="18"/>
  <c r="H1205" i="18"/>
  <c r="I1205" i="18" s="1"/>
  <c r="G1205" i="18" s="1"/>
  <c r="H1203" i="18"/>
  <c r="H1201" i="18"/>
  <c r="I1201" i="18" s="1"/>
  <c r="G1201" i="18" s="1"/>
  <c r="J1201" i="18" s="1"/>
  <c r="H1196" i="18"/>
  <c r="J1196" i="18" s="1"/>
  <c r="H1194" i="18"/>
  <c r="I1194" i="18" s="1"/>
  <c r="G1194" i="18" s="1"/>
  <c r="H1192" i="18"/>
  <c r="J1192" i="18" s="1"/>
  <c r="H1190" i="18"/>
  <c r="I1190" i="18" s="1"/>
  <c r="G1190" i="18" s="1"/>
  <c r="J1190" i="18" s="1"/>
  <c r="H1188" i="18"/>
  <c r="H1186" i="18"/>
  <c r="I1186" i="18" s="1"/>
  <c r="G1186" i="18" s="1"/>
  <c r="J1186" i="18" s="1"/>
  <c r="H1184" i="18"/>
  <c r="I1184" i="18" s="1"/>
  <c r="G1184" i="18" s="1"/>
  <c r="J1183" i="18"/>
  <c r="H1182" i="18"/>
  <c r="I1182" i="18" s="1"/>
  <c r="G1182" i="18" s="1"/>
  <c r="J1182" i="18" s="1"/>
  <c r="H1177" i="18"/>
  <c r="J1177" i="18" s="1"/>
  <c r="H1175" i="18"/>
  <c r="I1175" i="18" s="1"/>
  <c r="G1175" i="18" s="1"/>
  <c r="J1175" i="18" s="1"/>
  <c r="H1173" i="18"/>
  <c r="J1173" i="18" s="1"/>
  <c r="H1171" i="18"/>
  <c r="I1171" i="18" s="1"/>
  <c r="G1171" i="18" s="1"/>
  <c r="H1169" i="18"/>
  <c r="H1167" i="18"/>
  <c r="I1167" i="18" s="1"/>
  <c r="G1167" i="18" s="1"/>
  <c r="J1167" i="18" s="1"/>
  <c r="H1165" i="18"/>
  <c r="A1164" i="18"/>
  <c r="A1165" i="18"/>
  <c r="A1166" i="18"/>
  <c r="A1167" i="18"/>
  <c r="A1168" i="18"/>
  <c r="A1169" i="18"/>
  <c r="A1170" i="18"/>
  <c r="A1171" i="18"/>
  <c r="A1172" i="18"/>
  <c r="A1173" i="18"/>
  <c r="A1174" i="18"/>
  <c r="A1175" i="18"/>
  <c r="A1176" i="18"/>
  <c r="A1177" i="18"/>
  <c r="A1178" i="18"/>
  <c r="A1179" i="18"/>
  <c r="A1180" i="18"/>
  <c r="A1181" i="18"/>
  <c r="A1182" i="18"/>
  <c r="A1183" i="18"/>
  <c r="A1184" i="18"/>
  <c r="A1185" i="18"/>
  <c r="A1186" i="18"/>
  <c r="A1187" i="18"/>
  <c r="A1188" i="18"/>
  <c r="A1189" i="18"/>
  <c r="A1190" i="18"/>
  <c r="A1191" i="18"/>
  <c r="A1192" i="18"/>
  <c r="A1193" i="18"/>
  <c r="A1194" i="18"/>
  <c r="A1195" i="18"/>
  <c r="A1196" i="18"/>
  <c r="A1197" i="18"/>
  <c r="A1198" i="18"/>
  <c r="A1199" i="18"/>
  <c r="A1200" i="18"/>
  <c r="A1201" i="18"/>
  <c r="A1202" i="18"/>
  <c r="A1203" i="18"/>
  <c r="A1204" i="18"/>
  <c r="A1205" i="18"/>
  <c r="A1206" i="18"/>
  <c r="A1207" i="18"/>
  <c r="A1208" i="18"/>
  <c r="A1209" i="18"/>
  <c r="A1210" i="18"/>
  <c r="A1211" i="18"/>
  <c r="A1212" i="18"/>
  <c r="A1163" i="18"/>
  <c r="G52" i="20"/>
  <c r="G42" i="20"/>
  <c r="H1156" i="18"/>
  <c r="H1154" i="18"/>
  <c r="H1152" i="18"/>
  <c r="H1150" i="18"/>
  <c r="H1148" i="18"/>
  <c r="H1146" i="18"/>
  <c r="H1141" i="18"/>
  <c r="J1141" i="18" s="1"/>
  <c r="H1139" i="18"/>
  <c r="J1139" i="18" s="1"/>
  <c r="H1137" i="18"/>
  <c r="J1137" i="18" s="1"/>
  <c r="H1135" i="18"/>
  <c r="H1133" i="18"/>
  <c r="H1131" i="18"/>
  <c r="H1129" i="18"/>
  <c r="I1129" i="18" s="1"/>
  <c r="G1129" i="18" s="1"/>
  <c r="J1128" i="18"/>
  <c r="H1127" i="18"/>
  <c r="H1122" i="18"/>
  <c r="J1122" i="18" s="1"/>
  <c r="H1120" i="18"/>
  <c r="H1118" i="18"/>
  <c r="J1118" i="18" s="1"/>
  <c r="H1116" i="18"/>
  <c r="J1116" i="18" s="1"/>
  <c r="H1114" i="18"/>
  <c r="H1112" i="18"/>
  <c r="H1110" i="18"/>
  <c r="A1157" i="18"/>
  <c r="A1156" i="18"/>
  <c r="A1155" i="18"/>
  <c r="A1154" i="18"/>
  <c r="A1153" i="18"/>
  <c r="A1152" i="18"/>
  <c r="A1151" i="18"/>
  <c r="A1150" i="18"/>
  <c r="A1149" i="18"/>
  <c r="A1148" i="18"/>
  <c r="A1147" i="18"/>
  <c r="A1146" i="18"/>
  <c r="A1145" i="18"/>
  <c r="A1144" i="18"/>
  <c r="A1143" i="18"/>
  <c r="A1142" i="18"/>
  <c r="A1141" i="18"/>
  <c r="A1140" i="18"/>
  <c r="A1139" i="18"/>
  <c r="A1138" i="18"/>
  <c r="A1137" i="18"/>
  <c r="A1136" i="18"/>
  <c r="A1135" i="18"/>
  <c r="A1134" i="18"/>
  <c r="A1133" i="18"/>
  <c r="A1132" i="18"/>
  <c r="A1131" i="18"/>
  <c r="A1130" i="18"/>
  <c r="A1129" i="18"/>
  <c r="A1128" i="18"/>
  <c r="A1127" i="18"/>
  <c r="A1126" i="18"/>
  <c r="A1125" i="18"/>
  <c r="A1124" i="18"/>
  <c r="A1123" i="18"/>
  <c r="A1122" i="18"/>
  <c r="A1121" i="18"/>
  <c r="A1120" i="18"/>
  <c r="A1119" i="18"/>
  <c r="A1118" i="18"/>
  <c r="A1117" i="18"/>
  <c r="A1116" i="18"/>
  <c r="A1115" i="18"/>
  <c r="A1114" i="18"/>
  <c r="A1113" i="18"/>
  <c r="A1112" i="18"/>
  <c r="A1111" i="18"/>
  <c r="A1110" i="18"/>
  <c r="A1109" i="18"/>
  <c r="A1108" i="18"/>
  <c r="H1101" i="18"/>
  <c r="H1099" i="18"/>
  <c r="H1097" i="18"/>
  <c r="H1095" i="18"/>
  <c r="H1093" i="18"/>
  <c r="H1091" i="18"/>
  <c r="H1086" i="18"/>
  <c r="J1086" i="18" s="1"/>
  <c r="H1084" i="18"/>
  <c r="J1084" i="18" s="1"/>
  <c r="H1082" i="18"/>
  <c r="J1082" i="18" s="1"/>
  <c r="H1080" i="18"/>
  <c r="H1078" i="18"/>
  <c r="H1076" i="18"/>
  <c r="H1074" i="18"/>
  <c r="I1074" i="18" s="1"/>
  <c r="G1074" i="18" s="1"/>
  <c r="J1073" i="18"/>
  <c r="H1072" i="18"/>
  <c r="H1067" i="18"/>
  <c r="J1067" i="18" s="1"/>
  <c r="H1065" i="18"/>
  <c r="H1063" i="18"/>
  <c r="J1063" i="18" s="1"/>
  <c r="H1061" i="18"/>
  <c r="J1061" i="18" s="1"/>
  <c r="H1059" i="18"/>
  <c r="H1057" i="18"/>
  <c r="H1055" i="18"/>
  <c r="A1102" i="18"/>
  <c r="A1101" i="18"/>
  <c r="A1100" i="18"/>
  <c r="A1099" i="18"/>
  <c r="A1098" i="18"/>
  <c r="A1097" i="18"/>
  <c r="A1096" i="18"/>
  <c r="A1095" i="18"/>
  <c r="A1094" i="18"/>
  <c r="A1093" i="18"/>
  <c r="A1092" i="18"/>
  <c r="A1091" i="18"/>
  <c r="A1090" i="18"/>
  <c r="A1089" i="18"/>
  <c r="A1088" i="18"/>
  <c r="A1087" i="18"/>
  <c r="A1086" i="18"/>
  <c r="A1085" i="18"/>
  <c r="A1084" i="18"/>
  <c r="A1083" i="18"/>
  <c r="A1082" i="18"/>
  <c r="A1081" i="18"/>
  <c r="A1080" i="18"/>
  <c r="A1079" i="18"/>
  <c r="A1078" i="18"/>
  <c r="A1077" i="18"/>
  <c r="A1076" i="18"/>
  <c r="A1075" i="18"/>
  <c r="A1074" i="18"/>
  <c r="A1073" i="18"/>
  <c r="A1072" i="18"/>
  <c r="A1071" i="18"/>
  <c r="A1070" i="18"/>
  <c r="A1069" i="18"/>
  <c r="A1068" i="18"/>
  <c r="A1067" i="18"/>
  <c r="A1066" i="18"/>
  <c r="A1065" i="18"/>
  <c r="A1064" i="18"/>
  <c r="A1063" i="18"/>
  <c r="A1062" i="18"/>
  <c r="A1061" i="18"/>
  <c r="A1060" i="18"/>
  <c r="A1059" i="18"/>
  <c r="A1058" i="18"/>
  <c r="A1057" i="18"/>
  <c r="A1056" i="18"/>
  <c r="A1055" i="18"/>
  <c r="A1054" i="18"/>
  <c r="A1053" i="18"/>
  <c r="H1046" i="18"/>
  <c r="H1044" i="18"/>
  <c r="H1042" i="18"/>
  <c r="H1040" i="18"/>
  <c r="H1038" i="18"/>
  <c r="H1036" i="18"/>
  <c r="H1031" i="18"/>
  <c r="J1031" i="18" s="1"/>
  <c r="H1029" i="18"/>
  <c r="J1029" i="18" s="1"/>
  <c r="H1027" i="18"/>
  <c r="J1027" i="18" s="1"/>
  <c r="H1025" i="18"/>
  <c r="H1023" i="18"/>
  <c r="H1021" i="18"/>
  <c r="H1019" i="18"/>
  <c r="I1019" i="18" s="1"/>
  <c r="G1019" i="18" s="1"/>
  <c r="J1018" i="18"/>
  <c r="H1017" i="18"/>
  <c r="H1012" i="18"/>
  <c r="J1012" i="18" s="1"/>
  <c r="H1010" i="18"/>
  <c r="H1008" i="18"/>
  <c r="J1008" i="18" s="1"/>
  <c r="H1006" i="18"/>
  <c r="J1006" i="18" s="1"/>
  <c r="H1004" i="18"/>
  <c r="H1002" i="18"/>
  <c r="H1000" i="18"/>
  <c r="A998" i="18"/>
  <c r="A999" i="18"/>
  <c r="A1000" i="18"/>
  <c r="A1001" i="18"/>
  <c r="A1002" i="18"/>
  <c r="A1003" i="18"/>
  <c r="A1004" i="18"/>
  <c r="A1005" i="18"/>
  <c r="A1006" i="18"/>
  <c r="A1007" i="18"/>
  <c r="A1008" i="18"/>
  <c r="A1009" i="18"/>
  <c r="A1010" i="18"/>
  <c r="A1011" i="18"/>
  <c r="A1012" i="18"/>
  <c r="A1013" i="18"/>
  <c r="A1014" i="18"/>
  <c r="A1015" i="18"/>
  <c r="A1016" i="18"/>
  <c r="A1017" i="18"/>
  <c r="A1018" i="18"/>
  <c r="A1019" i="18"/>
  <c r="A1020" i="18"/>
  <c r="A1021" i="18"/>
  <c r="A1022" i="18"/>
  <c r="A1023" i="18"/>
  <c r="A1024" i="18"/>
  <c r="A1025" i="18"/>
  <c r="A1026" i="18"/>
  <c r="A1027" i="18"/>
  <c r="A1028" i="18"/>
  <c r="A1029" i="18"/>
  <c r="A1030" i="18"/>
  <c r="A1031" i="18"/>
  <c r="A1032" i="18"/>
  <c r="A1033" i="18"/>
  <c r="A1034" i="18"/>
  <c r="A1035" i="18"/>
  <c r="A1036" i="18"/>
  <c r="A1037" i="18"/>
  <c r="A1038" i="18"/>
  <c r="A1039" i="18"/>
  <c r="A1040" i="18"/>
  <c r="A1041" i="18"/>
  <c r="A1042" i="18"/>
  <c r="A1043" i="18"/>
  <c r="A1044" i="18"/>
  <c r="A1045" i="18"/>
  <c r="A1046" i="18"/>
  <c r="A1047" i="18"/>
  <c r="H991" i="18"/>
  <c r="H989" i="18"/>
  <c r="H987" i="18"/>
  <c r="H985" i="18"/>
  <c r="H983" i="18"/>
  <c r="H981" i="18"/>
  <c r="H976" i="18"/>
  <c r="J976" i="18" s="1"/>
  <c r="H974" i="18"/>
  <c r="J974" i="18" s="1"/>
  <c r="H972" i="18"/>
  <c r="J972" i="18" s="1"/>
  <c r="H970" i="18"/>
  <c r="H968" i="18"/>
  <c r="H966" i="18"/>
  <c r="H964" i="18"/>
  <c r="I964" i="18" s="1"/>
  <c r="G964" i="18" s="1"/>
  <c r="J963" i="18"/>
  <c r="H962" i="18"/>
  <c r="H957" i="18"/>
  <c r="J957" i="18" s="1"/>
  <c r="H955" i="18"/>
  <c r="H953" i="18"/>
  <c r="J953" i="18" s="1"/>
  <c r="H951" i="18"/>
  <c r="J951" i="18" s="1"/>
  <c r="H949" i="18"/>
  <c r="H947" i="18"/>
  <c r="H945" i="18"/>
  <c r="A944" i="18"/>
  <c r="A945" i="18"/>
  <c r="A946" i="18"/>
  <c r="A947" i="18"/>
  <c r="A948" i="18"/>
  <c r="A949" i="18"/>
  <c r="A950" i="18"/>
  <c r="A951" i="18"/>
  <c r="A952" i="18"/>
  <c r="A953" i="18"/>
  <c r="A954" i="18"/>
  <c r="A955" i="18"/>
  <c r="A956" i="18"/>
  <c r="A957" i="18"/>
  <c r="A958" i="18"/>
  <c r="A959" i="18"/>
  <c r="A960" i="18"/>
  <c r="A961" i="18"/>
  <c r="A962" i="18"/>
  <c r="A963" i="18"/>
  <c r="A964" i="18"/>
  <c r="A965" i="18"/>
  <c r="A966" i="18"/>
  <c r="A967" i="18"/>
  <c r="A968" i="18"/>
  <c r="A969" i="18"/>
  <c r="A970" i="18"/>
  <c r="A971" i="18"/>
  <c r="A972" i="18"/>
  <c r="A973" i="18"/>
  <c r="A974" i="18"/>
  <c r="A975" i="18"/>
  <c r="A976" i="18"/>
  <c r="A977" i="18"/>
  <c r="A978" i="18"/>
  <c r="A979" i="18"/>
  <c r="A980" i="18"/>
  <c r="A981" i="18"/>
  <c r="A982" i="18"/>
  <c r="A983" i="18"/>
  <c r="A984" i="18"/>
  <c r="A985" i="18"/>
  <c r="A986" i="18"/>
  <c r="A987" i="18"/>
  <c r="A988" i="18"/>
  <c r="A989" i="18"/>
  <c r="A990" i="18"/>
  <c r="A991" i="18"/>
  <c r="A992" i="18"/>
  <c r="A943" i="18"/>
  <c r="H936" i="18"/>
  <c r="H934" i="18"/>
  <c r="H932" i="18"/>
  <c r="H930" i="18"/>
  <c r="H928" i="18"/>
  <c r="H926" i="18"/>
  <c r="H921" i="18"/>
  <c r="J921" i="18" s="1"/>
  <c r="H919" i="18"/>
  <c r="J919" i="18" s="1"/>
  <c r="H917" i="18"/>
  <c r="J917" i="18" s="1"/>
  <c r="H915" i="18"/>
  <c r="H913" i="18"/>
  <c r="H911" i="18"/>
  <c r="H909" i="18"/>
  <c r="I909" i="18" s="1"/>
  <c r="G909" i="18" s="1"/>
  <c r="J908" i="18"/>
  <c r="H907" i="18"/>
  <c r="H902" i="18"/>
  <c r="J902" i="18" s="1"/>
  <c r="H900" i="18"/>
  <c r="H898" i="18"/>
  <c r="J898" i="18" s="1"/>
  <c r="H896" i="18"/>
  <c r="J896" i="18" s="1"/>
  <c r="H894" i="18"/>
  <c r="H892" i="18"/>
  <c r="H890" i="18"/>
  <c r="A889" i="18"/>
  <c r="A890" i="18"/>
  <c r="A891" i="18"/>
  <c r="A892" i="18"/>
  <c r="A893" i="18"/>
  <c r="A894" i="18"/>
  <c r="A895" i="18"/>
  <c r="A896" i="18"/>
  <c r="A897" i="18"/>
  <c r="A898" i="18"/>
  <c r="A899" i="18"/>
  <c r="A900" i="18"/>
  <c r="A901" i="18"/>
  <c r="A902" i="18"/>
  <c r="A903" i="18"/>
  <c r="A904" i="18"/>
  <c r="A905" i="18"/>
  <c r="A906" i="18"/>
  <c r="A907" i="18"/>
  <c r="A908" i="18"/>
  <c r="A909" i="18"/>
  <c r="A910" i="18"/>
  <c r="A911" i="18"/>
  <c r="A912" i="18"/>
  <c r="A913" i="18"/>
  <c r="A914" i="18"/>
  <c r="A915" i="18"/>
  <c r="A916" i="18"/>
  <c r="A917" i="18"/>
  <c r="A918" i="18"/>
  <c r="A919" i="18"/>
  <c r="A920" i="18"/>
  <c r="A921" i="18"/>
  <c r="A922" i="18"/>
  <c r="A923" i="18"/>
  <c r="A924" i="18"/>
  <c r="A925" i="18"/>
  <c r="A926" i="18"/>
  <c r="A927" i="18"/>
  <c r="A928" i="18"/>
  <c r="A929" i="18"/>
  <c r="A930" i="18"/>
  <c r="A931" i="18"/>
  <c r="A932" i="18"/>
  <c r="A933" i="18"/>
  <c r="A934" i="18"/>
  <c r="A935" i="18"/>
  <c r="A936" i="18"/>
  <c r="A937" i="18"/>
  <c r="A888" i="18"/>
  <c r="H881" i="18"/>
  <c r="H879" i="18"/>
  <c r="H877" i="18"/>
  <c r="H875" i="18"/>
  <c r="H873" i="18"/>
  <c r="H871" i="18"/>
  <c r="H866" i="18"/>
  <c r="J866" i="18" s="1"/>
  <c r="H864" i="18"/>
  <c r="J864" i="18" s="1"/>
  <c r="H862" i="18"/>
  <c r="J862" i="18" s="1"/>
  <c r="H860" i="18"/>
  <c r="H858" i="18"/>
  <c r="H856" i="18"/>
  <c r="H854" i="18"/>
  <c r="I854" i="18" s="1"/>
  <c r="G854" i="18" s="1"/>
  <c r="J853" i="18"/>
  <c r="H852" i="18"/>
  <c r="H847" i="18"/>
  <c r="J847" i="18" s="1"/>
  <c r="H845" i="18"/>
  <c r="H843" i="18"/>
  <c r="J843" i="18" s="1"/>
  <c r="H841" i="18"/>
  <c r="J841" i="18" s="1"/>
  <c r="H839" i="18"/>
  <c r="H837" i="18"/>
  <c r="H835" i="18"/>
  <c r="A834" i="18"/>
  <c r="A835" i="18"/>
  <c r="A836" i="18"/>
  <c r="A837" i="18"/>
  <c r="A838" i="18"/>
  <c r="A839" i="18"/>
  <c r="A840" i="18"/>
  <c r="A841" i="18"/>
  <c r="A842" i="18"/>
  <c r="A843" i="18"/>
  <c r="A844" i="18"/>
  <c r="A845" i="18"/>
  <c r="A846" i="18"/>
  <c r="A847" i="18"/>
  <c r="A848" i="18"/>
  <c r="A849" i="18"/>
  <c r="A850" i="18"/>
  <c r="A851" i="18"/>
  <c r="A852" i="18"/>
  <c r="A853" i="18"/>
  <c r="A854" i="18"/>
  <c r="A855" i="18"/>
  <c r="A856" i="18"/>
  <c r="A857" i="18"/>
  <c r="A858" i="18"/>
  <c r="A859" i="18"/>
  <c r="A860" i="18"/>
  <c r="A861" i="18"/>
  <c r="A862" i="18"/>
  <c r="A863" i="18"/>
  <c r="A864" i="18"/>
  <c r="A865" i="18"/>
  <c r="A866" i="18"/>
  <c r="A867" i="18"/>
  <c r="A868" i="18"/>
  <c r="A869" i="18"/>
  <c r="A870" i="18"/>
  <c r="A871" i="18"/>
  <c r="A872" i="18"/>
  <c r="A873" i="18"/>
  <c r="A874" i="18"/>
  <c r="A875" i="18"/>
  <c r="A876" i="18"/>
  <c r="A877" i="18"/>
  <c r="A878" i="18"/>
  <c r="A879" i="18"/>
  <c r="A880" i="18"/>
  <c r="A881" i="18"/>
  <c r="A882" i="18"/>
  <c r="A833" i="18"/>
  <c r="H826" i="18"/>
  <c r="H824" i="18"/>
  <c r="H822" i="18"/>
  <c r="H820" i="18"/>
  <c r="H818" i="18"/>
  <c r="H816" i="18"/>
  <c r="H811" i="18"/>
  <c r="J811" i="18" s="1"/>
  <c r="H809" i="18"/>
  <c r="J809" i="18" s="1"/>
  <c r="H807" i="18"/>
  <c r="J807" i="18" s="1"/>
  <c r="H805" i="18"/>
  <c r="H803" i="18"/>
  <c r="H801" i="18"/>
  <c r="H799" i="18"/>
  <c r="I799" i="18" s="1"/>
  <c r="G799" i="18" s="1"/>
  <c r="J798" i="18"/>
  <c r="H797" i="18"/>
  <c r="H792" i="18"/>
  <c r="J792" i="18" s="1"/>
  <c r="H790" i="18"/>
  <c r="H788" i="18"/>
  <c r="J788" i="18" s="1"/>
  <c r="H786" i="18"/>
  <c r="J786" i="18" s="1"/>
  <c r="H784" i="18"/>
  <c r="H782" i="18"/>
  <c r="H780" i="18"/>
  <c r="A779" i="18"/>
  <c r="A780" i="18"/>
  <c r="A781" i="18"/>
  <c r="A782" i="18"/>
  <c r="A783" i="18"/>
  <c r="A784" i="18"/>
  <c r="A785" i="18"/>
  <c r="A786" i="18"/>
  <c r="A787" i="18"/>
  <c r="A788" i="18"/>
  <c r="A789" i="18"/>
  <c r="A790" i="18"/>
  <c r="A791" i="18"/>
  <c r="A792" i="18"/>
  <c r="A793" i="18"/>
  <c r="A794" i="18"/>
  <c r="A795" i="18"/>
  <c r="A796" i="18"/>
  <c r="A797" i="18"/>
  <c r="A798" i="18"/>
  <c r="A799" i="18"/>
  <c r="A800" i="18"/>
  <c r="A801" i="18"/>
  <c r="A802" i="18"/>
  <c r="A803" i="18"/>
  <c r="A804" i="18"/>
  <c r="A805" i="18"/>
  <c r="A806" i="18"/>
  <c r="A807" i="18"/>
  <c r="A808" i="18"/>
  <c r="A809" i="18"/>
  <c r="A810" i="18"/>
  <c r="A811" i="18"/>
  <c r="A812" i="18"/>
  <c r="A813" i="18"/>
  <c r="A814" i="18"/>
  <c r="A815" i="18"/>
  <c r="A816" i="18"/>
  <c r="A817" i="18"/>
  <c r="A818" i="18"/>
  <c r="A819" i="18"/>
  <c r="A820" i="18"/>
  <c r="A821" i="18"/>
  <c r="A822" i="18"/>
  <c r="A823" i="18"/>
  <c r="A824" i="18"/>
  <c r="A825" i="18"/>
  <c r="A826" i="18"/>
  <c r="A827" i="18"/>
  <c r="A778" i="18"/>
  <c r="H771" i="18"/>
  <c r="H769" i="18"/>
  <c r="H767" i="18"/>
  <c r="H765" i="18"/>
  <c r="H763" i="18"/>
  <c r="H761" i="18"/>
  <c r="H756" i="18"/>
  <c r="J756" i="18" s="1"/>
  <c r="H754" i="18"/>
  <c r="J754" i="18" s="1"/>
  <c r="H752" i="18"/>
  <c r="J752" i="18" s="1"/>
  <c r="H750" i="18"/>
  <c r="H748" i="18"/>
  <c r="H746" i="18"/>
  <c r="H744" i="18"/>
  <c r="I744" i="18" s="1"/>
  <c r="G744" i="18" s="1"/>
  <c r="J743" i="18"/>
  <c r="H742" i="18"/>
  <c r="H737" i="18"/>
  <c r="J737" i="18" s="1"/>
  <c r="H735" i="18"/>
  <c r="H733" i="18"/>
  <c r="J733" i="18" s="1"/>
  <c r="H731" i="18"/>
  <c r="J731" i="18" s="1"/>
  <c r="H729" i="18"/>
  <c r="H727" i="18"/>
  <c r="H725" i="18"/>
  <c r="A724" i="18"/>
  <c r="A725" i="18"/>
  <c r="A726" i="18"/>
  <c r="A727" i="18"/>
  <c r="A728" i="18"/>
  <c r="A729" i="18"/>
  <c r="A730" i="18"/>
  <c r="A731" i="18"/>
  <c r="A732" i="18"/>
  <c r="A733" i="18"/>
  <c r="A734" i="18"/>
  <c r="A735" i="18"/>
  <c r="A736" i="18"/>
  <c r="A737" i="18"/>
  <c r="A738" i="18"/>
  <c r="A739" i="18"/>
  <c r="A740" i="18"/>
  <c r="A741" i="18"/>
  <c r="A742" i="18"/>
  <c r="A743" i="18"/>
  <c r="A744" i="18"/>
  <c r="A745" i="18"/>
  <c r="A746" i="18"/>
  <c r="A747" i="18"/>
  <c r="A748" i="18"/>
  <c r="A749" i="18"/>
  <c r="A750" i="18"/>
  <c r="A751" i="18"/>
  <c r="A752" i="18"/>
  <c r="A753" i="18"/>
  <c r="A754" i="18"/>
  <c r="A755" i="18"/>
  <c r="A756" i="18"/>
  <c r="A757" i="18"/>
  <c r="A758" i="18"/>
  <c r="A759" i="18"/>
  <c r="A760" i="18"/>
  <c r="A761" i="18"/>
  <c r="A762" i="18"/>
  <c r="A763" i="18"/>
  <c r="A764" i="18"/>
  <c r="A765" i="18"/>
  <c r="A766" i="18"/>
  <c r="A767" i="18"/>
  <c r="A768" i="18"/>
  <c r="A769" i="18"/>
  <c r="A770" i="18"/>
  <c r="A771" i="18"/>
  <c r="A772" i="18"/>
  <c r="A723" i="18"/>
  <c r="H716" i="18"/>
  <c r="H714" i="18"/>
  <c r="H712" i="18"/>
  <c r="H710" i="18"/>
  <c r="H708" i="18"/>
  <c r="H706" i="18"/>
  <c r="H701" i="18"/>
  <c r="J701" i="18" s="1"/>
  <c r="H699" i="18"/>
  <c r="J699" i="18" s="1"/>
  <c r="H697" i="18"/>
  <c r="J697" i="18" s="1"/>
  <c r="H695" i="18"/>
  <c r="H693" i="18"/>
  <c r="H691" i="18"/>
  <c r="H689" i="18"/>
  <c r="I689" i="18" s="1"/>
  <c r="G689" i="18" s="1"/>
  <c r="J688" i="18"/>
  <c r="H687" i="18"/>
  <c r="H682" i="18"/>
  <c r="J682" i="18" s="1"/>
  <c r="H680" i="18"/>
  <c r="H678" i="18"/>
  <c r="J678" i="18" s="1"/>
  <c r="H676" i="18"/>
  <c r="J676" i="18" s="1"/>
  <c r="H674" i="18"/>
  <c r="H672" i="18"/>
  <c r="H670" i="18"/>
  <c r="A669" i="18"/>
  <c r="A670" i="18"/>
  <c r="A671" i="18"/>
  <c r="A672" i="18"/>
  <c r="A673" i="18"/>
  <c r="A674" i="18"/>
  <c r="A675" i="18"/>
  <c r="A676" i="18"/>
  <c r="A677" i="18"/>
  <c r="A678" i="18"/>
  <c r="A679" i="18"/>
  <c r="A680" i="18"/>
  <c r="A681" i="18"/>
  <c r="A682" i="18"/>
  <c r="A683" i="18"/>
  <c r="A684" i="18"/>
  <c r="A685" i="18"/>
  <c r="A686" i="18"/>
  <c r="A687" i="18"/>
  <c r="A688" i="18"/>
  <c r="A689" i="18"/>
  <c r="A690" i="18"/>
  <c r="A691" i="18"/>
  <c r="A692" i="18"/>
  <c r="A693" i="18"/>
  <c r="A694" i="18"/>
  <c r="A695" i="18"/>
  <c r="A696" i="18"/>
  <c r="A697" i="18"/>
  <c r="A698" i="18"/>
  <c r="A699" i="18"/>
  <c r="A700" i="18"/>
  <c r="A701" i="18"/>
  <c r="A702" i="18"/>
  <c r="A703" i="18"/>
  <c r="A704" i="18"/>
  <c r="A705" i="18"/>
  <c r="A706" i="18"/>
  <c r="A707" i="18"/>
  <c r="A708" i="18"/>
  <c r="A709" i="18"/>
  <c r="A710" i="18"/>
  <c r="A711" i="18"/>
  <c r="A712" i="18"/>
  <c r="A713" i="18"/>
  <c r="A714" i="18"/>
  <c r="A715" i="18"/>
  <c r="A716" i="18"/>
  <c r="A717" i="18"/>
  <c r="A668" i="18"/>
  <c r="H661" i="18"/>
  <c r="H659" i="18"/>
  <c r="H657" i="18"/>
  <c r="H655" i="18"/>
  <c r="I655" i="18" s="1"/>
  <c r="G655" i="18" s="1"/>
  <c r="J655" i="18" s="1"/>
  <c r="H653" i="18"/>
  <c r="H651" i="18"/>
  <c r="H646" i="18"/>
  <c r="J646" i="18" s="1"/>
  <c r="H644" i="18"/>
  <c r="I644" i="18" s="1"/>
  <c r="G644" i="18" s="1"/>
  <c r="H642" i="18"/>
  <c r="J642" i="18" s="1"/>
  <c r="H640" i="18"/>
  <c r="H638" i="18"/>
  <c r="H636" i="18"/>
  <c r="H634" i="18"/>
  <c r="I634" i="18" s="1"/>
  <c r="G634" i="18" s="1"/>
  <c r="J633" i="18"/>
  <c r="H632" i="18"/>
  <c r="I632" i="18" s="1"/>
  <c r="G632" i="18" s="1"/>
  <c r="J632" i="18" s="1"/>
  <c r="H627" i="18"/>
  <c r="J627" i="18" s="1"/>
  <c r="H625" i="18"/>
  <c r="H623" i="18"/>
  <c r="J623" i="18" s="1"/>
  <c r="H621" i="18"/>
  <c r="J621" i="18" s="1"/>
  <c r="H619" i="18"/>
  <c r="H617" i="18"/>
  <c r="I617" i="18" s="1"/>
  <c r="G617" i="18" s="1"/>
  <c r="J617" i="18" s="1"/>
  <c r="H615" i="18"/>
  <c r="A614" i="18"/>
  <c r="A615" i="18"/>
  <c r="A616" i="18"/>
  <c r="A617" i="18"/>
  <c r="A618" i="18"/>
  <c r="A619" i="18"/>
  <c r="A620" i="18"/>
  <c r="A621" i="18"/>
  <c r="A622" i="18"/>
  <c r="A623" i="18"/>
  <c r="A624" i="18"/>
  <c r="A625" i="18"/>
  <c r="A626" i="18"/>
  <c r="A627" i="18"/>
  <c r="A628" i="18"/>
  <c r="A629" i="18"/>
  <c r="A630" i="18"/>
  <c r="A631" i="18"/>
  <c r="A632" i="18"/>
  <c r="A633" i="18"/>
  <c r="A634" i="18"/>
  <c r="A635" i="18"/>
  <c r="A636" i="18"/>
  <c r="A637" i="18"/>
  <c r="A638" i="18"/>
  <c r="A639" i="18"/>
  <c r="A640" i="18"/>
  <c r="A641" i="18"/>
  <c r="A642" i="18"/>
  <c r="A643" i="18"/>
  <c r="A644" i="18"/>
  <c r="A645" i="18"/>
  <c r="A646" i="18"/>
  <c r="A647" i="18"/>
  <c r="A648" i="18"/>
  <c r="A649" i="18"/>
  <c r="A650" i="18"/>
  <c r="A651" i="18"/>
  <c r="A652" i="18"/>
  <c r="A653" i="18"/>
  <c r="A654" i="18"/>
  <c r="A655" i="18"/>
  <c r="A656" i="18"/>
  <c r="A657" i="18"/>
  <c r="A658" i="18"/>
  <c r="A659" i="18"/>
  <c r="A660" i="18"/>
  <c r="A661" i="18"/>
  <c r="A662" i="18"/>
  <c r="A613" i="18"/>
  <c r="G20" i="20"/>
  <c r="G39" i="20"/>
  <c r="W5" i="20" l="1"/>
  <c r="N5" i="20"/>
  <c r="AX5" i="20"/>
  <c r="AP5" i="20"/>
  <c r="R5" i="20"/>
  <c r="Z5" i="20"/>
  <c r="AI5" i="20"/>
  <c r="AR5" i="20"/>
  <c r="AZ5" i="20"/>
  <c r="AF5" i="20"/>
  <c r="X5" i="20"/>
  <c r="Q5" i="20"/>
  <c r="AY5" i="20"/>
  <c r="S5" i="20"/>
  <c r="AA5" i="20"/>
  <c r="AJ5" i="20"/>
  <c r="AS5" i="20"/>
  <c r="BA5" i="20"/>
  <c r="AM5" i="20"/>
  <c r="O5" i="20" s="1"/>
  <c r="AW5" i="20"/>
  <c r="AO5" i="20"/>
  <c r="AH5" i="20"/>
  <c r="T5" i="20"/>
  <c r="AB5" i="20"/>
  <c r="AK5" i="20"/>
  <c r="AT5" i="20"/>
  <c r="BB5" i="20"/>
  <c r="AV5" i="20"/>
  <c r="AN5" i="20"/>
  <c r="AG5" i="20"/>
  <c r="U5" i="20"/>
  <c r="AC5" i="20"/>
  <c r="AL5" i="20"/>
  <c r="AU5" i="20"/>
  <c r="J1359" i="18"/>
  <c r="I2218" i="18"/>
  <c r="G2218" i="18" s="1"/>
  <c r="J2783" i="18"/>
  <c r="J2406" i="18"/>
  <c r="I1966" i="18"/>
  <c r="G1966" i="18" s="1"/>
  <c r="J2673" i="18"/>
  <c r="I2952" i="18"/>
  <c r="G2952" i="18" s="1"/>
  <c r="J1751" i="18"/>
  <c r="J2400" i="18"/>
  <c r="J2489" i="18"/>
  <c r="J2681" i="18"/>
  <c r="J2730" i="18"/>
  <c r="J2290" i="18"/>
  <c r="I2366" i="18"/>
  <c r="G2366" i="18" s="1"/>
  <c r="J2620" i="18"/>
  <c r="J2461" i="18"/>
  <c r="J2601" i="18"/>
  <c r="J2942" i="18"/>
  <c r="J1888" i="18"/>
  <c r="J1560" i="18"/>
  <c r="J2239" i="18"/>
  <c r="I2292" i="18"/>
  <c r="G2292" i="18" s="1"/>
  <c r="I2398" i="18"/>
  <c r="G2398" i="18" s="1"/>
  <c r="J2542" i="18"/>
  <c r="J2709" i="18"/>
  <c r="I2836" i="18"/>
  <c r="G2836" i="18" s="1"/>
  <c r="I1691" i="18"/>
  <c r="G1691" i="18" s="1"/>
  <c r="I1962" i="18"/>
  <c r="G1962" i="18" s="1"/>
  <c r="I2021" i="18"/>
  <c r="G2021" i="18" s="1"/>
  <c r="J2026" i="18"/>
  <c r="J2548" i="18"/>
  <c r="J2726" i="18"/>
  <c r="I2901" i="18"/>
  <c r="G2901" i="18" s="1"/>
  <c r="J2906" i="18"/>
  <c r="J2184" i="18"/>
  <c r="I2434" i="18"/>
  <c r="G2434" i="18" s="1"/>
  <c r="I2838" i="18"/>
  <c r="G2838" i="18" s="1"/>
  <c r="J1909" i="18"/>
  <c r="J1829" i="18"/>
  <c r="I2282" i="18"/>
  <c r="G2282" i="18" s="1"/>
  <c r="J2282" i="18" s="1"/>
  <c r="J2307" i="18"/>
  <c r="I2675" i="18"/>
  <c r="G2675" i="18" s="1"/>
  <c r="I2777" i="18"/>
  <c r="G2777" i="18" s="1"/>
  <c r="I2785" i="18"/>
  <c r="G2785" i="18" s="1"/>
  <c r="I1687" i="18"/>
  <c r="G1687" i="18" s="1"/>
  <c r="J2861" i="18"/>
  <c r="J1205" i="18"/>
  <c r="I1672" i="18"/>
  <c r="G1672" i="18" s="1"/>
  <c r="I1300" i="18"/>
  <c r="G1300" i="18" s="1"/>
  <c r="J1300" i="18" s="1"/>
  <c r="J1429" i="18"/>
  <c r="J1296" i="18"/>
  <c r="J1315" i="18"/>
  <c r="J1605" i="18"/>
  <c r="J1816" i="18"/>
  <c r="J1854" i="18"/>
  <c r="I2324" i="18"/>
  <c r="G2324" i="18" s="1"/>
  <c r="I2377" i="18"/>
  <c r="G2377" i="18" s="1"/>
  <c r="I2502" i="18"/>
  <c r="G2502" i="18" s="1"/>
  <c r="I2510" i="18"/>
  <c r="G2510" i="18" s="1"/>
  <c r="I2569" i="18"/>
  <c r="G2569" i="18" s="1"/>
  <c r="I2618" i="18"/>
  <c r="G2618" i="18" s="1"/>
  <c r="I2662" i="18"/>
  <c r="G2662" i="18" s="1"/>
  <c r="I2690" i="18"/>
  <c r="G2690" i="18" s="1"/>
  <c r="J2694" i="18"/>
  <c r="J2817" i="18"/>
  <c r="J1194" i="18"/>
  <c r="I1393" i="18"/>
  <c r="G1393" i="18" s="1"/>
  <c r="J1636" i="18"/>
  <c r="J1742" i="18"/>
  <c r="I2622" i="18"/>
  <c r="G2622" i="18" s="1"/>
  <c r="J2686" i="18"/>
  <c r="J2878" i="18"/>
  <c r="I2956" i="18"/>
  <c r="G2956" i="18" s="1"/>
  <c r="J2967" i="18"/>
  <c r="I2267" i="18"/>
  <c r="G2267" i="18" s="1"/>
  <c r="J2267" i="18" s="1"/>
  <c r="I2330" i="18"/>
  <c r="G2330" i="18" s="1"/>
  <c r="I2356" i="18"/>
  <c r="G2356" i="18" s="1"/>
  <c r="I2476" i="18"/>
  <c r="G2476" i="18" s="1"/>
  <c r="I2527" i="18"/>
  <c r="G2527" i="18" s="1"/>
  <c r="I2567" i="18"/>
  <c r="G2567" i="18" s="1"/>
  <c r="I2612" i="18"/>
  <c r="G2612" i="18" s="1"/>
  <c r="I2787" i="18"/>
  <c r="G2787" i="18" s="1"/>
  <c r="J2859" i="18"/>
  <c r="I2899" i="18"/>
  <c r="G2899" i="18" s="1"/>
  <c r="I2311" i="18"/>
  <c r="G2311" i="18" s="1"/>
  <c r="J2311" i="18" s="1"/>
  <c r="I2351" i="18"/>
  <c r="G2351" i="18" s="1"/>
  <c r="J2375" i="18"/>
  <c r="J2607" i="18"/>
  <c r="J2639" i="18"/>
  <c r="J2764" i="18"/>
  <c r="J2914" i="18"/>
  <c r="J2935" i="18"/>
  <c r="J1330" i="18"/>
  <c r="I1304" i="18"/>
  <c r="G1304" i="18" s="1"/>
  <c r="I1524" i="18"/>
  <c r="G1524" i="18" s="1"/>
  <c r="J1171" i="18"/>
  <c r="J1209" i="18"/>
  <c r="J1287" i="18"/>
  <c r="I1414" i="18"/>
  <c r="G1414" i="18" s="1"/>
  <c r="J1446" i="18"/>
  <c r="I1632" i="18"/>
  <c r="G1632" i="18" s="1"/>
  <c r="I1801" i="18"/>
  <c r="G1801" i="18" s="1"/>
  <c r="J2131" i="18"/>
  <c r="J2404" i="18"/>
  <c r="I2438" i="18"/>
  <c r="G2438" i="18" s="1"/>
  <c r="I2442" i="18"/>
  <c r="G2442" i="18" s="1"/>
  <c r="I2447" i="18"/>
  <c r="G2447" i="18" s="1"/>
  <c r="J2491" i="18"/>
  <c r="J2599" i="18"/>
  <c r="I2671" i="18"/>
  <c r="G2671" i="18" s="1"/>
  <c r="I2840" i="18"/>
  <c r="G2840" i="18" s="1"/>
  <c r="I2897" i="18"/>
  <c r="G2897" i="18" s="1"/>
  <c r="J2950" i="18"/>
  <c r="J644" i="18"/>
  <c r="J1670" i="18"/>
  <c r="I2269" i="18"/>
  <c r="G2269" i="18" s="1"/>
  <c r="J2269" i="18" s="1"/>
  <c r="I1283" i="18"/>
  <c r="G1283" i="18" s="1"/>
  <c r="I1613" i="18"/>
  <c r="G1613" i="18" s="1"/>
  <c r="J1613" i="18"/>
  <c r="J1780" i="18"/>
  <c r="I1806" i="18"/>
  <c r="G1806" i="18" s="1"/>
  <c r="J1806" i="18" s="1"/>
  <c r="I1856" i="18"/>
  <c r="G1856" i="18" s="1"/>
  <c r="I1884" i="18"/>
  <c r="G1884" i="18" s="1"/>
  <c r="J1884" i="18" s="1"/>
  <c r="I1499" i="18"/>
  <c r="G1499" i="18" s="1"/>
  <c r="J1499" i="18" s="1"/>
  <c r="I1552" i="18"/>
  <c r="G1552" i="18" s="1"/>
  <c r="J1552" i="18" s="1"/>
  <c r="I1837" i="18"/>
  <c r="G1837" i="18" s="1"/>
  <c r="J1837" i="18"/>
  <c r="I2087" i="18"/>
  <c r="G2087" i="18" s="1"/>
  <c r="J2087" i="18" s="1"/>
  <c r="I2322" i="18"/>
  <c r="G2322" i="18" s="1"/>
  <c r="J2322" i="18"/>
  <c r="I2337" i="18"/>
  <c r="G2337" i="18" s="1"/>
  <c r="J2337" i="18"/>
  <c r="J1338" i="18"/>
  <c r="I1421" i="18"/>
  <c r="G1421" i="18" s="1"/>
  <c r="J1421" i="18" s="1"/>
  <c r="J1577" i="18"/>
  <c r="I1577" i="18"/>
  <c r="G1577" i="18" s="1"/>
  <c r="I1772" i="18"/>
  <c r="G1772" i="18" s="1"/>
  <c r="J1772" i="18" s="1"/>
  <c r="I2013" i="18"/>
  <c r="G2013" i="18" s="1"/>
  <c r="J2013" i="18" s="1"/>
  <c r="I2076" i="18"/>
  <c r="G2076" i="18" s="1"/>
  <c r="J2076" i="18"/>
  <c r="I2303" i="18"/>
  <c r="G2303" i="18" s="1"/>
  <c r="J2303" i="18" s="1"/>
  <c r="I2347" i="18"/>
  <c r="G2347" i="18" s="1"/>
  <c r="J2347" i="18"/>
  <c r="I2385" i="18"/>
  <c r="G2385" i="18" s="1"/>
  <c r="J2385" i="18"/>
  <c r="I1939" i="18"/>
  <c r="G1939" i="18" s="1"/>
  <c r="J1939" i="18" s="1"/>
  <c r="I2110" i="18"/>
  <c r="G2110" i="18" s="1"/>
  <c r="J2110" i="18" s="1"/>
  <c r="J2180" i="18"/>
  <c r="I2271" i="18"/>
  <c r="G2271" i="18" s="1"/>
  <c r="I2332" i="18"/>
  <c r="G2332" i="18" s="1"/>
  <c r="J2332" i="18"/>
  <c r="J2396" i="18"/>
  <c r="I2396" i="18"/>
  <c r="G2396" i="18" s="1"/>
  <c r="J2457" i="18"/>
  <c r="I2457" i="18"/>
  <c r="G2457" i="18" s="1"/>
  <c r="J1698" i="18"/>
  <c r="I1778" i="18"/>
  <c r="G1778" i="18" s="1"/>
  <c r="I1522" i="18"/>
  <c r="G1522" i="18" s="1"/>
  <c r="J1522" i="18"/>
  <c r="I1526" i="18"/>
  <c r="G1526" i="18" s="1"/>
  <c r="I1507" i="18"/>
  <c r="G1507" i="18" s="1"/>
  <c r="J1507" i="18"/>
  <c r="I2051" i="18"/>
  <c r="G2051" i="18" s="1"/>
  <c r="J2051" i="18"/>
  <c r="J2286" i="18"/>
  <c r="J2294" i="18"/>
  <c r="I1391" i="18"/>
  <c r="G1391" i="18" s="1"/>
  <c r="J1579" i="18"/>
  <c r="I1579" i="18"/>
  <c r="G1579" i="18" s="1"/>
  <c r="I2222" i="18"/>
  <c r="G2222" i="18" s="1"/>
  <c r="I2237" i="18"/>
  <c r="G2237" i="18" s="1"/>
  <c r="J2421" i="18"/>
  <c r="I2421" i="18"/>
  <c r="G2421" i="18" s="1"/>
  <c r="J2514" i="18"/>
  <c r="I2514" i="18"/>
  <c r="G2514" i="18" s="1"/>
  <c r="I2525" i="18"/>
  <c r="G2525" i="18" s="1"/>
  <c r="J2525" i="18"/>
  <c r="I1628" i="18"/>
  <c r="G1628" i="18" s="1"/>
  <c r="J1628" i="18" s="1"/>
  <c r="I2074" i="18"/>
  <c r="G2074" i="18" s="1"/>
  <c r="J2074" i="18"/>
  <c r="I2140" i="18"/>
  <c r="G2140" i="18" s="1"/>
  <c r="J2140" i="18" s="1"/>
  <c r="J2193" i="18"/>
  <c r="I2345" i="18"/>
  <c r="G2345" i="18" s="1"/>
  <c r="J2345" i="18"/>
  <c r="I2470" i="18"/>
  <c r="G2470" i="18" s="1"/>
  <c r="J2470" i="18"/>
  <c r="J1467" i="18"/>
  <c r="J1641" i="18"/>
  <c r="J1662" i="18"/>
  <c r="J1808" i="18"/>
  <c r="J1937" i="18"/>
  <c r="J1941" i="18"/>
  <c r="J2172" i="18"/>
  <c r="J2231" i="18"/>
  <c r="J2506" i="18"/>
  <c r="J2580" i="18"/>
  <c r="J2677" i="18"/>
  <c r="J2722" i="18"/>
  <c r="J2832" i="18"/>
  <c r="J2946" i="18"/>
  <c r="J1814" i="18"/>
  <c r="I2846" i="18"/>
  <c r="G2846" i="18" s="1"/>
  <c r="I2891" i="18"/>
  <c r="G2891" i="18" s="1"/>
  <c r="J2910" i="18"/>
  <c r="I2563" i="18"/>
  <c r="G2563" i="18" s="1"/>
  <c r="I2616" i="18"/>
  <c r="G2616" i="18" s="1"/>
  <c r="J2654" i="18"/>
  <c r="J2658" i="18"/>
  <c r="I2715" i="18"/>
  <c r="G2715" i="18" s="1"/>
  <c r="I2734" i="18"/>
  <c r="G2734" i="18" s="1"/>
  <c r="I2791" i="18"/>
  <c r="G2791" i="18" s="1"/>
  <c r="I2796" i="18"/>
  <c r="G2796" i="18" s="1"/>
  <c r="J2800" i="18"/>
  <c r="J2853" i="18"/>
  <c r="J2931" i="18"/>
  <c r="I2954" i="18"/>
  <c r="G2954" i="18" s="1"/>
  <c r="J2036" i="18"/>
  <c r="I2417" i="18"/>
  <c r="G2417" i="18" s="1"/>
  <c r="I2453" i="18"/>
  <c r="G2453" i="18" s="1"/>
  <c r="I2466" i="18"/>
  <c r="G2466" i="18" s="1"/>
  <c r="I2508" i="18"/>
  <c r="G2508" i="18" s="1"/>
  <c r="J2582" i="18"/>
  <c r="J2586" i="18"/>
  <c r="I2626" i="18"/>
  <c r="G2626" i="18" s="1"/>
  <c r="I2679" i="18"/>
  <c r="G2679" i="18" s="1"/>
  <c r="J2707" i="18"/>
  <c r="J2711" i="18"/>
  <c r="I2821" i="18"/>
  <c r="G2821" i="18" s="1"/>
  <c r="J2825" i="18"/>
  <c r="I2844" i="18"/>
  <c r="G2844" i="18" s="1"/>
  <c r="I2895" i="18"/>
  <c r="G2895" i="18" s="1"/>
  <c r="J2927" i="18"/>
  <c r="I2948" i="18"/>
  <c r="G2948" i="18" s="1"/>
  <c r="J2544" i="18"/>
  <c r="I2552" i="18"/>
  <c r="G2552" i="18" s="1"/>
  <c r="I2557" i="18"/>
  <c r="G2557" i="18" s="1"/>
  <c r="I2571" i="18"/>
  <c r="G2571" i="18" s="1"/>
  <c r="I2576" i="18"/>
  <c r="G2576" i="18" s="1"/>
  <c r="I2624" i="18"/>
  <c r="G2624" i="18" s="1"/>
  <c r="J2641" i="18"/>
  <c r="I2732" i="18"/>
  <c r="G2732" i="18" s="1"/>
  <c r="J2772" i="18"/>
  <c r="I2874" i="18"/>
  <c r="G2874" i="18" s="1"/>
  <c r="I2893" i="18"/>
  <c r="G2893" i="18" s="1"/>
  <c r="J1717" i="18"/>
  <c r="I2512" i="18"/>
  <c r="G2512" i="18" s="1"/>
  <c r="J2656" i="18"/>
  <c r="J2747" i="18"/>
  <c r="I2789" i="18"/>
  <c r="G2789" i="18" s="1"/>
  <c r="I2842" i="18"/>
  <c r="G2842" i="18" s="1"/>
  <c r="J2870" i="18"/>
  <c r="I2246" i="18"/>
  <c r="G2246" i="18" s="1"/>
  <c r="J2246" i="18" s="1"/>
  <c r="I2216" i="18"/>
  <c r="G2216" i="18" s="1"/>
  <c r="J2241" i="18"/>
  <c r="I2165" i="18"/>
  <c r="G2165" i="18" s="1"/>
  <c r="J2165" i="18" s="1"/>
  <c r="J2186" i="18"/>
  <c r="J2197" i="18"/>
  <c r="I2163" i="18"/>
  <c r="G2163" i="18" s="1"/>
  <c r="I2201" i="18"/>
  <c r="G2201" i="18" s="1"/>
  <c r="J2201" i="18" s="1"/>
  <c r="J2155" i="18"/>
  <c r="I2178" i="18"/>
  <c r="G2178" i="18" s="1"/>
  <c r="J2178" i="18" s="1"/>
  <c r="J2136" i="18"/>
  <c r="J2144" i="18"/>
  <c r="J2127" i="18"/>
  <c r="I2104" i="18"/>
  <c r="G2104" i="18" s="1"/>
  <c r="J2104" i="18" s="1"/>
  <c r="I2112" i="18"/>
  <c r="G2112" i="18" s="1"/>
  <c r="I2117" i="18"/>
  <c r="G2117" i="18" s="1"/>
  <c r="J2117" i="18" s="1"/>
  <c r="I2125" i="18"/>
  <c r="G2125" i="18" s="1"/>
  <c r="J2125" i="18" s="1"/>
  <c r="I2146" i="18"/>
  <c r="G2146" i="18" s="1"/>
  <c r="J2146" i="18" s="1"/>
  <c r="I2100" i="18"/>
  <c r="G2100" i="18" s="1"/>
  <c r="J2100" i="18" s="1"/>
  <c r="J2081" i="18"/>
  <c r="I2053" i="18"/>
  <c r="G2053" i="18" s="1"/>
  <c r="I2045" i="18"/>
  <c r="G2045" i="18" s="1"/>
  <c r="J2045" i="18" s="1"/>
  <c r="I2068" i="18"/>
  <c r="G2068" i="18" s="1"/>
  <c r="J2068" i="18" s="1"/>
  <c r="I2072" i="18"/>
  <c r="G2072" i="18" s="1"/>
  <c r="J2089" i="18"/>
  <c r="J2034" i="18"/>
  <c r="J1998" i="18"/>
  <c r="I2007" i="18"/>
  <c r="G2007" i="18" s="1"/>
  <c r="J2007" i="18" s="1"/>
  <c r="J1990" i="18"/>
  <c r="I2011" i="18"/>
  <c r="G2011" i="18" s="1"/>
  <c r="J2011" i="18" s="1"/>
  <c r="I2015" i="18"/>
  <c r="G2015" i="18" s="1"/>
  <c r="J2015" i="18" s="1"/>
  <c r="I2019" i="18"/>
  <c r="G2019" i="18" s="1"/>
  <c r="I2028" i="18"/>
  <c r="G2028" i="18" s="1"/>
  <c r="J2028" i="18" s="1"/>
  <c r="J1947" i="18"/>
  <c r="J1952" i="18"/>
  <c r="J1958" i="18"/>
  <c r="I1975" i="18"/>
  <c r="G1975" i="18" s="1"/>
  <c r="J1975" i="18" s="1"/>
  <c r="J1981" i="18"/>
  <c r="J1907" i="18"/>
  <c r="J1886" i="18"/>
  <c r="I1897" i="18"/>
  <c r="G1897" i="18" s="1"/>
  <c r="J1897" i="18" s="1"/>
  <c r="I1901" i="18"/>
  <c r="G1901" i="18" s="1"/>
  <c r="J1901" i="18" s="1"/>
  <c r="I1905" i="18"/>
  <c r="G1905" i="18" s="1"/>
  <c r="J1905" i="18" s="1"/>
  <c r="J1892" i="18"/>
  <c r="J1880" i="18"/>
  <c r="J1920" i="18"/>
  <c r="J1916" i="18"/>
  <c r="J1924" i="18"/>
  <c r="I1842" i="18"/>
  <c r="G1842" i="18" s="1"/>
  <c r="J1842" i="18" s="1"/>
  <c r="J1825" i="18"/>
  <c r="J1833" i="18"/>
  <c r="I1850" i="18"/>
  <c r="G1850" i="18" s="1"/>
  <c r="J1850" i="18" s="1"/>
  <c r="I1831" i="18"/>
  <c r="G1831" i="18" s="1"/>
  <c r="I1848" i="18"/>
  <c r="G1848" i="18" s="1"/>
  <c r="J1848" i="18" s="1"/>
  <c r="J1861" i="18"/>
  <c r="I1797" i="18"/>
  <c r="G1797" i="18" s="1"/>
  <c r="J1812" i="18"/>
  <c r="J1776" i="18"/>
  <c r="I1793" i="18"/>
  <c r="G1793" i="18" s="1"/>
  <c r="J1793" i="18" s="1"/>
  <c r="J1723" i="18"/>
  <c r="I1732" i="18"/>
  <c r="G1732" i="18" s="1"/>
  <c r="J1732" i="18" s="1"/>
  <c r="I1740" i="18"/>
  <c r="G1740" i="18" s="1"/>
  <c r="J1740" i="18" s="1"/>
  <c r="I1761" i="18"/>
  <c r="G1761" i="18" s="1"/>
  <c r="J1761" i="18" s="1"/>
  <c r="J1715" i="18"/>
  <c r="I1736" i="18"/>
  <c r="G1736" i="18" s="1"/>
  <c r="J1736" i="18" s="1"/>
  <c r="I1744" i="18"/>
  <c r="G1744" i="18" s="1"/>
  <c r="J1759" i="18"/>
  <c r="I1689" i="18"/>
  <c r="G1689" i="18" s="1"/>
  <c r="I1683" i="18"/>
  <c r="G1683" i="18" s="1"/>
  <c r="J1683" i="18" s="1"/>
  <c r="I1700" i="18"/>
  <c r="G1700" i="18" s="1"/>
  <c r="J1700" i="18" s="1"/>
  <c r="I1664" i="18"/>
  <c r="G1664" i="18" s="1"/>
  <c r="J1664" i="18" s="1"/>
  <c r="I1681" i="18"/>
  <c r="G1681" i="18" s="1"/>
  <c r="J1681" i="18" s="1"/>
  <c r="J1706" i="18"/>
  <c r="J1630" i="18"/>
  <c r="I1634" i="18"/>
  <c r="G1634" i="18" s="1"/>
  <c r="I1622" i="18"/>
  <c r="G1622" i="18" s="1"/>
  <c r="I1626" i="18"/>
  <c r="G1626" i="18" s="1"/>
  <c r="J1649" i="18"/>
  <c r="I1573" i="18"/>
  <c r="G1573" i="18" s="1"/>
  <c r="J1573" i="18" s="1"/>
  <c r="J1588" i="18"/>
  <c r="J1571" i="18"/>
  <c r="I1581" i="18"/>
  <c r="G1581" i="18" s="1"/>
  <c r="J1596" i="18"/>
  <c r="J1516" i="18"/>
  <c r="J1535" i="18"/>
  <c r="I1520" i="18"/>
  <c r="G1520" i="18" s="1"/>
  <c r="J1520" i="18" s="1"/>
  <c r="I1518" i="18"/>
  <c r="G1518" i="18" s="1"/>
  <c r="J1518" i="18" s="1"/>
  <c r="J1442" i="18"/>
  <c r="J1457" i="18"/>
  <c r="J1465" i="18"/>
  <c r="I1471" i="18"/>
  <c r="G1471" i="18" s="1"/>
  <c r="J1482" i="18"/>
  <c r="J1450" i="18"/>
  <c r="J1463" i="18"/>
  <c r="I1469" i="18"/>
  <c r="G1469" i="18" s="1"/>
  <c r="J1385" i="18"/>
  <c r="J1402" i="18"/>
  <c r="I1406" i="18"/>
  <c r="G1406" i="18" s="1"/>
  <c r="J1406" i="18" s="1"/>
  <c r="J1410" i="18"/>
  <c r="J1387" i="18"/>
  <c r="I1427" i="18"/>
  <c r="G1427" i="18" s="1"/>
  <c r="J1427" i="18" s="1"/>
  <c r="I1395" i="18"/>
  <c r="G1395" i="18" s="1"/>
  <c r="J1395" i="18" s="1"/>
  <c r="I1423" i="18"/>
  <c r="G1423" i="18" s="1"/>
  <c r="J1423" i="18" s="1"/>
  <c r="I1431" i="18"/>
  <c r="G1431" i="18" s="1"/>
  <c r="J1431" i="18" s="1"/>
  <c r="I1347" i="18"/>
  <c r="G1347" i="18" s="1"/>
  <c r="J1347" i="18" s="1"/>
  <c r="I1351" i="18"/>
  <c r="G1351" i="18" s="1"/>
  <c r="J1351" i="18" s="1"/>
  <c r="I1361" i="18"/>
  <c r="G1361" i="18" s="1"/>
  <c r="J1366" i="18"/>
  <c r="J1342" i="18"/>
  <c r="J1355" i="18"/>
  <c r="J1374" i="18"/>
  <c r="J1279" i="18"/>
  <c r="I1317" i="18"/>
  <c r="G1317" i="18" s="1"/>
  <c r="J1317" i="18" s="1"/>
  <c r="I1281" i="18"/>
  <c r="G1281" i="18" s="1"/>
  <c r="J1311" i="18"/>
  <c r="I2121" i="18"/>
  <c r="G2121" i="18" s="1"/>
  <c r="J2121" i="18" s="1"/>
  <c r="I2227" i="18"/>
  <c r="G2227" i="18" s="1"/>
  <c r="J2227" i="18" s="1"/>
  <c r="J2487" i="18"/>
  <c r="I2487" i="18"/>
  <c r="G2487" i="18" s="1"/>
  <c r="J2341" i="18"/>
  <c r="I2341" i="18"/>
  <c r="G2341" i="18" s="1"/>
  <c r="J2288" i="18"/>
  <c r="I2288" i="18"/>
  <c r="G2288" i="18" s="1"/>
  <c r="J2129" i="18"/>
  <c r="I2129" i="18"/>
  <c r="G2129" i="18" s="1"/>
  <c r="J2182" i="18"/>
  <c r="I2182" i="18"/>
  <c r="G2182" i="18" s="1"/>
  <c r="I2235" i="18"/>
  <c r="G2235" i="18" s="1"/>
  <c r="J2235" i="18" s="1"/>
  <c r="I2250" i="18"/>
  <c r="G2250" i="18" s="1"/>
  <c r="J2250" i="18" s="1"/>
  <c r="I2277" i="18"/>
  <c r="G2277" i="18" s="1"/>
  <c r="I2320" i="18"/>
  <c r="G2320" i="18" s="1"/>
  <c r="J2383" i="18"/>
  <c r="J2402" i="18"/>
  <c r="I2402" i="18"/>
  <c r="G2402" i="18" s="1"/>
  <c r="J2436" i="18"/>
  <c r="I2436" i="18"/>
  <c r="G2436" i="18" s="1"/>
  <c r="J2349" i="18"/>
  <c r="I2349" i="18"/>
  <c r="G2349" i="18" s="1"/>
  <c r="J2411" i="18"/>
  <c r="I2411" i="18"/>
  <c r="G2411" i="18" s="1"/>
  <c r="J2419" i="18"/>
  <c r="I2419" i="18"/>
  <c r="G2419" i="18" s="1"/>
  <c r="I2108" i="18"/>
  <c r="G2108" i="18" s="1"/>
  <c r="I2123" i="18"/>
  <c r="G2123" i="18" s="1"/>
  <c r="J2123" i="18" s="1"/>
  <c r="I2138" i="18"/>
  <c r="G2138" i="18" s="1"/>
  <c r="J2138" i="18" s="1"/>
  <c r="I2176" i="18"/>
  <c r="G2176" i="18" s="1"/>
  <c r="J2176" i="18" s="1"/>
  <c r="I2191" i="18"/>
  <c r="G2191" i="18" s="1"/>
  <c r="J2191" i="18" s="1"/>
  <c r="J2296" i="18"/>
  <c r="I2296" i="18"/>
  <c r="G2296" i="18" s="1"/>
  <c r="I2305" i="18"/>
  <c r="G2305" i="18" s="1"/>
  <c r="J2305" i="18" s="1"/>
  <c r="I2364" i="18"/>
  <c r="G2364" i="18" s="1"/>
  <c r="I2102" i="18"/>
  <c r="G2102" i="18" s="1"/>
  <c r="J2102" i="18" s="1"/>
  <c r="I2161" i="18"/>
  <c r="G2161" i="18" s="1"/>
  <c r="I2214" i="18"/>
  <c r="G2214" i="18" s="1"/>
  <c r="J2214" i="18" s="1"/>
  <c r="I2328" i="18"/>
  <c r="G2328" i="18" s="1"/>
  <c r="I2343" i="18"/>
  <c r="G2343" i="18" s="1"/>
  <c r="I2358" i="18"/>
  <c r="G2358" i="18" s="1"/>
  <c r="J2455" i="18"/>
  <c r="I2455" i="18"/>
  <c r="G2455" i="18" s="1"/>
  <c r="I2472" i="18"/>
  <c r="G2472" i="18" s="1"/>
  <c r="J2472" i="18"/>
  <c r="I2275" i="18"/>
  <c r="G2275" i="18" s="1"/>
  <c r="J2275" i="18" s="1"/>
  <c r="I2381" i="18"/>
  <c r="G2381" i="18" s="1"/>
  <c r="J2468" i="18"/>
  <c r="I2468" i="18"/>
  <c r="G2468" i="18" s="1"/>
  <c r="I2660" i="18"/>
  <c r="G2660" i="18" s="1"/>
  <c r="J2660" i="18"/>
  <c r="I2925" i="18"/>
  <c r="G2925" i="18" s="1"/>
  <c r="J2925" i="18"/>
  <c r="I2741" i="18"/>
  <c r="G2741" i="18" s="1"/>
  <c r="J2741" i="18"/>
  <c r="I2872" i="18"/>
  <c r="G2872" i="18" s="1"/>
  <c r="J2872" i="18"/>
  <c r="I2474" i="18"/>
  <c r="G2474" i="18" s="1"/>
  <c r="I2523" i="18"/>
  <c r="G2523" i="18" s="1"/>
  <c r="J2529" i="18"/>
  <c r="J2595" i="18"/>
  <c r="I2605" i="18"/>
  <c r="G2605" i="18" s="1"/>
  <c r="J2633" i="18"/>
  <c r="J2650" i="18"/>
  <c r="I2736" i="18"/>
  <c r="G2736" i="18" s="1"/>
  <c r="J2745" i="18"/>
  <c r="I2749" i="18"/>
  <c r="G2749" i="18" s="1"/>
  <c r="J2749" i="18"/>
  <c r="J2762" i="18"/>
  <c r="I2766" i="18"/>
  <c r="G2766" i="18" s="1"/>
  <c r="J2766" i="18"/>
  <c r="I2804" i="18"/>
  <c r="G2804" i="18" s="1"/>
  <c r="J2851" i="18"/>
  <c r="I2855" i="18"/>
  <c r="G2855" i="18" s="1"/>
  <c r="J2855" i="18"/>
  <c r="J2876" i="18"/>
  <c r="I2880" i="18"/>
  <c r="G2880" i="18" s="1"/>
  <c r="J2880" i="18"/>
  <c r="I2705" i="18"/>
  <c r="G2705" i="18" s="1"/>
  <c r="J2705" i="18"/>
  <c r="J2770" i="18"/>
  <c r="I2916" i="18"/>
  <c r="G2916" i="18" s="1"/>
  <c r="J2916" i="18"/>
  <c r="I2688" i="18"/>
  <c r="G2688" i="18" s="1"/>
  <c r="J2688" i="18"/>
  <c r="I2713" i="18"/>
  <c r="G2713" i="18" s="1"/>
  <c r="J2713" i="18"/>
  <c r="J2912" i="18"/>
  <c r="I2912" i="18"/>
  <c r="G2912" i="18" s="1"/>
  <c r="J2493" i="18"/>
  <c r="I2540" i="18"/>
  <c r="G2540" i="18" s="1"/>
  <c r="J2546" i="18"/>
  <c r="I2584" i="18"/>
  <c r="G2584" i="18" s="1"/>
  <c r="I2667" i="18"/>
  <c r="G2667" i="18" s="1"/>
  <c r="J2692" i="18"/>
  <c r="I2696" i="18"/>
  <c r="G2696" i="18" s="1"/>
  <c r="J2696" i="18"/>
  <c r="J2717" i="18"/>
  <c r="I2728" i="18"/>
  <c r="G2728" i="18" s="1"/>
  <c r="I2743" i="18"/>
  <c r="G2743" i="18" s="1"/>
  <c r="I2760" i="18"/>
  <c r="G2760" i="18" s="1"/>
  <c r="J2815" i="18"/>
  <c r="I2819" i="18"/>
  <c r="G2819" i="18" s="1"/>
  <c r="J2819" i="18"/>
  <c r="I2908" i="18"/>
  <c r="G2908" i="18" s="1"/>
  <c r="J2908" i="18"/>
  <c r="I2106" i="18"/>
  <c r="G2106" i="18" s="1"/>
  <c r="I2142" i="18"/>
  <c r="G2142" i="18" s="1"/>
  <c r="J2142" i="18" s="1"/>
  <c r="I2159" i="18"/>
  <c r="G2159" i="18" s="1"/>
  <c r="J2159" i="18" s="1"/>
  <c r="I2167" i="18"/>
  <c r="G2167" i="18" s="1"/>
  <c r="I2195" i="18"/>
  <c r="G2195" i="18" s="1"/>
  <c r="J2195" i="18" s="1"/>
  <c r="I2212" i="18"/>
  <c r="G2212" i="18" s="1"/>
  <c r="J2212" i="18" s="1"/>
  <c r="I2220" i="18"/>
  <c r="G2220" i="18" s="1"/>
  <c r="J2220" i="18" s="1"/>
  <c r="I2248" i="18"/>
  <c r="G2248" i="18" s="1"/>
  <c r="J2248" i="18" s="1"/>
  <c r="I2256" i="18"/>
  <c r="G2256" i="18" s="1"/>
  <c r="J2256" i="18" s="1"/>
  <c r="I2265" i="18"/>
  <c r="G2265" i="18" s="1"/>
  <c r="J2265" i="18" s="1"/>
  <c r="I2273" i="18"/>
  <c r="G2273" i="18" s="1"/>
  <c r="I2301" i="18"/>
  <c r="G2301" i="18" s="1"/>
  <c r="J2301" i="18" s="1"/>
  <c r="I2309" i="18"/>
  <c r="G2309" i="18" s="1"/>
  <c r="J2309" i="18" s="1"/>
  <c r="I2326" i="18"/>
  <c r="G2326" i="18" s="1"/>
  <c r="I2362" i="18"/>
  <c r="G2362" i="18" s="1"/>
  <c r="I2379" i="18"/>
  <c r="G2379" i="18" s="1"/>
  <c r="I2387" i="18"/>
  <c r="G2387" i="18" s="1"/>
  <c r="I2415" i="18"/>
  <c r="G2415" i="18" s="1"/>
  <c r="I2432" i="18"/>
  <c r="G2432" i="18" s="1"/>
  <c r="I2440" i="18"/>
  <c r="G2440" i="18" s="1"/>
  <c r="I2459" i="18"/>
  <c r="G2459" i="18" s="1"/>
  <c r="I2516" i="18"/>
  <c r="G2516" i="18" s="1"/>
  <c r="J2521" i="18"/>
  <c r="I2531" i="18"/>
  <c r="G2531" i="18" s="1"/>
  <c r="I2561" i="18"/>
  <c r="G2561" i="18" s="1"/>
  <c r="I2597" i="18"/>
  <c r="G2597" i="18" s="1"/>
  <c r="J2603" i="18"/>
  <c r="J2631" i="18"/>
  <c r="I2751" i="18"/>
  <c r="G2751" i="18" s="1"/>
  <c r="I2768" i="18"/>
  <c r="G2768" i="18" s="1"/>
  <c r="J2798" i="18"/>
  <c r="I2802" i="18"/>
  <c r="G2802" i="18" s="1"/>
  <c r="J2802" i="18"/>
  <c r="J2823" i="18"/>
  <c r="I2827" i="18"/>
  <c r="G2827" i="18" s="1"/>
  <c r="J2827" i="18"/>
  <c r="I2857" i="18"/>
  <c r="G2857" i="18" s="1"/>
  <c r="I2882" i="18"/>
  <c r="G2882" i="18" s="1"/>
  <c r="I2451" i="18"/>
  <c r="G2451" i="18" s="1"/>
  <c r="J2497" i="18"/>
  <c r="J2550" i="18"/>
  <c r="J2578" i="18"/>
  <c r="J2635" i="18"/>
  <c r="J2652" i="18"/>
  <c r="I2781" i="18"/>
  <c r="G2781" i="18" s="1"/>
  <c r="J2806" i="18"/>
  <c r="I2887" i="18"/>
  <c r="G2887" i="18" s="1"/>
  <c r="J2929" i="18"/>
  <c r="I2929" i="18"/>
  <c r="G2929" i="18" s="1"/>
  <c r="J2933" i="18"/>
  <c r="J2961" i="18"/>
  <c r="J2969" i="18"/>
  <c r="I2937" i="18"/>
  <c r="G2937" i="18" s="1"/>
  <c r="I2965" i="18"/>
  <c r="G2965" i="18" s="1"/>
  <c r="I2963" i="18"/>
  <c r="G2963" i="18" s="1"/>
  <c r="I2971" i="18"/>
  <c r="G2971" i="18" s="1"/>
  <c r="I1882" i="18"/>
  <c r="G1882" i="18" s="1"/>
  <c r="J1882" i="18" s="1"/>
  <c r="I1890" i="18"/>
  <c r="G1890" i="18" s="1"/>
  <c r="J1890" i="18" s="1"/>
  <c r="I1918" i="18"/>
  <c r="G1918" i="18" s="1"/>
  <c r="J1918" i="18" s="1"/>
  <c r="I1926" i="18"/>
  <c r="G1926" i="18" s="1"/>
  <c r="J1926" i="18" s="1"/>
  <c r="I1935" i="18"/>
  <c r="G1935" i="18" s="1"/>
  <c r="J1935" i="18" s="1"/>
  <c r="I1943" i="18"/>
  <c r="G1943" i="18" s="1"/>
  <c r="I1971" i="18"/>
  <c r="G1971" i="18" s="1"/>
  <c r="J1971" i="18" s="1"/>
  <c r="I1979" i="18"/>
  <c r="G1979" i="18" s="1"/>
  <c r="J1979" i="18" s="1"/>
  <c r="I1996" i="18"/>
  <c r="G1996" i="18" s="1"/>
  <c r="I2032" i="18"/>
  <c r="G2032" i="18" s="1"/>
  <c r="J2032" i="18" s="1"/>
  <c r="I2049" i="18"/>
  <c r="G2049" i="18" s="1"/>
  <c r="J2049" i="18" s="1"/>
  <c r="I2057" i="18"/>
  <c r="G2057" i="18" s="1"/>
  <c r="I2085" i="18"/>
  <c r="G2085" i="18" s="1"/>
  <c r="J2085" i="18" s="1"/>
  <c r="I1903" i="18"/>
  <c r="G1903" i="18" s="1"/>
  <c r="J1903" i="18" s="1"/>
  <c r="I1911" i="18"/>
  <c r="G1911" i="18" s="1"/>
  <c r="I1956" i="18"/>
  <c r="G1956" i="18" s="1"/>
  <c r="J1956" i="18" s="1"/>
  <c r="I1964" i="18"/>
  <c r="G1964" i="18" s="1"/>
  <c r="I2017" i="18"/>
  <c r="G2017" i="18" s="1"/>
  <c r="I2062" i="18"/>
  <c r="G2062" i="18" s="1"/>
  <c r="J2062" i="18" s="1"/>
  <c r="I2070" i="18"/>
  <c r="G2070" i="18" s="1"/>
  <c r="J2070" i="18" s="1"/>
  <c r="I1977" i="18"/>
  <c r="G1977" i="18" s="1"/>
  <c r="J1977" i="18" s="1"/>
  <c r="I1994" i="18"/>
  <c r="G1994" i="18" s="1"/>
  <c r="J1994" i="18" s="1"/>
  <c r="I2002" i="18"/>
  <c r="G2002" i="18" s="1"/>
  <c r="I2030" i="18"/>
  <c r="G2030" i="18" s="1"/>
  <c r="J2030" i="18" s="1"/>
  <c r="I2047" i="18"/>
  <c r="G2047" i="18" s="1"/>
  <c r="J2047" i="18" s="1"/>
  <c r="I2055" i="18"/>
  <c r="G2055" i="18" s="1"/>
  <c r="J2055" i="18" s="1"/>
  <c r="I2083" i="18"/>
  <c r="G2083" i="18" s="1"/>
  <c r="J2083" i="18" s="1"/>
  <c r="I2091" i="18"/>
  <c r="G2091" i="18" s="1"/>
  <c r="J2091" i="18" s="1"/>
  <c r="J1666" i="18"/>
  <c r="J1702" i="18"/>
  <c r="J1719" i="18"/>
  <c r="J1727" i="18"/>
  <c r="J1755" i="18"/>
  <c r="J1869" i="18"/>
  <c r="I1677" i="18"/>
  <c r="G1677" i="18" s="1"/>
  <c r="J1677" i="18" s="1"/>
  <c r="I1685" i="18"/>
  <c r="G1685" i="18" s="1"/>
  <c r="J1685" i="18" s="1"/>
  <c r="I1738" i="18"/>
  <c r="G1738" i="18" s="1"/>
  <c r="J1738" i="18" s="1"/>
  <c r="I1746" i="18"/>
  <c r="G1746" i="18" s="1"/>
  <c r="I1791" i="18"/>
  <c r="G1791" i="18" s="1"/>
  <c r="I1799" i="18"/>
  <c r="G1799" i="18" s="1"/>
  <c r="I1852" i="18"/>
  <c r="G1852" i="18" s="1"/>
  <c r="I1865" i="18"/>
  <c r="G1865" i="18" s="1"/>
  <c r="J1865" i="18" s="1"/>
  <c r="I1660" i="18"/>
  <c r="G1660" i="18" s="1"/>
  <c r="J1660" i="18" s="1"/>
  <c r="I1668" i="18"/>
  <c r="G1668" i="18" s="1"/>
  <c r="I1696" i="18"/>
  <c r="G1696" i="18" s="1"/>
  <c r="J1696" i="18" s="1"/>
  <c r="I1704" i="18"/>
  <c r="G1704" i="18" s="1"/>
  <c r="J1704" i="18" s="1"/>
  <c r="I1721" i="18"/>
  <c r="G1721" i="18" s="1"/>
  <c r="I1757" i="18"/>
  <c r="G1757" i="18" s="1"/>
  <c r="J1757" i="18" s="1"/>
  <c r="I1774" i="18"/>
  <c r="G1774" i="18" s="1"/>
  <c r="J1774" i="18" s="1"/>
  <c r="I1782" i="18"/>
  <c r="G1782" i="18" s="1"/>
  <c r="I1810" i="18"/>
  <c r="G1810" i="18" s="1"/>
  <c r="J1810" i="18" s="1"/>
  <c r="I1827" i="18"/>
  <c r="G1827" i="18" s="1"/>
  <c r="J1827" i="18" s="1"/>
  <c r="I1835" i="18"/>
  <c r="G1835" i="18" s="1"/>
  <c r="I1863" i="18"/>
  <c r="G1863" i="18" s="1"/>
  <c r="J1863" i="18" s="1"/>
  <c r="I1871" i="18"/>
  <c r="G1871" i="18" s="1"/>
  <c r="I1444" i="18"/>
  <c r="G1444" i="18" s="1"/>
  <c r="J1444" i="18" s="1"/>
  <c r="I1452" i="18"/>
  <c r="G1452" i="18" s="1"/>
  <c r="I1480" i="18"/>
  <c r="G1480" i="18" s="1"/>
  <c r="J1480" i="18" s="1"/>
  <c r="I1497" i="18"/>
  <c r="G1497" i="18" s="1"/>
  <c r="J1497" i="18" s="1"/>
  <c r="I1505" i="18"/>
  <c r="G1505" i="18" s="1"/>
  <c r="J1505" i="18" s="1"/>
  <c r="I1533" i="18"/>
  <c r="G1533" i="18" s="1"/>
  <c r="J1533" i="18" s="1"/>
  <c r="I1541" i="18"/>
  <c r="G1541" i="18" s="1"/>
  <c r="J1541" i="18" s="1"/>
  <c r="I1550" i="18"/>
  <c r="G1550" i="18" s="1"/>
  <c r="J1550" i="18" s="1"/>
  <c r="I1558" i="18"/>
  <c r="G1558" i="18" s="1"/>
  <c r="I1586" i="18"/>
  <c r="G1586" i="18" s="1"/>
  <c r="J1586" i="18" s="1"/>
  <c r="I1594" i="18"/>
  <c r="G1594" i="18" s="1"/>
  <c r="J1594" i="18" s="1"/>
  <c r="I1611" i="18"/>
  <c r="G1611" i="18" s="1"/>
  <c r="I1647" i="18"/>
  <c r="G1647" i="18" s="1"/>
  <c r="J1647" i="18" s="1"/>
  <c r="I1478" i="18"/>
  <c r="G1478" i="18" s="1"/>
  <c r="J1478" i="18" s="1"/>
  <c r="I1486" i="18"/>
  <c r="G1486" i="18" s="1"/>
  <c r="J1486" i="18" s="1"/>
  <c r="I1495" i="18"/>
  <c r="G1495" i="18" s="1"/>
  <c r="J1495" i="18" s="1"/>
  <c r="I1503" i="18"/>
  <c r="G1503" i="18" s="1"/>
  <c r="I1531" i="18"/>
  <c r="G1531" i="18" s="1"/>
  <c r="J1531" i="18" s="1"/>
  <c r="I1539" i="18"/>
  <c r="G1539" i="18" s="1"/>
  <c r="J1539" i="18" s="1"/>
  <c r="I1556" i="18"/>
  <c r="G1556" i="18" s="1"/>
  <c r="I1592" i="18"/>
  <c r="G1592" i="18" s="1"/>
  <c r="J1592" i="18" s="1"/>
  <c r="I1609" i="18"/>
  <c r="G1609" i="18" s="1"/>
  <c r="J1609" i="18" s="1"/>
  <c r="I1617" i="18"/>
  <c r="G1617" i="18" s="1"/>
  <c r="I1645" i="18"/>
  <c r="G1645" i="18" s="1"/>
  <c r="J1645" i="18" s="1"/>
  <c r="I1440" i="18"/>
  <c r="G1440" i="18" s="1"/>
  <c r="J1440" i="18" s="1"/>
  <c r="I1448" i="18"/>
  <c r="G1448" i="18" s="1"/>
  <c r="I1476" i="18"/>
  <c r="G1476" i="18" s="1"/>
  <c r="J1476" i="18" s="1"/>
  <c r="I1484" i="18"/>
  <c r="G1484" i="18" s="1"/>
  <c r="J1484" i="18" s="1"/>
  <c r="I1501" i="18"/>
  <c r="G1501" i="18" s="1"/>
  <c r="I1537" i="18"/>
  <c r="G1537" i="18" s="1"/>
  <c r="J1537" i="18" s="1"/>
  <c r="I1554" i="18"/>
  <c r="G1554" i="18" s="1"/>
  <c r="J1554" i="18" s="1"/>
  <c r="I1562" i="18"/>
  <c r="G1562" i="18" s="1"/>
  <c r="I1590" i="18"/>
  <c r="G1590" i="18" s="1"/>
  <c r="J1590" i="18" s="1"/>
  <c r="I1607" i="18"/>
  <c r="G1607" i="18" s="1"/>
  <c r="J1607" i="18" s="1"/>
  <c r="I1615" i="18"/>
  <c r="G1615" i="18" s="1"/>
  <c r="I1643" i="18"/>
  <c r="G1643" i="18" s="1"/>
  <c r="J1643" i="18" s="1"/>
  <c r="I1651" i="18"/>
  <c r="G1651" i="18" s="1"/>
  <c r="I1412" i="18"/>
  <c r="G1412" i="18" s="1"/>
  <c r="I1389" i="18"/>
  <c r="G1389" i="18" s="1"/>
  <c r="J1389" i="18" s="1"/>
  <c r="I1397" i="18"/>
  <c r="G1397" i="18" s="1"/>
  <c r="I1425" i="18"/>
  <c r="G1425" i="18" s="1"/>
  <c r="J1425" i="18" s="1"/>
  <c r="I1408" i="18"/>
  <c r="G1408" i="18" s="1"/>
  <c r="J1408" i="18" s="1"/>
  <c r="I1416" i="18"/>
  <c r="G1416" i="18" s="1"/>
  <c r="I1336" i="18"/>
  <c r="G1336" i="18" s="1"/>
  <c r="I1372" i="18"/>
  <c r="G1372" i="18" s="1"/>
  <c r="J1372" i="18" s="1"/>
  <c r="I1357" i="18"/>
  <c r="G1357" i="18" s="1"/>
  <c r="I1370" i="18"/>
  <c r="G1370" i="18" s="1"/>
  <c r="J1370" i="18" s="1"/>
  <c r="I1332" i="18"/>
  <c r="G1332" i="18" s="1"/>
  <c r="J1332" i="18" s="1"/>
  <c r="I1340" i="18"/>
  <c r="G1340" i="18" s="1"/>
  <c r="J1340" i="18" s="1"/>
  <c r="I1368" i="18"/>
  <c r="G1368" i="18" s="1"/>
  <c r="J1368" i="18" s="1"/>
  <c r="I1376" i="18"/>
  <c r="G1376" i="18" s="1"/>
  <c r="J1376" i="18" s="1"/>
  <c r="J1319" i="18"/>
  <c r="I1302" i="18"/>
  <c r="G1302" i="18" s="1"/>
  <c r="I1277" i="18"/>
  <c r="G1277" i="18" s="1"/>
  <c r="J1277" i="18" s="1"/>
  <c r="I1285" i="18"/>
  <c r="G1285" i="18" s="1"/>
  <c r="J1285" i="18" s="1"/>
  <c r="I1313" i="18"/>
  <c r="G1313" i="18" s="1"/>
  <c r="J1313" i="18" s="1"/>
  <c r="I1321" i="18"/>
  <c r="G1321" i="18" s="1"/>
  <c r="J1321" i="18" s="1"/>
  <c r="I1298" i="18"/>
  <c r="G1298" i="18" s="1"/>
  <c r="J1298" i="18" s="1"/>
  <c r="I1306" i="18"/>
  <c r="G1306" i="18" s="1"/>
  <c r="I1222" i="18"/>
  <c r="G1222" i="18" s="1"/>
  <c r="J1222" i="18" s="1"/>
  <c r="I1226" i="18"/>
  <c r="G1226" i="18" s="1"/>
  <c r="I1230" i="18"/>
  <c r="G1230" i="18" s="1"/>
  <c r="J1230" i="18" s="1"/>
  <c r="I1237" i="18"/>
  <c r="G1237" i="18" s="1"/>
  <c r="J1237" i="18" s="1"/>
  <c r="I1241" i="18"/>
  <c r="G1241" i="18" s="1"/>
  <c r="J1241" i="18" s="1"/>
  <c r="I1245" i="18"/>
  <c r="G1245" i="18" s="1"/>
  <c r="J1245" i="18" s="1"/>
  <c r="I1249" i="18"/>
  <c r="G1249" i="18" s="1"/>
  <c r="I1256" i="18"/>
  <c r="G1256" i="18" s="1"/>
  <c r="J1256" i="18" s="1"/>
  <c r="I1260" i="18"/>
  <c r="G1260" i="18" s="1"/>
  <c r="J1260" i="18" s="1"/>
  <c r="I1264" i="18"/>
  <c r="G1264" i="18" s="1"/>
  <c r="J1264" i="18" s="1"/>
  <c r="I1220" i="18"/>
  <c r="G1220" i="18" s="1"/>
  <c r="J1220" i="18" s="1"/>
  <c r="I1224" i="18"/>
  <c r="G1224" i="18" s="1"/>
  <c r="J1224" i="18" s="1"/>
  <c r="I1228" i="18"/>
  <c r="G1228" i="18" s="1"/>
  <c r="I1232" i="18"/>
  <c r="G1232" i="18" s="1"/>
  <c r="I1243" i="18"/>
  <c r="G1243" i="18" s="1"/>
  <c r="J1243" i="18" s="1"/>
  <c r="I1247" i="18"/>
  <c r="G1247" i="18" s="1"/>
  <c r="I1251" i="18"/>
  <c r="G1251" i="18" s="1"/>
  <c r="I1258" i="18"/>
  <c r="G1258" i="18" s="1"/>
  <c r="J1258" i="18" s="1"/>
  <c r="I1262" i="18"/>
  <c r="G1262" i="18" s="1"/>
  <c r="J1262" i="18" s="1"/>
  <c r="I1266" i="18"/>
  <c r="G1266" i="18" s="1"/>
  <c r="J1266" i="18" s="1"/>
  <c r="I1165" i="18"/>
  <c r="G1165" i="18" s="1"/>
  <c r="J1165" i="18" s="1"/>
  <c r="I1169" i="18"/>
  <c r="G1169" i="18" s="1"/>
  <c r="J1169" i="18" s="1"/>
  <c r="I1173" i="18"/>
  <c r="G1173" i="18" s="1"/>
  <c r="I1177" i="18"/>
  <c r="G1177" i="18" s="1"/>
  <c r="I1188" i="18"/>
  <c r="G1188" i="18" s="1"/>
  <c r="J1188" i="18" s="1"/>
  <c r="I1192" i="18"/>
  <c r="G1192" i="18" s="1"/>
  <c r="I1196" i="18"/>
  <c r="G1196" i="18" s="1"/>
  <c r="I1203" i="18"/>
  <c r="G1203" i="18" s="1"/>
  <c r="J1203" i="18" s="1"/>
  <c r="I1207" i="18"/>
  <c r="G1207" i="18" s="1"/>
  <c r="J1207" i="18" s="1"/>
  <c r="I1211" i="18"/>
  <c r="G1211" i="18" s="1"/>
  <c r="J1211" i="18" s="1"/>
  <c r="I1112" i="18"/>
  <c r="G1112" i="18" s="1"/>
  <c r="J1112" i="18" s="1"/>
  <c r="I1116" i="18"/>
  <c r="G1116" i="18" s="1"/>
  <c r="I1120" i="18"/>
  <c r="G1120" i="18" s="1"/>
  <c r="J1120" i="18" s="1"/>
  <c r="I1127" i="18"/>
  <c r="G1127" i="18" s="1"/>
  <c r="J1127" i="18" s="1"/>
  <c r="I1131" i="18"/>
  <c r="G1131" i="18" s="1"/>
  <c r="J1131" i="18" s="1"/>
  <c r="I1135" i="18"/>
  <c r="G1135" i="18" s="1"/>
  <c r="J1135" i="18" s="1"/>
  <c r="I1139" i="18"/>
  <c r="G1139" i="18" s="1"/>
  <c r="I1146" i="18"/>
  <c r="G1146" i="18" s="1"/>
  <c r="J1146" i="18" s="1"/>
  <c r="I1150" i="18"/>
  <c r="G1150" i="18" s="1"/>
  <c r="J1150" i="18" s="1"/>
  <c r="I1154" i="18"/>
  <c r="G1154" i="18" s="1"/>
  <c r="J1154" i="18" s="1"/>
  <c r="I1110" i="18"/>
  <c r="G1110" i="18" s="1"/>
  <c r="J1110" i="18" s="1"/>
  <c r="I1114" i="18"/>
  <c r="G1114" i="18" s="1"/>
  <c r="J1114" i="18" s="1"/>
  <c r="I1118" i="18"/>
  <c r="G1118" i="18" s="1"/>
  <c r="I1122" i="18"/>
  <c r="G1122" i="18" s="1"/>
  <c r="I1133" i="18"/>
  <c r="G1133" i="18" s="1"/>
  <c r="J1133" i="18" s="1"/>
  <c r="I1137" i="18"/>
  <c r="G1137" i="18" s="1"/>
  <c r="I1141" i="18"/>
  <c r="G1141" i="18" s="1"/>
  <c r="I1148" i="18"/>
  <c r="G1148" i="18" s="1"/>
  <c r="J1148" i="18" s="1"/>
  <c r="I1152" i="18"/>
  <c r="G1152" i="18" s="1"/>
  <c r="J1152" i="18" s="1"/>
  <c r="I1156" i="18"/>
  <c r="G1156" i="18" s="1"/>
  <c r="J1156" i="18" s="1"/>
  <c r="I1057" i="18"/>
  <c r="G1057" i="18" s="1"/>
  <c r="J1057" i="18" s="1"/>
  <c r="I1061" i="18"/>
  <c r="G1061" i="18" s="1"/>
  <c r="I1065" i="18"/>
  <c r="G1065" i="18" s="1"/>
  <c r="J1065" i="18" s="1"/>
  <c r="I1072" i="18"/>
  <c r="G1072" i="18" s="1"/>
  <c r="J1072" i="18" s="1"/>
  <c r="I1076" i="18"/>
  <c r="G1076" i="18" s="1"/>
  <c r="J1076" i="18" s="1"/>
  <c r="I1080" i="18"/>
  <c r="G1080" i="18" s="1"/>
  <c r="J1080" i="18" s="1"/>
  <c r="I1084" i="18"/>
  <c r="G1084" i="18" s="1"/>
  <c r="I1091" i="18"/>
  <c r="G1091" i="18" s="1"/>
  <c r="J1091" i="18" s="1"/>
  <c r="I1095" i="18"/>
  <c r="G1095" i="18" s="1"/>
  <c r="J1095" i="18" s="1"/>
  <c r="I1099" i="18"/>
  <c r="G1099" i="18" s="1"/>
  <c r="J1099" i="18" s="1"/>
  <c r="I1055" i="18"/>
  <c r="G1055" i="18" s="1"/>
  <c r="J1055" i="18" s="1"/>
  <c r="I1059" i="18"/>
  <c r="G1059" i="18" s="1"/>
  <c r="J1059" i="18" s="1"/>
  <c r="I1063" i="18"/>
  <c r="G1063" i="18" s="1"/>
  <c r="I1067" i="18"/>
  <c r="G1067" i="18" s="1"/>
  <c r="I1078" i="18"/>
  <c r="G1078" i="18" s="1"/>
  <c r="J1078" i="18" s="1"/>
  <c r="I1082" i="18"/>
  <c r="G1082" i="18" s="1"/>
  <c r="I1086" i="18"/>
  <c r="G1086" i="18" s="1"/>
  <c r="I1093" i="18"/>
  <c r="G1093" i="18" s="1"/>
  <c r="J1093" i="18" s="1"/>
  <c r="I1097" i="18"/>
  <c r="G1097" i="18" s="1"/>
  <c r="J1097" i="18" s="1"/>
  <c r="I1101" i="18"/>
  <c r="G1101" i="18" s="1"/>
  <c r="J1101" i="18" s="1"/>
  <c r="I1002" i="18"/>
  <c r="G1002" i="18" s="1"/>
  <c r="J1002" i="18" s="1"/>
  <c r="I1006" i="18"/>
  <c r="G1006" i="18" s="1"/>
  <c r="I1010" i="18"/>
  <c r="G1010" i="18" s="1"/>
  <c r="J1010" i="18" s="1"/>
  <c r="I1017" i="18"/>
  <c r="G1017" i="18" s="1"/>
  <c r="J1017" i="18" s="1"/>
  <c r="I1021" i="18"/>
  <c r="G1021" i="18" s="1"/>
  <c r="J1021" i="18" s="1"/>
  <c r="I1025" i="18"/>
  <c r="G1025" i="18" s="1"/>
  <c r="J1025" i="18" s="1"/>
  <c r="I1029" i="18"/>
  <c r="G1029" i="18" s="1"/>
  <c r="I1036" i="18"/>
  <c r="G1036" i="18" s="1"/>
  <c r="J1036" i="18" s="1"/>
  <c r="I1040" i="18"/>
  <c r="G1040" i="18" s="1"/>
  <c r="J1040" i="18" s="1"/>
  <c r="I1044" i="18"/>
  <c r="G1044" i="18" s="1"/>
  <c r="J1044" i="18" s="1"/>
  <c r="I1000" i="18"/>
  <c r="G1000" i="18" s="1"/>
  <c r="J1000" i="18" s="1"/>
  <c r="I1004" i="18"/>
  <c r="G1004" i="18" s="1"/>
  <c r="J1004" i="18" s="1"/>
  <c r="I1008" i="18"/>
  <c r="G1008" i="18" s="1"/>
  <c r="I1012" i="18"/>
  <c r="G1012" i="18" s="1"/>
  <c r="I1023" i="18"/>
  <c r="G1023" i="18" s="1"/>
  <c r="J1023" i="18" s="1"/>
  <c r="I1027" i="18"/>
  <c r="G1027" i="18" s="1"/>
  <c r="I1031" i="18"/>
  <c r="G1031" i="18" s="1"/>
  <c r="I1038" i="18"/>
  <c r="G1038" i="18" s="1"/>
  <c r="J1038" i="18" s="1"/>
  <c r="I1042" i="18"/>
  <c r="G1042" i="18" s="1"/>
  <c r="J1042" i="18" s="1"/>
  <c r="I1046" i="18"/>
  <c r="G1046" i="18" s="1"/>
  <c r="J1046" i="18" s="1"/>
  <c r="I947" i="18"/>
  <c r="G947" i="18" s="1"/>
  <c r="J947" i="18" s="1"/>
  <c r="I951" i="18"/>
  <c r="G951" i="18" s="1"/>
  <c r="I955" i="18"/>
  <c r="G955" i="18" s="1"/>
  <c r="J955" i="18" s="1"/>
  <c r="I962" i="18"/>
  <c r="G962" i="18" s="1"/>
  <c r="J962" i="18" s="1"/>
  <c r="I966" i="18"/>
  <c r="G966" i="18" s="1"/>
  <c r="J966" i="18" s="1"/>
  <c r="I970" i="18"/>
  <c r="G970" i="18" s="1"/>
  <c r="J970" i="18" s="1"/>
  <c r="I974" i="18"/>
  <c r="G974" i="18" s="1"/>
  <c r="I981" i="18"/>
  <c r="G981" i="18" s="1"/>
  <c r="J981" i="18" s="1"/>
  <c r="I985" i="18"/>
  <c r="G985" i="18" s="1"/>
  <c r="J985" i="18" s="1"/>
  <c r="I989" i="18"/>
  <c r="G989" i="18" s="1"/>
  <c r="J989" i="18" s="1"/>
  <c r="I945" i="18"/>
  <c r="G945" i="18" s="1"/>
  <c r="J945" i="18" s="1"/>
  <c r="I949" i="18"/>
  <c r="G949" i="18" s="1"/>
  <c r="J949" i="18" s="1"/>
  <c r="I953" i="18"/>
  <c r="G953" i="18" s="1"/>
  <c r="I957" i="18"/>
  <c r="G957" i="18" s="1"/>
  <c r="I968" i="18"/>
  <c r="G968" i="18" s="1"/>
  <c r="J968" i="18" s="1"/>
  <c r="I972" i="18"/>
  <c r="G972" i="18" s="1"/>
  <c r="I976" i="18"/>
  <c r="G976" i="18" s="1"/>
  <c r="I983" i="18"/>
  <c r="G983" i="18" s="1"/>
  <c r="J983" i="18" s="1"/>
  <c r="I987" i="18"/>
  <c r="G987" i="18" s="1"/>
  <c r="J987" i="18" s="1"/>
  <c r="I991" i="18"/>
  <c r="G991" i="18" s="1"/>
  <c r="J991" i="18" s="1"/>
  <c r="I892" i="18"/>
  <c r="G892" i="18" s="1"/>
  <c r="J892" i="18" s="1"/>
  <c r="I896" i="18"/>
  <c r="G896" i="18" s="1"/>
  <c r="I900" i="18"/>
  <c r="G900" i="18" s="1"/>
  <c r="J900" i="18" s="1"/>
  <c r="I907" i="18"/>
  <c r="G907" i="18" s="1"/>
  <c r="J907" i="18" s="1"/>
  <c r="I911" i="18"/>
  <c r="G911" i="18" s="1"/>
  <c r="J911" i="18" s="1"/>
  <c r="I915" i="18"/>
  <c r="G915" i="18" s="1"/>
  <c r="J915" i="18" s="1"/>
  <c r="I919" i="18"/>
  <c r="G919" i="18" s="1"/>
  <c r="I926" i="18"/>
  <c r="G926" i="18" s="1"/>
  <c r="J926" i="18" s="1"/>
  <c r="I930" i="18"/>
  <c r="G930" i="18" s="1"/>
  <c r="J930" i="18" s="1"/>
  <c r="I934" i="18"/>
  <c r="G934" i="18" s="1"/>
  <c r="J934" i="18" s="1"/>
  <c r="I890" i="18"/>
  <c r="G890" i="18" s="1"/>
  <c r="J890" i="18" s="1"/>
  <c r="I894" i="18"/>
  <c r="G894" i="18" s="1"/>
  <c r="J894" i="18" s="1"/>
  <c r="I898" i="18"/>
  <c r="G898" i="18" s="1"/>
  <c r="I902" i="18"/>
  <c r="G902" i="18" s="1"/>
  <c r="I913" i="18"/>
  <c r="G913" i="18" s="1"/>
  <c r="J913" i="18" s="1"/>
  <c r="I917" i="18"/>
  <c r="G917" i="18" s="1"/>
  <c r="I921" i="18"/>
  <c r="G921" i="18" s="1"/>
  <c r="I928" i="18"/>
  <c r="G928" i="18" s="1"/>
  <c r="J928" i="18" s="1"/>
  <c r="I932" i="18"/>
  <c r="G932" i="18" s="1"/>
  <c r="J932" i="18" s="1"/>
  <c r="I936" i="18"/>
  <c r="G936" i="18" s="1"/>
  <c r="J936" i="18" s="1"/>
  <c r="I837" i="18"/>
  <c r="G837" i="18" s="1"/>
  <c r="J837" i="18" s="1"/>
  <c r="I841" i="18"/>
  <c r="G841" i="18" s="1"/>
  <c r="I845" i="18"/>
  <c r="G845" i="18" s="1"/>
  <c r="J845" i="18" s="1"/>
  <c r="I852" i="18"/>
  <c r="G852" i="18" s="1"/>
  <c r="J852" i="18" s="1"/>
  <c r="I856" i="18"/>
  <c r="G856" i="18" s="1"/>
  <c r="J856" i="18" s="1"/>
  <c r="I860" i="18"/>
  <c r="G860" i="18" s="1"/>
  <c r="J860" i="18" s="1"/>
  <c r="I864" i="18"/>
  <c r="G864" i="18" s="1"/>
  <c r="I871" i="18"/>
  <c r="G871" i="18" s="1"/>
  <c r="J871" i="18" s="1"/>
  <c r="I875" i="18"/>
  <c r="G875" i="18" s="1"/>
  <c r="J875" i="18" s="1"/>
  <c r="I879" i="18"/>
  <c r="G879" i="18" s="1"/>
  <c r="J879" i="18" s="1"/>
  <c r="I835" i="18"/>
  <c r="G835" i="18" s="1"/>
  <c r="J835" i="18" s="1"/>
  <c r="I839" i="18"/>
  <c r="G839" i="18" s="1"/>
  <c r="J839" i="18" s="1"/>
  <c r="I843" i="18"/>
  <c r="G843" i="18" s="1"/>
  <c r="I847" i="18"/>
  <c r="G847" i="18" s="1"/>
  <c r="I858" i="18"/>
  <c r="G858" i="18" s="1"/>
  <c r="J858" i="18" s="1"/>
  <c r="I862" i="18"/>
  <c r="G862" i="18" s="1"/>
  <c r="I866" i="18"/>
  <c r="G866" i="18" s="1"/>
  <c r="I873" i="18"/>
  <c r="G873" i="18" s="1"/>
  <c r="J873" i="18" s="1"/>
  <c r="I877" i="18"/>
  <c r="G877" i="18" s="1"/>
  <c r="J877" i="18" s="1"/>
  <c r="I881" i="18"/>
  <c r="G881" i="18" s="1"/>
  <c r="J881" i="18" s="1"/>
  <c r="I782" i="18"/>
  <c r="G782" i="18" s="1"/>
  <c r="J782" i="18" s="1"/>
  <c r="I786" i="18"/>
  <c r="G786" i="18" s="1"/>
  <c r="I790" i="18"/>
  <c r="G790" i="18" s="1"/>
  <c r="J790" i="18" s="1"/>
  <c r="I797" i="18"/>
  <c r="G797" i="18" s="1"/>
  <c r="J797" i="18" s="1"/>
  <c r="I801" i="18"/>
  <c r="G801" i="18" s="1"/>
  <c r="J801" i="18" s="1"/>
  <c r="I805" i="18"/>
  <c r="G805" i="18" s="1"/>
  <c r="J805" i="18" s="1"/>
  <c r="I809" i="18"/>
  <c r="G809" i="18" s="1"/>
  <c r="I816" i="18"/>
  <c r="G816" i="18" s="1"/>
  <c r="J816" i="18" s="1"/>
  <c r="I820" i="18"/>
  <c r="G820" i="18" s="1"/>
  <c r="J820" i="18" s="1"/>
  <c r="I824" i="18"/>
  <c r="G824" i="18" s="1"/>
  <c r="J824" i="18" s="1"/>
  <c r="I780" i="18"/>
  <c r="G780" i="18" s="1"/>
  <c r="J780" i="18" s="1"/>
  <c r="I784" i="18"/>
  <c r="G784" i="18" s="1"/>
  <c r="J784" i="18" s="1"/>
  <c r="I788" i="18"/>
  <c r="G788" i="18" s="1"/>
  <c r="I792" i="18"/>
  <c r="G792" i="18" s="1"/>
  <c r="I803" i="18"/>
  <c r="G803" i="18" s="1"/>
  <c r="J803" i="18" s="1"/>
  <c r="I807" i="18"/>
  <c r="G807" i="18" s="1"/>
  <c r="I811" i="18"/>
  <c r="G811" i="18" s="1"/>
  <c r="I818" i="18"/>
  <c r="G818" i="18" s="1"/>
  <c r="J818" i="18" s="1"/>
  <c r="I822" i="18"/>
  <c r="G822" i="18" s="1"/>
  <c r="J822" i="18" s="1"/>
  <c r="I826" i="18"/>
  <c r="G826" i="18" s="1"/>
  <c r="J826" i="18" s="1"/>
  <c r="I727" i="18"/>
  <c r="G727" i="18" s="1"/>
  <c r="J727" i="18" s="1"/>
  <c r="I731" i="18"/>
  <c r="G731" i="18" s="1"/>
  <c r="I735" i="18"/>
  <c r="G735" i="18" s="1"/>
  <c r="J735" i="18" s="1"/>
  <c r="I742" i="18"/>
  <c r="G742" i="18" s="1"/>
  <c r="J742" i="18" s="1"/>
  <c r="I746" i="18"/>
  <c r="G746" i="18" s="1"/>
  <c r="J746" i="18" s="1"/>
  <c r="I750" i="18"/>
  <c r="G750" i="18" s="1"/>
  <c r="J750" i="18" s="1"/>
  <c r="I754" i="18"/>
  <c r="G754" i="18" s="1"/>
  <c r="I761" i="18"/>
  <c r="G761" i="18" s="1"/>
  <c r="J761" i="18" s="1"/>
  <c r="I765" i="18"/>
  <c r="G765" i="18" s="1"/>
  <c r="J765" i="18" s="1"/>
  <c r="I769" i="18"/>
  <c r="G769" i="18" s="1"/>
  <c r="J769" i="18" s="1"/>
  <c r="I725" i="18"/>
  <c r="G725" i="18" s="1"/>
  <c r="J725" i="18" s="1"/>
  <c r="I729" i="18"/>
  <c r="G729" i="18" s="1"/>
  <c r="J729" i="18" s="1"/>
  <c r="I733" i="18"/>
  <c r="G733" i="18" s="1"/>
  <c r="I737" i="18"/>
  <c r="G737" i="18" s="1"/>
  <c r="I748" i="18"/>
  <c r="G748" i="18" s="1"/>
  <c r="J748" i="18" s="1"/>
  <c r="I752" i="18"/>
  <c r="G752" i="18" s="1"/>
  <c r="I756" i="18"/>
  <c r="G756" i="18" s="1"/>
  <c r="I763" i="18"/>
  <c r="G763" i="18" s="1"/>
  <c r="J763" i="18" s="1"/>
  <c r="I767" i="18"/>
  <c r="G767" i="18" s="1"/>
  <c r="J767" i="18" s="1"/>
  <c r="I771" i="18"/>
  <c r="G771" i="18" s="1"/>
  <c r="J771" i="18" s="1"/>
  <c r="I672" i="18"/>
  <c r="G672" i="18" s="1"/>
  <c r="J672" i="18" s="1"/>
  <c r="I676" i="18"/>
  <c r="G676" i="18" s="1"/>
  <c r="I680" i="18"/>
  <c r="G680" i="18" s="1"/>
  <c r="J680" i="18" s="1"/>
  <c r="I687" i="18"/>
  <c r="G687" i="18" s="1"/>
  <c r="J687" i="18" s="1"/>
  <c r="I691" i="18"/>
  <c r="G691" i="18" s="1"/>
  <c r="J691" i="18" s="1"/>
  <c r="I695" i="18"/>
  <c r="G695" i="18" s="1"/>
  <c r="J695" i="18" s="1"/>
  <c r="I699" i="18"/>
  <c r="G699" i="18" s="1"/>
  <c r="I706" i="18"/>
  <c r="G706" i="18" s="1"/>
  <c r="J706" i="18" s="1"/>
  <c r="I710" i="18"/>
  <c r="G710" i="18" s="1"/>
  <c r="J710" i="18" s="1"/>
  <c r="I714" i="18"/>
  <c r="G714" i="18" s="1"/>
  <c r="J714" i="18" s="1"/>
  <c r="I670" i="18"/>
  <c r="G670" i="18" s="1"/>
  <c r="J670" i="18" s="1"/>
  <c r="I674" i="18"/>
  <c r="G674" i="18" s="1"/>
  <c r="J674" i="18" s="1"/>
  <c r="I678" i="18"/>
  <c r="G678" i="18" s="1"/>
  <c r="I682" i="18"/>
  <c r="G682" i="18" s="1"/>
  <c r="I693" i="18"/>
  <c r="G693" i="18" s="1"/>
  <c r="J693" i="18" s="1"/>
  <c r="I697" i="18"/>
  <c r="G697" i="18" s="1"/>
  <c r="I701" i="18"/>
  <c r="G701" i="18" s="1"/>
  <c r="I708" i="18"/>
  <c r="G708" i="18" s="1"/>
  <c r="J708" i="18" s="1"/>
  <c r="I712" i="18"/>
  <c r="G712" i="18" s="1"/>
  <c r="J712" i="18" s="1"/>
  <c r="I716" i="18"/>
  <c r="G716" i="18" s="1"/>
  <c r="J716" i="18" s="1"/>
  <c r="I625" i="18"/>
  <c r="G625" i="18" s="1"/>
  <c r="J625" i="18" s="1"/>
  <c r="I640" i="18"/>
  <c r="G640" i="18" s="1"/>
  <c r="J640" i="18" s="1"/>
  <c r="I651" i="18"/>
  <c r="G651" i="18" s="1"/>
  <c r="J651" i="18" s="1"/>
  <c r="I621" i="18"/>
  <c r="G621" i="18" s="1"/>
  <c r="I636" i="18"/>
  <c r="G636" i="18" s="1"/>
  <c r="J636" i="18" s="1"/>
  <c r="I659" i="18"/>
  <c r="G659" i="18" s="1"/>
  <c r="J659" i="18" s="1"/>
  <c r="I615" i="18"/>
  <c r="G615" i="18" s="1"/>
  <c r="J615" i="18" s="1"/>
  <c r="I619" i="18"/>
  <c r="G619" i="18" s="1"/>
  <c r="J619" i="18" s="1"/>
  <c r="I623" i="18"/>
  <c r="G623" i="18" s="1"/>
  <c r="I627" i="18"/>
  <c r="G627" i="18" s="1"/>
  <c r="I638" i="18"/>
  <c r="G638" i="18" s="1"/>
  <c r="J638" i="18" s="1"/>
  <c r="I642" i="18"/>
  <c r="G642" i="18" s="1"/>
  <c r="I646" i="18"/>
  <c r="G646" i="18" s="1"/>
  <c r="I653" i="18"/>
  <c r="G653" i="18" s="1"/>
  <c r="J653" i="18" s="1"/>
  <c r="I657" i="18"/>
  <c r="G657" i="18" s="1"/>
  <c r="J657" i="18" s="1"/>
  <c r="I661" i="18"/>
  <c r="G661" i="18" s="1"/>
  <c r="J661" i="18" s="1"/>
  <c r="BG5" i="20" l="1"/>
  <c r="BE5" i="20"/>
  <c r="BF5" i="20"/>
  <c r="A607" i="18"/>
  <c r="A606" i="18"/>
  <c r="A605" i="18"/>
  <c r="A604" i="18"/>
  <c r="A603" i="18"/>
  <c r="A602" i="18"/>
  <c r="A601" i="18"/>
  <c r="A600" i="18"/>
  <c r="A599" i="18"/>
  <c r="A598" i="18"/>
  <c r="A597" i="18"/>
  <c r="A596" i="18"/>
  <c r="A595" i="18"/>
  <c r="A594" i="18"/>
  <c r="A593" i="18"/>
  <c r="A592" i="18"/>
  <c r="A591" i="18"/>
  <c r="A590" i="18"/>
  <c r="A589" i="18"/>
  <c r="A588" i="18"/>
  <c r="A587" i="18"/>
  <c r="A586" i="18"/>
  <c r="A585" i="18"/>
  <c r="A584" i="18"/>
  <c r="A583" i="18"/>
  <c r="A582" i="18"/>
  <c r="A581" i="18"/>
  <c r="A580" i="18"/>
  <c r="A579" i="18"/>
  <c r="A578" i="18"/>
  <c r="A577" i="18"/>
  <c r="A576" i="18"/>
  <c r="A575" i="18"/>
  <c r="A574" i="18"/>
  <c r="A573" i="18"/>
  <c r="A572" i="18"/>
  <c r="A571" i="18"/>
  <c r="A570" i="18"/>
  <c r="A569" i="18"/>
  <c r="A568" i="18"/>
  <c r="A567" i="18"/>
  <c r="A566" i="18"/>
  <c r="A565" i="18"/>
  <c r="A564" i="18"/>
  <c r="A563" i="18"/>
  <c r="A562" i="18"/>
  <c r="A561" i="18"/>
  <c r="A560" i="18"/>
  <c r="A559" i="18"/>
  <c r="A558" i="18"/>
  <c r="A552" i="18"/>
  <c r="A551" i="18"/>
  <c r="A550" i="18"/>
  <c r="A549" i="18"/>
  <c r="A548" i="18"/>
  <c r="A547" i="18"/>
  <c r="A546" i="18"/>
  <c r="A545" i="18"/>
  <c r="A544" i="18"/>
  <c r="A543" i="18"/>
  <c r="A542" i="18"/>
  <c r="A541" i="18"/>
  <c r="A540" i="18"/>
  <c r="A539" i="18"/>
  <c r="A538" i="18"/>
  <c r="A537" i="18"/>
  <c r="A536" i="18"/>
  <c r="A535" i="18"/>
  <c r="A534" i="18"/>
  <c r="A533" i="18"/>
  <c r="A532" i="18"/>
  <c r="A531" i="18"/>
  <c r="A530" i="18"/>
  <c r="A529" i="18"/>
  <c r="A528" i="18"/>
  <c r="A527" i="18"/>
  <c r="A526" i="18"/>
  <c r="A525" i="18"/>
  <c r="A524" i="18"/>
  <c r="A523" i="18"/>
  <c r="A522" i="18"/>
  <c r="A521" i="18"/>
  <c r="A520" i="18"/>
  <c r="A519" i="18"/>
  <c r="A518" i="18"/>
  <c r="A517" i="18"/>
  <c r="A516" i="18"/>
  <c r="A515" i="18"/>
  <c r="A514" i="18"/>
  <c r="A513" i="18"/>
  <c r="A512" i="18"/>
  <c r="A511" i="18"/>
  <c r="A510" i="18"/>
  <c r="A509" i="18"/>
  <c r="A508" i="18"/>
  <c r="A507" i="18"/>
  <c r="A506" i="18"/>
  <c r="A505" i="18"/>
  <c r="A504" i="18"/>
  <c r="A503" i="18"/>
  <c r="A496" i="18"/>
  <c r="A495" i="18"/>
  <c r="A494" i="18"/>
  <c r="A493" i="18"/>
  <c r="A492" i="18"/>
  <c r="A491" i="18"/>
  <c r="A490" i="18"/>
  <c r="A489" i="18"/>
  <c r="A488" i="18"/>
  <c r="A487" i="18"/>
  <c r="A486" i="18"/>
  <c r="A485" i="18"/>
  <c r="A484" i="18"/>
  <c r="A483" i="18"/>
  <c r="A482" i="18"/>
  <c r="A481" i="18"/>
  <c r="A480" i="18"/>
  <c r="A479" i="18"/>
  <c r="A478" i="18"/>
  <c r="A477" i="18"/>
  <c r="A476" i="18"/>
  <c r="A475" i="18"/>
  <c r="A474" i="18"/>
  <c r="A473" i="18"/>
  <c r="A472" i="18"/>
  <c r="A471" i="18"/>
  <c r="A470" i="18"/>
  <c r="A469" i="18"/>
  <c r="A468" i="18"/>
  <c r="A467" i="18"/>
  <c r="A466" i="18"/>
  <c r="A465" i="18"/>
  <c r="A464" i="18"/>
  <c r="A463" i="18"/>
  <c r="A462" i="18"/>
  <c r="A461" i="18"/>
  <c r="A460" i="18"/>
  <c r="A459" i="18"/>
  <c r="A458" i="18"/>
  <c r="A457" i="18"/>
  <c r="A456" i="18"/>
  <c r="A455" i="18"/>
  <c r="A454" i="18"/>
  <c r="A453" i="18"/>
  <c r="A452" i="18"/>
  <c r="A451" i="18"/>
  <c r="A450" i="18"/>
  <c r="A449" i="18"/>
  <c r="A448" i="18"/>
  <c r="A442" i="18"/>
  <c r="A441" i="18"/>
  <c r="A440" i="18"/>
  <c r="A439" i="18"/>
  <c r="A438" i="18"/>
  <c r="A437" i="18"/>
  <c r="A436" i="18"/>
  <c r="A435" i="18"/>
  <c r="A434" i="18"/>
  <c r="A433" i="18"/>
  <c r="A432" i="18"/>
  <c r="A431" i="18"/>
  <c r="A430" i="18"/>
  <c r="A429" i="18"/>
  <c r="A428" i="18"/>
  <c r="A427" i="18"/>
  <c r="A426" i="18"/>
  <c r="A425" i="18"/>
  <c r="A424" i="18"/>
  <c r="A423" i="18"/>
  <c r="A422" i="18"/>
  <c r="A421" i="18"/>
  <c r="A420" i="18"/>
  <c r="A419" i="18"/>
  <c r="A418" i="18"/>
  <c r="A417" i="18"/>
  <c r="A416" i="18"/>
  <c r="A415" i="18"/>
  <c r="A414" i="18"/>
  <c r="A413" i="18"/>
  <c r="A412" i="18"/>
  <c r="A411" i="18"/>
  <c r="A410" i="18"/>
  <c r="A409" i="18"/>
  <c r="A408" i="18"/>
  <c r="A407" i="18"/>
  <c r="A406" i="18"/>
  <c r="A405" i="18"/>
  <c r="A404" i="18"/>
  <c r="A403" i="18"/>
  <c r="A402" i="18"/>
  <c r="A401" i="18"/>
  <c r="A400" i="18"/>
  <c r="A399" i="18"/>
  <c r="A398" i="18"/>
  <c r="A397" i="18"/>
  <c r="A396" i="18"/>
  <c r="A395" i="18"/>
  <c r="A394" i="18"/>
  <c r="A393" i="18"/>
  <c r="A332" i="18"/>
  <c r="A331" i="18"/>
  <c r="A330" i="18"/>
  <c r="A329" i="18"/>
  <c r="A328" i="18"/>
  <c r="A327" i="18"/>
  <c r="A326" i="18"/>
  <c r="A325" i="18"/>
  <c r="A324" i="18"/>
  <c r="A323" i="18"/>
  <c r="A322" i="18"/>
  <c r="A321" i="18"/>
  <c r="A320" i="18"/>
  <c r="A319" i="18"/>
  <c r="A318" i="18"/>
  <c r="A317" i="18"/>
  <c r="A316" i="18"/>
  <c r="A315" i="18"/>
  <c r="A314" i="18"/>
  <c r="A313" i="18"/>
  <c r="A312" i="18"/>
  <c r="A311" i="18"/>
  <c r="A310" i="18"/>
  <c r="A309" i="18"/>
  <c r="A308" i="18"/>
  <c r="A307" i="18"/>
  <c r="A306" i="18"/>
  <c r="A305" i="18"/>
  <c r="A304" i="18"/>
  <c r="A303" i="18"/>
  <c r="A302" i="18"/>
  <c r="A301" i="18"/>
  <c r="A300" i="18"/>
  <c r="A299" i="18"/>
  <c r="A298" i="18"/>
  <c r="A297" i="18"/>
  <c r="A296" i="18"/>
  <c r="A295" i="18"/>
  <c r="A294" i="18"/>
  <c r="A293" i="18"/>
  <c r="A292" i="18"/>
  <c r="A291" i="18"/>
  <c r="A290" i="18"/>
  <c r="A289" i="18"/>
  <c r="A288" i="18"/>
  <c r="A287" i="18"/>
  <c r="A286" i="18"/>
  <c r="A285" i="18"/>
  <c r="A284" i="18"/>
  <c r="A283" i="18"/>
  <c r="A277" i="18"/>
  <c r="A276" i="18"/>
  <c r="A275" i="18"/>
  <c r="A274" i="18"/>
  <c r="A273" i="18"/>
  <c r="A272" i="18"/>
  <c r="A271" i="18"/>
  <c r="A270" i="18"/>
  <c r="A269" i="18"/>
  <c r="A268" i="18"/>
  <c r="A267" i="18"/>
  <c r="A266" i="18"/>
  <c r="A265" i="18"/>
  <c r="A264" i="18"/>
  <c r="A263" i="18"/>
  <c r="A262" i="18"/>
  <c r="A261" i="18"/>
  <c r="A260" i="18"/>
  <c r="A259" i="18"/>
  <c r="A258" i="18"/>
  <c r="A257" i="18"/>
  <c r="A256" i="18"/>
  <c r="A255" i="18"/>
  <c r="A254" i="18"/>
  <c r="A253" i="18"/>
  <c r="A252" i="18"/>
  <c r="A251" i="18"/>
  <c r="A250" i="18"/>
  <c r="A249" i="18"/>
  <c r="A248" i="18"/>
  <c r="A247" i="18"/>
  <c r="A246" i="18"/>
  <c r="A245" i="18"/>
  <c r="A244" i="18"/>
  <c r="A243" i="18"/>
  <c r="A242" i="18"/>
  <c r="A241" i="18"/>
  <c r="A240" i="18"/>
  <c r="A239" i="18"/>
  <c r="A238" i="18"/>
  <c r="A237" i="18"/>
  <c r="A236" i="18"/>
  <c r="A235" i="18"/>
  <c r="A234" i="18"/>
  <c r="A233" i="18"/>
  <c r="A232" i="18"/>
  <c r="A231" i="18"/>
  <c r="A230" i="18"/>
  <c r="A229" i="18"/>
  <c r="A228" i="18"/>
  <c r="A222" i="18"/>
  <c r="A221" i="18"/>
  <c r="A220" i="18"/>
  <c r="A219" i="18"/>
  <c r="A218" i="18"/>
  <c r="A217" i="18"/>
  <c r="A216" i="18"/>
  <c r="A215" i="18"/>
  <c r="A214" i="18"/>
  <c r="A213" i="18"/>
  <c r="A212" i="18"/>
  <c r="A211" i="18"/>
  <c r="A210" i="18"/>
  <c r="A209" i="18"/>
  <c r="A208" i="18"/>
  <c r="A207" i="18"/>
  <c r="A206" i="18"/>
  <c r="A205" i="18"/>
  <c r="A204" i="18"/>
  <c r="A203" i="18"/>
  <c r="A202" i="18"/>
  <c r="A201" i="18"/>
  <c r="A200" i="18"/>
  <c r="A199" i="18"/>
  <c r="A198" i="18"/>
  <c r="A197" i="18"/>
  <c r="A196" i="18"/>
  <c r="A195" i="18"/>
  <c r="A194" i="18"/>
  <c r="A193" i="18"/>
  <c r="A192" i="18"/>
  <c r="A191" i="18"/>
  <c r="A190" i="18"/>
  <c r="A189" i="18"/>
  <c r="A188" i="18"/>
  <c r="A187" i="18"/>
  <c r="A186" i="18"/>
  <c r="A185" i="18"/>
  <c r="A184" i="18"/>
  <c r="A183" i="18"/>
  <c r="A182" i="18"/>
  <c r="A181" i="18"/>
  <c r="A180" i="18"/>
  <c r="A179" i="18"/>
  <c r="A178" i="18"/>
  <c r="A177" i="18"/>
  <c r="A176" i="18"/>
  <c r="A175" i="18"/>
  <c r="A174" i="18"/>
  <c r="A173" i="18"/>
  <c r="A167" i="18"/>
  <c r="A166" i="18"/>
  <c r="A165" i="18"/>
  <c r="A164" i="18"/>
  <c r="A163" i="18"/>
  <c r="A162" i="18"/>
  <c r="A161" i="18"/>
  <c r="A160" i="18"/>
  <c r="A159" i="18"/>
  <c r="A158" i="18"/>
  <c r="A157" i="18"/>
  <c r="A156" i="18"/>
  <c r="A155" i="18"/>
  <c r="A154" i="18"/>
  <c r="A153" i="18"/>
  <c r="A152" i="18"/>
  <c r="A151" i="18"/>
  <c r="A150" i="18"/>
  <c r="A149" i="18"/>
  <c r="A148" i="18"/>
  <c r="A147" i="18"/>
  <c r="A146" i="18"/>
  <c r="A145" i="18"/>
  <c r="A144" i="18"/>
  <c r="A143" i="18"/>
  <c r="A142" i="18"/>
  <c r="A141" i="18"/>
  <c r="A140" i="18"/>
  <c r="A139" i="18"/>
  <c r="A138" i="18"/>
  <c r="A137" i="18"/>
  <c r="A136" i="18"/>
  <c r="A135" i="18"/>
  <c r="A134" i="18"/>
  <c r="A133" i="18"/>
  <c r="A132" i="18"/>
  <c r="A131" i="18"/>
  <c r="A130" i="18"/>
  <c r="A129" i="18"/>
  <c r="A128" i="18"/>
  <c r="A127" i="18"/>
  <c r="A126" i="18"/>
  <c r="A125" i="18"/>
  <c r="A124" i="18"/>
  <c r="A123" i="18"/>
  <c r="A122" i="18"/>
  <c r="A121" i="18"/>
  <c r="A120" i="18"/>
  <c r="A119" i="18"/>
  <c r="A118" i="18"/>
  <c r="J578" i="18"/>
  <c r="J523" i="18"/>
  <c r="J468" i="18"/>
  <c r="J413" i="18"/>
  <c r="J9"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60" i="18"/>
  <c r="A7" i="18"/>
  <c r="A6" i="18"/>
  <c r="A5" i="18"/>
  <c r="A4" i="18"/>
  <c r="A3"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8" i="18"/>
  <c r="G18" i="20"/>
  <c r="G17" i="20"/>
  <c r="G15" i="20"/>
  <c r="G14" i="20"/>
  <c r="G13" i="20"/>
  <c r="G12" i="20"/>
  <c r="G11" i="20"/>
  <c r="G10" i="20"/>
  <c r="G9" i="20"/>
  <c r="G8" i="20"/>
  <c r="G7" i="20"/>
  <c r="G4" i="20"/>
  <c r="H606" i="18"/>
  <c r="H604" i="18"/>
  <c r="H602" i="18"/>
  <c r="H600" i="18"/>
  <c r="H598" i="18"/>
  <c r="H596" i="18"/>
  <c r="H591" i="18"/>
  <c r="J591" i="18" s="1"/>
  <c r="H589" i="18"/>
  <c r="J589" i="18" s="1"/>
  <c r="H587" i="18"/>
  <c r="J587" i="18" s="1"/>
  <c r="H585" i="18"/>
  <c r="H583" i="18"/>
  <c r="H581" i="18"/>
  <c r="H579" i="18"/>
  <c r="I579" i="18" s="1"/>
  <c r="G579" i="18" s="1"/>
  <c r="H577" i="18"/>
  <c r="H572" i="18"/>
  <c r="J572" i="18" s="1"/>
  <c r="H570" i="18"/>
  <c r="H568" i="18"/>
  <c r="J568" i="18" s="1"/>
  <c r="H566" i="18"/>
  <c r="J566" i="18" s="1"/>
  <c r="H564" i="18"/>
  <c r="H562" i="18"/>
  <c r="H560" i="18"/>
  <c r="H551" i="18"/>
  <c r="H549" i="18"/>
  <c r="H547" i="18"/>
  <c r="H545" i="18"/>
  <c r="H543" i="18"/>
  <c r="H541" i="18"/>
  <c r="H536" i="18"/>
  <c r="J536" i="18" s="1"/>
  <c r="H534" i="18"/>
  <c r="J534" i="18" s="1"/>
  <c r="H532" i="18"/>
  <c r="J532" i="18" s="1"/>
  <c r="H530" i="18"/>
  <c r="H528" i="18"/>
  <c r="H526" i="18"/>
  <c r="H524" i="18"/>
  <c r="I524" i="18" s="1"/>
  <c r="G524" i="18" s="1"/>
  <c r="H522" i="18"/>
  <c r="H517" i="18"/>
  <c r="J517" i="18" s="1"/>
  <c r="H515" i="18"/>
  <c r="H513" i="18"/>
  <c r="J513" i="18" s="1"/>
  <c r="H511" i="18"/>
  <c r="J511" i="18" s="1"/>
  <c r="H509" i="18"/>
  <c r="H507" i="18"/>
  <c r="H505" i="18"/>
  <c r="H496" i="18"/>
  <c r="H494" i="18"/>
  <c r="H492" i="18"/>
  <c r="H490" i="18"/>
  <c r="H488" i="18"/>
  <c r="H486" i="18"/>
  <c r="H481" i="18"/>
  <c r="J481" i="18" s="1"/>
  <c r="H479" i="18"/>
  <c r="J479" i="18" s="1"/>
  <c r="H477" i="18"/>
  <c r="J477" i="18" s="1"/>
  <c r="H475" i="18"/>
  <c r="H473" i="18"/>
  <c r="H471" i="18"/>
  <c r="H469" i="18"/>
  <c r="I469" i="18" s="1"/>
  <c r="G469" i="18" s="1"/>
  <c r="H467" i="18"/>
  <c r="H462" i="18"/>
  <c r="J462" i="18" s="1"/>
  <c r="H460" i="18"/>
  <c r="H458" i="18"/>
  <c r="J458" i="18" s="1"/>
  <c r="H456" i="18"/>
  <c r="J456" i="18" s="1"/>
  <c r="H454" i="18"/>
  <c r="H452" i="18"/>
  <c r="H450" i="18"/>
  <c r="H441" i="18"/>
  <c r="H439" i="18"/>
  <c r="H437" i="18"/>
  <c r="H435" i="18"/>
  <c r="H433" i="18"/>
  <c r="H431" i="18"/>
  <c r="H426" i="18"/>
  <c r="J426" i="18" s="1"/>
  <c r="H424" i="18"/>
  <c r="J424" i="18" s="1"/>
  <c r="H422" i="18"/>
  <c r="H420" i="18"/>
  <c r="H418" i="18"/>
  <c r="H416" i="18"/>
  <c r="H414" i="18"/>
  <c r="H412" i="18"/>
  <c r="H407" i="18"/>
  <c r="J407" i="18" s="1"/>
  <c r="H405" i="18"/>
  <c r="H403" i="18"/>
  <c r="H401" i="18"/>
  <c r="J401" i="18" s="1"/>
  <c r="H399" i="18"/>
  <c r="H397" i="18"/>
  <c r="H395" i="18"/>
  <c r="H386" i="18"/>
  <c r="H384" i="18"/>
  <c r="I384" i="18" s="1"/>
  <c r="G384" i="18" s="1"/>
  <c r="H382" i="18"/>
  <c r="H380" i="18"/>
  <c r="H378" i="18"/>
  <c r="H376" i="18"/>
  <c r="I376" i="18" s="1"/>
  <c r="G376" i="18" s="1"/>
  <c r="H371" i="18"/>
  <c r="J371" i="18" s="1"/>
  <c r="H369" i="18"/>
  <c r="J369" i="18" s="1"/>
  <c r="H367" i="18"/>
  <c r="J367" i="18" s="1"/>
  <c r="H365" i="18"/>
  <c r="I365" i="18" s="1"/>
  <c r="G365" i="18" s="1"/>
  <c r="H363" i="18"/>
  <c r="H361" i="18"/>
  <c r="H359" i="18"/>
  <c r="H357" i="18"/>
  <c r="I357" i="18" s="1"/>
  <c r="G357" i="18" s="1"/>
  <c r="H352" i="18"/>
  <c r="J352" i="18" s="1"/>
  <c r="H350" i="18"/>
  <c r="H348" i="18"/>
  <c r="H346" i="18"/>
  <c r="J346" i="18" s="1"/>
  <c r="H344" i="18"/>
  <c r="H342" i="18"/>
  <c r="H340" i="18"/>
  <c r="H331" i="18"/>
  <c r="H329" i="18"/>
  <c r="H327" i="18"/>
  <c r="I327" i="18" s="1"/>
  <c r="G327" i="18" s="1"/>
  <c r="H325" i="18"/>
  <c r="H323" i="18"/>
  <c r="I323" i="18" s="1"/>
  <c r="G323" i="18" s="1"/>
  <c r="H321" i="18"/>
  <c r="H316" i="18"/>
  <c r="I316" i="18" s="1"/>
  <c r="G316" i="18" s="1"/>
  <c r="H314" i="18"/>
  <c r="J314" i="18" s="1"/>
  <c r="H312" i="18"/>
  <c r="J312" i="18" s="1"/>
  <c r="H310" i="18"/>
  <c r="H308" i="18"/>
  <c r="H306" i="18"/>
  <c r="H304" i="18"/>
  <c r="I304" i="18" s="1"/>
  <c r="G304" i="18" s="1"/>
  <c r="H302" i="18"/>
  <c r="H297" i="18"/>
  <c r="I297" i="18" s="1"/>
  <c r="G297" i="18" s="1"/>
  <c r="H295" i="18"/>
  <c r="H293" i="18"/>
  <c r="I293" i="18" s="1"/>
  <c r="G293" i="18" s="1"/>
  <c r="H291" i="18"/>
  <c r="J291" i="18" s="1"/>
  <c r="H289" i="18"/>
  <c r="H287" i="18"/>
  <c r="H285" i="18"/>
  <c r="I285" i="18" s="1"/>
  <c r="G285" i="18" s="1"/>
  <c r="H276" i="18"/>
  <c r="H274" i="18"/>
  <c r="I274" i="18" s="1"/>
  <c r="G274" i="18" s="1"/>
  <c r="H272" i="18"/>
  <c r="H270" i="18"/>
  <c r="H268" i="18"/>
  <c r="H266" i="18"/>
  <c r="H261" i="18"/>
  <c r="J261" i="18" s="1"/>
  <c r="H259" i="18"/>
  <c r="I259" i="18" s="1"/>
  <c r="G259" i="18" s="1"/>
  <c r="H257" i="18"/>
  <c r="J257" i="18" s="1"/>
  <c r="H255" i="18"/>
  <c r="I255" i="18" s="1"/>
  <c r="G255" i="18" s="1"/>
  <c r="H253" i="18"/>
  <c r="H251" i="18"/>
  <c r="I251" i="18" s="1"/>
  <c r="G251" i="18" s="1"/>
  <c r="H249" i="18"/>
  <c r="H247" i="18"/>
  <c r="H242" i="18"/>
  <c r="J242" i="18" s="1"/>
  <c r="H240" i="18"/>
  <c r="I240" i="18" s="1"/>
  <c r="G240" i="18" s="1"/>
  <c r="H238" i="18"/>
  <c r="J238" i="18" s="1"/>
  <c r="H236" i="18"/>
  <c r="I236" i="18" s="1"/>
  <c r="G236" i="18" s="1"/>
  <c r="H234" i="18"/>
  <c r="H232" i="18"/>
  <c r="H230" i="18"/>
  <c r="H221" i="18"/>
  <c r="H219" i="18"/>
  <c r="H217" i="18"/>
  <c r="I217" i="18" s="1"/>
  <c r="G217" i="18" s="1"/>
  <c r="H215" i="18"/>
  <c r="H213" i="18"/>
  <c r="I213" i="18" s="1"/>
  <c r="G213" i="18" s="1"/>
  <c r="H211" i="18"/>
  <c r="H206" i="18"/>
  <c r="I206" i="18" s="1"/>
  <c r="G206" i="18" s="1"/>
  <c r="H204" i="18"/>
  <c r="J204" i="18" s="1"/>
  <c r="H202" i="18"/>
  <c r="J202" i="18" s="1"/>
  <c r="H200" i="18"/>
  <c r="H198" i="18"/>
  <c r="I198" i="18" s="1"/>
  <c r="G198" i="18" s="1"/>
  <c r="H196" i="18"/>
  <c r="H194" i="18"/>
  <c r="I194" i="18" s="1"/>
  <c r="G194" i="18" s="1"/>
  <c r="H192" i="18"/>
  <c r="H187" i="18"/>
  <c r="J187" i="18" s="1"/>
  <c r="H185" i="18"/>
  <c r="H183" i="18"/>
  <c r="J183" i="18" s="1"/>
  <c r="H181" i="18"/>
  <c r="J181" i="18" s="1"/>
  <c r="H179" i="18"/>
  <c r="I179" i="18" s="1"/>
  <c r="G179" i="18" s="1"/>
  <c r="H177" i="18"/>
  <c r="H175" i="18"/>
  <c r="I175" i="18" s="1"/>
  <c r="G175" i="18" s="1"/>
  <c r="H166" i="18"/>
  <c r="H164" i="18"/>
  <c r="I164" i="18" s="1"/>
  <c r="G164" i="18" s="1"/>
  <c r="H162" i="18"/>
  <c r="H160" i="18"/>
  <c r="H158" i="18"/>
  <c r="H156" i="18"/>
  <c r="I156" i="18" s="1"/>
  <c r="G156" i="18" s="1"/>
  <c r="H151" i="18"/>
  <c r="J151" i="18" s="1"/>
  <c r="H149" i="18"/>
  <c r="I149" i="18" s="1"/>
  <c r="G149" i="18" s="1"/>
  <c r="H147" i="18"/>
  <c r="J147" i="18" s="1"/>
  <c r="H145" i="18"/>
  <c r="H143" i="18"/>
  <c r="H141" i="18"/>
  <c r="H139" i="18"/>
  <c r="H137" i="18"/>
  <c r="I137" i="18" s="1"/>
  <c r="G137" i="18" s="1"/>
  <c r="H132" i="18"/>
  <c r="J132" i="18" s="1"/>
  <c r="H130" i="18"/>
  <c r="I130" i="18" s="1"/>
  <c r="G130" i="18" s="1"/>
  <c r="H128" i="18"/>
  <c r="J128" i="18" s="1"/>
  <c r="H126" i="18"/>
  <c r="I126" i="18" s="1"/>
  <c r="G126" i="18" s="1"/>
  <c r="H124" i="18"/>
  <c r="H122" i="18"/>
  <c r="H120" i="18"/>
  <c r="H111" i="18"/>
  <c r="I111" i="18" s="1"/>
  <c r="G111" i="18" s="1"/>
  <c r="H109" i="18"/>
  <c r="H107" i="18"/>
  <c r="I107" i="18" s="1"/>
  <c r="G107" i="18" s="1"/>
  <c r="H105" i="18"/>
  <c r="H103" i="18"/>
  <c r="H101" i="18"/>
  <c r="H96" i="18"/>
  <c r="J96" i="18" s="1"/>
  <c r="H94" i="18"/>
  <c r="J94" i="18" s="1"/>
  <c r="H92" i="18"/>
  <c r="G92" i="18" s="1"/>
  <c r="H90" i="18"/>
  <c r="H88" i="18"/>
  <c r="I88" i="18" s="1"/>
  <c r="G88" i="18" s="1"/>
  <c r="H86" i="18"/>
  <c r="H84" i="18"/>
  <c r="I84" i="18" s="1"/>
  <c r="G84" i="18" s="1"/>
  <c r="H82" i="18"/>
  <c r="H77" i="18"/>
  <c r="I77" i="18" s="1"/>
  <c r="G77" i="18" s="1"/>
  <c r="H75" i="18"/>
  <c r="H73" i="18"/>
  <c r="I73" i="18" s="1"/>
  <c r="G73" i="18" s="1"/>
  <c r="H71" i="18"/>
  <c r="H69" i="18"/>
  <c r="I69" i="18" s="1"/>
  <c r="G69" i="18" s="1"/>
  <c r="H67" i="18"/>
  <c r="H65" i="18"/>
  <c r="H54" i="18"/>
  <c r="H52" i="18"/>
  <c r="H50" i="18"/>
  <c r="H48" i="18"/>
  <c r="H46" i="18"/>
  <c r="H44" i="18"/>
  <c r="I44" i="18" s="1"/>
  <c r="G44" i="18" s="1"/>
  <c r="H39" i="18"/>
  <c r="J39" i="18" s="1"/>
  <c r="H37" i="18"/>
  <c r="I37" i="18" s="1"/>
  <c r="G37" i="18" s="1"/>
  <c r="H35" i="18"/>
  <c r="J35" i="18" s="1"/>
  <c r="H33" i="18"/>
  <c r="H31" i="18"/>
  <c r="H29" i="18"/>
  <c r="I29" i="18" s="1"/>
  <c r="G29" i="18" s="1"/>
  <c r="H27" i="18"/>
  <c r="H25" i="18"/>
  <c r="I25" i="18" s="1"/>
  <c r="G25" i="18" s="1"/>
  <c r="H20" i="18"/>
  <c r="J20" i="18" s="1"/>
  <c r="H18" i="18"/>
  <c r="H16" i="18"/>
  <c r="J16" i="18" s="1"/>
  <c r="H14" i="18"/>
  <c r="J14" i="18" s="1"/>
  <c r="H12" i="18"/>
  <c r="H10" i="18"/>
  <c r="I10" i="18" s="1"/>
  <c r="G10" i="18" s="1"/>
  <c r="H8" i="18"/>
  <c r="I8" i="18" s="1"/>
  <c r="G8" i="18" s="1"/>
  <c r="BA36" i="20" l="1"/>
  <c r="AW35" i="20"/>
  <c r="X35" i="20"/>
  <c r="AB34" i="20"/>
  <c r="AI43" i="20"/>
  <c r="N42" i="20"/>
  <c r="AS41" i="20"/>
  <c r="X41" i="20"/>
  <c r="AS38" i="20"/>
  <c r="AF38" i="20"/>
  <c r="W38" i="20"/>
  <c r="AS40" i="20"/>
  <c r="AD40" i="20"/>
  <c r="N40" i="20"/>
  <c r="AY46" i="20"/>
  <c r="AH46" i="20"/>
  <c r="V46" i="20"/>
  <c r="AO32" i="20"/>
  <c r="Z32" i="20"/>
  <c r="N32" i="20"/>
  <c r="AZ33" i="20"/>
  <c r="AI33" i="20"/>
  <c r="X33" i="20"/>
  <c r="AX30" i="20"/>
  <c r="AO30" i="20"/>
  <c r="AG30" i="20"/>
  <c r="X30" i="20"/>
  <c r="N30" i="20"/>
  <c r="BA31" i="20"/>
  <c r="AS31" i="20"/>
  <c r="AJ31" i="20"/>
  <c r="AA31" i="20"/>
  <c r="S31" i="20"/>
  <c r="AS29" i="20"/>
  <c r="AN35" i="20"/>
  <c r="N35" i="20"/>
  <c r="AS34" i="20"/>
  <c r="T34" i="20"/>
  <c r="T43" i="20"/>
  <c r="AO42" i="20"/>
  <c r="AH41" i="20"/>
  <c r="R41" i="20"/>
  <c r="BB38" i="20"/>
  <c r="AL38" i="20"/>
  <c r="AB38" i="20"/>
  <c r="R38" i="20"/>
  <c r="BC40" i="20"/>
  <c r="AN40" i="20"/>
  <c r="X40" i="20"/>
  <c r="AY35" i="20"/>
  <c r="Y35" i="20"/>
  <c r="AH34" i="20"/>
  <c r="AK43" i="20"/>
  <c r="V42" i="20"/>
  <c r="AY41" i="20"/>
  <c r="Y41" i="20"/>
  <c r="AU38" i="20"/>
  <c r="AG38" i="20"/>
  <c r="X38" i="20"/>
  <c r="AU40" i="20"/>
  <c r="AG40" i="20"/>
  <c r="R40" i="20"/>
  <c r="BA46" i="20"/>
  <c r="AI46" i="20"/>
  <c r="W46" i="20"/>
  <c r="AS32" i="20"/>
  <c r="AB32" i="20"/>
  <c r="Q32" i="20"/>
  <c r="BA33" i="20"/>
  <c r="AK33" i="20"/>
  <c r="Y33" i="20"/>
  <c r="AY30" i="20"/>
  <c r="AP30" i="20"/>
  <c r="AH30" i="20"/>
  <c r="Y30" i="20"/>
  <c r="Q30" i="20"/>
  <c r="BB31" i="20"/>
  <c r="AT31" i="20"/>
  <c r="AK31" i="20"/>
  <c r="AB31" i="20"/>
  <c r="T31" i="20"/>
  <c r="AU29" i="20"/>
  <c r="AB29" i="20"/>
  <c r="AH27" i="20"/>
  <c r="AD35" i="20"/>
  <c r="BA34" i="20"/>
  <c r="Z41" i="20"/>
  <c r="AI38" i="20"/>
  <c r="T38" i="20"/>
  <c r="BA40" i="20"/>
  <c r="AB40" i="20"/>
  <c r="AK46" i="20"/>
  <c r="S46" i="20"/>
  <c r="BC32" i="20"/>
  <c r="AH32" i="20"/>
  <c r="R32" i="20"/>
  <c r="AW33" i="20"/>
  <c r="AC33" i="20"/>
  <c r="AZ30" i="20"/>
  <c r="AM30" i="20"/>
  <c r="O30" i="20" s="1"/>
  <c r="AB30" i="20"/>
  <c r="R30" i="20"/>
  <c r="AY31" i="20"/>
  <c r="AN31" i="20"/>
  <c r="AC31" i="20"/>
  <c r="Q31" i="20"/>
  <c r="BA29" i="20"/>
  <c r="AH29" i="20"/>
  <c r="R29" i="20"/>
  <c r="AU27" i="20"/>
  <c r="R27" i="20"/>
  <c r="BA26" i="20"/>
  <c r="AG26" i="20"/>
  <c r="N26" i="20"/>
  <c r="AY25" i="20"/>
  <c r="AD25" i="20"/>
  <c r="AW39" i="20"/>
  <c r="AH39" i="20"/>
  <c r="V39" i="20"/>
  <c r="N20" i="20"/>
  <c r="N11" i="20"/>
  <c r="R23" i="20"/>
  <c r="V19" i="20"/>
  <c r="X21" i="20"/>
  <c r="AB20" i="20"/>
  <c r="AD27" i="20"/>
  <c r="X25" i="20"/>
  <c r="R39" i="20"/>
  <c r="AN47" i="20"/>
  <c r="AA38" i="20"/>
  <c r="AU46" i="20"/>
  <c r="V33" i="20"/>
  <c r="AH31" i="20"/>
  <c r="Z27" i="20"/>
  <c r="V25" i="20"/>
  <c r="N15" i="20"/>
  <c r="V26" i="20"/>
  <c r="T25" i="20"/>
  <c r="N14" i="20"/>
  <c r="AI26" i="20"/>
  <c r="R25" i="20"/>
  <c r="BA21" i="20"/>
  <c r="W35" i="20"/>
  <c r="AY34" i="20"/>
  <c r="V41" i="20"/>
  <c r="BC38" i="20"/>
  <c r="AH38" i="20"/>
  <c r="Q38" i="20"/>
  <c r="AY40" i="20"/>
  <c r="Z40" i="20"/>
  <c r="AG46" i="20"/>
  <c r="R46" i="20"/>
  <c r="BA32" i="20"/>
  <c r="AG32" i="20"/>
  <c r="AU33" i="20"/>
  <c r="AB33" i="20"/>
  <c r="AW30" i="20"/>
  <c r="AL30" i="20"/>
  <c r="AA30" i="20"/>
  <c r="AX31" i="20"/>
  <c r="AM31" i="20"/>
  <c r="O31" i="20" s="1"/>
  <c r="Z31" i="20"/>
  <c r="N31" i="20"/>
  <c r="AZ29" i="20"/>
  <c r="AG29" i="20"/>
  <c r="N29" i="20"/>
  <c r="AI27" i="20"/>
  <c r="N27" i="20"/>
  <c r="AY26" i="20"/>
  <c r="AD26" i="20"/>
  <c r="AW25" i="20"/>
  <c r="AB25" i="20"/>
  <c r="AU39" i="20"/>
  <c r="AG39" i="20"/>
  <c r="T39" i="20"/>
  <c r="N19" i="20"/>
  <c r="N10" i="20"/>
  <c r="AK22" i="20"/>
  <c r="R21" i="20"/>
  <c r="V20" i="20"/>
  <c r="AK34" i="20"/>
  <c r="AG42" i="20"/>
  <c r="AY38" i="20"/>
  <c r="AP40" i="20"/>
  <c r="AW46" i="20"/>
  <c r="AB46" i="20"/>
  <c r="Y32" i="20"/>
  <c r="W33" i="20"/>
  <c r="AJ30" i="20"/>
  <c r="AV31" i="20"/>
  <c r="X31" i="20"/>
  <c r="Z29" i="20"/>
  <c r="AU26" i="20"/>
  <c r="AS25" i="20"/>
  <c r="AB39" i="20"/>
  <c r="AI34" i="20"/>
  <c r="AD42" i="20"/>
  <c r="T40" i="20"/>
  <c r="X32" i="20"/>
  <c r="AI30" i="20"/>
  <c r="X29" i="20"/>
  <c r="N39" i="20"/>
  <c r="BC39" i="20"/>
  <c r="V27" i="20"/>
  <c r="BC25" i="20"/>
  <c r="BA39" i="20"/>
  <c r="V35" i="20"/>
  <c r="AP34" i="20"/>
  <c r="AB43" i="20"/>
  <c r="S41" i="20"/>
  <c r="BA38" i="20"/>
  <c r="AD38" i="20"/>
  <c r="N38" i="20"/>
  <c r="AW40" i="20"/>
  <c r="W40" i="20"/>
  <c r="BC46" i="20"/>
  <c r="AD46" i="20"/>
  <c r="N46" i="20"/>
  <c r="AY32" i="20"/>
  <c r="AD32" i="20"/>
  <c r="AS33" i="20"/>
  <c r="Z33" i="20"/>
  <c r="AV30" i="20"/>
  <c r="AK30" i="20"/>
  <c r="Z30" i="20"/>
  <c r="AW31" i="20"/>
  <c r="AL31" i="20"/>
  <c r="Y31" i="20"/>
  <c r="AY29" i="20"/>
  <c r="AD29" i="20"/>
  <c r="AG27" i="20"/>
  <c r="AW26" i="20"/>
  <c r="AB26" i="20"/>
  <c r="AU25" i="20"/>
  <c r="Z25" i="20"/>
  <c r="AT39" i="20"/>
  <c r="AD39" i="20"/>
  <c r="S39" i="20"/>
  <c r="N18" i="20"/>
  <c r="N9" i="20"/>
  <c r="T22" i="20"/>
  <c r="Z43" i="20"/>
  <c r="N41" i="20"/>
  <c r="AC38" i="20"/>
  <c r="V40" i="20"/>
  <c r="AW32" i="20"/>
  <c r="AP33" i="20"/>
  <c r="AU30" i="20"/>
  <c r="W30" i="20"/>
  <c r="AI31" i="20"/>
  <c r="AW29" i="20"/>
  <c r="Z26" i="20"/>
  <c r="AS39" i="20"/>
  <c r="N8" i="20"/>
  <c r="AP35" i="20"/>
  <c r="AJ41" i="20"/>
  <c r="AN33" i="20"/>
  <c r="V30" i="20"/>
  <c r="AV29" i="20"/>
  <c r="X26" i="20"/>
  <c r="AA39" i="20"/>
  <c r="X27" i="20"/>
  <c r="AN39" i="20"/>
  <c r="N4" i="20"/>
  <c r="T26" i="20"/>
  <c r="AK39" i="20"/>
  <c r="BA41" i="20"/>
  <c r="N17" i="20"/>
  <c r="AU32" i="20"/>
  <c r="AK25" i="20"/>
  <c r="N22" i="20"/>
  <c r="AW38" i="20"/>
  <c r="W31" i="20"/>
  <c r="N7" i="20"/>
  <c r="Y39" i="20"/>
  <c r="AO35" i="20"/>
  <c r="Z34" i="20"/>
  <c r="X42" i="20"/>
  <c r="AI41" i="20"/>
  <c r="AP38" i="20"/>
  <c r="Z38" i="20"/>
  <c r="AK40" i="20"/>
  <c r="AS46" i="20"/>
  <c r="Y46" i="20"/>
  <c r="AN32" i="20"/>
  <c r="W32" i="20"/>
  <c r="AH33" i="20"/>
  <c r="T33" i="20"/>
  <c r="BC30" i="20"/>
  <c r="AS30" i="20"/>
  <c r="AF30" i="20"/>
  <c r="U30" i="20"/>
  <c r="AR31" i="20"/>
  <c r="AG31" i="20"/>
  <c r="V31" i="20"/>
  <c r="AO29" i="20"/>
  <c r="W29" i="20"/>
  <c r="Z39" i="20"/>
  <c r="V36" i="20"/>
  <c r="AH35" i="20"/>
  <c r="Y34" i="20"/>
  <c r="AC41" i="20"/>
  <c r="AN38" i="20"/>
  <c r="Y38" i="20"/>
  <c r="AI40" i="20"/>
  <c r="AP46" i="20"/>
  <c r="X46" i="20"/>
  <c r="AK32" i="20"/>
  <c r="V32" i="20"/>
  <c r="BC33" i="20"/>
  <c r="AG33" i="20"/>
  <c r="R33" i="20"/>
  <c r="BB30" i="20"/>
  <c r="AR30" i="20"/>
  <c r="AD30" i="20"/>
  <c r="T30" i="20"/>
  <c r="BC31" i="20"/>
  <c r="AP31" i="20"/>
  <c r="AF31" i="20"/>
  <c r="U31" i="20"/>
  <c r="AK29" i="20"/>
  <c r="V29" i="20"/>
  <c r="N13" i="20"/>
  <c r="AG35" i="20"/>
  <c r="R34" i="20"/>
  <c r="AA41" i="20"/>
  <c r="AK38" i="20"/>
  <c r="V38" i="20"/>
  <c r="AH40" i="20"/>
  <c r="AO46" i="20"/>
  <c r="T46" i="20"/>
  <c r="AI32" i="20"/>
  <c r="T32" i="20"/>
  <c r="AY33" i="20"/>
  <c r="AD33" i="20"/>
  <c r="N33" i="20"/>
  <c r="BA30" i="20"/>
  <c r="AN30" i="20"/>
  <c r="AC30" i="20"/>
  <c r="S30" i="20"/>
  <c r="AZ31" i="20"/>
  <c r="AO31" i="20"/>
  <c r="AD31" i="20"/>
  <c r="R31" i="20"/>
  <c r="BC29" i="20"/>
  <c r="AI29" i="20"/>
  <c r="T29" i="20"/>
  <c r="AW27" i="20"/>
  <c r="T27" i="20"/>
  <c r="BC26" i="20"/>
  <c r="AH26" i="20"/>
  <c r="R26" i="20"/>
  <c r="BA25" i="20"/>
  <c r="AG25" i="20"/>
  <c r="N25" i="20"/>
  <c r="AY39" i="20"/>
  <c r="AI39" i="20"/>
  <c r="X39" i="20"/>
  <c r="N21" i="20"/>
  <c r="N12" i="20"/>
  <c r="AB19" i="20"/>
  <c r="AI21" i="20"/>
  <c r="AU20" i="20"/>
  <c r="R43" i="20"/>
  <c r="AO40" i="20"/>
  <c r="Z46" i="20"/>
  <c r="AT30" i="20"/>
  <c r="AU31" i="20"/>
  <c r="AS26" i="20"/>
  <c r="AP39" i="20"/>
  <c r="AK26" i="20"/>
  <c r="AI25" i="20"/>
  <c r="N23" i="20"/>
  <c r="AH25" i="20"/>
  <c r="BC19" i="20"/>
  <c r="AN20" i="20"/>
  <c r="AN27" i="20"/>
  <c r="AL32" i="20"/>
  <c r="AN29" i="20"/>
  <c r="S29" i="20"/>
  <c r="AJ29" i="20"/>
  <c r="W19" i="20"/>
  <c r="AC39" i="20"/>
  <c r="AP41" i="20"/>
  <c r="W47" i="20"/>
  <c r="AH47" i="20"/>
  <c r="AG41" i="20"/>
  <c r="Q43" i="20"/>
  <c r="AJ48" i="20"/>
  <c r="AU52" i="20"/>
  <c r="BA43" i="20"/>
  <c r="BC48" i="20"/>
  <c r="AD48" i="20"/>
  <c r="T41" i="20"/>
  <c r="AP42" i="20"/>
  <c r="AI47" i="20"/>
  <c r="Q52" i="20"/>
  <c r="V43" i="20"/>
  <c r="N48" i="20"/>
  <c r="R52" i="20"/>
  <c r="W43" i="20"/>
  <c r="Y48" i="20"/>
  <c r="S52" i="20"/>
  <c r="AK42" i="20"/>
  <c r="AL47" i="20"/>
  <c r="AN49" i="20"/>
  <c r="AB36" i="20"/>
  <c r="AK36" i="20"/>
  <c r="R54" i="20"/>
  <c r="AG52" i="20"/>
  <c r="Z35" i="20"/>
  <c r="AC54" i="20"/>
  <c r="AS35" i="20"/>
  <c r="AI52" i="20"/>
  <c r="AK35" i="20"/>
  <c r="N34" i="20"/>
  <c r="R36" i="20"/>
  <c r="AB27" i="20"/>
  <c r="AZ23" i="20"/>
  <c r="AH23" i="20"/>
  <c r="AC25" i="20"/>
  <c r="AA29" i="20"/>
  <c r="AJ34" i="20"/>
  <c r="AJ38" i="20"/>
  <c r="AA46" i="20"/>
  <c r="AF35" i="20"/>
  <c r="W20" i="20"/>
  <c r="Q41" i="20"/>
  <c r="AB48" i="20"/>
  <c r="U35" i="20"/>
  <c r="Y49" i="20"/>
  <c r="AY49" i="20"/>
  <c r="AO41" i="20"/>
  <c r="Y43" i="20"/>
  <c r="AS48" i="20"/>
  <c r="AX54" i="20"/>
  <c r="N47" i="20"/>
  <c r="R49" i="20"/>
  <c r="AA49" i="20"/>
  <c r="AB41" i="20"/>
  <c r="AY42" i="20"/>
  <c r="AZ47" i="20"/>
  <c r="AM52" i="20"/>
  <c r="O52" i="20" s="1"/>
  <c r="AD43" i="20"/>
  <c r="X48" i="20"/>
  <c r="AB52" i="20"/>
  <c r="AN43" i="20"/>
  <c r="AH48" i="20"/>
  <c r="AC52" i="20"/>
  <c r="BB42" i="20"/>
  <c r="AU47" i="20"/>
  <c r="AW49" i="20"/>
  <c r="AW54" i="20"/>
  <c r="T36" i="20"/>
  <c r="Z54" i="20"/>
  <c r="AO52" i="20"/>
  <c r="AI35" i="20"/>
  <c r="AP54" i="20"/>
  <c r="BA35" i="20"/>
  <c r="AZ52" i="20"/>
  <c r="Y36" i="20"/>
  <c r="X34" i="20"/>
  <c r="Z36" i="20"/>
  <c r="AK27" i="20"/>
  <c r="BC27" i="20"/>
  <c r="V22" i="20"/>
  <c r="BA19" i="20"/>
  <c r="AJ20" i="20"/>
  <c r="R19" i="20"/>
  <c r="AH22" i="20"/>
  <c r="Y19" i="20"/>
  <c r="AO22" i="20"/>
  <c r="AG19" i="20"/>
  <c r="AC26" i="20"/>
  <c r="AN19" i="20"/>
  <c r="AS27" i="20"/>
  <c r="Y25" i="20"/>
  <c r="AX42" i="20"/>
  <c r="Y47" i="20"/>
  <c r="BA52" i="20"/>
  <c r="AX41" i="20"/>
  <c r="AH43" i="20"/>
  <c r="BA48" i="20"/>
  <c r="AK54" i="20"/>
  <c r="X47" i="20"/>
  <c r="Z49" i="20"/>
  <c r="AJ49" i="20"/>
  <c r="AK41" i="20"/>
  <c r="U43" i="20"/>
  <c r="W48" i="20"/>
  <c r="AU41" i="20"/>
  <c r="AM43" i="20"/>
  <c r="O43" i="20" s="1"/>
  <c r="AG48" i="20"/>
  <c r="AD41" i="20"/>
  <c r="AW43" i="20"/>
  <c r="AP48" i="20"/>
  <c r="AS52" i="20"/>
  <c r="N43" i="20"/>
  <c r="BC47" i="20"/>
  <c r="T52" i="20"/>
  <c r="AJ54" i="20"/>
  <c r="AS36" i="20"/>
  <c r="AL54" i="20"/>
  <c r="AX52" i="20"/>
  <c r="AR35" i="20"/>
  <c r="AP52" i="20"/>
  <c r="N36" i="20"/>
  <c r="W34" i="20"/>
  <c r="AH36" i="20"/>
  <c r="AG34" i="20"/>
  <c r="AI36" i="20"/>
  <c r="BA27" i="20"/>
  <c r="AY27" i="20"/>
  <c r="AI23" i="20"/>
  <c r="AP26" i="20"/>
  <c r="AP32" i="20"/>
  <c r="AO25" i="20"/>
  <c r="AX29" i="20"/>
  <c r="AO39" i="20"/>
  <c r="Y26" i="20"/>
  <c r="AT46" i="20"/>
  <c r="AH49" i="20"/>
  <c r="AP47" i="20"/>
  <c r="U42" i="20"/>
  <c r="AP43" i="20"/>
  <c r="N49" i="20"/>
  <c r="AI54" i="20"/>
  <c r="AG47" i="20"/>
  <c r="AI49" i="20"/>
  <c r="AS49" i="20"/>
  <c r="AT41" i="20"/>
  <c r="AC43" i="20"/>
  <c r="AN48" i="20"/>
  <c r="BC41" i="20"/>
  <c r="AV43" i="20"/>
  <c r="AO48" i="20"/>
  <c r="AM41" i="20"/>
  <c r="O41" i="20" s="1"/>
  <c r="T47" i="20"/>
  <c r="AY48" i="20"/>
  <c r="AF41" i="20"/>
  <c r="X43" i="20"/>
  <c r="R48" i="20"/>
  <c r="AF29" i="20"/>
  <c r="AO26" i="20"/>
  <c r="AM46" i="20"/>
  <c r="O46" i="20" s="1"/>
  <c r="AC20" i="20"/>
  <c r="AT40" i="20"/>
  <c r="Y27" i="20"/>
  <c r="AO33" i="20"/>
  <c r="V52" i="20"/>
  <c r="T48" i="20"/>
  <c r="AC42" i="20"/>
  <c r="AY43" i="20"/>
  <c r="X49" i="20"/>
  <c r="W42" i="20"/>
  <c r="AO47" i="20"/>
  <c r="AZ49" i="20"/>
  <c r="BA49" i="20"/>
  <c r="BB41" i="20"/>
  <c r="AU43" i="20"/>
  <c r="AW48" i="20"/>
  <c r="R42" i="20"/>
  <c r="S47" i="20"/>
  <c r="AX48" i="20"/>
  <c r="AA42" i="20"/>
  <c r="AB47" i="20"/>
  <c r="V49" i="20"/>
  <c r="AN41" i="20"/>
  <c r="AG43" i="20"/>
  <c r="Z48" i="20"/>
  <c r="AA36" i="20"/>
  <c r="AK52" i="20"/>
  <c r="N54" i="20"/>
  <c r="AM36" i="20"/>
  <c r="O36" i="20" s="1"/>
  <c r="AL34" i="20"/>
  <c r="AF36" i="20"/>
  <c r="V34" i="20"/>
  <c r="AG36" i="20"/>
  <c r="AN34" i="20"/>
  <c r="AY36" i="20"/>
  <c r="AX34" i="20"/>
  <c r="AH54" i="20"/>
  <c r="BC54" i="20"/>
  <c r="Y21" i="20"/>
  <c r="AC29" i="20"/>
  <c r="W25" i="20"/>
  <c r="AC27" i="20"/>
  <c r="Y29" i="20"/>
  <c r="U32" i="20"/>
  <c r="AF47" i="20"/>
  <c r="AW47" i="20"/>
  <c r="AL42" i="20"/>
  <c r="V47" i="20"/>
  <c r="AG49" i="20"/>
  <c r="AN42" i="20"/>
  <c r="AC48" i="20"/>
  <c r="W52" i="20"/>
  <c r="N52" i="20"/>
  <c r="Q42" i="20"/>
  <c r="BC43" i="20"/>
  <c r="T49" i="20"/>
  <c r="Z42" i="20"/>
  <c r="AA47" i="20"/>
  <c r="AC49" i="20"/>
  <c r="AJ42" i="20"/>
  <c r="AK47" i="20"/>
  <c r="AD49" i="20"/>
  <c r="AW41" i="20"/>
  <c r="AO43" i="20"/>
  <c r="AZ48" i="20"/>
  <c r="BB36" i="20"/>
  <c r="AW52" i="20"/>
  <c r="X54" i="20"/>
  <c r="AB54" i="20"/>
  <c r="AU34" i="20"/>
  <c r="AN36" i="20"/>
  <c r="AD34" i="20"/>
  <c r="AO36" i="20"/>
  <c r="AW34" i="20"/>
  <c r="V54" i="20"/>
  <c r="AC35" i="20"/>
  <c r="AN25" i="20"/>
  <c r="AM29" i="20"/>
  <c r="O29" i="20" s="1"/>
  <c r="BA23" i="20"/>
  <c r="AO27" i="20"/>
  <c r="W26" i="20"/>
  <c r="AO21" i="20"/>
  <c r="BB29" i="20"/>
  <c r="AN46" i="20"/>
  <c r="AO38" i="20"/>
  <c r="AP29" i="20"/>
  <c r="AR46" i="20"/>
  <c r="AR32" i="20"/>
  <c r="AY47" i="20"/>
  <c r="AP49" i="20"/>
  <c r="AI48" i="20"/>
  <c r="AU42" i="20"/>
  <c r="AD47" i="20"/>
  <c r="AO49" i="20"/>
  <c r="AW42" i="20"/>
  <c r="AL48" i="20"/>
  <c r="BB52" i="20"/>
  <c r="Y52" i="20"/>
  <c r="Y42" i="20"/>
  <c r="R47" i="20"/>
  <c r="AB49" i="20"/>
  <c r="AI42" i="20"/>
  <c r="AS47" i="20"/>
  <c r="AU49" i="20"/>
  <c r="AS42" i="20"/>
  <c r="BB47" i="20"/>
  <c r="AM49" i="20"/>
  <c r="O49" i="20" s="1"/>
  <c r="T42" i="20"/>
  <c r="AX43" i="20"/>
  <c r="W49" i="20"/>
  <c r="Y54" i="20"/>
  <c r="AJ36" i="20"/>
  <c r="AU36" i="20"/>
  <c r="AO54" i="20"/>
  <c r="BC34" i="20"/>
  <c r="AW36" i="20"/>
  <c r="AM34" i="20"/>
  <c r="O34" i="20" s="1"/>
  <c r="AD54" i="20"/>
  <c r="T35" i="20"/>
  <c r="AG54" i="20"/>
  <c r="AU35" i="20"/>
  <c r="AN26" i="20"/>
  <c r="AT29" i="20"/>
  <c r="AP27" i="20"/>
  <c r="AP25" i="20"/>
  <c r="W27" i="20"/>
  <c r="AP21" i="20"/>
  <c r="AA40" i="20"/>
  <c r="U46" i="20"/>
  <c r="AK48" i="20"/>
  <c r="AH52" i="20"/>
  <c r="AT52" i="20"/>
  <c r="BC42" i="20"/>
  <c r="AM47" i="20"/>
  <c r="O47" i="20" s="1"/>
  <c r="AF52" i="20"/>
  <c r="AS43" i="20"/>
  <c r="AU48" i="20"/>
  <c r="V48" i="20"/>
  <c r="BC52" i="20"/>
  <c r="AH42" i="20"/>
  <c r="Z47" i="20"/>
  <c r="AK49" i="20"/>
  <c r="AR42" i="20"/>
  <c r="BA47" i="20"/>
  <c r="BC49" i="20"/>
  <c r="BA42" i="20"/>
  <c r="Q48" i="20"/>
  <c r="AV49" i="20"/>
  <c r="AB42" i="20"/>
  <c r="AC47" i="20"/>
  <c r="AF49" i="20"/>
  <c r="Q54" i="20"/>
  <c r="S36" i="20"/>
  <c r="BC36" i="20"/>
  <c r="X52" i="20"/>
  <c r="R35" i="20"/>
  <c r="T54" i="20"/>
  <c r="AJ35" i="20"/>
  <c r="Z52" i="20"/>
  <c r="AB35" i="20"/>
  <c r="AU54" i="20"/>
  <c r="BC35" i="20"/>
  <c r="AY23" i="20"/>
  <c r="X23" i="20"/>
  <c r="AD36" i="20"/>
  <c r="W54" i="20"/>
  <c r="AO23" i="20"/>
  <c r="W22" i="20"/>
  <c r="AW23" i="20"/>
  <c r="BA20" i="20"/>
  <c r="Z19" i="20"/>
  <c r="AU21" i="20"/>
  <c r="T21" i="20"/>
  <c r="AS21" i="20"/>
  <c r="T19" i="20"/>
  <c r="AN23" i="20"/>
  <c r="BC23" i="20"/>
  <c r="AO20" i="20"/>
  <c r="AK19" i="20"/>
  <c r="W23" i="20"/>
  <c r="AU23" i="20"/>
  <c r="Y23" i="20"/>
  <c r="AI20" i="20"/>
  <c r="AP20" i="20"/>
  <c r="AP23" i="20"/>
  <c r="BA54" i="20"/>
  <c r="R22" i="20"/>
  <c r="AB22" i="20"/>
  <c r="AW21" i="20"/>
  <c r="AP19" i="20"/>
  <c r="AH19" i="20"/>
  <c r="AC34" i="20"/>
  <c r="AZ54" i="20"/>
  <c r="AS20" i="20"/>
  <c r="AC21" i="20"/>
  <c r="AU19" i="20"/>
  <c r="AW19" i="20"/>
  <c r="V21" i="20"/>
  <c r="AG20" i="20"/>
  <c r="AS23" i="20"/>
  <c r="AS19" i="20"/>
  <c r="AX19" i="20"/>
  <c r="AD22" i="20"/>
  <c r="BA22" i="20"/>
  <c r="AY19" i="20"/>
  <c r="AN22" i="20"/>
  <c r="AD23" i="20"/>
  <c r="AN21" i="20"/>
  <c r="AG22" i="20"/>
  <c r="AH21" i="20"/>
  <c r="W36" i="20"/>
  <c r="AY20" i="20"/>
  <c r="AG23" i="20"/>
  <c r="AC23" i="20"/>
  <c r="AC22" i="20"/>
  <c r="AH20" i="20"/>
  <c r="AU22" i="20"/>
  <c r="AS22" i="20"/>
  <c r="R20" i="20"/>
  <c r="X19" i="20"/>
  <c r="BC20" i="20"/>
  <c r="AY22" i="20"/>
  <c r="AY52" i="20"/>
  <c r="AS54" i="20"/>
  <c r="X36" i="20"/>
  <c r="AY54" i="20"/>
  <c r="AD52" i="20"/>
  <c r="AF34" i="20"/>
  <c r="AJ22" i="20"/>
  <c r="T20" i="20"/>
  <c r="AC36" i="20"/>
  <c r="AP36" i="20"/>
  <c r="AN54" i="20"/>
  <c r="AK21" i="20"/>
  <c r="AT36" i="20"/>
  <c r="AO34" i="20"/>
  <c r="BC22" i="20"/>
  <c r="AA22" i="20"/>
  <c r="W21" i="20"/>
  <c r="AI19" i="20"/>
  <c r="AP22" i="20"/>
  <c r="BC21" i="20"/>
  <c r="X22" i="20"/>
  <c r="AB21" i="20"/>
  <c r="Z21" i="20"/>
  <c r="AW20" i="20"/>
  <c r="AK20" i="20"/>
  <c r="AY21" i="20"/>
  <c r="Y22" i="20"/>
  <c r="AK23" i="20"/>
  <c r="AC19" i="20"/>
  <c r="AG21" i="20"/>
  <c r="AD21" i="20"/>
  <c r="AB23" i="20"/>
  <c r="AD19" i="20"/>
  <c r="AI22" i="20"/>
  <c r="T23" i="20"/>
  <c r="Z23" i="20"/>
  <c r="Z22" i="20"/>
  <c r="X20" i="20"/>
  <c r="AW22" i="20"/>
  <c r="AA19" i="20"/>
  <c r="Z20" i="20"/>
  <c r="AO19" i="20"/>
  <c r="Y20" i="20"/>
  <c r="V23" i="20"/>
  <c r="AD20" i="20"/>
  <c r="AV20" i="20"/>
  <c r="AL20" i="20"/>
  <c r="AV23" i="20"/>
  <c r="S22" i="20"/>
  <c r="AV47" i="20"/>
  <c r="AV26" i="20"/>
  <c r="AX39" i="20"/>
  <c r="S20" i="20"/>
  <c r="AX46" i="20"/>
  <c r="BB22" i="20"/>
  <c r="AA23" i="20"/>
  <c r="AZ20" i="20"/>
  <c r="AV33" i="20"/>
  <c r="AT49" i="20"/>
  <c r="Y40" i="20"/>
  <c r="AZ41" i="20"/>
  <c r="AC32" i="20"/>
  <c r="Q49" i="20"/>
  <c r="AL27" i="20"/>
  <c r="BB48" i="20"/>
  <c r="AL46" i="20"/>
  <c r="AZ21" i="20"/>
  <c r="S35" i="20"/>
  <c r="AA34" i="20"/>
  <c r="AA20" i="20"/>
  <c r="AF26" i="20"/>
  <c r="AA48" i="20"/>
  <c r="AL39" i="20"/>
  <c r="AR52" i="20"/>
  <c r="AR41" i="20"/>
  <c r="AR36" i="20"/>
  <c r="AR27" i="20"/>
  <c r="U22" i="20"/>
  <c r="AM40" i="20"/>
  <c r="O40" i="20" s="1"/>
  <c r="U52" i="20"/>
  <c r="U36" i="20"/>
  <c r="AR22" i="20"/>
  <c r="U40" i="20"/>
  <c r="U21" i="20"/>
  <c r="AL29" i="20"/>
  <c r="AZ43" i="20"/>
  <c r="AZ34" i="20"/>
  <c r="AF39" i="20"/>
  <c r="S38" i="20"/>
  <c r="AR40" i="20"/>
  <c r="AF54" i="20"/>
  <c r="AM38" i="20"/>
  <c r="O38" i="20" s="1"/>
  <c r="AX38" i="20"/>
  <c r="AM23" i="20"/>
  <c r="O23" i="20" s="1"/>
  <c r="AC46" i="20"/>
  <c r="U25" i="20"/>
  <c r="S43" i="20"/>
  <c r="AL41" i="20"/>
  <c r="BB20" i="20"/>
  <c r="AJ23" i="20"/>
  <c r="U39" i="20"/>
  <c r="AF40" i="20"/>
  <c r="AT32" i="20"/>
  <c r="AV42" i="20"/>
  <c r="U19" i="20"/>
  <c r="AL19" i="20"/>
  <c r="AJ21" i="20"/>
  <c r="S23" i="20"/>
  <c r="AL23" i="20"/>
  <c r="AJ46" i="20"/>
  <c r="S26" i="20"/>
  <c r="AL43" i="20"/>
  <c r="AX22" i="20"/>
  <c r="AV48" i="20"/>
  <c r="AL21" i="20"/>
  <c r="BB25" i="20"/>
  <c r="AF23" i="20"/>
  <c r="AV36" i="20"/>
  <c r="AF32" i="20"/>
  <c r="AM54" i="20"/>
  <c r="O54" i="20" s="1"/>
  <c r="AM32" i="20"/>
  <c r="O32" i="20" s="1"/>
  <c r="AT33" i="20"/>
  <c r="AR43" i="20"/>
  <c r="BB32" i="20"/>
  <c r="AM48" i="20"/>
  <c r="O48" i="20" s="1"/>
  <c r="AJ47" i="20"/>
  <c r="AL22" i="20"/>
  <c r="AV41" i="20"/>
  <c r="AZ38" i="20"/>
  <c r="AV21" i="20"/>
  <c r="AA32" i="20"/>
  <c r="AX47" i="20"/>
  <c r="U41" i="20"/>
  <c r="U27" i="20"/>
  <c r="AR26" i="20"/>
  <c r="AJ26" i="20"/>
  <c r="AV40" i="20"/>
  <c r="AJ39" i="20"/>
  <c r="AA52" i="20"/>
  <c r="AF22" i="20"/>
  <c r="U49" i="20"/>
  <c r="AR21" i="20"/>
  <c r="AX26" i="20"/>
  <c r="AJ40" i="20"/>
  <c r="AM19" i="20"/>
  <c r="O19" i="20" s="1"/>
  <c r="Q47" i="20"/>
  <c r="U48" i="20"/>
  <c r="AR20" i="20"/>
  <c r="AV54" i="20"/>
  <c r="AA35" i="20"/>
  <c r="AM27" i="20"/>
  <c r="O27" i="20" s="1"/>
  <c r="AV34" i="20"/>
  <c r="AR33" i="20"/>
  <c r="BB40" i="20"/>
  <c r="S42" i="20"/>
  <c r="AF25" i="20"/>
  <c r="AR23" i="20"/>
  <c r="S27" i="20"/>
  <c r="AL25" i="20"/>
  <c r="AX27" i="20"/>
  <c r="AT27" i="20"/>
  <c r="AZ46" i="20"/>
  <c r="AF27" i="20"/>
  <c r="S54" i="20"/>
  <c r="AA26" i="20"/>
  <c r="Q46" i="20"/>
  <c r="AV25" i="20"/>
  <c r="AL26" i="20"/>
  <c r="AX25" i="20"/>
  <c r="Q34" i="20"/>
  <c r="AM33" i="20"/>
  <c r="O33" i="20" s="1"/>
  <c r="AZ32" i="20"/>
  <c r="BB33" i="20"/>
  <c r="AL35" i="20"/>
  <c r="AA21" i="20"/>
  <c r="AT38" i="20"/>
  <c r="BB43" i="20"/>
  <c r="BB49" i="20"/>
  <c r="AX23" i="20"/>
  <c r="Q39" i="20"/>
  <c r="AJ43" i="20"/>
  <c r="S21" i="20"/>
  <c r="AL33" i="20"/>
  <c r="AA43" i="20"/>
  <c r="AF42" i="20"/>
  <c r="AR49" i="20"/>
  <c r="AR34" i="20"/>
  <c r="AV52" i="20"/>
  <c r="Q25" i="20"/>
  <c r="AM22" i="20"/>
  <c r="O22" i="20" s="1"/>
  <c r="Q23" i="20"/>
  <c r="AX49" i="20"/>
  <c r="U34" i="20"/>
  <c r="AJ27" i="20"/>
  <c r="S40" i="20"/>
  <c r="AM35" i="20"/>
  <c r="O35" i="20" s="1"/>
  <c r="AT23" i="20"/>
  <c r="AR39" i="20"/>
  <c r="Q26" i="20"/>
  <c r="AM25" i="20"/>
  <c r="O25" i="20" s="1"/>
  <c r="AF48" i="20"/>
  <c r="AR48" i="20"/>
  <c r="U20" i="20"/>
  <c r="AJ25" i="20"/>
  <c r="AT43" i="20"/>
  <c r="S33" i="20"/>
  <c r="AT25" i="20"/>
  <c r="AA25" i="20"/>
  <c r="Q27" i="20"/>
  <c r="AZ27" i="20"/>
  <c r="AT54" i="20"/>
  <c r="AX35" i="20"/>
  <c r="AN52" i="20"/>
  <c r="AX32" i="20"/>
  <c r="Q33" i="20"/>
  <c r="AR38" i="20"/>
  <c r="Q22" i="20"/>
  <c r="AM20" i="20"/>
  <c r="O20" i="20" s="1"/>
  <c r="AA27" i="20"/>
  <c r="AV27" i="20"/>
  <c r="AL49" i="20"/>
  <c r="AT34" i="20"/>
  <c r="AV38" i="20"/>
  <c r="AX36" i="20"/>
  <c r="S34" i="20"/>
  <c r="AJ52" i="20"/>
  <c r="U54" i="20"/>
  <c r="S25" i="20"/>
  <c r="BB21" i="20"/>
  <c r="AX21" i="20"/>
  <c r="Q35" i="20"/>
  <c r="AZ26" i="20"/>
  <c r="BB35" i="20"/>
  <c r="Q36" i="20"/>
  <c r="AT35" i="20"/>
  <c r="AT26" i="20"/>
  <c r="AZ19" i="20"/>
  <c r="BB39" i="20"/>
  <c r="AL52" i="20"/>
  <c r="AR47" i="20"/>
  <c r="AV19" i="20"/>
  <c r="AF21" i="20"/>
  <c r="Q21" i="20"/>
  <c r="AX40" i="20"/>
  <c r="BB34" i="20"/>
  <c r="AT42" i="20"/>
  <c r="AZ25" i="20"/>
  <c r="AL40" i="20"/>
  <c r="BB27" i="20"/>
  <c r="AM21" i="20"/>
  <c r="O21" i="20" s="1"/>
  <c r="AF19" i="20"/>
  <c r="Q29" i="20"/>
  <c r="BB54" i="20"/>
  <c r="AJ33" i="20"/>
  <c r="AF20" i="20"/>
  <c r="S19" i="20"/>
  <c r="AZ22" i="20"/>
  <c r="AV22" i="20"/>
  <c r="AC40" i="20"/>
  <c r="AA54" i="20"/>
  <c r="AZ39" i="20"/>
  <c r="Q19" i="20"/>
  <c r="W39" i="20"/>
  <c r="AV32" i="20"/>
  <c r="AT22" i="20"/>
  <c r="AT20" i="20"/>
  <c r="S32" i="20"/>
  <c r="S49" i="20"/>
  <c r="AV39" i="20"/>
  <c r="AT47" i="20"/>
  <c r="BB46" i="20"/>
  <c r="AV46" i="20"/>
  <c r="AM26" i="20"/>
  <c r="O26" i="20" s="1"/>
  <c r="AM39" i="20"/>
  <c r="O39" i="20" s="1"/>
  <c r="W41" i="20"/>
  <c r="AT21" i="20"/>
  <c r="AZ35" i="20"/>
  <c r="AX33" i="20"/>
  <c r="Q20" i="20"/>
  <c r="BB26" i="20"/>
  <c r="AZ42" i="20"/>
  <c r="AV35" i="20"/>
  <c r="AR54" i="20"/>
  <c r="U47" i="20"/>
  <c r="U38" i="20"/>
  <c r="U29" i="20"/>
  <c r="U23" i="20"/>
  <c r="AR19" i="20"/>
  <c r="AF33" i="20"/>
  <c r="AA33" i="20"/>
  <c r="AF46" i="20"/>
  <c r="AF43" i="20"/>
  <c r="U26" i="20"/>
  <c r="AT19" i="20"/>
  <c r="S48" i="20"/>
  <c r="BB23" i="20"/>
  <c r="AT48" i="20"/>
  <c r="AZ36" i="20"/>
  <c r="U33" i="20"/>
  <c r="BB19" i="20"/>
  <c r="AZ40" i="20"/>
  <c r="AL36" i="20"/>
  <c r="AJ19" i="20"/>
  <c r="AJ32" i="20"/>
  <c r="AR25" i="20"/>
  <c r="AM42" i="20"/>
  <c r="O42" i="20" s="1"/>
  <c r="Q40" i="20"/>
  <c r="AX20" i="20"/>
  <c r="AR29" i="20"/>
  <c r="BC7" i="20"/>
  <c r="R4" i="20"/>
  <c r="AY7" i="20"/>
  <c r="T8" i="20"/>
  <c r="AB8" i="20"/>
  <c r="AK8" i="20"/>
  <c r="AW9" i="20"/>
  <c r="R10" i="20"/>
  <c r="Z10" i="20"/>
  <c r="AI10" i="20"/>
  <c r="AU11" i="20"/>
  <c r="BC11" i="20"/>
  <c r="X12" i="20"/>
  <c r="AG12" i="20"/>
  <c r="AS13" i="20"/>
  <c r="BA13" i="20"/>
  <c r="V14" i="20"/>
  <c r="AD14" i="20"/>
  <c r="X15" i="20"/>
  <c r="AG15" i="20"/>
  <c r="X17" i="20"/>
  <c r="AO17" i="20"/>
  <c r="X18" i="20"/>
  <c r="AR18" i="20"/>
  <c r="AB4" i="20"/>
  <c r="AW4" i="20"/>
  <c r="R7" i="20"/>
  <c r="Z7" i="20"/>
  <c r="AI7" i="20"/>
  <c r="AU8" i="20"/>
  <c r="BC8" i="20"/>
  <c r="X9" i="20"/>
  <c r="AG9" i="20"/>
  <c r="AS10" i="20"/>
  <c r="BA10" i="20"/>
  <c r="V11" i="20"/>
  <c r="AD11" i="20"/>
  <c r="AY12" i="20"/>
  <c r="T13" i="20"/>
  <c r="AB13" i="20"/>
  <c r="AK13" i="20"/>
  <c r="AW14" i="20"/>
  <c r="AH15" i="20"/>
  <c r="AY15" i="20"/>
  <c r="AC17" i="20"/>
  <c r="AU17" i="20"/>
  <c r="Y18" i="20"/>
  <c r="AX18" i="20"/>
  <c r="T4" i="20"/>
  <c r="AG4" i="20"/>
  <c r="AS7" i="20"/>
  <c r="BA7" i="20"/>
  <c r="V8" i="20"/>
  <c r="AD8" i="20"/>
  <c r="AY9" i="20"/>
  <c r="T10" i="20"/>
  <c r="AB10" i="20"/>
  <c r="AK10" i="20"/>
  <c r="AW11" i="20"/>
  <c r="R12" i="20"/>
  <c r="Z12" i="20"/>
  <c r="AI12" i="20"/>
  <c r="AU13" i="20"/>
  <c r="BC13" i="20"/>
  <c r="X14" i="20"/>
  <c r="AG14" i="20"/>
  <c r="R15" i="20"/>
  <c r="Z15" i="20"/>
  <c r="AI15" i="20"/>
  <c r="AD17" i="20"/>
  <c r="AV17" i="20"/>
  <c r="Z18" i="20"/>
  <c r="AY18" i="20"/>
  <c r="AD4" i="20"/>
  <c r="AY4" i="20"/>
  <c r="T7" i="20"/>
  <c r="AB7" i="20"/>
  <c r="AK7" i="20"/>
  <c r="AW8" i="20"/>
  <c r="R9" i="20"/>
  <c r="Z9" i="20"/>
  <c r="AI9" i="20"/>
  <c r="AU10" i="20"/>
  <c r="BC10" i="20"/>
  <c r="X11" i="20"/>
  <c r="AG11" i="20"/>
  <c r="AS12" i="20"/>
  <c r="BA12" i="20"/>
  <c r="V13" i="20"/>
  <c r="AD13" i="20"/>
  <c r="Y14" i="20"/>
  <c r="AH14" i="20"/>
  <c r="AP14" i="20"/>
  <c r="AY14" i="20"/>
  <c r="AS15" i="20"/>
  <c r="AF17" i="20"/>
  <c r="AW17" i="20"/>
  <c r="AG18" i="20"/>
  <c r="AZ18" i="20"/>
  <c r="V4" i="20"/>
  <c r="AI4" i="20"/>
  <c r="AU7" i="20"/>
  <c r="X8" i="20"/>
  <c r="AG8" i="20"/>
  <c r="AS9" i="20"/>
  <c r="BA9" i="20"/>
  <c r="V10" i="20"/>
  <c r="AD10" i="20"/>
  <c r="AY11" i="20"/>
  <c r="T12" i="20"/>
  <c r="AB12" i="20"/>
  <c r="AK12" i="20"/>
  <c r="AW13" i="20"/>
  <c r="R14" i="20"/>
  <c r="Z14" i="20"/>
  <c r="AI14" i="20"/>
  <c r="T15" i="20"/>
  <c r="AB15" i="20"/>
  <c r="AK15" i="20"/>
  <c r="BC15" i="20"/>
  <c r="AG17" i="20"/>
  <c r="AX17" i="20"/>
  <c r="AH18" i="20"/>
  <c r="AV18" i="20"/>
  <c r="AM18" i="20"/>
  <c r="O18" i="20" s="1"/>
  <c r="AD18" i="20"/>
  <c r="V18" i="20"/>
  <c r="BA17" i="20"/>
  <c r="AS17" i="20"/>
  <c r="AJ17" i="20"/>
  <c r="AA17" i="20"/>
  <c r="S17" i="20"/>
  <c r="BC18" i="20"/>
  <c r="AU18" i="20"/>
  <c r="AL18" i="20"/>
  <c r="AC18" i="20"/>
  <c r="U18" i="20"/>
  <c r="AZ17" i="20"/>
  <c r="AR17" i="20"/>
  <c r="AI17" i="20"/>
  <c r="Z17" i="20"/>
  <c r="R17" i="20"/>
  <c r="BB18" i="20"/>
  <c r="AT18" i="20"/>
  <c r="AK18" i="20"/>
  <c r="AB18" i="20"/>
  <c r="T18" i="20"/>
  <c r="AY17" i="20"/>
  <c r="AP17" i="20"/>
  <c r="AH17" i="20"/>
  <c r="Y17" i="20"/>
  <c r="Q17" i="20"/>
  <c r="BA15" i="20"/>
  <c r="BA18" i="20"/>
  <c r="AS18" i="20"/>
  <c r="AJ18" i="20"/>
  <c r="AA18" i="20"/>
  <c r="S18" i="20"/>
  <c r="AW18" i="20"/>
  <c r="AN18" i="20"/>
  <c r="AF18" i="20"/>
  <c r="W18" i="20"/>
  <c r="BB17" i="20"/>
  <c r="AT17" i="20"/>
  <c r="AK17" i="20"/>
  <c r="AB17" i="20"/>
  <c r="T17" i="20"/>
  <c r="X4" i="20"/>
  <c r="AS4" i="20"/>
  <c r="BA4" i="20"/>
  <c r="V7" i="20"/>
  <c r="AD7" i="20"/>
  <c r="Y8" i="20"/>
  <c r="AY8" i="20"/>
  <c r="T9" i="20"/>
  <c r="AB9" i="20"/>
  <c r="AK9" i="20"/>
  <c r="AN10" i="20"/>
  <c r="AW10" i="20"/>
  <c r="R11" i="20"/>
  <c r="Z11" i="20"/>
  <c r="AI11" i="20"/>
  <c r="AU12" i="20"/>
  <c r="BC12" i="20"/>
  <c r="X13" i="20"/>
  <c r="AG13" i="20"/>
  <c r="AS14" i="20"/>
  <c r="BA14" i="20"/>
  <c r="AU15" i="20"/>
  <c r="U17" i="20"/>
  <c r="AL17" i="20"/>
  <c r="BC17" i="20"/>
  <c r="AI18" i="20"/>
  <c r="Y4" i="20"/>
  <c r="AK4" i="20"/>
  <c r="AW7" i="20"/>
  <c r="R8" i="20"/>
  <c r="Z8" i="20"/>
  <c r="AI8" i="20"/>
  <c r="AU9" i="20"/>
  <c r="BC9" i="20"/>
  <c r="X10" i="20"/>
  <c r="AG10" i="20"/>
  <c r="AS11" i="20"/>
  <c r="BA11" i="20"/>
  <c r="V12" i="20"/>
  <c r="AD12" i="20"/>
  <c r="Y13" i="20"/>
  <c r="AH13" i="20"/>
  <c r="AP13" i="20"/>
  <c r="AY13" i="20"/>
  <c r="T14" i="20"/>
  <c r="AB14" i="20"/>
  <c r="AK14" i="20"/>
  <c r="V15" i="20"/>
  <c r="AD15" i="20"/>
  <c r="V17" i="20"/>
  <c r="AM17" i="20"/>
  <c r="O17" i="20" s="1"/>
  <c r="Q18" i="20"/>
  <c r="AO18" i="20"/>
  <c r="Z4" i="20"/>
  <c r="AU4" i="20"/>
  <c r="BC4" i="20"/>
  <c r="X7" i="20"/>
  <c r="AG7" i="20"/>
  <c r="AS8" i="20"/>
  <c r="BA8" i="20"/>
  <c r="V9" i="20"/>
  <c r="AD9" i="20"/>
  <c r="AY10" i="20"/>
  <c r="T11" i="20"/>
  <c r="AB11" i="20"/>
  <c r="AK11" i="20"/>
  <c r="AW12" i="20"/>
  <c r="R13" i="20"/>
  <c r="Z13" i="20"/>
  <c r="AI13" i="20"/>
  <c r="AC14" i="20"/>
  <c r="AU14" i="20"/>
  <c r="BC14" i="20"/>
  <c r="AW15" i="20"/>
  <c r="W17" i="20"/>
  <c r="AN17" i="20"/>
  <c r="R18" i="20"/>
  <c r="AP18" i="20"/>
  <c r="J10" i="18"/>
  <c r="S4" i="20" s="1"/>
  <c r="J77" i="18"/>
  <c r="AC7" i="20" s="1"/>
  <c r="J327" i="18"/>
  <c r="AX11" i="20" s="1"/>
  <c r="J357" i="18"/>
  <c r="J376" i="18"/>
  <c r="J84" i="18"/>
  <c r="AH7" i="20" s="1"/>
  <c r="J126" i="18"/>
  <c r="W8" i="20" s="1"/>
  <c r="J164" i="18"/>
  <c r="AZ8" i="20" s="1"/>
  <c r="J206" i="18"/>
  <c r="AP9" i="20" s="1"/>
  <c r="J251" i="18"/>
  <c r="AJ10" i="20" s="1"/>
  <c r="J293" i="18"/>
  <c r="Y11" i="20" s="1"/>
  <c r="J37" i="18"/>
  <c r="AO4" i="20" s="1"/>
  <c r="I14" i="18"/>
  <c r="G14" i="18" s="1"/>
  <c r="W4" i="20" s="1"/>
  <c r="J88" i="18"/>
  <c r="AL7" i="20" s="1"/>
  <c r="J107" i="18"/>
  <c r="AX7" i="20" s="1"/>
  <c r="J130" i="18"/>
  <c r="AA8" i="20" s="1"/>
  <c r="J149" i="18"/>
  <c r="AO8" i="20" s="1"/>
  <c r="J175" i="18"/>
  <c r="Q9" i="20" s="1"/>
  <c r="J194" i="18"/>
  <c r="AH9" i="20" s="1"/>
  <c r="J213" i="18"/>
  <c r="AT9" i="20" s="1"/>
  <c r="J236" i="18"/>
  <c r="W10" i="20" s="1"/>
  <c r="J255" i="18"/>
  <c r="AM10" i="20" s="1"/>
  <c r="O10" i="20" s="1"/>
  <c r="J274" i="18"/>
  <c r="AZ10" i="20" s="1"/>
  <c r="J297" i="18"/>
  <c r="AC11" i="20" s="1"/>
  <c r="J316" i="18"/>
  <c r="AP11" i="20" s="1"/>
  <c r="J365" i="18"/>
  <c r="J384" i="18"/>
  <c r="J25" i="18"/>
  <c r="AF4" i="20" s="1"/>
  <c r="J44" i="18"/>
  <c r="J69" i="18"/>
  <c r="AR7" i="20" s="1"/>
  <c r="J8" i="18"/>
  <c r="Q4" i="20" s="1"/>
  <c r="J73" i="18"/>
  <c r="Y7" i="20" s="1"/>
  <c r="J92" i="18"/>
  <c r="AN7" i="20" s="1"/>
  <c r="J111" i="18"/>
  <c r="BB7" i="20" s="1"/>
  <c r="J137" i="18"/>
  <c r="AF8" i="20" s="1"/>
  <c r="J156" i="18"/>
  <c r="J179" i="18"/>
  <c r="U9" i="20" s="1"/>
  <c r="J198" i="18"/>
  <c r="AL9" i="20" s="1"/>
  <c r="J217" i="18"/>
  <c r="AX9" i="20" s="1"/>
  <c r="J240" i="18"/>
  <c r="AA10" i="20" s="1"/>
  <c r="J259" i="18"/>
  <c r="AO10" i="20" s="1"/>
  <c r="J285" i="18"/>
  <c r="Q11" i="20" s="1"/>
  <c r="J304" i="18"/>
  <c r="AH11" i="20" s="1"/>
  <c r="J323" i="18"/>
  <c r="AT11" i="20" s="1"/>
  <c r="J29" i="18"/>
  <c r="AJ4" i="20" s="1"/>
  <c r="I562" i="18"/>
  <c r="G562" i="18" s="1"/>
  <c r="I566" i="18"/>
  <c r="G566" i="18" s="1"/>
  <c r="W15" i="20" s="1"/>
  <c r="I570" i="18"/>
  <c r="G570" i="18" s="1"/>
  <c r="I577" i="18"/>
  <c r="G577" i="18" s="1"/>
  <c r="I581" i="18"/>
  <c r="G581" i="18" s="1"/>
  <c r="I585" i="18"/>
  <c r="G585" i="18" s="1"/>
  <c r="I589" i="18"/>
  <c r="G589" i="18" s="1"/>
  <c r="AO15" i="20" s="1"/>
  <c r="I596" i="18"/>
  <c r="G596" i="18" s="1"/>
  <c r="J596" i="18" s="1"/>
  <c r="I600" i="18"/>
  <c r="G600" i="18" s="1"/>
  <c r="I604" i="18"/>
  <c r="G604" i="18" s="1"/>
  <c r="I583" i="18"/>
  <c r="G583" i="18" s="1"/>
  <c r="I587" i="18"/>
  <c r="G587" i="18" s="1"/>
  <c r="AN15" i="20" s="1"/>
  <c r="I591" i="18"/>
  <c r="G591" i="18" s="1"/>
  <c r="AP15" i="20" s="1"/>
  <c r="I598" i="18"/>
  <c r="G598" i="18" s="1"/>
  <c r="I602" i="18"/>
  <c r="G602" i="18" s="1"/>
  <c r="I606" i="18"/>
  <c r="G606" i="18" s="1"/>
  <c r="I560" i="18"/>
  <c r="G560" i="18" s="1"/>
  <c r="I564" i="18"/>
  <c r="G564" i="18" s="1"/>
  <c r="J564" i="18" s="1"/>
  <c r="U15" i="20" s="1"/>
  <c r="I568" i="18"/>
  <c r="G568" i="18" s="1"/>
  <c r="Y15" i="20" s="1"/>
  <c r="I572" i="18"/>
  <c r="G572" i="18" s="1"/>
  <c r="AC15" i="20" s="1"/>
  <c r="I507" i="18"/>
  <c r="G507" i="18" s="1"/>
  <c r="I511" i="18"/>
  <c r="G511" i="18" s="1"/>
  <c r="W14" i="20" s="1"/>
  <c r="I515" i="18"/>
  <c r="G515" i="18" s="1"/>
  <c r="I522" i="18"/>
  <c r="G522" i="18" s="1"/>
  <c r="I526" i="18"/>
  <c r="G526" i="18" s="1"/>
  <c r="I530" i="18"/>
  <c r="G530" i="18" s="1"/>
  <c r="I534" i="18"/>
  <c r="G534" i="18" s="1"/>
  <c r="AO14" i="20" s="1"/>
  <c r="I541" i="18"/>
  <c r="G541" i="18" s="1"/>
  <c r="J541" i="18" s="1"/>
  <c r="I545" i="18"/>
  <c r="G545" i="18" s="1"/>
  <c r="I549" i="18"/>
  <c r="G549" i="18" s="1"/>
  <c r="I505" i="18"/>
  <c r="G505" i="18" s="1"/>
  <c r="I509" i="18"/>
  <c r="G509" i="18" s="1"/>
  <c r="J509" i="18" s="1"/>
  <c r="AR14" i="20" s="1"/>
  <c r="I513" i="18"/>
  <c r="G513" i="18" s="1"/>
  <c r="I517" i="18"/>
  <c r="G517" i="18" s="1"/>
  <c r="I528" i="18"/>
  <c r="G528" i="18" s="1"/>
  <c r="I532" i="18"/>
  <c r="G532" i="18" s="1"/>
  <c r="AN14" i="20" s="1"/>
  <c r="I536" i="18"/>
  <c r="G536" i="18" s="1"/>
  <c r="I543" i="18"/>
  <c r="G543" i="18" s="1"/>
  <c r="I547" i="18"/>
  <c r="G547" i="18" s="1"/>
  <c r="I551" i="18"/>
  <c r="G551" i="18" s="1"/>
  <c r="I452" i="18"/>
  <c r="G452" i="18" s="1"/>
  <c r="I456" i="18"/>
  <c r="G456" i="18" s="1"/>
  <c r="W13" i="20" s="1"/>
  <c r="I460" i="18"/>
  <c r="G460" i="18" s="1"/>
  <c r="I467" i="18"/>
  <c r="G467" i="18" s="1"/>
  <c r="I471" i="18"/>
  <c r="G471" i="18" s="1"/>
  <c r="I475" i="18"/>
  <c r="G475" i="18" s="1"/>
  <c r="I479" i="18"/>
  <c r="G479" i="18" s="1"/>
  <c r="AO13" i="20" s="1"/>
  <c r="I486" i="18"/>
  <c r="G486" i="18" s="1"/>
  <c r="J486" i="18" s="1"/>
  <c r="I490" i="18"/>
  <c r="G490" i="18" s="1"/>
  <c r="I494" i="18"/>
  <c r="G494" i="18" s="1"/>
  <c r="I473" i="18"/>
  <c r="G473" i="18" s="1"/>
  <c r="I477" i="18"/>
  <c r="G477" i="18" s="1"/>
  <c r="AN13" i="20" s="1"/>
  <c r="I481" i="18"/>
  <c r="G481" i="18" s="1"/>
  <c r="I488" i="18"/>
  <c r="G488" i="18" s="1"/>
  <c r="I492" i="18"/>
  <c r="G492" i="18" s="1"/>
  <c r="I496" i="18"/>
  <c r="G496" i="18" s="1"/>
  <c r="I450" i="18"/>
  <c r="G450" i="18" s="1"/>
  <c r="I454" i="18"/>
  <c r="G454" i="18" s="1"/>
  <c r="J454" i="18" s="1"/>
  <c r="U13" i="20" s="1"/>
  <c r="I458" i="18"/>
  <c r="G458" i="18" s="1"/>
  <c r="I462" i="18"/>
  <c r="G462" i="18" s="1"/>
  <c r="AC13" i="20" s="1"/>
  <c r="I397" i="18"/>
  <c r="G397" i="18" s="1"/>
  <c r="I401" i="18"/>
  <c r="G401" i="18" s="1"/>
  <c r="W12" i="20" s="1"/>
  <c r="I405" i="18"/>
  <c r="G405" i="18" s="1"/>
  <c r="J405" i="18" s="1"/>
  <c r="AA12" i="20" s="1"/>
  <c r="I412" i="18"/>
  <c r="G412" i="18" s="1"/>
  <c r="I416" i="18"/>
  <c r="G416" i="18" s="1"/>
  <c r="I420" i="18"/>
  <c r="G420" i="18" s="1"/>
  <c r="I424" i="18"/>
  <c r="G424" i="18" s="1"/>
  <c r="AO12" i="20" s="1"/>
  <c r="I431" i="18"/>
  <c r="G431" i="18" s="1"/>
  <c r="J431" i="18" s="1"/>
  <c r="I435" i="18"/>
  <c r="G435" i="18" s="1"/>
  <c r="I439" i="18"/>
  <c r="G439" i="18" s="1"/>
  <c r="I395" i="18"/>
  <c r="G395" i="18" s="1"/>
  <c r="J395" i="18" s="1"/>
  <c r="Q12" i="20" s="1"/>
  <c r="I399" i="18"/>
  <c r="G399" i="18" s="1"/>
  <c r="J399" i="18" s="1"/>
  <c r="AR12" i="20" s="1"/>
  <c r="I403" i="18"/>
  <c r="G403" i="18" s="1"/>
  <c r="J403" i="18" s="1"/>
  <c r="I407" i="18"/>
  <c r="G407" i="18" s="1"/>
  <c r="AC12" i="20" s="1"/>
  <c r="I414" i="18"/>
  <c r="G414" i="18" s="1"/>
  <c r="AH12" i="20" s="1"/>
  <c r="I418" i="18"/>
  <c r="G418" i="18" s="1"/>
  <c r="I422" i="18"/>
  <c r="G422" i="18" s="1"/>
  <c r="J422" i="18" s="1"/>
  <c r="I426" i="18"/>
  <c r="G426" i="18" s="1"/>
  <c r="AP12" i="20" s="1"/>
  <c r="I433" i="18"/>
  <c r="G433" i="18" s="1"/>
  <c r="I437" i="18"/>
  <c r="G437" i="18" s="1"/>
  <c r="I441" i="18"/>
  <c r="G441" i="18" s="1"/>
  <c r="I128" i="18"/>
  <c r="G128" i="18" s="1"/>
  <c r="I253" i="18"/>
  <c r="G253" i="18" s="1"/>
  <c r="I71" i="18"/>
  <c r="G71" i="18" s="1"/>
  <c r="J71" i="18" s="1"/>
  <c r="I109" i="18"/>
  <c r="G109" i="18" s="1"/>
  <c r="I122" i="18"/>
  <c r="G122" i="18" s="1"/>
  <c r="I151" i="18"/>
  <c r="G151" i="18" s="1"/>
  <c r="AP8" i="20" s="1"/>
  <c r="I160" i="18"/>
  <c r="G160" i="18" s="1"/>
  <c r="I196" i="18"/>
  <c r="G196" i="18" s="1"/>
  <c r="I202" i="18"/>
  <c r="G202" i="18" s="1"/>
  <c r="AN9" i="20" s="1"/>
  <c r="I238" i="18"/>
  <c r="G238" i="18" s="1"/>
  <c r="Y10" i="20" s="1"/>
  <c r="I247" i="18"/>
  <c r="G247" i="18" s="1"/>
  <c r="I276" i="18"/>
  <c r="G276" i="18" s="1"/>
  <c r="I289" i="18"/>
  <c r="G289" i="18" s="1"/>
  <c r="I321" i="18"/>
  <c r="G321" i="18" s="1"/>
  <c r="J321" i="18" s="1"/>
  <c r="I342" i="18"/>
  <c r="G342" i="18" s="1"/>
  <c r="J342" i="18" s="1"/>
  <c r="I350" i="18"/>
  <c r="G350" i="18" s="1"/>
  <c r="J350" i="18" s="1"/>
  <c r="I361" i="18"/>
  <c r="G361" i="18" s="1"/>
  <c r="J361" i="18" s="1"/>
  <c r="I369" i="18"/>
  <c r="G369" i="18" s="1"/>
  <c r="I380" i="18"/>
  <c r="G380" i="18" s="1"/>
  <c r="J380" i="18" s="1"/>
  <c r="I33" i="18"/>
  <c r="G33" i="18" s="1"/>
  <c r="J33" i="18" s="1"/>
  <c r="AM4" i="20" s="1"/>
  <c r="I65" i="18"/>
  <c r="G65" i="18" s="1"/>
  <c r="I94" i="18"/>
  <c r="G94" i="18" s="1"/>
  <c r="AO7" i="20" s="1"/>
  <c r="I103" i="18"/>
  <c r="G103" i="18" s="1"/>
  <c r="I139" i="18"/>
  <c r="G139" i="18" s="1"/>
  <c r="I329" i="18"/>
  <c r="G329" i="18" s="1"/>
  <c r="I352" i="18"/>
  <c r="G352" i="18" s="1"/>
  <c r="I363" i="18"/>
  <c r="G363" i="18" s="1"/>
  <c r="J363" i="18" s="1"/>
  <c r="I371" i="18"/>
  <c r="G371" i="18" s="1"/>
  <c r="I101" i="18"/>
  <c r="G101" i="18" s="1"/>
  <c r="J101" i="18" s="1"/>
  <c r="I310" i="18"/>
  <c r="G310" i="18" s="1"/>
  <c r="J310" i="18" s="1"/>
  <c r="AM11" i="20" s="1"/>
  <c r="O11" i="20" s="1"/>
  <c r="I48" i="18"/>
  <c r="G48" i="18" s="1"/>
  <c r="I166" i="18"/>
  <c r="G166" i="18" s="1"/>
  <c r="I211" i="18"/>
  <c r="G211" i="18" s="1"/>
  <c r="J211" i="18" s="1"/>
  <c r="I27" i="18"/>
  <c r="G27" i="18" s="1"/>
  <c r="I12" i="18"/>
  <c r="G12" i="18" s="1"/>
  <c r="J12" i="18" s="1"/>
  <c r="U4" i="20" s="1"/>
  <c r="I18" i="18"/>
  <c r="G18" i="18" s="1"/>
  <c r="J18" i="18" s="1"/>
  <c r="AA4" i="20" s="1"/>
  <c r="I50" i="18"/>
  <c r="G50" i="18" s="1"/>
  <c r="J50" i="18" s="1"/>
  <c r="AX4" i="20" s="1"/>
  <c r="I145" i="18"/>
  <c r="G145" i="18" s="1"/>
  <c r="I181" i="18"/>
  <c r="G181" i="18" s="1"/>
  <c r="W9" i="20" s="1"/>
  <c r="I187" i="18"/>
  <c r="G187" i="18" s="1"/>
  <c r="AC9" i="20" s="1"/>
  <c r="I219" i="18"/>
  <c r="G219" i="18" s="1"/>
  <c r="I232" i="18"/>
  <c r="G232" i="18" s="1"/>
  <c r="I261" i="18"/>
  <c r="G261" i="18" s="1"/>
  <c r="AP10" i="20" s="1"/>
  <c r="I270" i="18"/>
  <c r="G270" i="18" s="1"/>
  <c r="I306" i="18"/>
  <c r="G306" i="18" s="1"/>
  <c r="J306" i="18" s="1"/>
  <c r="AJ11" i="20" s="1"/>
  <c r="I312" i="18"/>
  <c r="G312" i="18" s="1"/>
  <c r="AN11" i="20" s="1"/>
  <c r="I344" i="18"/>
  <c r="G344" i="18" s="1"/>
  <c r="J344" i="18" s="1"/>
  <c r="I35" i="18"/>
  <c r="G35" i="18" s="1"/>
  <c r="AN4" i="20" s="1"/>
  <c r="I82" i="18"/>
  <c r="G82" i="18" s="1"/>
  <c r="I124" i="18"/>
  <c r="G124" i="18" s="1"/>
  <c r="I162" i="18"/>
  <c r="G162" i="18" s="1"/>
  <c r="I204" i="18"/>
  <c r="G204" i="18" s="1"/>
  <c r="AO9" i="20" s="1"/>
  <c r="I249" i="18"/>
  <c r="G249" i="18" s="1"/>
  <c r="I291" i="18"/>
  <c r="G291" i="18" s="1"/>
  <c r="W11" i="20" s="1"/>
  <c r="I185" i="18"/>
  <c r="G185" i="18" s="1"/>
  <c r="I295" i="18"/>
  <c r="G295" i="18" s="1"/>
  <c r="I54" i="18"/>
  <c r="G54" i="18" s="1"/>
  <c r="I39" i="18"/>
  <c r="G39" i="18" s="1"/>
  <c r="AP4" i="20" s="1"/>
  <c r="I86" i="18"/>
  <c r="G86" i="18" s="1"/>
  <c r="J86" i="18" s="1"/>
  <c r="AJ7" i="20" s="1"/>
  <c r="I20" i="18"/>
  <c r="G20" i="18" s="1"/>
  <c r="AC4" i="20" s="1"/>
  <c r="I192" i="18"/>
  <c r="G192" i="18" s="1"/>
  <c r="J192" i="18" s="1"/>
  <c r="AF9" i="20" s="1"/>
  <c r="I234" i="18"/>
  <c r="G234" i="18" s="1"/>
  <c r="I272" i="18"/>
  <c r="G272" i="18" s="1"/>
  <c r="J272" i="18" s="1"/>
  <c r="AX10" i="20" s="1"/>
  <c r="I314" i="18"/>
  <c r="G314" i="18" s="1"/>
  <c r="AO11" i="20" s="1"/>
  <c r="I46" i="18"/>
  <c r="G46" i="18" s="1"/>
  <c r="J46" i="18" s="1"/>
  <c r="AT4" i="20" s="1"/>
  <c r="I52" i="18"/>
  <c r="G52" i="18" s="1"/>
  <c r="J52" i="18" s="1"/>
  <c r="AZ4" i="20" s="1"/>
  <c r="I90" i="18"/>
  <c r="G90" i="18" s="1"/>
  <c r="I96" i="18"/>
  <c r="G96" i="18" s="1"/>
  <c r="AP7" i="20" s="1"/>
  <c r="I132" i="18"/>
  <c r="G132" i="18" s="1"/>
  <c r="AC8" i="20" s="1"/>
  <c r="I141" i="18"/>
  <c r="G141" i="18" s="1"/>
  <c r="I177" i="18"/>
  <c r="G177" i="18" s="1"/>
  <c r="J177" i="18" s="1"/>
  <c r="S9" i="20" s="1"/>
  <c r="I183" i="18"/>
  <c r="G183" i="18" s="1"/>
  <c r="Y9" i="20" s="1"/>
  <c r="I215" i="18"/>
  <c r="G215" i="18" s="1"/>
  <c r="I221" i="18"/>
  <c r="G221" i="18" s="1"/>
  <c r="I257" i="18"/>
  <c r="G257" i="18" s="1"/>
  <c r="I266" i="18"/>
  <c r="G266" i="18" s="1"/>
  <c r="J266" i="18" s="1"/>
  <c r="I302" i="18"/>
  <c r="G302" i="18" s="1"/>
  <c r="I308" i="18"/>
  <c r="G308" i="18" s="1"/>
  <c r="I331" i="18"/>
  <c r="G331" i="18" s="1"/>
  <c r="I346" i="18"/>
  <c r="G346" i="18" s="1"/>
  <c r="I16" i="18"/>
  <c r="G16" i="18" s="1"/>
  <c r="I143" i="18"/>
  <c r="G143" i="18" s="1"/>
  <c r="J143" i="18" s="1"/>
  <c r="AL8" i="20" s="1"/>
  <c r="I230" i="18"/>
  <c r="G230" i="18" s="1"/>
  <c r="I268" i="18"/>
  <c r="G268" i="18" s="1"/>
  <c r="J268" i="18" s="1"/>
  <c r="AT10" i="20" s="1"/>
  <c r="I67" i="18"/>
  <c r="G67" i="18" s="1"/>
  <c r="I105" i="18"/>
  <c r="G105" i="18" s="1"/>
  <c r="I147" i="18"/>
  <c r="G147" i="18" s="1"/>
  <c r="AN8" i="20" s="1"/>
  <c r="I31" i="18"/>
  <c r="G31" i="18" s="1"/>
  <c r="J31" i="18" s="1"/>
  <c r="AL4" i="20" s="1"/>
  <c r="I75" i="18"/>
  <c r="G75" i="18" s="1"/>
  <c r="I120" i="18"/>
  <c r="G120" i="18" s="1"/>
  <c r="I158" i="18"/>
  <c r="G158" i="18" s="1"/>
  <c r="I200" i="18"/>
  <c r="G200" i="18" s="1"/>
  <c r="I242" i="18"/>
  <c r="G242" i="18" s="1"/>
  <c r="AC10" i="20" s="1"/>
  <c r="I287" i="18"/>
  <c r="G287" i="18" s="1"/>
  <c r="I325" i="18"/>
  <c r="G325" i="18" s="1"/>
  <c r="I340" i="18"/>
  <c r="G340" i="18" s="1"/>
  <c r="J340" i="18" s="1"/>
  <c r="I348" i="18"/>
  <c r="G348" i="18" s="1"/>
  <c r="J348" i="18" s="1"/>
  <c r="I359" i="18"/>
  <c r="G359" i="18" s="1"/>
  <c r="J359" i="18" s="1"/>
  <c r="I367" i="18"/>
  <c r="G367" i="18" s="1"/>
  <c r="I378" i="18"/>
  <c r="G378" i="18" s="1"/>
  <c r="J378" i="18" s="1"/>
  <c r="I382" i="18"/>
  <c r="G382" i="18" s="1"/>
  <c r="J382" i="18" s="1"/>
  <c r="I386" i="18"/>
  <c r="G386" i="18" s="1"/>
  <c r="J386" i="18" s="1"/>
  <c r="BF30" i="20" l="1"/>
  <c r="BE30" i="20"/>
  <c r="BG30" i="20"/>
  <c r="BG19" i="20"/>
  <c r="BF19" i="20"/>
  <c r="BE19" i="20"/>
  <c r="BG47" i="20"/>
  <c r="BF47" i="20"/>
  <c r="BE47" i="20"/>
  <c r="BG52" i="20"/>
  <c r="BF52" i="20"/>
  <c r="BE52" i="20"/>
  <c r="BG54" i="20"/>
  <c r="BF54" i="20"/>
  <c r="BE54" i="20"/>
  <c r="BG17" i="20"/>
  <c r="BF17" i="20"/>
  <c r="BE17" i="20"/>
  <c r="BG40" i="20"/>
  <c r="BF40" i="20"/>
  <c r="BE40" i="20"/>
  <c r="BG22" i="20"/>
  <c r="BF22" i="20"/>
  <c r="BE22" i="20"/>
  <c r="BG23" i="20"/>
  <c r="BF23" i="20"/>
  <c r="BE23" i="20"/>
  <c r="BG48" i="20"/>
  <c r="BF48" i="20"/>
  <c r="BE48" i="20"/>
  <c r="BF49" i="20"/>
  <c r="BE49" i="20"/>
  <c r="BG49" i="20"/>
  <c r="BG43" i="20"/>
  <c r="BF43" i="20"/>
  <c r="BE43" i="20"/>
  <c r="BG35" i="20"/>
  <c r="BF35" i="20"/>
  <c r="BE35" i="20"/>
  <c r="BF38" i="20"/>
  <c r="BE38" i="20"/>
  <c r="BG38" i="20"/>
  <c r="BE33" i="20"/>
  <c r="BG33" i="20"/>
  <c r="BF33" i="20"/>
  <c r="BG26" i="20"/>
  <c r="BF26" i="20"/>
  <c r="BE26" i="20"/>
  <c r="BG32" i="20"/>
  <c r="BF32" i="20"/>
  <c r="BE32" i="20"/>
  <c r="BE25" i="20"/>
  <c r="BG25" i="20"/>
  <c r="BF25" i="20"/>
  <c r="BG29" i="20"/>
  <c r="BF29" i="20"/>
  <c r="BE29" i="20"/>
  <c r="BG27" i="20"/>
  <c r="BF27" i="20"/>
  <c r="BE27" i="20"/>
  <c r="BG34" i="20"/>
  <c r="BF34" i="20"/>
  <c r="BE34" i="20"/>
  <c r="BG36" i="20"/>
  <c r="BF36" i="20"/>
  <c r="BE36" i="20"/>
  <c r="BF11" i="20"/>
  <c r="BG18" i="20"/>
  <c r="BF18" i="20"/>
  <c r="BE18" i="20"/>
  <c r="BE42" i="20"/>
  <c r="BG42" i="20"/>
  <c r="BF42" i="20"/>
  <c r="BF39" i="20"/>
  <c r="BE39" i="20"/>
  <c r="BG39" i="20"/>
  <c r="BF21" i="20"/>
  <c r="BE21" i="20"/>
  <c r="BG21" i="20"/>
  <c r="BG20" i="20"/>
  <c r="BF20" i="20"/>
  <c r="BE20" i="20"/>
  <c r="BG46" i="20"/>
  <c r="BE46" i="20"/>
  <c r="BF46" i="20"/>
  <c r="BG41" i="20"/>
  <c r="BE41" i="20"/>
  <c r="BF41" i="20"/>
  <c r="BG31" i="20"/>
  <c r="BF31" i="20"/>
  <c r="BE31" i="20"/>
  <c r="AR9" i="20"/>
  <c r="AN12" i="20"/>
  <c r="U7" i="20"/>
  <c r="U14" i="20"/>
  <c r="AR15" i="20"/>
  <c r="W7" i="20"/>
  <c r="AR4" i="20"/>
  <c r="Y12" i="20"/>
  <c r="AR13" i="20"/>
  <c r="U12" i="20"/>
  <c r="J606" i="18"/>
  <c r="BB15" i="20" s="1"/>
  <c r="J585" i="18"/>
  <c r="AM15" i="20" s="1"/>
  <c r="O15" i="20" s="1"/>
  <c r="J109" i="18"/>
  <c r="AZ7" i="20" s="1"/>
  <c r="J522" i="18"/>
  <c r="AF14" i="20" s="1"/>
  <c r="J234" i="18"/>
  <c r="J600" i="18"/>
  <c r="AV15" i="20" s="1"/>
  <c r="J492" i="18"/>
  <c r="AX13" i="20" s="1"/>
  <c r="J145" i="18"/>
  <c r="AM8" i="20" s="1"/>
  <c r="O8" i="20" s="1"/>
  <c r="J329" i="18"/>
  <c r="AZ11" i="20" s="1"/>
  <c r="J141" i="18"/>
  <c r="AJ8" i="20" s="1"/>
  <c r="J200" i="18"/>
  <c r="AM9" i="20" s="1"/>
  <c r="O9" i="20" s="1"/>
  <c r="J545" i="18"/>
  <c r="AV14" i="20" s="1"/>
  <c r="J543" i="18"/>
  <c r="AT14" i="20" s="1"/>
  <c r="J90" i="18"/>
  <c r="AM7" i="20" s="1"/>
  <c r="O7" i="20" s="1"/>
  <c r="J496" i="18"/>
  <c r="BB13" i="20" s="1"/>
  <c r="J581" i="18"/>
  <c r="AJ15" i="20" s="1"/>
  <c r="J295" i="18"/>
  <c r="AA11" i="20" s="1"/>
  <c r="J473" i="18"/>
  <c r="AL13" i="20" s="1"/>
  <c r="J103" i="18"/>
  <c r="AT7" i="20" s="1"/>
  <c r="J82" i="18"/>
  <c r="AF7" i="20" s="1"/>
  <c r="J122" i="18"/>
  <c r="S8" i="20" s="1"/>
  <c r="J467" i="18"/>
  <c r="AF13" i="20" s="1"/>
  <c r="J158" i="18"/>
  <c r="AT8" i="20" s="1"/>
  <c r="J526" i="18"/>
  <c r="AJ14" i="20" s="1"/>
  <c r="J505" i="18"/>
  <c r="Q14" i="20" s="1"/>
  <c r="J435" i="18"/>
  <c r="AV12" i="20" s="1"/>
  <c r="J166" i="18"/>
  <c r="BB8" i="20" s="1"/>
  <c r="J562" i="18"/>
  <c r="S15" i="20" s="1"/>
  <c r="J65" i="18"/>
  <c r="Q7" i="20" s="1"/>
  <c r="J308" i="18"/>
  <c r="AL11" i="20" s="1"/>
  <c r="BG11" i="20" s="1"/>
  <c r="J441" i="18"/>
  <c r="BB12" i="20" s="1"/>
  <c r="J139" i="18"/>
  <c r="AH8" i="20" s="1"/>
  <c r="J507" i="18"/>
  <c r="S14" i="20" s="1"/>
  <c r="J460" i="18"/>
  <c r="AA13" i="20" s="1"/>
  <c r="J302" i="18"/>
  <c r="AF11" i="20" s="1"/>
  <c r="J27" i="18"/>
  <c r="J416" i="18"/>
  <c r="AJ12" i="20" s="1"/>
  <c r="J105" i="18"/>
  <c r="AV7" i="20" s="1"/>
  <c r="J494" i="18"/>
  <c r="AZ13" i="20" s="1"/>
  <c r="J253" i="18"/>
  <c r="AL10" i="20" s="1"/>
  <c r="BG10" i="20" s="1"/>
  <c r="J577" i="18"/>
  <c r="AF15" i="20" s="1"/>
  <c r="J230" i="18"/>
  <c r="Q10" i="20" s="1"/>
  <c r="BF10" i="20" s="1"/>
  <c r="J289" i="18"/>
  <c r="J120" i="18"/>
  <c r="Q8" i="20" s="1"/>
  <c r="J439" i="18"/>
  <c r="AZ12" i="20" s="1"/>
  <c r="J437" i="18"/>
  <c r="AX12" i="20" s="1"/>
  <c r="J276" i="18"/>
  <c r="BB10" i="20" s="1"/>
  <c r="J602" i="18"/>
  <c r="AX15" i="20" s="1"/>
  <c r="J397" i="18"/>
  <c r="S12" i="20" s="1"/>
  <c r="J475" i="18"/>
  <c r="AM13" i="20" s="1"/>
  <c r="O13" i="20" s="1"/>
  <c r="J412" i="18"/>
  <c r="AF12" i="20" s="1"/>
  <c r="J249" i="18"/>
  <c r="AH10" i="20" s="1"/>
  <c r="J551" i="18"/>
  <c r="BB14" i="20" s="1"/>
  <c r="J549" i="18"/>
  <c r="AZ14" i="20" s="1"/>
  <c r="J570" i="18"/>
  <c r="AA15" i="20" s="1"/>
  <c r="J325" i="18"/>
  <c r="AV11" i="20" s="1"/>
  <c r="J75" i="18"/>
  <c r="AA7" i="20" s="1"/>
  <c r="J420" i="18"/>
  <c r="AM12" i="20" s="1"/>
  <c r="O12" i="20" s="1"/>
  <c r="J418" i="18"/>
  <c r="AL12" i="20" s="1"/>
  <c r="J215" i="18"/>
  <c r="AV9" i="20" s="1"/>
  <c r="J583" i="18"/>
  <c r="AL15" i="20" s="1"/>
  <c r="J67" i="18"/>
  <c r="S7" i="20" s="1"/>
  <c r="J433" i="18"/>
  <c r="AT12" i="20" s="1"/>
  <c r="J598" i="18"/>
  <c r="AT15" i="20" s="1"/>
  <c r="J331" i="18"/>
  <c r="BB11" i="20" s="1"/>
  <c r="J185" i="18"/>
  <c r="AA9" i="20" s="1"/>
  <c r="J490" i="18"/>
  <c r="AV13" i="20" s="1"/>
  <c r="J530" i="18"/>
  <c r="AM14" i="20" s="1"/>
  <c r="O14" i="20" s="1"/>
  <c r="J247" i="18"/>
  <c r="AF10" i="20" s="1"/>
  <c r="J547" i="18"/>
  <c r="AX14" i="20" s="1"/>
  <c r="J48" i="18"/>
  <c r="J196" i="18"/>
  <c r="AJ9" i="20" s="1"/>
  <c r="J560" i="18"/>
  <c r="Q15" i="20" s="1"/>
  <c r="J270" i="18"/>
  <c r="AV10" i="20" s="1"/>
  <c r="J162" i="18"/>
  <c r="AX8" i="20" s="1"/>
  <c r="J471" i="18"/>
  <c r="AJ13" i="20" s="1"/>
  <c r="J488" i="18"/>
  <c r="AT13" i="20" s="1"/>
  <c r="J221" i="18"/>
  <c r="BB9" i="20" s="1"/>
  <c r="J528" i="18"/>
  <c r="AL14" i="20" s="1"/>
  <c r="J287" i="18"/>
  <c r="S11" i="20" s="1"/>
  <c r="J604" i="18"/>
  <c r="AZ15" i="20" s="1"/>
  <c r="J54" i="18"/>
  <c r="J515" i="18"/>
  <c r="AA14" i="20" s="1"/>
  <c r="J232" i="18"/>
  <c r="S10" i="20" s="1"/>
  <c r="J124" i="18"/>
  <c r="J452" i="18"/>
  <c r="S13" i="20" s="1"/>
  <c r="J450" i="18"/>
  <c r="Q13" i="20" s="1"/>
  <c r="J160" i="18"/>
  <c r="AV8" i="20" s="1"/>
  <c r="J219" i="18"/>
  <c r="AZ9" i="20" s="1"/>
  <c r="O4" i="20"/>
  <c r="BE4" i="20" s="1"/>
  <c r="BG7" i="20" l="1"/>
  <c r="BF7" i="20"/>
  <c r="BE7" i="20"/>
  <c r="BG9" i="20"/>
  <c r="BF9" i="20"/>
  <c r="BE9" i="20"/>
  <c r="BG15" i="20"/>
  <c r="BF15" i="20"/>
  <c r="BE15" i="20"/>
  <c r="BG4" i="20"/>
  <c r="BF4" i="20"/>
  <c r="BG12" i="20"/>
  <c r="BF12" i="20"/>
  <c r="BE12" i="20"/>
  <c r="BE14" i="20"/>
  <c r="BG14" i="20"/>
  <c r="BF14" i="20"/>
  <c r="BG13" i="20"/>
  <c r="BF13" i="20"/>
  <c r="BE13" i="20"/>
  <c r="BG8" i="20"/>
  <c r="BF8" i="20"/>
  <c r="AV4" i="20"/>
  <c r="U8" i="20"/>
  <c r="BE8" i="20" s="1"/>
  <c r="AR8" i="20"/>
  <c r="AR10" i="20"/>
  <c r="U10" i="20"/>
  <c r="BE10" i="20" s="1"/>
  <c r="AH4" i="20"/>
  <c r="AR11" i="20"/>
  <c r="U11" i="20"/>
  <c r="BE11" i="20" s="1"/>
  <c r="BB4" i="2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DDCC9A-1AA6-FC47-87FF-0263197EB9CC}" name="Connection" type="4" refreshedVersion="8" background="1" saveData="1">
    <webPr consecutive="1" url="https://www.google.com/finance/quote/LMT:NYSE" htmlTables="1" htmlFormat="all"/>
  </connection>
  <connection id="2" xr16:uid="{9CD2E2D5-22F3-6D41-A524-4F0FE7B0F549}" name="Connection1" type="4" refreshedVersion="8" background="1" saveData="1">
    <webPr consecutive="1" url="https://www.google.com/finance/quote/CRM:NYSE" htmlTables="1" htmlFormat="all"/>
  </connection>
  <connection id="3" xr16:uid="{9F924C47-70D4-124D-B6A2-2D8890C5BA32}" name="Connection10" type="4" refreshedVersion="8" background="1" saveData="1">
    <webPr consecutive="1" url="https://www.google.com/finance/quote/GD:NYSE" htmlTables="1" htmlFormat="all"/>
  </connection>
  <connection id="4" xr16:uid="{FFCA6525-7C77-BF4F-B834-91DEC1661E06}" name="Connection11" type="4" refreshedVersion="8" background="1" saveData="1">
    <webPr consecutive="1" url="https://www.google.com/finance/quote/WBA:NASDAQ" htmlTables="1" htmlFormat="all"/>
  </connection>
  <connection id="5" xr16:uid="{929F69C6-324F-9541-9328-E13203FBEA40}" name="Connection12" type="4" refreshedVersion="8" background="1" saveData="1">
    <webPr consecutive="1" url="https://www.google.com/finance/quote/BA:NYSE" htmlTables="1" htmlFormat="all"/>
  </connection>
  <connection id="6" xr16:uid="{3FA1F329-9216-754E-AD6C-C339B0B614B4}" name="Connection13" type="4" refreshedVersion="8" background="1" saveData="1">
    <webPr consecutive="1" url="https://tradingeconomics.com/spx:ind" htmlTables="1" htmlFormat="all"/>
  </connection>
  <connection id="7" xr16:uid="{A54E0AA6-E153-2D42-8090-3757D0152389}" name="Connection14" type="4" refreshedVersion="8" background="1" saveData="1">
    <webPr consecutive="1" url="https://www.google.com/finance/quote/AAPL:NASDAQ" htmlTables="1" htmlFormat="all"/>
  </connection>
  <connection id="8" xr16:uid="{C04C87E3-AF8C-F144-8C73-72A2CC4A8847}" name="Connection15" type="4" refreshedVersion="8" background="1" saveData="1">
    <webPr consecutive="1" url="https://www.google.com/finance/quote/MSFT:NASDAQ" htmlTables="1" htmlFormat="all"/>
  </connection>
  <connection id="9" xr16:uid="{6C143AC7-A674-A340-9623-B87C14175154}" name="Connection16" type="4" refreshedVersion="8" background="1" saveData="1">
    <webPr consecutive="1" url="https://www.google.com/finance/quote/GOOGL:NASDAQ" htmlTables="1" htmlFormat="all"/>
  </connection>
  <connection id="10" xr16:uid="{992E220E-EBF5-D54A-AD58-A535AEB78F74}" name="Connection17" type="4" refreshedVersion="8" background="1" saveData="1">
    <webPr consecutive="1" url="https://www.google.com/finance/quote/AMZN:NASDAQ" htmlTables="1" htmlFormat="all"/>
  </connection>
  <connection id="11" xr16:uid="{2A67CECA-B1EE-CB4B-9A3A-E3D164287FA9}" name="Connection18" type="4" refreshedVersion="8" background="1" saveData="1">
    <webPr consecutive="1" url="https://www.google.com/finance/quote/TSLA:NASDAQ" htmlTables="1" htmlFormat="all"/>
  </connection>
  <connection id="12" xr16:uid="{8128503F-737A-704A-B707-C6B2415F5C18}" name="Connection19" type="4" refreshedVersion="8" background="1" saveData="1">
    <webPr consecutive="1" url="https://www.google.com/finance/quote/META:NASDAQ" htmlTables="1" htmlFormat="all"/>
  </connection>
  <connection id="13" xr16:uid="{C44D3BE8-864D-8B44-A5E1-6A2E901865D5}" name="Connection2" type="4" refreshedVersion="8" background="1" saveData="1">
    <webPr consecutive="1" url="https://www.google.com/finance/quote/CSCO:NASDAQ" htmlTables="1" htmlFormat="all"/>
  </connection>
  <connection id="14" xr16:uid="{235A5602-5114-F541-9E13-2AE4A42A10C4}" name="Connection20" type="4" refreshedVersion="8" background="1" saveData="1">
    <webPr consecutive="1" url="https://tradingeconomics.com/brkb:us" htmlTables="1" htmlFormat="all"/>
  </connection>
  <connection id="15" xr16:uid="{4BAD7004-71A8-F543-858D-A9F22A03FE17}" name="Connection21" type="4" refreshedVersion="8" background="1" saveData="1">
    <webPr consecutive="1" url="https://www.google.com/finance/quote/BRK.A:NYSE" htmlTables="1" htmlFormat="all"/>
  </connection>
  <connection id="16" xr16:uid="{31416E57-C8E5-3F40-B1D7-1395EA3F8C3A}" name="Connection22" type="4" refreshedVersion="8" background="1" saveData="1">
    <webPr consecutive="1" url="https://www.google.com/finance/quote/AMGN:NASDAQ" htmlTables="1" htmlFormat="all"/>
  </connection>
  <connection id="17" xr16:uid="{93AF2A15-5A30-EE47-8C40-2703D589082E}" name="Connection23" type="4" refreshedVersion="8" background="1" saveData="1">
    <webPr consecutive="1" url="https://www.google.com/finance/quote/COST:NASDAQ" htmlTables="1" htmlFormat="all"/>
  </connection>
  <connection id="18" xr16:uid="{107FC9B0-537B-5048-B4F8-6DC89611964E}" name="Connection24" type="4" refreshedVersion="8" background="1" saveData="1">
    <webPr consecutive="1" url="https://www.google.com/finance/quote/KO:NYSE" htmlTables="1" htmlFormat="all"/>
  </connection>
  <connection id="19" xr16:uid="{71C9CC5A-7EC1-244A-9C8D-1ABD5ABD6530}" name="Connection25" type="4" refreshedVersion="8" background="1" saveData="1">
    <webPr consecutive="1" url="https://www.google.com/finance/quote/WMT:NYSE" htmlTables="1" htmlFormat="all"/>
  </connection>
  <connection id="20" xr16:uid="{BDBCFF24-D0B4-2342-A13B-897EEF299DBF}" name="Connection26" type="4" refreshedVersion="8" background="1" saveData="1">
    <webPr consecutive="1" url="https://www.google.com/finance/quote/PG:NYSE" htmlTables="1" htmlFormat="all"/>
  </connection>
  <connection id="21" xr16:uid="{A177809F-09E6-6F4B-8F47-7C007F32B73C}" name="Connection27" type="4" refreshedVersion="8" background="1" saveData="1">
    <webPr consecutive="1" url="https://www.google.com/finance/quote/HD:NYSE" htmlTables="1" htmlFormat="all"/>
  </connection>
  <connection id="22" xr16:uid="{07FBB105-620E-054D-AB60-98B5BD24BD69}" name="Connection28" type="4" refreshedVersion="8" background="1" saveData="1">
    <webPr consecutive="1" url="https://www.google.com/finance/quote/DIS:NYSE" htmlTables="1" htmlFormat="all"/>
  </connection>
  <connection id="23" xr16:uid="{4419CCE7-DE3C-F245-A395-DDFD02561E2B}" name="Connection29" type="4" refreshedVersion="8" background="1" saveData="1">
    <webPr consecutive="1" url="https://www.google.com/finance/quote/NKE:NYSE" htmlTables="1" htmlFormat="all"/>
  </connection>
  <connection id="24" xr16:uid="{75A71097-2662-F344-BC19-69BD35670B78}" name="Connection3" type="4" refreshedVersion="8" background="1" saveData="1">
    <webPr consecutive="1" url="https://www.google.com/finance/quote/INTC:NASDAQ" htmlTables="1" htmlFormat="all"/>
  </connection>
  <connection id="25" xr16:uid="{CA56BF52-6AB1-1B42-ACAB-3CDBC8724D8C}" name="Connection30" type="4" refreshedVersion="8" background="1" saveData="1">
    <webPr consecutive="1" url="https://www.google.com/finance/quote/MCD:NYSE" htmlTables="1" htmlFormat="all"/>
  </connection>
  <connection id="26" xr16:uid="{2BF1F73C-BA93-AA49-8671-CE745125DF6B}" name="Connection31" type="4" refreshedVersion="8" background="1" saveData="1">
    <webPr consecutive="1" url="https://www.google.com/finance/quote/JPM:NYSE" htmlTables="1" htmlFormat="all"/>
  </connection>
  <connection id="27" xr16:uid="{919F94E5-B52F-6844-A8E6-8E4C263A133C}" name="Connection32" type="4" refreshedVersion="8" background="1" saveData="1">
    <webPr consecutive="1" url="https://www.google.com/finance/quote/MA:NYSE" htmlTables="1" htmlFormat="all"/>
  </connection>
  <connection id="28" xr16:uid="{84F743F8-185C-0A43-BBBB-72C24665F72F}" name="Connection33" type="4" refreshedVersion="8" background="1" saveData="1">
    <webPr consecutive="1" url="https://www.google.com/finance/quote/V:NYSE" htmlTables="1" htmlFormat="all"/>
  </connection>
  <connection id="29" xr16:uid="{712FF5F5-96BC-8740-B17D-FFA6E1A158F9}" name="Connection34" type="4" refreshedVersion="8" background="1" saveData="1">
    <webPr consecutive="1" url="https://www.google.com/finance/quote/GS:NYSE" htmlTables="1" htmlFormat="all"/>
  </connection>
  <connection id="30" xr16:uid="{00BF4C9E-10BE-2647-9C5E-89D30464085D}" name="Connection35" type="4" refreshedVersion="8" background="1" saveData="1">
    <webPr consecutive="1" url="https://www.google.com/finance/quote/AXP:NYSE" htmlTables="1" htmlFormat="all"/>
  </connection>
  <connection id="31" xr16:uid="{F5968945-1FEA-B24D-AAE1-CD7E4981DADB}" name="Connection36" type="4" refreshedVersion="8" background="1" saveData="1">
    <webPr consecutive="1" url="https://www.google.com/finance/quote/TRV:NYSE" htmlTables="1" htmlFormat="all"/>
  </connection>
  <connection id="32" xr16:uid="{86E80309-8FCB-D240-ADC9-B531268184B8}" name="Connection37" type="4" refreshedVersion="8" background="1" saveData="1">
    <webPr consecutive="1" url="https://www.google.com/finance/quote/GE:NYSE" htmlTables="1" htmlFormat="all"/>
  </connection>
  <connection id="33" xr16:uid="{0C144FEF-496C-C44E-8593-7F40F2CC6EDD}" name="Connection38" type="4" refreshedVersion="8" background="1" saveData="1">
    <webPr consecutive="1" url="https://www.google.com/finance/quote/HON:NASDAQ" htmlTables="1" htmlFormat="all"/>
  </connection>
  <connection id="34" xr16:uid="{38B062E4-2CB6-8D42-ACB9-DA43DB6FFF2D}" name="Connection39" type="4" refreshedVersion="8" background="1" saveData="1">
    <webPr consecutive="1" url="https://www.google.com/finance/quote/CAT:NYSE" htmlTables="1" htmlFormat="all"/>
  </connection>
  <connection id="35" xr16:uid="{7E2493DD-9B47-8646-9F1C-DA7BD7A6DA7E}" name="Connection4" type="4" refreshedVersion="8" background="1" saveData="1">
    <webPr consecutive="1" url="https://www.google.com/finance/quote/IBM:NYSE" htmlTables="1" htmlFormat="all"/>
  </connection>
  <connection id="36" xr16:uid="{2BC43AC5-ED9C-034D-82B2-2ED28EF88A40}" name="Connection40" type="4" refreshedVersion="8" background="1" saveData="1">
    <webPr consecutive="1" url="https://www.google.com/finance/quote/MMM:NYSE" htmlTables="1" htmlFormat="all"/>
  </connection>
  <connection id="37" xr16:uid="{CDE39532-C79F-234F-BDD1-02EF228651CC}" name="Connection41" type="4" refreshedVersion="8" background="1" saveData="1">
    <webPr consecutive="1" url="https://www.google.com/finance/quote/CVX:NYSE" htmlTables="1" htmlFormat="all"/>
  </connection>
  <connection id="38" xr16:uid="{9C0C85EC-892C-4043-8815-F36BFC10C8FE}" name="Connection42" type="4" refreshedVersion="8" background="1" saveData="1">
    <webPr consecutive="1" url="https://www.google.com/finance/quote/VZ:NYSE" htmlTables="1" htmlFormat="all"/>
  </connection>
  <connection id="39" xr16:uid="{6FA74458-F12E-2647-8EB1-95EB1F6141D2}" name="Connection43" type="4" refreshedVersion="8" background="1" saveData="1">
    <webPr consecutive="1" url="https://www.google.com/finance/quote/NVDA:NASDAQ" htmlTables="1" htmlFormat="all"/>
  </connection>
  <connection id="40" xr16:uid="{24B2737C-C761-AA4E-8B86-2633EAA27AFA}" name="Connection5" type="4" refreshedVersion="8" background="1" saveData="1">
    <webPr consecutive="1" url="https://www.google.com/finance/quote/LLY:NYSE" htmlTables="1" htmlFormat="all"/>
  </connection>
  <connection id="41" xr16:uid="{19C321A1-B9E3-7D48-BACE-5213412A5399}" name="Connection6" type="4" refreshedVersion="8" background="1" saveData="1">
    <webPr consecutive="1" url="https://www.google.com/finance/quote/PFE:NYSE" htmlTables="1" htmlFormat="all"/>
  </connection>
  <connection id="42" xr16:uid="{BD18196D-1DCB-9542-B48C-C2D3131AFCD5}" name="Connection7" type="4" refreshedVersion="8" background="1" saveData="1">
    <webPr consecutive="1" url="https://www.google.com/finance/quote/MRK:NYSE" htmlTables="1" htmlFormat="all"/>
  </connection>
  <connection id="43" xr16:uid="{E115E1B9-C327-DF43-AB60-A6C91C31DDC0}" name="Connection8" type="4" refreshedVersion="8" background="1" saveData="1">
    <webPr consecutive="1" url="https://www.google.com/finance/quote/UNH:NYSE" htmlTables="1" htmlFormat="all"/>
  </connection>
  <connection id="44" xr16:uid="{027E99F8-2E52-E34B-951E-B56325C76E66}" name="Connection9" type="4" refreshedVersion="8" background="1" saveData="1">
    <webPr consecutive="1" xl2000="1" url="https://www.google.com/finance/quote/JNJ:NYSE" htmlTables="1" htmlFormat="all"/>
  </connection>
  <connection id="45" xr16:uid="{A819B557-F912-C144-841B-F0666C236D97}" keepAlive="1" name="Query - google_Chevron" description="Connection to the 'google_Chevron' query in the workbook." type="5" refreshedVersion="0" background="1" saveData="1">
    <dbPr connection="Provider=Microsoft.Mashup.OleDb.1;Data Source=$Workbook$;Location=google_Chevron;Extended Properties=&quot;&quot;" command="SELECT * FROM [google_Chevron]"/>
  </connection>
</connections>
</file>

<file path=xl/sharedStrings.xml><?xml version="1.0" encoding="utf-8"?>
<sst xmlns="http://schemas.openxmlformats.org/spreadsheetml/2006/main" count="9922" uniqueCount="2101">
  <si>
    <t>CBR</t>
  </si>
  <si>
    <t>FED</t>
  </si>
  <si>
    <t>ECB</t>
  </si>
  <si>
    <t>BoE</t>
  </si>
  <si>
    <t>Date</t>
  </si>
  <si>
    <t>-</t>
  </si>
  <si>
    <t>https://www.bankofengland.co.uk</t>
  </si>
  <si>
    <t>Actual</t>
  </si>
  <si>
    <t>Price</t>
  </si>
  <si>
    <t>Day</t>
  </si>
  <si>
    <t xml:space="preserve">US30 </t>
  </si>
  <si>
    <t xml:space="preserve">US500 </t>
  </si>
  <si>
    <t>https://finance.yahoo.com/world-indices/</t>
  </si>
  <si>
    <t>https://tradingeconomics.com/stocks</t>
  </si>
  <si>
    <t>Central banks</t>
  </si>
  <si>
    <t>https://cbr.ru/eng/</t>
  </si>
  <si>
    <t>https://www.federalreserve.gov</t>
  </si>
  <si>
    <t>https://www.ecb.europa.eu/home/html/index.en.html</t>
  </si>
  <si>
    <t>News</t>
  </si>
  <si>
    <t>https://tradingeconomics.com/stream</t>
  </si>
  <si>
    <t>Trading Economics</t>
  </si>
  <si>
    <t>https://finance.yahoo.com/topic/economic-news</t>
  </si>
  <si>
    <t>Yahoo</t>
  </si>
  <si>
    <t>Google</t>
  </si>
  <si>
    <t>CNBC</t>
  </si>
  <si>
    <t>https://www.cnbc.com</t>
  </si>
  <si>
    <t>https://quote.ru/?utm_source=topline</t>
  </si>
  <si>
    <t>RBC</t>
  </si>
  <si>
    <t>Инвестиции</t>
  </si>
  <si>
    <t>Денежный поток</t>
  </si>
  <si>
    <t>Дивиденды</t>
  </si>
  <si>
    <t>Деньги на счетах</t>
  </si>
  <si>
    <t>Долг</t>
  </si>
  <si>
    <t>Чистая прибыль</t>
  </si>
  <si>
    <t>Выручка</t>
  </si>
  <si>
    <t>Капитализация</t>
  </si>
  <si>
    <t>Форвардный P/E</t>
  </si>
  <si>
    <t>P/E/ EPS Grouth Rate прогнозн</t>
  </si>
  <si>
    <t>PEG</t>
  </si>
  <si>
    <t>Если больше 1 волатильная, если меньше 1 медленнее рынка либо не интересна инвесторам. Если меньше 0 акция противоположна рынку</t>
  </si>
  <si>
    <t>Показывает волатильность. Насколько процентов изменится цена акции при росте или падении индекса на 1%</t>
  </si>
  <si>
    <t>Beta</t>
  </si>
  <si>
    <t>Показывает насколько быстро растёт прибыль</t>
  </si>
  <si>
    <t>(Прибыль текущ-прибыль прошлогодне)/прибыль прошлогод</t>
  </si>
  <si>
    <t>Рост прибыли на акцию</t>
  </si>
  <si>
    <t>EPS Growth Rate</t>
  </si>
  <si>
    <t>Анализировать за 5-10 лет</t>
  </si>
  <si>
    <t>Показывает насколько быстро растёт выручка</t>
  </si>
  <si>
    <t>(Выручка за текущий год-выручка за прошлый год)/ выручка за прошлый год</t>
  </si>
  <si>
    <t>Рост выручки</t>
  </si>
  <si>
    <t>Sales Growth Rate</t>
  </si>
  <si>
    <t>Для зрелых компаний от 30% до 70%</t>
  </si>
  <si>
    <t>Показывает какую часть прибыли компания пускает на выплату дивидендов</t>
  </si>
  <si>
    <t>Дивиденды/чистая прибыль</t>
  </si>
  <si>
    <t>Dividend Payout Ratio</t>
  </si>
  <si>
    <t>DPR</t>
  </si>
  <si>
    <t>Показывает насколько эффективно компания превращает выручку в прибыль</t>
  </si>
  <si>
    <t>Прибыль/выручка</t>
  </si>
  <si>
    <t>Return on Sales</t>
  </si>
  <si>
    <t>ROS</t>
  </si>
  <si>
    <t>IT 20%, банки 5%</t>
  </si>
  <si>
    <t>Показывает сколько прибыли приносят инвестиции</t>
  </si>
  <si>
    <t>Чистая прибыль/инвестиции</t>
  </si>
  <si>
    <t>Return on Investments</t>
  </si>
  <si>
    <t>ROI</t>
  </si>
  <si>
    <t>Позволяет сравнивать компании с разной степенью закредитованности</t>
  </si>
  <si>
    <t>Выше 5% хорошо, выше 20% отлично. Сравнивать по отраслям. 2% для банков ок, для IT выше 10%</t>
  </si>
  <si>
    <t>Показывает насколько эффективно компания управляет своими активами</t>
  </si>
  <si>
    <t>Чистая прибыль/активы</t>
  </si>
  <si>
    <t>Return on Assets</t>
  </si>
  <si>
    <t>ROA</t>
  </si>
  <si>
    <t>От 14%</t>
  </si>
  <si>
    <t>Показывает насколько эффективно компания управляет собственным капиталом</t>
  </si>
  <si>
    <t>Чистая прибыль/собственный капитал</t>
  </si>
  <si>
    <t>Return on Equity</t>
  </si>
  <si>
    <t>ROE</t>
  </si>
  <si>
    <t>Очень разная по отраслям</t>
  </si>
  <si>
    <t>Показывает насколько долги меньше или больше собственного капитала</t>
  </si>
  <si>
    <t>Debt/Equity</t>
  </si>
  <si>
    <t>D/E</t>
  </si>
  <si>
    <t>Активы - все чем владеет компания (деньги, недвижимость, товары, оборудование)</t>
  </si>
  <si>
    <t>Меньше 60%</t>
  </si>
  <si>
    <t>Показывает какая часть имущества куплена за счёт заемных средств</t>
  </si>
  <si>
    <t>Обязательства/активы</t>
  </si>
  <si>
    <t>Liabilities/Assets</t>
  </si>
  <si>
    <t>L/A</t>
  </si>
  <si>
    <t>Net Debt - сумма всех долгов за вычетом денег на счетах. Показывает сколько долгов останется, если компания потратит все свои деньги на их погашение</t>
  </si>
  <si>
    <t>Используют чтобы определить вероятность дефолта. Полезно смотреть в динамике. Уменьшение - хороший знак</t>
  </si>
  <si>
    <t>До 3</t>
  </si>
  <si>
    <t>Показывает способность компании выплачивать свои долги</t>
  </si>
  <si>
    <t>Net Debt/EBITDA</t>
  </si>
  <si>
    <t>Enterprise Value - справедливая стоимость за которую можно купить бизнес (капитализация + долги - деньги на счетах)</t>
  </si>
  <si>
    <t>Позволяет сравнивать компании с разной долговой и налоговой нагрузкой</t>
  </si>
  <si>
    <t>10 и меньше</t>
  </si>
  <si>
    <t>Показывает срок окупаемости бизнеса</t>
  </si>
  <si>
    <t>EV/EBITDA</t>
  </si>
  <si>
    <t>Отличие денежного потока от прибыли: прибыль считают в момент продажи, денежный поток в момент прихода денег на счёт</t>
  </si>
  <si>
    <t>Хорошее значение больше нуля, но меньше 20. Показывает устойчивость компании.</t>
  </si>
  <si>
    <t>Капитализация/денежный поток</t>
  </si>
  <si>
    <t>Price/Cash Flow</t>
  </si>
  <si>
    <t>P/CF</t>
  </si>
  <si>
    <t>Балансовая стоимость - это стоимость всех материальных активов (товаров на складе, оборудования, деньги на счетах, недвижимость) - долги. БС отражает сколько денег можно получить, если продать все, чем владеет бизнес. P/BV не показывает эффективность компании, а показывает только сколько денег останется в случае банкротства. Подходит для фондов, покупающих недвижимость и сдающих ее в аренду REIT.</t>
  </si>
  <si>
    <t xml:space="preserve">Если P/BV меньше 1, значит компания недооценена. Среднее для широкого рынка 3, для банковского сектора 1,3 </t>
  </si>
  <si>
    <t>Капитализация/балансовая стоимость</t>
  </si>
  <si>
    <t>Price/Book Value</t>
  </si>
  <si>
    <t>P/BV</t>
  </si>
  <si>
    <t>Если выручка высокая, а прибыль низкая, возможно деньги идут на развитие - это компания роста</t>
  </si>
  <si>
    <t>Для России меньше 2, для США и Европы меньше 4 Если компания с сильным потенциалом роста до 10</t>
  </si>
  <si>
    <t>Капитализация/выручка</t>
  </si>
  <si>
    <t>Price/Sale</t>
  </si>
  <si>
    <t>P/S</t>
  </si>
  <si>
    <t>Показывает сколько чистой прибыли приходится на одну акцию</t>
  </si>
  <si>
    <t>Earnings per share</t>
  </si>
  <si>
    <t>EPS</t>
  </si>
  <si>
    <t>Для России меньше 13, для США меньше 30</t>
  </si>
  <si>
    <t>Price/Earnings</t>
  </si>
  <si>
    <t>P/E</t>
  </si>
  <si>
    <t>Полное</t>
  </si>
  <si>
    <t>Короткое</t>
  </si>
  <si>
    <t>Примечание</t>
  </si>
  <si>
    <t>Хорошее значение</t>
  </si>
  <si>
    <t>Формула</t>
  </si>
  <si>
    <t>Имя</t>
  </si>
  <si>
    <t>№</t>
  </si>
  <si>
    <t>Sales</t>
  </si>
  <si>
    <t>Vse dengi kotorye kompaniya poluchaet ot klientov</t>
  </si>
  <si>
    <t>EBITDA</t>
  </si>
  <si>
    <t>Earnings before interest, taxes, deprication and amortization</t>
  </si>
  <si>
    <t>Nalogi I prozenti po kreditu mogut otlichatsa v razy v zavisimosti ot strany I otrasli. Ispoluem dlyachestnogo sravneniya: pribyl + nalogi + % po kreditu + amortizaziya</t>
  </si>
  <si>
    <t>Market Cap</t>
  </si>
  <si>
    <t>Чистый Долг</t>
  </si>
  <si>
    <t>Net Debt</t>
  </si>
  <si>
    <t>Summa vseh zaimov I kreditov kompanii</t>
  </si>
  <si>
    <t>Total Debt</t>
  </si>
  <si>
    <t>Pokazyvaet kakoy dolg ostanetsa esli kompaniya potratit vse imeyuschiesya dengi na schetah na pogashenie dolga: Net Debt = Total Debt - dengi</t>
  </si>
  <si>
    <t>Stoimost vseh akziy</t>
  </si>
  <si>
    <t>EV</t>
  </si>
  <si>
    <t>Enterprise Value</t>
  </si>
  <si>
    <t>Pokazyvaet vo skolko fakticheski oboydetsa pokupka kompaniis uchetom dolgov I svobodnyh deneg: EV = Mcap + Net Debt</t>
  </si>
  <si>
    <t>Капитализация/чистая прибыль za god</t>
  </si>
  <si>
    <t>to compare companies with different business scales</t>
  </si>
  <si>
    <t>Amazon</t>
  </si>
  <si>
    <t>Tesla</t>
  </si>
  <si>
    <t>+</t>
  </si>
  <si>
    <t>Earnings</t>
  </si>
  <si>
    <t>Может быть отрицательным, если компания несёт убытки</t>
  </si>
  <si>
    <t>Не учитывает рост бизнеса, инвестиции в развитие - vozmoznost zarabotat v buducshem</t>
  </si>
  <si>
    <t>ne uchityvaet effektivnost raboty kompanii. Esli P/S nizkaya eto takzhe mozhet byt priznakom neeffektivnosti</t>
  </si>
  <si>
    <t>не показывает эффективность компании</t>
  </si>
  <si>
    <t>показывает сколько денег останется в случае банкротства. Pomogaet sravnivat kompanii iz odnoy otrasli, u kotoryh mnogo materialnyh aktivov (banki, fondy nedvizhimosti)</t>
  </si>
  <si>
    <t>Показывает как много денег приходит и уходит со счетов компании. Chem menshe tem ustoychivee kompaniya</t>
  </si>
  <si>
    <t>Показывает за сколько лет компания окупит свою капитализацию.  Effektiven pri sravnenii kompaniy iz odnoy otrasli na odinakovom etape zhiznennogo tsikla</t>
  </si>
  <si>
    <t>Otrazhart rost kompanii (esli rastet vyruchka).</t>
  </si>
  <si>
    <t>Indices</t>
  </si>
  <si>
    <t>https://www.google.com/finance/markets/indexes</t>
  </si>
  <si>
    <t>Components</t>
  </si>
  <si>
    <t>Year</t>
  </si>
  <si>
    <t xml:space="preserve">AAPL </t>
  </si>
  <si>
    <t xml:space="preserve">Apple </t>
  </si>
  <si>
    <t xml:space="preserve">MSFT </t>
  </si>
  <si>
    <t xml:space="preserve">Microsoft </t>
  </si>
  <si>
    <t xml:space="preserve">UNH </t>
  </si>
  <si>
    <t xml:space="preserve">UnitedHealth </t>
  </si>
  <si>
    <t xml:space="preserve">JNJ </t>
  </si>
  <si>
    <t xml:space="preserve">J&amp;J </t>
  </si>
  <si>
    <t xml:space="preserve">V </t>
  </si>
  <si>
    <t xml:space="preserve">Visa </t>
  </si>
  <si>
    <t xml:space="preserve">WMT </t>
  </si>
  <si>
    <t xml:space="preserve">Walmart </t>
  </si>
  <si>
    <t xml:space="preserve">JPM </t>
  </si>
  <si>
    <t xml:space="preserve">JPMorgan </t>
  </si>
  <si>
    <t xml:space="preserve">PG </t>
  </si>
  <si>
    <t xml:space="preserve">P&amp;G </t>
  </si>
  <si>
    <t xml:space="preserve">CVX </t>
  </si>
  <si>
    <t xml:space="preserve">Chevron </t>
  </si>
  <si>
    <t xml:space="preserve">HD </t>
  </si>
  <si>
    <t xml:space="preserve">Home Depot </t>
  </si>
  <si>
    <t xml:space="preserve">KO </t>
  </si>
  <si>
    <t xml:space="preserve">Coca-Cola </t>
  </si>
  <si>
    <t xml:space="preserve">MRK </t>
  </si>
  <si>
    <t xml:space="preserve">CSCO </t>
  </si>
  <si>
    <t xml:space="preserve">Cisco Systems </t>
  </si>
  <si>
    <t xml:space="preserve">MCD </t>
  </si>
  <si>
    <t xml:space="preserve">McDonalds </t>
  </si>
  <si>
    <t xml:space="preserve">DIS </t>
  </si>
  <si>
    <t xml:space="preserve">Walt Disney </t>
  </si>
  <si>
    <t xml:space="preserve">NKE </t>
  </si>
  <si>
    <t xml:space="preserve">Nike </t>
  </si>
  <si>
    <t xml:space="preserve">VZ </t>
  </si>
  <si>
    <t xml:space="preserve">Verizon </t>
  </si>
  <si>
    <t xml:space="preserve">AMGN </t>
  </si>
  <si>
    <t xml:space="preserve">Amgen </t>
  </si>
  <si>
    <t xml:space="preserve">HON </t>
  </si>
  <si>
    <t xml:space="preserve">Honeywell International </t>
  </si>
  <si>
    <t xml:space="preserve">CRM </t>
  </si>
  <si>
    <t xml:space="preserve">IBM </t>
  </si>
  <si>
    <t xml:space="preserve">GS </t>
  </si>
  <si>
    <t xml:space="preserve">Goldman Sachs </t>
  </si>
  <si>
    <t xml:space="preserve">CAT </t>
  </si>
  <si>
    <t xml:space="preserve">Caterpillar </t>
  </si>
  <si>
    <t xml:space="preserve">INTC </t>
  </si>
  <si>
    <t xml:space="preserve">Intel </t>
  </si>
  <si>
    <t xml:space="preserve">AXP </t>
  </si>
  <si>
    <t xml:space="preserve">American Express </t>
  </si>
  <si>
    <t xml:space="preserve">BA </t>
  </si>
  <si>
    <t xml:space="preserve">Boeing </t>
  </si>
  <si>
    <t xml:space="preserve">MMM </t>
  </si>
  <si>
    <t xml:space="preserve">3M </t>
  </si>
  <si>
    <t xml:space="preserve">TRV </t>
  </si>
  <si>
    <t xml:space="preserve">Travelers Companies </t>
  </si>
  <si>
    <t xml:space="preserve">WBA </t>
  </si>
  <si>
    <t xml:space="preserve">Walgreens Boots Alliance </t>
  </si>
  <si>
    <t>Indexes</t>
  </si>
  <si>
    <t xml:space="preserve">US400 </t>
  </si>
  <si>
    <t>Chg</t>
  </si>
  <si>
    <t>%Chg</t>
  </si>
  <si>
    <t>More</t>
  </si>
  <si>
    <t xml:space="preserve">Tesla </t>
  </si>
  <si>
    <t xml:space="preserve">Amazon </t>
  </si>
  <si>
    <t xml:space="preserve">Exxon Mobil </t>
  </si>
  <si>
    <t xml:space="preserve">United States </t>
  </si>
  <si>
    <t xml:space="preserve">United Kingdom </t>
  </si>
  <si>
    <t xml:space="preserve">Japan </t>
  </si>
  <si>
    <t xml:space="preserve">Australia </t>
  </si>
  <si>
    <t xml:space="preserve">Germany </t>
  </si>
  <si>
    <t xml:space="preserve">Brazil </t>
  </si>
  <si>
    <t xml:space="preserve">Russia </t>
  </si>
  <si>
    <t xml:space="preserve">India </t>
  </si>
  <si>
    <t xml:space="preserve">Canada </t>
  </si>
  <si>
    <t xml:space="preserve">Italy </t>
  </si>
  <si>
    <t xml:space="preserve">France </t>
  </si>
  <si>
    <t xml:space="preserve">South Africa </t>
  </si>
  <si>
    <t xml:space="preserve">China </t>
  </si>
  <si>
    <t xml:space="preserve">Switzerland </t>
  </si>
  <si>
    <t xml:space="preserve">Chile </t>
  </si>
  <si>
    <t>Industry</t>
  </si>
  <si>
    <t xml:space="preserve"> https://finviz.com/map.ashx?t=sec</t>
  </si>
  <si>
    <t>Finviz</t>
  </si>
  <si>
    <t>Group</t>
  </si>
  <si>
    <t>Subgroup</t>
  </si>
  <si>
    <t>TECH</t>
  </si>
  <si>
    <t>Consumer Electronics</t>
  </si>
  <si>
    <t>Software</t>
  </si>
  <si>
    <t>FINANCIAL</t>
  </si>
  <si>
    <t>Banks</t>
  </si>
  <si>
    <t>HEALTHCARE</t>
  </si>
  <si>
    <t>Drugmanufacturers</t>
  </si>
  <si>
    <t>CONSUMER DEFENSIVE</t>
  </si>
  <si>
    <t>Discount store</t>
  </si>
  <si>
    <t>Credit services</t>
  </si>
  <si>
    <t>Household &amp; personal products</t>
  </si>
  <si>
    <t>Oil &amp; gas integrated</t>
  </si>
  <si>
    <t>ENERGY</t>
  </si>
  <si>
    <t>CONSUMER CYCLICAL</t>
  </si>
  <si>
    <t>Home improvement retail</t>
  </si>
  <si>
    <t>Healthcare plans</t>
  </si>
  <si>
    <t>Beverages - non alcoholic</t>
  </si>
  <si>
    <t>Communication equipment</t>
  </si>
  <si>
    <t>Restaurants</t>
  </si>
  <si>
    <t>Entertainment</t>
  </si>
  <si>
    <t>COMMUNICATION SERVICES</t>
  </si>
  <si>
    <t>Footwear</t>
  </si>
  <si>
    <t>Information tech</t>
  </si>
  <si>
    <t>Capital markets</t>
  </si>
  <si>
    <t>Semiconductors</t>
  </si>
  <si>
    <t>Telecom services</t>
  </si>
  <si>
    <t>Specialty industrial machinary</t>
  </si>
  <si>
    <t>INDUSTRIALS</t>
  </si>
  <si>
    <t>Farm &amp; heavy construction machinary</t>
  </si>
  <si>
    <t>Software - application</t>
  </si>
  <si>
    <t>Aerospace - defense</t>
  </si>
  <si>
    <t>Speciality industrial machinary</t>
  </si>
  <si>
    <t>Insurance</t>
  </si>
  <si>
    <t>Pharmaceutical retailers</t>
  </si>
  <si>
    <t>Internet content</t>
  </si>
  <si>
    <t>Internet retail</t>
  </si>
  <si>
    <t>Auto manufactures</t>
  </si>
  <si>
    <t>Credit Services</t>
  </si>
  <si>
    <t>https://tradingeconomics.com/spx:ind</t>
  </si>
  <si>
    <t>US500 | SPX</t>
  </si>
  <si>
    <t xml:space="preserve">AMZN </t>
  </si>
  <si>
    <t xml:space="preserve">TSLA </t>
  </si>
  <si>
    <t xml:space="preserve">GOOG </t>
  </si>
  <si>
    <t xml:space="preserve">Alphabet </t>
  </si>
  <si>
    <t xml:space="preserve">Nvidia </t>
  </si>
  <si>
    <t xml:space="preserve">LLY </t>
  </si>
  <si>
    <t xml:space="preserve">Eli Lilly </t>
  </si>
  <si>
    <t xml:space="preserve">MA </t>
  </si>
  <si>
    <t xml:space="preserve">Mastercard </t>
  </si>
  <si>
    <t xml:space="preserve">FB </t>
  </si>
  <si>
    <t xml:space="preserve">Bank Of America </t>
  </si>
  <si>
    <t xml:space="preserve">PFE </t>
  </si>
  <si>
    <t xml:space="preserve">Pfizer </t>
  </si>
  <si>
    <t xml:space="preserve">AbbVie </t>
  </si>
  <si>
    <t xml:space="preserve">PepsiCo </t>
  </si>
  <si>
    <t xml:space="preserve">Oracle </t>
  </si>
  <si>
    <t xml:space="preserve">COST </t>
  </si>
  <si>
    <t xml:space="preserve">Costco Wholesale </t>
  </si>
  <si>
    <t xml:space="preserve">Thermo Fisher Scientific </t>
  </si>
  <si>
    <t xml:space="preserve">Accenture </t>
  </si>
  <si>
    <t xml:space="preserve">Danaher </t>
  </si>
  <si>
    <t xml:space="preserve">T-Mobile Us </t>
  </si>
  <si>
    <t xml:space="preserve">Abbott </t>
  </si>
  <si>
    <t xml:space="preserve">Wells Fargo </t>
  </si>
  <si>
    <t xml:space="preserve">Bristol-Myers Squibb </t>
  </si>
  <si>
    <t xml:space="preserve">NextEra Energy </t>
  </si>
  <si>
    <t xml:space="preserve">United Parcel Service </t>
  </si>
  <si>
    <t xml:space="preserve">Philip Morris International </t>
  </si>
  <si>
    <t xml:space="preserve">Texas Instruments </t>
  </si>
  <si>
    <t xml:space="preserve">ConocoPhillips </t>
  </si>
  <si>
    <t xml:space="preserve">Adobe Systems </t>
  </si>
  <si>
    <t xml:space="preserve">Morgan Stanley </t>
  </si>
  <si>
    <t xml:space="preserve">Comcast </t>
  </si>
  <si>
    <t xml:space="preserve">Netflix </t>
  </si>
  <si>
    <t xml:space="preserve">Qualcomm </t>
  </si>
  <si>
    <t xml:space="preserve">Charles Schwab </t>
  </si>
  <si>
    <t xml:space="preserve">AT&amp;T </t>
  </si>
  <si>
    <t xml:space="preserve">Deere &amp; Company </t>
  </si>
  <si>
    <t xml:space="preserve">CVS Health </t>
  </si>
  <si>
    <t xml:space="preserve">Lowe's Companies </t>
  </si>
  <si>
    <t xml:space="preserve">Union Pacific </t>
  </si>
  <si>
    <t xml:space="preserve">LMT </t>
  </si>
  <si>
    <t xml:space="preserve">Lockheed Martin </t>
  </si>
  <si>
    <t xml:space="preserve">Advanced Micro Devices </t>
  </si>
  <si>
    <t xml:space="preserve">Starbucks </t>
  </si>
  <si>
    <t xml:space="preserve">Intuit </t>
  </si>
  <si>
    <t xml:space="preserve">ADP </t>
  </si>
  <si>
    <t xml:space="preserve">Gilead Sciences </t>
  </si>
  <si>
    <t xml:space="preserve">ProLogis </t>
  </si>
  <si>
    <t xml:space="preserve">BlackRock </t>
  </si>
  <si>
    <t xml:space="preserve">Medtronic </t>
  </si>
  <si>
    <t xml:space="preserve">American Tower </t>
  </si>
  <si>
    <t xml:space="preserve">Cigna </t>
  </si>
  <si>
    <t xml:space="preserve">Intuitive Surgical </t>
  </si>
  <si>
    <t xml:space="preserve">TJX Companies </t>
  </si>
  <si>
    <t xml:space="preserve">GE </t>
  </si>
  <si>
    <t xml:space="preserve">General Electric </t>
  </si>
  <si>
    <t xml:space="preserve">Mondelez International </t>
  </si>
  <si>
    <t xml:space="preserve">Citigroup </t>
  </si>
  <si>
    <t xml:space="preserve">Stryker </t>
  </si>
  <si>
    <t xml:space="preserve">Chubb </t>
  </si>
  <si>
    <t xml:space="preserve">Applied Materials </t>
  </si>
  <si>
    <t xml:space="preserve">PayPal </t>
  </si>
  <si>
    <t xml:space="preserve">Analog Devices </t>
  </si>
  <si>
    <t xml:space="preserve">Marsh &amp; McLennan Companies </t>
  </si>
  <si>
    <t xml:space="preserve">Altria </t>
  </si>
  <si>
    <t xml:space="preserve">ServiceNow </t>
  </si>
  <si>
    <t xml:space="preserve">Estée Lauder </t>
  </si>
  <si>
    <t xml:space="preserve">Regeneron Pharmaceuticals </t>
  </si>
  <si>
    <t xml:space="preserve">Northrop Grumman </t>
  </si>
  <si>
    <t xml:space="preserve">EOG Resources </t>
  </si>
  <si>
    <t xml:space="preserve">Vertex Pharmaceuticals </t>
  </si>
  <si>
    <t xml:space="preserve">Progressive </t>
  </si>
  <si>
    <t xml:space="preserve">Duke Energy </t>
  </si>
  <si>
    <t xml:space="preserve">Target </t>
  </si>
  <si>
    <t xml:space="preserve">Schlumberger </t>
  </si>
  <si>
    <t xml:space="preserve">Zoetis </t>
  </si>
  <si>
    <t xml:space="preserve">Becton, Dickinson and Co. </t>
  </si>
  <si>
    <t xml:space="preserve">Air Products &amp; Chemicals </t>
  </si>
  <si>
    <t xml:space="preserve">GD </t>
  </si>
  <si>
    <t xml:space="preserve">General Dynamics </t>
  </si>
  <si>
    <t xml:space="preserve">Humana </t>
  </si>
  <si>
    <t xml:space="preserve">Illinois Tool Works </t>
  </si>
  <si>
    <t xml:space="preserve">Waste Management </t>
  </si>
  <si>
    <t xml:space="preserve">US Bancorp </t>
  </si>
  <si>
    <t xml:space="preserve">HCA </t>
  </si>
  <si>
    <t xml:space="preserve">CSX </t>
  </si>
  <si>
    <t xml:space="preserve">Fiserv </t>
  </si>
  <si>
    <t xml:space="preserve">Boston Scientific </t>
  </si>
  <si>
    <t xml:space="preserve">PNC </t>
  </si>
  <si>
    <t xml:space="preserve">Colgate-Palmolive </t>
  </si>
  <si>
    <t xml:space="preserve">Sherwin-Williams </t>
  </si>
  <si>
    <t xml:space="preserve">Occidental Petroleum </t>
  </si>
  <si>
    <t xml:space="preserve">Eaton </t>
  </si>
  <si>
    <t xml:space="preserve">Equinix </t>
  </si>
  <si>
    <t xml:space="preserve">CME </t>
  </si>
  <si>
    <t xml:space="preserve">AON </t>
  </si>
  <si>
    <t xml:space="preserve">Lam Research </t>
  </si>
  <si>
    <t xml:space="preserve">Truist Financial </t>
  </si>
  <si>
    <t xml:space="preserve">Intercontinental Exchange </t>
  </si>
  <si>
    <t xml:space="preserve">MetLife </t>
  </si>
  <si>
    <t xml:space="preserve">Crown Castle International </t>
  </si>
  <si>
    <t xml:space="preserve">Charter Communications </t>
  </si>
  <si>
    <t xml:space="preserve">Micron Technology </t>
  </si>
  <si>
    <t xml:space="preserve">Norfolk Southern </t>
  </si>
  <si>
    <t xml:space="preserve">General Motors </t>
  </si>
  <si>
    <t xml:space="preserve">Freeport-McMoran </t>
  </si>
  <si>
    <t xml:space="preserve">Emerson Electric </t>
  </si>
  <si>
    <t xml:space="preserve">Marathon Petroleum </t>
  </si>
  <si>
    <t xml:space="preserve">Ford Motor </t>
  </si>
  <si>
    <t xml:space="preserve">Moody's </t>
  </si>
  <si>
    <t xml:space="preserve">McKesson </t>
  </si>
  <si>
    <t xml:space="preserve">KLA-Tencor </t>
  </si>
  <si>
    <t xml:space="preserve">Monster Beverage </t>
  </si>
  <si>
    <t xml:space="preserve">Dollar General </t>
  </si>
  <si>
    <t xml:space="preserve">O'Reilly Automotive </t>
  </si>
  <si>
    <t xml:space="preserve">Marriott International </t>
  </si>
  <si>
    <t xml:space="preserve">Synopsys </t>
  </si>
  <si>
    <t xml:space="preserve">Sempra Energy </t>
  </si>
  <si>
    <t xml:space="preserve">Phillips 66 </t>
  </si>
  <si>
    <t xml:space="preserve">Public Storage </t>
  </si>
  <si>
    <t xml:space="preserve">General Mills </t>
  </si>
  <si>
    <t xml:space="preserve">Archer-Daniels Midland </t>
  </si>
  <si>
    <t xml:space="preserve">Valero Energy </t>
  </si>
  <si>
    <t xml:space="preserve">Dominion Resources </t>
  </si>
  <si>
    <t xml:space="preserve">American Electric Power </t>
  </si>
  <si>
    <t xml:space="preserve">AutoZone </t>
  </si>
  <si>
    <t xml:space="preserve">Centene </t>
  </si>
  <si>
    <t xml:space="preserve">Kraft Heinz </t>
  </si>
  <si>
    <t xml:space="preserve">Hershey </t>
  </si>
  <si>
    <t xml:space="preserve">Amphenol </t>
  </si>
  <si>
    <t xml:space="preserve">Cadence Design Systems </t>
  </si>
  <si>
    <t xml:space="preserve">AIG </t>
  </si>
  <si>
    <t xml:space="preserve">Edwards Lifesciences </t>
  </si>
  <si>
    <t xml:space="preserve">Roper Industries </t>
  </si>
  <si>
    <t xml:space="preserve">Johnson Controls </t>
  </si>
  <si>
    <t xml:space="preserve">FedEx </t>
  </si>
  <si>
    <t xml:space="preserve">Cintas </t>
  </si>
  <si>
    <t xml:space="preserve">Kimberly Clark </t>
  </si>
  <si>
    <t xml:space="preserve">Agilent </t>
  </si>
  <si>
    <t xml:space="preserve">Devon Energy </t>
  </si>
  <si>
    <t xml:space="preserve">Motorola Solutions Msi </t>
  </si>
  <si>
    <t xml:space="preserve">Dexcom </t>
  </si>
  <si>
    <t xml:space="preserve">Fidelity National Information Services </t>
  </si>
  <si>
    <t xml:space="preserve">Paychex </t>
  </si>
  <si>
    <t xml:space="preserve">Aflac </t>
  </si>
  <si>
    <t xml:space="preserve">Chipotle Mexican Grill </t>
  </si>
  <si>
    <t xml:space="preserve">Hess </t>
  </si>
  <si>
    <t xml:space="preserve">Republic Services </t>
  </si>
  <si>
    <t xml:space="preserve">Biogen </t>
  </si>
  <si>
    <t xml:space="preserve">Autodesk </t>
  </si>
  <si>
    <t xml:space="preserve">Sysco </t>
  </si>
  <si>
    <t xml:space="preserve">Kinder Morgan </t>
  </si>
  <si>
    <t xml:space="preserve">Ecolab </t>
  </si>
  <si>
    <t xml:space="preserve">Williams Companies </t>
  </si>
  <si>
    <t xml:space="preserve">Microchip Technology </t>
  </si>
  <si>
    <t xml:space="preserve">Constellation Brands </t>
  </si>
  <si>
    <t xml:space="preserve">Arthur J. Gallagher </t>
  </si>
  <si>
    <t xml:space="preserve">Arista Networks </t>
  </si>
  <si>
    <t xml:space="preserve">Ross Stores </t>
  </si>
  <si>
    <t xml:space="preserve">Msci </t>
  </si>
  <si>
    <t xml:space="preserve">Exelon </t>
  </si>
  <si>
    <t xml:space="preserve">Prudential Financial </t>
  </si>
  <si>
    <t xml:space="preserve">TE Connectivity </t>
  </si>
  <si>
    <t xml:space="preserve">Nucor </t>
  </si>
  <si>
    <t xml:space="preserve">Realty Income </t>
  </si>
  <si>
    <t xml:space="preserve">PG&amp;E </t>
  </si>
  <si>
    <t xml:space="preserve">Capital One Financial </t>
  </si>
  <si>
    <t xml:space="preserve">Parker-Hannifin </t>
  </si>
  <si>
    <t xml:space="preserve">Newmont Mining </t>
  </si>
  <si>
    <t xml:space="preserve">Xcel Energy </t>
  </si>
  <si>
    <t xml:space="preserve">Electronic Arts EA </t>
  </si>
  <si>
    <t xml:space="preserve">Bank Of New York Mellon </t>
  </si>
  <si>
    <t xml:space="preserve">Yum Brands </t>
  </si>
  <si>
    <t xml:space="preserve">PACCAR </t>
  </si>
  <si>
    <t xml:space="preserve">Las Vegas Sands </t>
  </si>
  <si>
    <t xml:space="preserve">Idexx Laboratories </t>
  </si>
  <si>
    <t xml:space="preserve">Halliburton </t>
  </si>
  <si>
    <t xml:space="preserve">Ameriprise Financial </t>
  </si>
  <si>
    <t xml:space="preserve">Allstate </t>
  </si>
  <si>
    <t xml:space="preserve">Cummins </t>
  </si>
  <si>
    <t xml:space="preserve">Consolidated Edison </t>
  </si>
  <si>
    <t xml:space="preserve">Kroger </t>
  </si>
  <si>
    <t xml:space="preserve">ResMed </t>
  </si>
  <si>
    <t xml:space="preserve">Dollar Tree </t>
  </si>
  <si>
    <t xml:space="preserve">TransDigm </t>
  </si>
  <si>
    <t xml:space="preserve">Mettler Toledo International </t>
  </si>
  <si>
    <t xml:space="preserve">Ametek </t>
  </si>
  <si>
    <t xml:space="preserve">Old Dominion Freight Line </t>
  </si>
  <si>
    <t xml:space="preserve">Albemarle </t>
  </si>
  <si>
    <t xml:space="preserve">Keysight Technologies </t>
  </si>
  <si>
    <t xml:space="preserve">Copart </t>
  </si>
  <si>
    <t xml:space="preserve">Cognizant Technology Solutions </t>
  </si>
  <si>
    <t xml:space="preserve">PPG Industries </t>
  </si>
  <si>
    <t xml:space="preserve">SBA Communications </t>
  </si>
  <si>
    <t xml:space="preserve">Digital Realty </t>
  </si>
  <si>
    <t xml:space="preserve">WEC Energy </t>
  </si>
  <si>
    <t xml:space="preserve">Rockwell Automation </t>
  </si>
  <si>
    <t xml:space="preserve">Grainger </t>
  </si>
  <si>
    <t xml:space="preserve">Public Service </t>
  </si>
  <si>
    <t xml:space="preserve">ONEOK </t>
  </si>
  <si>
    <t xml:space="preserve">DR Horton </t>
  </si>
  <si>
    <t xml:space="preserve">HP </t>
  </si>
  <si>
    <t xml:space="preserve">Discover Financial Services </t>
  </si>
  <si>
    <t xml:space="preserve">Fastenal </t>
  </si>
  <si>
    <t xml:space="preserve">M&amp;T Bank </t>
  </si>
  <si>
    <t xml:space="preserve">State Street </t>
  </si>
  <si>
    <t xml:space="preserve">Eversource Energy </t>
  </si>
  <si>
    <t xml:space="preserve">Verisk Analytics </t>
  </si>
  <si>
    <t xml:space="preserve">Corning </t>
  </si>
  <si>
    <t xml:space="preserve">Gartner </t>
  </si>
  <si>
    <t xml:space="preserve">LyondellBasell Industries </t>
  </si>
  <si>
    <t xml:space="preserve">American Water Works </t>
  </si>
  <si>
    <t xml:space="preserve">T. Rowe Price </t>
  </si>
  <si>
    <t xml:space="preserve">Global Payments </t>
  </si>
  <si>
    <t xml:space="preserve">International Flavors Fragrances </t>
  </si>
  <si>
    <t xml:space="preserve">Baxter International </t>
  </si>
  <si>
    <t xml:space="preserve">Hormel Foods </t>
  </si>
  <si>
    <t xml:space="preserve">Genuine Parts </t>
  </si>
  <si>
    <t xml:space="preserve">Diamondback Energy </t>
  </si>
  <si>
    <t xml:space="preserve">Raymond James Financial </t>
  </si>
  <si>
    <t xml:space="preserve">CDW </t>
  </si>
  <si>
    <t xml:space="preserve">Alexandria Real Estate Equities </t>
  </si>
  <si>
    <t xml:space="preserve">Edison International </t>
  </si>
  <si>
    <t xml:space="preserve">Tractor Supply </t>
  </si>
  <si>
    <t xml:space="preserve">United Rentals </t>
  </si>
  <si>
    <t xml:space="preserve">eBay </t>
  </si>
  <si>
    <t xml:space="preserve">Equity Residential </t>
  </si>
  <si>
    <t xml:space="preserve">Vulcan Materials </t>
  </si>
  <si>
    <t xml:space="preserve">Fifth Third Bancorp </t>
  </si>
  <si>
    <t xml:space="preserve">Equifax </t>
  </si>
  <si>
    <t xml:space="preserve">Hartford Financial Services </t>
  </si>
  <si>
    <t xml:space="preserve">AvalonBay Communities </t>
  </si>
  <si>
    <t xml:space="preserve">Tyson Foods </t>
  </si>
  <si>
    <t xml:space="preserve">Weyerhaeuser </t>
  </si>
  <si>
    <t xml:space="preserve">Southwest Airlines </t>
  </si>
  <si>
    <t xml:space="preserve">FirstEnergy </t>
  </si>
  <si>
    <t xml:space="preserve">Entergy </t>
  </si>
  <si>
    <t xml:space="preserve">Ameren </t>
  </si>
  <si>
    <t xml:space="preserve">Delta Air Lines </t>
  </si>
  <si>
    <t xml:space="preserve">Lennar </t>
  </si>
  <si>
    <t xml:space="preserve">Martin Marietta Materials </t>
  </si>
  <si>
    <t xml:space="preserve">Principal Financial </t>
  </si>
  <si>
    <t xml:space="preserve">Huntington Bancshares </t>
  </si>
  <si>
    <t xml:space="preserve">DTE Energy </t>
  </si>
  <si>
    <t xml:space="preserve">Ansys </t>
  </si>
  <si>
    <t xml:space="preserve">Ingersoll Rand </t>
  </si>
  <si>
    <t xml:space="preserve">Quanta Services </t>
  </si>
  <si>
    <t xml:space="preserve">McCormick </t>
  </si>
  <si>
    <t xml:space="preserve">Hewlett Packard </t>
  </si>
  <si>
    <t xml:space="preserve">Regions Financial </t>
  </si>
  <si>
    <t xml:space="preserve">PPL </t>
  </si>
  <si>
    <t xml:space="preserve">Cardinal Health </t>
  </si>
  <si>
    <t xml:space="preserve">Extra Space Storage </t>
  </si>
  <si>
    <t xml:space="preserve">Verisign </t>
  </si>
  <si>
    <t xml:space="preserve">Waters </t>
  </si>
  <si>
    <t xml:space="preserve">Citizens Financial </t>
  </si>
  <si>
    <t xml:space="preserve">CF Industries </t>
  </si>
  <si>
    <t xml:space="preserve">Dover </t>
  </si>
  <si>
    <t xml:space="preserve">Xylem </t>
  </si>
  <si>
    <t xml:space="preserve">W.R. Berkley </t>
  </si>
  <si>
    <t xml:space="preserve">Teledyne Technologies </t>
  </si>
  <si>
    <t xml:space="preserve">Rollins </t>
  </si>
  <si>
    <t xml:space="preserve">Paycom Software </t>
  </si>
  <si>
    <t xml:space="preserve">Best Buy </t>
  </si>
  <si>
    <t xml:space="preserve">Northern </t>
  </si>
  <si>
    <t xml:space="preserve">AES </t>
  </si>
  <si>
    <t xml:space="preserve">CenterPoint Energy </t>
  </si>
  <si>
    <t xml:space="preserve">Hologic </t>
  </si>
  <si>
    <t xml:space="preserve">Mid-America Apartment Communities </t>
  </si>
  <si>
    <t xml:space="preserve">Expeditors International Of Washington </t>
  </si>
  <si>
    <t xml:space="preserve">J. B. Hunt </t>
  </si>
  <si>
    <t xml:space="preserve">Westinghouse Air Brake Technologies </t>
  </si>
  <si>
    <t xml:space="preserve">Ventas </t>
  </si>
  <si>
    <t xml:space="preserve">Clorox </t>
  </si>
  <si>
    <t xml:space="preserve">First Solar </t>
  </si>
  <si>
    <t xml:space="preserve">Conagra Foods </t>
  </si>
  <si>
    <t xml:space="preserve">IDEX </t>
  </si>
  <si>
    <t xml:space="preserve">Garmin </t>
  </si>
  <si>
    <t xml:space="preserve">Take Two Interactive Software </t>
  </si>
  <si>
    <t xml:space="preserve">Darden Restaurants </t>
  </si>
  <si>
    <t xml:space="preserve">West Pharmaceutical Services </t>
  </si>
  <si>
    <t xml:space="preserve">Cincinnati Financial </t>
  </si>
  <si>
    <t xml:space="preserve">CMS Energy Corporation </t>
  </si>
  <si>
    <t xml:space="preserve">Broadridge Financial Solutions </t>
  </si>
  <si>
    <t xml:space="preserve">Ball </t>
  </si>
  <si>
    <t xml:space="preserve">Mosaic </t>
  </si>
  <si>
    <t xml:space="preserve">Quest Diagnostics </t>
  </si>
  <si>
    <t xml:space="preserve">Live Nation Entertainment </t>
  </si>
  <si>
    <t xml:space="preserve">J.M. Smucker </t>
  </si>
  <si>
    <t xml:space="preserve">FMC </t>
  </si>
  <si>
    <t xml:space="preserve">Expedia </t>
  </si>
  <si>
    <t xml:space="preserve">Synchrony Financial </t>
  </si>
  <si>
    <t xml:space="preserve">Campbell Soup </t>
  </si>
  <si>
    <t xml:space="preserve">Atmos Energy </t>
  </si>
  <si>
    <t xml:space="preserve">Omnicom </t>
  </si>
  <si>
    <t xml:space="preserve">Cooper Companies </t>
  </si>
  <si>
    <t xml:space="preserve">Jacobs Engineering </t>
  </si>
  <si>
    <t xml:space="preserve">Iron Mountain </t>
  </si>
  <si>
    <t xml:space="preserve">Avery Dennison </t>
  </si>
  <si>
    <t xml:space="preserve">Align Technology </t>
  </si>
  <si>
    <t xml:space="preserve">APA </t>
  </si>
  <si>
    <t xml:space="preserve">Royal Caribbean Cruises </t>
  </si>
  <si>
    <t xml:space="preserve">Leidos </t>
  </si>
  <si>
    <t xml:space="preserve">NVR </t>
  </si>
  <si>
    <t xml:space="preserve">Akamai </t>
  </si>
  <si>
    <t xml:space="preserve">Skyworks Solutions </t>
  </si>
  <si>
    <t xml:space="preserve">EQT </t>
  </si>
  <si>
    <t xml:space="preserve">Textron </t>
  </si>
  <si>
    <t xml:space="preserve">LKQ </t>
  </si>
  <si>
    <t xml:space="preserve">NetApp </t>
  </si>
  <si>
    <t xml:space="preserve">Tyler Technologies </t>
  </si>
  <si>
    <t xml:space="preserve">MGM Resorts International </t>
  </si>
  <si>
    <t xml:space="preserve">Essex Property </t>
  </si>
  <si>
    <t xml:space="preserve">Kimco Realty </t>
  </si>
  <si>
    <t xml:space="preserve">Jack Henry Associates </t>
  </si>
  <si>
    <t xml:space="preserve">Zebra Technologies </t>
  </si>
  <si>
    <t xml:space="preserve">Loews </t>
  </si>
  <si>
    <t xml:space="preserve">Alliant Energy </t>
  </si>
  <si>
    <t xml:space="preserve">Dominos Pizza </t>
  </si>
  <si>
    <t xml:space="preserve">Franklin Resources </t>
  </si>
  <si>
    <t xml:space="preserve">UDR </t>
  </si>
  <si>
    <t xml:space="preserve">Interpublic Of Companies </t>
  </si>
  <si>
    <t xml:space="preserve">Host Hotels &amp; Resorts </t>
  </si>
  <si>
    <t xml:space="preserve">International Paper </t>
  </si>
  <si>
    <t xml:space="preserve">Everest Re </t>
  </si>
  <si>
    <t xml:space="preserve">Snap-On </t>
  </si>
  <si>
    <t xml:space="preserve">Packaging Of America </t>
  </si>
  <si>
    <t xml:space="preserve">Stanley Black &amp; Decker </t>
  </si>
  <si>
    <t xml:space="preserve">Celanese </t>
  </si>
  <si>
    <t xml:space="preserve">Masco </t>
  </si>
  <si>
    <t xml:space="preserve">Teleflex </t>
  </si>
  <si>
    <t xml:space="preserve">C.H. Robinson Worldwide </t>
  </si>
  <si>
    <t xml:space="preserve">Regency Centers </t>
  </si>
  <si>
    <t xml:space="preserve">Henry Schein </t>
  </si>
  <si>
    <t xml:space="preserve">Western Digital </t>
  </si>
  <si>
    <t xml:space="preserve">NiSource </t>
  </si>
  <si>
    <t xml:space="preserve">Boston Properties </t>
  </si>
  <si>
    <t xml:space="preserve">Molson Coors Brewing </t>
  </si>
  <si>
    <t xml:space="preserve">Seagate Technology </t>
  </si>
  <si>
    <t xml:space="preserve">CarMax </t>
  </si>
  <si>
    <t xml:space="preserve">Carnival </t>
  </si>
  <si>
    <t xml:space="preserve">Juniper Networks </t>
  </si>
  <si>
    <t xml:space="preserve">Eastman Chemical </t>
  </si>
  <si>
    <t xml:space="preserve">MarketAxess </t>
  </si>
  <si>
    <t xml:space="preserve">PulteGroup </t>
  </si>
  <si>
    <t xml:space="preserve">Allegion </t>
  </si>
  <si>
    <t xml:space="preserve">Borgwarner </t>
  </si>
  <si>
    <t xml:space="preserve">NRG Energy </t>
  </si>
  <si>
    <t xml:space="preserve">Wynn Resorts </t>
  </si>
  <si>
    <t xml:space="preserve">Huntington Ingalls Industries </t>
  </si>
  <si>
    <t xml:space="preserve">Universal Health Services </t>
  </si>
  <si>
    <t xml:space="preserve">F5 Networks </t>
  </si>
  <si>
    <t xml:space="preserve">A.O. Smith </t>
  </si>
  <si>
    <t xml:space="preserve">American Airlines </t>
  </si>
  <si>
    <t xml:space="preserve">Federal Realty Investment </t>
  </si>
  <si>
    <t xml:space="preserve">Pinnacle West Capital </t>
  </si>
  <si>
    <t xml:space="preserve">Hasbro </t>
  </si>
  <si>
    <t xml:space="preserve">Invesco </t>
  </si>
  <si>
    <t xml:space="preserve">Ralph Lauren </t>
  </si>
  <si>
    <t xml:space="preserve">Norwegian Cruise Line </t>
  </si>
  <si>
    <t xml:space="preserve">Assurant </t>
  </si>
  <si>
    <t xml:space="preserve">DaVita Healthcare Partners </t>
  </si>
  <si>
    <t xml:space="preserve">Mohawk Industries </t>
  </si>
  <si>
    <t xml:space="preserve">News </t>
  </si>
  <si>
    <t xml:space="preserve">US2000 </t>
  </si>
  <si>
    <t xml:space="preserve">USVIX </t>
  </si>
  <si>
    <t>MCap</t>
  </si>
  <si>
    <t>Apple Inc</t>
  </si>
  <si>
    <t>https://www.google.com/finance/quote/AAPL:NASDAQ</t>
  </si>
  <si>
    <t>(USD)</t>
  </si>
  <si>
    <t>Y/Y change</t>
  </si>
  <si>
    <t>Revenue</t>
  </si>
  <si>
    <t>The total amount of income generated by the sale of goods or services related to the company's primary operations</t>
  </si>
  <si>
    <t>Operating expense</t>
  </si>
  <si>
    <t>Represents the total incurred expenses through normal operations</t>
  </si>
  <si>
    <t>Net income</t>
  </si>
  <si>
    <t>Company’s earnings for a period net of operating costs, taxes, and interest</t>
  </si>
  <si>
    <t>Net profit margin</t>
  </si>
  <si>
    <t>Measures how much net income or profit is generated as a percentage of revenue.</t>
  </si>
  <si>
    <t>Represents the company's profit divided by the outstanding shares of its common stock.</t>
  </si>
  <si>
    <t>Earnings before interest, taxes, depreciation, and amortization, is a measure of a company's overall financial performance and is used as an alternative to net income in some circumstances</t>
  </si>
  <si>
    <t>Effective tax rate</t>
  </si>
  <si>
    <t>The percent of their income that a corporation pays in taxes</t>
  </si>
  <si>
    <t>—</t>
  </si>
  <si>
    <t>Cash and short-term investments</t>
  </si>
  <si>
    <t>Investments that are relatively liquid and have maturities between 3 months and one year</t>
  </si>
  <si>
    <t>Total assets</t>
  </si>
  <si>
    <t>The total amount of assets owned by a company</t>
  </si>
  <si>
    <t>Total liabilities</t>
  </si>
  <si>
    <t>Sum of the combined debts a company owes</t>
  </si>
  <si>
    <t>Total equity</t>
  </si>
  <si>
    <t>The value of subtracting the total liabilities from the total assets of a company</t>
  </si>
  <si>
    <t>Shares outstanding</t>
  </si>
  <si>
    <t>Total number of common shares outstanding as of the latest date disclosed in a financial filing</t>
  </si>
  <si>
    <t>Price to book</t>
  </si>
  <si>
    <t>A ratio used to determine if a company’s market value is in line with the value of its assets less liabilities and preferred stock</t>
  </si>
  <si>
    <t>Return on assets</t>
  </si>
  <si>
    <t>A financial ratio that shows a company’s profitability compared to its assets</t>
  </si>
  <si>
    <t>Return on capital</t>
  </si>
  <si>
    <t>Company’s return above the average cost it pays for its debt and equity capital</t>
  </si>
  <si>
    <t>Cash from operations</t>
  </si>
  <si>
    <t>Net cash used or generated for core business activities</t>
  </si>
  <si>
    <t>Cash from investing</t>
  </si>
  <si>
    <t>Net cash used or generated in investing activities such as purchasing assets</t>
  </si>
  <si>
    <t>Cash from financing</t>
  </si>
  <si>
    <t>Net cash used or generated in financing activities such as dividend payments and loans</t>
  </si>
  <si>
    <t>Net change in cash</t>
  </si>
  <si>
    <t>The amount by which a company's cash balance increases or decreases in an accounting period</t>
  </si>
  <si>
    <t>Free cash flow</t>
  </si>
  <si>
    <t>Amount of cash a business has after it has met its financial obligations such as debt and outstanding payments</t>
  </si>
  <si>
    <t>Доход</t>
  </si>
  <si>
    <t>Средства, полученные от основных видов деятельности компании, в том числе продажи товаров или предоставления услуг</t>
  </si>
  <si>
    <t>Операционные затраты</t>
  </si>
  <si>
    <t>Расходы компании на ведение основной деятельности</t>
  </si>
  <si>
    <t>Часть прибыли, которая остается в распоряжении компании после уплаты операционных расходов и налогов, а также выплаты процентов</t>
  </si>
  <si>
    <t>Рентабельность по чистой прибыли</t>
  </si>
  <si>
    <t>Величины формируемого чистого дохода или прибыли в процентах от суммы поступлений.</t>
  </si>
  <si>
    <t>Прибыль на акцию</t>
  </si>
  <si>
    <t>Показывает доход компании, поделенный на количество ее обыкновенных акций в обращении.</t>
  </si>
  <si>
    <t>Доход компании до вычета расходов по выплате процентов, налогов, износа и амортизации. Этот показатель отражает финансовое состояние компании и в некоторых случаях используется вместо чистой прибыли.</t>
  </si>
  <si>
    <t>Эффективная налоговая ставка</t>
  </si>
  <si>
    <t>Краткосрочные инвестиции</t>
  </si>
  <si>
    <t>Итого активов</t>
  </si>
  <si>
    <t>Итого обязательств</t>
  </si>
  <si>
    <t>Income Statement</t>
  </si>
  <si>
    <t>Balance Sheet</t>
  </si>
  <si>
    <t>Cash Flow</t>
  </si>
  <si>
    <t>Manufacturing PMI</t>
  </si>
  <si>
    <t>https://www.ismworld.org/supply-management-news-and-reports/reports/ism-report-on-business/pmi/november/</t>
  </si>
  <si>
    <t>Services PMI</t>
  </si>
  <si>
    <t>https://www.ismworld.org/supply-management-news-and-reports/reports/ism-report-on-business/services/november/</t>
  </si>
  <si>
    <t>Macro</t>
  </si>
  <si>
    <t>Итого собств. Капитала</t>
  </si>
  <si>
    <t>Акций в обращении</t>
  </si>
  <si>
    <t>Цена/балансовая стоимость</t>
  </si>
  <si>
    <t>Рентабельность активов</t>
  </si>
  <si>
    <t>Рентабельность капитала</t>
  </si>
  <si>
    <t>Средства от операций</t>
  </si>
  <si>
    <t>Средства от инвестиций</t>
  </si>
  <si>
    <t>Средства от финансирования</t>
  </si>
  <si>
    <t>Чистое изменение остатка денежных средств</t>
  </si>
  <si>
    <t>Свободный денежный поток</t>
  </si>
  <si>
    <t>Total debt</t>
  </si>
  <si>
    <t>Cash</t>
  </si>
  <si>
    <t>Tax</t>
  </si>
  <si>
    <t>Microsoft Corp</t>
  </si>
  <si>
    <t>https://www.google.com/finance/quote/MSFT:NASDAQ</t>
  </si>
  <si>
    <t>Alphabet Inc Class A</t>
  </si>
  <si>
    <t>https://www.google.com/finance/quote/GOOGL:NASDAQ</t>
  </si>
  <si>
    <t>4.05B</t>
  </si>
  <si>
    <t>Amazon.com, Inc.</t>
  </si>
  <si>
    <t>https://www.google.com/finance/quote/AMZN:NASDAQ</t>
  </si>
  <si>
    <t>2.87B</t>
  </si>
  <si>
    <t>11.40B</t>
  </si>
  <si>
    <t>Tesla Inc</t>
  </si>
  <si>
    <t>https://www.google.com/finance/quote/TSLA:NASDAQ</t>
  </si>
  <si>
    <t>3.16B</t>
  </si>
  <si>
    <t>Meta Platforms Inc</t>
  </si>
  <si>
    <t>https://www.google.com/finance/quote/META:NASDAQ</t>
  </si>
  <si>
    <t>2.15B</t>
  </si>
  <si>
    <t>https://www.google.com/finance/quote/BRK.B:NYSE</t>
  </si>
  <si>
    <t>Peers</t>
  </si>
  <si>
    <t>https://www.google.com/finance/quote/BRK.A:NYSE</t>
  </si>
  <si>
    <t>Berkshire Hathaway Inc Class A</t>
  </si>
  <si>
    <t>IBM Common Stock</t>
  </si>
  <si>
    <t>https://www.google.com/finance/quote/IBM:NYSE</t>
  </si>
  <si>
    <t>2.56B</t>
  </si>
  <si>
    <t>Salesforce Inc</t>
  </si>
  <si>
    <t>https://www.google.com/finance/quote/CRM:NYSE</t>
  </si>
  <si>
    <t>91.88B</t>
  </si>
  <si>
    <t>Cisco Systems Inc</t>
  </si>
  <si>
    <t>https://www.google.com/finance/quote/CSCO:NASDAQ</t>
  </si>
  <si>
    <t>Intel Corporation</t>
  </si>
  <si>
    <t>https://www.google.com/finance/quote/INTC:NASDAQ</t>
  </si>
  <si>
    <t>4.13B</t>
  </si>
  <si>
    <t>3.68B</t>
  </si>
  <si>
    <t>Eli Lilly And Co</t>
  </si>
  <si>
    <t>https://www.google.com/finance/quote/LLY:NYSE</t>
  </si>
  <si>
    <t>3.32B</t>
  </si>
  <si>
    <t>-1.26B</t>
  </si>
  <si>
    <t>Pfizer Inc.</t>
  </si>
  <si>
    <t>https://www.google.com/finance/quote/PFE:NYSE</t>
  </si>
  <si>
    <t>Merck &amp; Co Inc</t>
  </si>
  <si>
    <t>https://www.google.com/finance/quote/MRK:NYSE</t>
  </si>
  <si>
    <t>1.53B</t>
  </si>
  <si>
    <t>UnitedHealth Group Inc</t>
  </si>
  <si>
    <t>https://www.google.com/finance/quote/UNH:NYSE</t>
  </si>
  <si>
    <t>Johnson &amp; Johnson</t>
  </si>
  <si>
    <t>https://www.google.com/finance/quote/JNJ:NYSE</t>
  </si>
  <si>
    <t>4.46B</t>
  </si>
  <si>
    <t>Walgreens Boots Alliance Inc</t>
  </si>
  <si>
    <t>https://www.google.com/finance/quote/WBA:NASDAQ</t>
  </si>
  <si>
    <t>Amgen, Inc.</t>
  </si>
  <si>
    <t>https://www.google.com/finance/quote/AMGN:NASDAQ</t>
  </si>
  <si>
    <t>3.65B</t>
  </si>
  <si>
    <t>Date of stock's price</t>
  </si>
  <si>
    <t>Date of report</t>
  </si>
  <si>
    <t>Lockheed Martin Corp</t>
  </si>
  <si>
    <t>https://www.google.com/finance/quote/LMT:NYSE</t>
  </si>
  <si>
    <t>General Dynamics Corporation</t>
  </si>
  <si>
    <t>https://www.google.com/finance/quote/GD:NYSE</t>
  </si>
  <si>
    <t>2.50B</t>
  </si>
  <si>
    <t>1.28B</t>
  </si>
  <si>
    <t>Boeing Co</t>
  </si>
  <si>
    <t>https://www.google.com/finance/quote/BA:NYSE</t>
  </si>
  <si>
    <t>-1.60B</t>
  </si>
  <si>
    <t>Costco Wholesale Corporation</t>
  </si>
  <si>
    <t>https://www.google.com/finance/quote/COST:NASDAQ</t>
  </si>
  <si>
    <t>11.67B</t>
  </si>
  <si>
    <t>Coca-Cola Co</t>
  </si>
  <si>
    <t>https://www.google.com/finance/quote/KO:NYSE</t>
  </si>
  <si>
    <t>3.24B</t>
  </si>
  <si>
    <t>3.57B</t>
  </si>
  <si>
    <t>3.52B</t>
  </si>
  <si>
    <t>-1.04B</t>
  </si>
  <si>
    <t>Walmart Inc</t>
  </si>
  <si>
    <t>https://www.google.com/finance/quote/WMT:NYSE</t>
  </si>
  <si>
    <t>Procter &amp; Gamble Co</t>
  </si>
  <si>
    <t>https://www.google.com/finance/quote/PG:NYSE</t>
  </si>
  <si>
    <t>Home Depot Inc</t>
  </si>
  <si>
    <t>https://www.google.com/finance/quote/HD:NYSE</t>
  </si>
  <si>
    <t>Walt Disney Co</t>
  </si>
  <si>
    <t>https://www.google.com/finance/quote/DIS:NYSE</t>
  </si>
  <si>
    <t>Nike Inc</t>
  </si>
  <si>
    <t>https://www.google.com/finance/quote/NKE:NYSE</t>
  </si>
  <si>
    <t>McDonald's Corp</t>
  </si>
  <si>
    <t>https://www.google.com/finance/quote/MCD:NYSE</t>
  </si>
  <si>
    <t>JPMorgan Chase &amp; Co</t>
  </si>
  <si>
    <t>https://www.google.com/finance/quote/JPM:NYSE</t>
  </si>
  <si>
    <t>Mastercard Inc</t>
  </si>
  <si>
    <t>https://www.google.com/finance/quote/MA:NYSE</t>
  </si>
  <si>
    <t>Visa Inc</t>
  </si>
  <si>
    <t>https://www.google.com/finance/quote/V:NYSE</t>
  </si>
  <si>
    <t>Goldman Sachs Group Inc</t>
  </si>
  <si>
    <t>https://www.google.com/finance/quote/GS:NYSE</t>
  </si>
  <si>
    <t>American Express Company</t>
  </si>
  <si>
    <t>https://www.google.com/finance/quote/AXP:NYSE</t>
  </si>
  <si>
    <t>Travelers Companies Inc</t>
  </si>
  <si>
    <t>https://www.google.com/finance/quote/TRV:NYSE</t>
  </si>
  <si>
    <t>General Electric Company</t>
  </si>
  <si>
    <t>https://www.google.com/finance/quote/GE:NYSE</t>
  </si>
  <si>
    <t>Honeywell International Inc</t>
  </si>
  <si>
    <t>https://www.google.com/finance/quote/HON:NASDAQ</t>
  </si>
  <si>
    <t>Caterpillar Inc.</t>
  </si>
  <si>
    <t>https://www.google.com/finance/quote/CAT:NYSE</t>
  </si>
  <si>
    <t>3M Co</t>
  </si>
  <si>
    <t>https://www.google.com/finance/quote/MMM:NYSE</t>
  </si>
  <si>
    <t>Chevron Corporation</t>
  </si>
  <si>
    <t>https://www.google.com/finance/quote/CVX:NYSE</t>
  </si>
  <si>
    <t>Verizon Communications Inc.</t>
  </si>
  <si>
    <t>https://www.google.com/finance/quote/VZ:NYSE</t>
  </si>
  <si>
    <t>6.71B</t>
  </si>
  <si>
    <t>2.46B</t>
  </si>
  <si>
    <t>1.30B</t>
  </si>
  <si>
    <t>2.52B</t>
  </si>
  <si>
    <t>-1.34B</t>
  </si>
  <si>
    <t>1.98B</t>
  </si>
  <si>
    <t>2.83B</t>
  </si>
  <si>
    <t>2.44B</t>
  </si>
  <si>
    <t>1.62B</t>
  </si>
  <si>
    <t>3.07B</t>
  </si>
  <si>
    <t>4.70B</t>
  </si>
  <si>
    <t>1.42B</t>
  </si>
  <si>
    <t>-2.78B</t>
  </si>
  <si>
    <t>1.66B</t>
  </si>
  <si>
    <t>7.42B</t>
  </si>
  <si>
    <t>3.59B</t>
  </si>
  <si>
    <t>-933.00M</t>
  </si>
  <si>
    <t>1.22B</t>
  </si>
  <si>
    <t>Web</t>
  </si>
  <si>
    <t>Exchange</t>
  </si>
  <si>
    <t>NASDAQ</t>
  </si>
  <si>
    <t>NYSE</t>
  </si>
  <si>
    <t>P/VB</t>
  </si>
  <si>
    <t xml:space="preserve">Keurig Dr Pepper </t>
  </si>
  <si>
    <t xml:space="preserve">NXP Semiconductors </t>
  </si>
  <si>
    <t xml:space="preserve">Enphase Energy </t>
  </si>
  <si>
    <t xml:space="preserve">Hilton Worldwide </t>
  </si>
  <si>
    <t xml:space="preserve">CoStar </t>
  </si>
  <si>
    <t xml:space="preserve">Warner Bros Discovery </t>
  </si>
  <si>
    <t xml:space="preserve">Arch Capital </t>
  </si>
  <si>
    <t xml:space="preserve">EPAM Systems </t>
  </si>
  <si>
    <t xml:space="preserve">Coterra Energy </t>
  </si>
  <si>
    <t xml:space="preserve">Molina Healthcare </t>
  </si>
  <si>
    <t xml:space="preserve">Steris </t>
  </si>
  <si>
    <t xml:space="preserve">Steel Dynamics </t>
  </si>
  <si>
    <t xml:space="preserve">Monolithic Power Systems </t>
  </si>
  <si>
    <t xml:space="preserve">Targa Resources </t>
  </si>
  <si>
    <t xml:space="preserve">Brown &amp; Brown </t>
  </si>
  <si>
    <t xml:space="preserve">FactSet Research Systems </t>
  </si>
  <si>
    <t xml:space="preserve">PTC </t>
  </si>
  <si>
    <t xml:space="preserve">Nordson </t>
  </si>
  <si>
    <t xml:space="preserve">CBOE </t>
  </si>
  <si>
    <t xml:space="preserve">Bio Techne </t>
  </si>
  <si>
    <t xml:space="preserve">Trimble Navigation </t>
  </si>
  <si>
    <t xml:space="preserve">Pool </t>
  </si>
  <si>
    <t xml:space="preserve">Camden Property </t>
  </si>
  <si>
    <t xml:space="preserve">Charles River Laboratories </t>
  </si>
  <si>
    <t xml:space="preserve">Caesars Entertainment </t>
  </si>
  <si>
    <t xml:space="preserve">Generac </t>
  </si>
  <si>
    <t>В прошлом уроке мы считали P/S для Unity — его значение было 45,56. Давайте теперь посчитаем форвардный мультипликатор. По прогнозам аналитиков, выручка компании в 2021 году вырастет на 37%. Считаем будущую выручку: 772,5 млн × 1,37 = 1,06 млрд. Форвардный P/S = 35,2 млрд / 1,06 млрд = 33,2.</t>
  </si>
  <si>
    <t xml:space="preserve">PEG. По сути, это форвардный P/E. Чтобы его посчитать, надо разделить P/E компании на прогнозируемый рост прибыли. Например, по прогнозам, EPS компании Microsoft в следующем году вырастет на 19%, а ее P/E равен 44. Посчитаем PEG: 44 / 19 = 2,31 Чем PEG компании меньше, тем лучше. Хорошим значением считается 1 и меньше. </t>
  </si>
  <si>
    <t>1.00B</t>
  </si>
  <si>
    <t>4.23B</t>
  </si>
  <si>
    <t>1.76B</t>
  </si>
  <si>
    <t xml:space="preserve">United Airlines Holdings </t>
  </si>
  <si>
    <t>Fiscal Q3 2024 ended 9/27/24. Reported on 10/23/24.</t>
  </si>
  <si>
    <t>11.85B</t>
  </si>
  <si>
    <t>3.61B</t>
  </si>
  <si>
    <t>2.85B</t>
  </si>
  <si>
    <t>3.85B</t>
  </si>
  <si>
    <t>18.16B</t>
  </si>
  <si>
    <t>106.27B</t>
  </si>
  <si>
    <t>78.11B</t>
  </si>
  <si>
    <t>28.15B</t>
  </si>
  <si>
    <t>4.31B</t>
  </si>
  <si>
    <t>2.31B</t>
  </si>
  <si>
    <t>-894.00M</t>
  </si>
  <si>
    <t>248.00M</t>
  </si>
  <si>
    <t>4.08B</t>
  </si>
  <si>
    <t>Fiscal Q3 2024 ended 9/30/24. Reported on 10/23/24.</t>
  </si>
  <si>
    <t>14.97B</t>
  </si>
  <si>
    <t>9.03B</t>
  </si>
  <si>
    <t>-330.00M</t>
  </si>
  <si>
    <t>358.00M</t>
  </si>
  <si>
    <t>13.70B</t>
  </si>
  <si>
    <t>134.34B</t>
  </si>
  <si>
    <t>109.81B</t>
  </si>
  <si>
    <t>24.53B</t>
  </si>
  <si>
    <t>924.65M</t>
  </si>
  <si>
    <t>2.88B</t>
  </si>
  <si>
    <t>-1.59B</t>
  </si>
  <si>
    <t>-2.76B</t>
  </si>
  <si>
    <t>2.47B</t>
  </si>
  <si>
    <t>Fiscal Q3 2024 ended 9/29/24. Reported on 10/29/24.</t>
  </si>
  <si>
    <t>17.70B</t>
  </si>
  <si>
    <t>6.99B</t>
  </si>
  <si>
    <t>7.59B</t>
  </si>
  <si>
    <t>9.95B</t>
  </si>
  <si>
    <t>219.48B</t>
  </si>
  <si>
    <t>126.92B</t>
  </si>
  <si>
    <t>92.56B</t>
  </si>
  <si>
    <t>5.67B</t>
  </si>
  <si>
    <t>-2.06B</t>
  </si>
  <si>
    <t>-4.64B</t>
  </si>
  <si>
    <t>29.00M</t>
  </si>
  <si>
    <t>3.35B</t>
  </si>
  <si>
    <t>Fiscal Q3 2024 ended 9/30/24. Reported on 10/22/24.</t>
  </si>
  <si>
    <t>1.37B</t>
  </si>
  <si>
    <t>-1.08B</t>
  </si>
  <si>
    <t>Fiscal Q1 2025 ended 11/24/24. Reported on 12/12/24.</t>
  </si>
  <si>
    <t>62.15B</t>
  </si>
  <si>
    <t>5.85B</t>
  </si>
  <si>
    <t>1.80B</t>
  </si>
  <si>
    <t>2.74B</t>
  </si>
  <si>
    <t>11.83B</t>
  </si>
  <si>
    <t>73.39B</t>
  </si>
  <si>
    <t>48.94B</t>
  </si>
  <si>
    <t>24.45B</t>
  </si>
  <si>
    <t>443.90M</t>
  </si>
  <si>
    <t>3.26B</t>
  </si>
  <si>
    <t>-985.00M</t>
  </si>
  <si>
    <t>-1.19B</t>
  </si>
  <si>
    <t>Fiscal Q4 2024 ended 9/30/24. Reported on 10/29/24.</t>
  </si>
  <si>
    <t>9.62B</t>
  </si>
  <si>
    <t>3.17B</t>
  </si>
  <si>
    <t>5.32B</t>
  </si>
  <si>
    <t>6.52B</t>
  </si>
  <si>
    <t>15.18B</t>
  </si>
  <si>
    <t>94.51B</t>
  </si>
  <si>
    <t>55.37B</t>
  </si>
  <si>
    <t>39.14B</t>
  </si>
  <si>
    <t>1.96B</t>
  </si>
  <si>
    <t>6.66B</t>
  </si>
  <si>
    <t>584.00M</t>
  </si>
  <si>
    <t>-7.07B</t>
  </si>
  <si>
    <t>487.00M</t>
  </si>
  <si>
    <t>Fiscal Q3 2024 ended 9/30/24. Reported on 10/29/24.</t>
  </si>
  <si>
    <t>6.87B</t>
  </si>
  <si>
    <t>647.00M</t>
  </si>
  <si>
    <t>2.26B</t>
  </si>
  <si>
    <t>3.76B</t>
  </si>
  <si>
    <t>56.17B</t>
  </si>
  <si>
    <t>61.35B</t>
  </si>
  <si>
    <t>-5.18B</t>
  </si>
  <si>
    <t>716.62M</t>
  </si>
  <si>
    <t>-1.27B</t>
  </si>
  <si>
    <t>-1.09B</t>
  </si>
  <si>
    <t>429.00M</t>
  </si>
  <si>
    <t>3.14B</t>
  </si>
  <si>
    <t>25.18B</t>
  </si>
  <si>
    <t>2.28B</t>
  </si>
  <si>
    <t>2.17B</t>
  </si>
  <si>
    <t>4.06B</t>
  </si>
  <si>
    <t>33.65B</t>
  </si>
  <si>
    <t>119.85B</t>
  </si>
  <si>
    <t>49.14B</t>
  </si>
  <si>
    <t>70.71B</t>
  </si>
  <si>
    <t>3.21B</t>
  </si>
  <si>
    <t>6.26B</t>
  </si>
  <si>
    <t>-2.88B</t>
  </si>
  <si>
    <t>132.00M</t>
  </si>
  <si>
    <t>3.62B</t>
  </si>
  <si>
    <t>2.23B</t>
  </si>
  <si>
    <t>88.27B</t>
  </si>
  <si>
    <t>23.27B</t>
  </si>
  <si>
    <t>26.30B</t>
  </si>
  <si>
    <t>32.51B</t>
  </si>
  <si>
    <t>93.23B</t>
  </si>
  <si>
    <t>430.27B</t>
  </si>
  <si>
    <t>116.15B</t>
  </si>
  <si>
    <t>314.12B</t>
  </si>
  <si>
    <t>12.24B</t>
  </si>
  <si>
    <t>30.70B</t>
  </si>
  <si>
    <t>-18.01B</t>
  </si>
  <si>
    <t>-20.09B</t>
  </si>
  <si>
    <t>-7.27B</t>
  </si>
  <si>
    <t>12.90B</t>
  </si>
  <si>
    <t>Fiscal Q3 2024 ended 9/30/24. Reported on 10/31/24.</t>
  </si>
  <si>
    <t>16.66B</t>
  </si>
  <si>
    <t>8.40B</t>
  </si>
  <si>
    <t>5.51B</t>
  </si>
  <si>
    <t>14.59B</t>
  </si>
  <si>
    <t>117.53B</t>
  </si>
  <si>
    <t>72.97B</t>
  </si>
  <si>
    <t>44.56B</t>
  </si>
  <si>
    <t>2.53B</t>
  </si>
  <si>
    <t>9.29B</t>
  </si>
  <si>
    <t>-3.84B</t>
  </si>
  <si>
    <t>-2.42B</t>
  </si>
  <si>
    <t>Fiscal Q3 2025 ended 10/31/24. Reported on 12/3/24.</t>
  </si>
  <si>
    <t>9.44B</t>
  </si>
  <si>
    <t>5.39B</t>
  </si>
  <si>
    <t>2.76B</t>
  </si>
  <si>
    <t>12.76B</t>
  </si>
  <si>
    <t>91.40B</t>
  </si>
  <si>
    <t>32.87B</t>
  </si>
  <si>
    <t>58.52B</t>
  </si>
  <si>
    <t>957.00M</t>
  </si>
  <si>
    <t>-217.00M</t>
  </si>
  <si>
    <t>-1.45B</t>
  </si>
  <si>
    <t>315.00M</t>
  </si>
  <si>
    <t>Fiscal Q3 2024 ended 9/30/24. Reported on 11/1/24.</t>
  </si>
  <si>
    <t>49.42B</t>
  </si>
  <si>
    <t>13.57B</t>
  </si>
  <si>
    <t>4.49B</t>
  </si>
  <si>
    <t>9.61B</t>
  </si>
  <si>
    <t>259.23B</t>
  </si>
  <si>
    <t>102.20B</t>
  </si>
  <si>
    <t>157.03B</t>
  </si>
  <si>
    <t>9.67B</t>
  </si>
  <si>
    <t>-3.70B</t>
  </si>
  <si>
    <t>-5.26B</t>
  </si>
  <si>
    <t>799.00M</t>
  </si>
  <si>
    <t>Fiscal Q3 2024 ended 9/30/24. Reported on 10/30/24.</t>
  </si>
  <si>
    <t>16.11B</t>
  </si>
  <si>
    <t>2.00B</t>
  </si>
  <si>
    <t>4.76B</t>
  </si>
  <si>
    <t>86.27B</t>
  </si>
  <si>
    <t>66.87B</t>
  </si>
  <si>
    <t>19.40B</t>
  </si>
  <si>
    <t>482.80M</t>
  </si>
  <si>
    <t>-1.21B</t>
  </si>
  <si>
    <t>-161.62M</t>
  </si>
  <si>
    <t>Fiscal Q4 2024 ended 9/28/24. Reported on 11/14/24.</t>
  </si>
  <si>
    <t>22.57B</t>
  </si>
  <si>
    <t>5.50B</t>
  </si>
  <si>
    <t>460.00M</t>
  </si>
  <si>
    <t>6.00B</t>
  </si>
  <si>
    <t>196.22B</t>
  </si>
  <si>
    <t>90.70B</t>
  </si>
  <si>
    <t>105.52B</t>
  </si>
  <si>
    <t>1.81B</t>
  </si>
  <si>
    <t>5.52B</t>
  </si>
  <si>
    <t>-1.98B</t>
  </si>
  <si>
    <t>-3.57B</t>
  </si>
  <si>
    <t>53.00M</t>
  </si>
  <si>
    <t>Fiscal Q3 2024 ended 9/30/24. Reported on 10/18/24.</t>
  </si>
  <si>
    <t>15.28B</t>
  </si>
  <si>
    <t>6.73B</t>
  </si>
  <si>
    <t>2.51B</t>
  </si>
  <si>
    <t>47.58B</t>
  </si>
  <si>
    <t>270.98B</t>
  </si>
  <si>
    <t>241.27B</t>
  </si>
  <si>
    <t>29.71B</t>
  </si>
  <si>
    <t>704.44M</t>
  </si>
  <si>
    <t>-1.81B</t>
  </si>
  <si>
    <t>-3.52B</t>
  </si>
  <si>
    <t>350.00M</t>
  </si>
  <si>
    <t>-4.98B</t>
  </si>
  <si>
    <t>7.37B</t>
  </si>
  <si>
    <t>3.00B</t>
  </si>
  <si>
    <t>4.60B</t>
  </si>
  <si>
    <t>47.24B</t>
  </si>
  <si>
    <t>39.74B</t>
  </si>
  <si>
    <t>7.50B</t>
  </si>
  <si>
    <t>917.83M</t>
  </si>
  <si>
    <t>5.14B</t>
  </si>
  <si>
    <t>-256.00M</t>
  </si>
  <si>
    <t>-857.00M</t>
  </si>
  <si>
    <t>4.16B</t>
  </si>
  <si>
    <t>4.65B</t>
  </si>
  <si>
    <t>Fiscal Q3 2024 ended 9/29/24. Reported on 10/23/24.</t>
  </si>
  <si>
    <t>625.00M</t>
  </si>
  <si>
    <t>930.00M</t>
  </si>
  <si>
    <t>1.41B</t>
  </si>
  <si>
    <t>2.10B</t>
  </si>
  <si>
    <t>57.31B</t>
  </si>
  <si>
    <t>34.34B</t>
  </si>
  <si>
    <t>22.97B</t>
  </si>
  <si>
    <t>274.53M</t>
  </si>
  <si>
    <t>-281.00M</t>
  </si>
  <si>
    <t>-395.00M</t>
  </si>
  <si>
    <t>739.00M</t>
  </si>
  <si>
    <t>22.47B</t>
  </si>
  <si>
    <t>Fiscal Q1 2025 ended 9/30/24. Reported on 10/30/24.</t>
  </si>
  <si>
    <t>65.58B</t>
  </si>
  <si>
    <t>14.93B</t>
  </si>
  <si>
    <t>24.67B</t>
  </si>
  <si>
    <t>37.94B</t>
  </si>
  <si>
    <t>78.43B</t>
  </si>
  <si>
    <t>523.01B</t>
  </si>
  <si>
    <t>235.29B</t>
  </si>
  <si>
    <t>287.72B</t>
  </si>
  <si>
    <t>7.43B</t>
  </si>
  <si>
    <t>34.18B</t>
  </si>
  <si>
    <t>-15.20B</t>
  </si>
  <si>
    <t>-16.58B</t>
  </si>
  <si>
    <t>22.74B</t>
  </si>
  <si>
    <t>9.84B</t>
  </si>
  <si>
    <t>1.13B</t>
  </si>
  <si>
    <t>1.85B</t>
  </si>
  <si>
    <t>2.11B</t>
  </si>
  <si>
    <t>15.56B</t>
  </si>
  <si>
    <t>126.70B</t>
  </si>
  <si>
    <t>107.60B</t>
  </si>
  <si>
    <t>19.10B</t>
  </si>
  <si>
    <t>1.08B</t>
  </si>
  <si>
    <t>1.51B</t>
  </si>
  <si>
    <t>1.49B</t>
  </si>
  <si>
    <t>-1.46B</t>
  </si>
  <si>
    <t>12.30B</t>
  </si>
  <si>
    <t>Fiscal Q3 2024 ended 9/30/24. Reported on 10/24/24.</t>
  </si>
  <si>
    <t>9.73B</t>
  </si>
  <si>
    <t>1.60B</t>
  </si>
  <si>
    <t>10.92B</t>
  </si>
  <si>
    <t>73.49B</t>
  </si>
  <si>
    <t>55.51B</t>
  </si>
  <si>
    <t>17.98B</t>
  </si>
  <si>
    <t>650.25M</t>
  </si>
  <si>
    <t>-2.80B</t>
  </si>
  <si>
    <t>1.07B</t>
  </si>
  <si>
    <t>248.25M</t>
  </si>
  <si>
    <t>Fiscal Q3 2025 ended 10/31/24. Reported on 11/19/24.</t>
  </si>
  <si>
    <t>169.59B</t>
  </si>
  <si>
    <t>35.54B</t>
  </si>
  <si>
    <t>4.58B</t>
  </si>
  <si>
    <t>9.97B</t>
  </si>
  <si>
    <t>10.05B</t>
  </si>
  <si>
    <t>263.40B</t>
  </si>
  <si>
    <t>168.93B</t>
  </si>
  <si>
    <t>94.46B</t>
  </si>
  <si>
    <t>8.03B</t>
  </si>
  <si>
    <t>6.56B</t>
  </si>
  <si>
    <t>-2.53B</t>
  </si>
  <si>
    <t>-2.73B</t>
  </si>
  <si>
    <t>1.29B</t>
  </si>
  <si>
    <t>-3.17B</t>
  </si>
  <si>
    <t>Fiscal Q3 2024 ended 9/28/24. Reported on 10/31/24.</t>
  </si>
  <si>
    <t>13.28B</t>
  </si>
  <si>
    <t>5.43B</t>
  </si>
  <si>
    <t>-16.64B</t>
  </si>
  <si>
    <t>3.47B</t>
  </si>
  <si>
    <t>24.09B</t>
  </si>
  <si>
    <t>193.54B</t>
  </si>
  <si>
    <t>88.68B</t>
  </si>
  <si>
    <t>104.86B</t>
  </si>
  <si>
    <t>-3.79B</t>
  </si>
  <si>
    <t>-2.50B</t>
  </si>
  <si>
    <t>11.44B</t>
  </si>
  <si>
    <t>4.72B</t>
  </si>
  <si>
    <t>970.30M</t>
  </si>
  <si>
    <t>5.02B</t>
  </si>
  <si>
    <t>75.61B</t>
  </si>
  <si>
    <t>61.29B</t>
  </si>
  <si>
    <t>14.32B</t>
  </si>
  <si>
    <t>899.32M</t>
  </si>
  <si>
    <t>3.71B</t>
  </si>
  <si>
    <t>-4.00B</t>
  </si>
  <si>
    <t>211.30M</t>
  </si>
  <si>
    <t>145.40M</t>
  </si>
  <si>
    <t>-889.81M</t>
  </si>
  <si>
    <t>17.84B</t>
  </si>
  <si>
    <t>-6.17B</t>
  </si>
  <si>
    <t>-5.16B</t>
  </si>
  <si>
    <t>10.45B</t>
  </si>
  <si>
    <t>137.70B</t>
  </si>
  <si>
    <t>161.26B</t>
  </si>
  <si>
    <t>-23.56B</t>
  </si>
  <si>
    <t>618.20M</t>
  </si>
  <si>
    <t>679.00M</t>
  </si>
  <si>
    <t>-300.00M</t>
  </si>
  <si>
    <t>-377.12M</t>
  </si>
  <si>
    <t>8.50B</t>
  </si>
  <si>
    <t>3.45B</t>
  </si>
  <si>
    <t>9.01B</t>
  </si>
  <si>
    <t>90.88B</t>
  </si>
  <si>
    <t>83.36B</t>
  </si>
  <si>
    <t>7.53B</t>
  </si>
  <si>
    <t>537.53M</t>
  </si>
  <si>
    <t>-210.00M</t>
  </si>
  <si>
    <t>-3.65B</t>
  </si>
  <si>
    <t>-290.00M</t>
  </si>
  <si>
    <t>33.33B</t>
  </si>
  <si>
    <t>3.31B</t>
  </si>
  <si>
    <t>12.44B</t>
  </si>
  <si>
    <t>5.01B</t>
  </si>
  <si>
    <t>381.16B</t>
  </si>
  <si>
    <t>283.50B</t>
  </si>
  <si>
    <t>97.67B</t>
  </si>
  <si>
    <t>4.21B</t>
  </si>
  <si>
    <t>9.91B</t>
  </si>
  <si>
    <t>-4.42B</t>
  </si>
  <si>
    <t>6.62B</t>
  </si>
  <si>
    <t>40.59B</t>
  </si>
  <si>
    <t>15.86B</t>
  </si>
  <si>
    <t>15.69B</t>
  </si>
  <si>
    <t>21.38B</t>
  </si>
  <si>
    <t>70.90B</t>
  </si>
  <si>
    <t>256.41B</t>
  </si>
  <si>
    <t>164.53B</t>
  </si>
  <si>
    <t>24.72B</t>
  </si>
  <si>
    <t>-8.62B</t>
  </si>
  <si>
    <t>-4.37B</t>
  </si>
  <si>
    <t>12.10B</t>
  </si>
  <si>
    <t>15.15B</t>
  </si>
  <si>
    <t>Fiscal Q1 2025 ended 10/26/24. Reported on 11/13/24.</t>
  </si>
  <si>
    <t>13.84B</t>
  </si>
  <si>
    <t>6.09B</t>
  </si>
  <si>
    <t>2.71B</t>
  </si>
  <si>
    <t>3.82B</t>
  </si>
  <si>
    <t>19.42B</t>
  </si>
  <si>
    <t>123.33B</t>
  </si>
  <si>
    <t>78.06B</t>
  </si>
  <si>
    <t>45.28B</t>
  </si>
  <si>
    <t>3.98B</t>
  </si>
  <si>
    <t>3.66B</t>
  </si>
  <si>
    <t>479.00M</t>
  </si>
  <si>
    <t>3.91B</t>
  </si>
  <si>
    <t>Fiscal Q3 2025 ended 10/27/24. Reported on 11/12/24.</t>
  </si>
  <si>
    <t>40.22B</t>
  </si>
  <si>
    <t>8.01B</t>
  </si>
  <si>
    <t>6.41B</t>
  </si>
  <si>
    <t>97.26B</t>
  </si>
  <si>
    <t>91.48B</t>
  </si>
  <si>
    <t>5.79B</t>
  </si>
  <si>
    <t>993.36M</t>
  </si>
  <si>
    <t>-814.00M</t>
  </si>
  <si>
    <t>-3.48B</t>
  </si>
  <si>
    <t>-82.00M</t>
  </si>
  <si>
    <t>6.76B</t>
  </si>
  <si>
    <t>158.88B</t>
  </si>
  <si>
    <t>60.49B</t>
  </si>
  <si>
    <t>15.33B</t>
  </si>
  <si>
    <t>30.85B</t>
  </si>
  <si>
    <t>88.05B</t>
  </si>
  <si>
    <t>584.63B</t>
  </si>
  <si>
    <t>325.48B</t>
  </si>
  <si>
    <t>259.15B</t>
  </si>
  <si>
    <t>10.52B</t>
  </si>
  <si>
    <t>25.97B</t>
  </si>
  <si>
    <t>-16.90B</t>
  </si>
  <si>
    <t>7.00B</t>
  </si>
  <si>
    <t>8.06B</t>
  </si>
  <si>
    <t>Fiscal Q4 2024 ended 9/28/24. Reported on 10/31/24.</t>
  </si>
  <si>
    <t>94.93B</t>
  </si>
  <si>
    <t>14.29B</t>
  </si>
  <si>
    <t>14.74B</t>
  </si>
  <si>
    <t>32.50B</t>
  </si>
  <si>
    <t>65.17B</t>
  </si>
  <si>
    <t>364.98B</t>
  </si>
  <si>
    <t>308.03B</t>
  </si>
  <si>
    <t>56.95B</t>
  </si>
  <si>
    <t>15.12B</t>
  </si>
  <si>
    <t>26.81B</t>
  </si>
  <si>
    <t>1.44B</t>
  </si>
  <si>
    <t>-24.95B</t>
  </si>
  <si>
    <t>34.54B</t>
  </si>
  <si>
    <t>Fiscal Q2 2025 ended 11/30/24. Reported on 12/19/24.</t>
  </si>
  <si>
    <t>12.35B</t>
  </si>
  <si>
    <t>4.00B</t>
  </si>
  <si>
    <t>1.16B</t>
  </si>
  <si>
    <t>1.57B</t>
  </si>
  <si>
    <t>9.76B</t>
  </si>
  <si>
    <t>37.96B</t>
  </si>
  <si>
    <t>23.92B</t>
  </si>
  <si>
    <t>14.04B</t>
  </si>
  <si>
    <t>Fiscal Q3 2024 ended 9/30/24. Reported on 11/2/24.</t>
  </si>
  <si>
    <t>93.00B</t>
  </si>
  <si>
    <t>26.25B</t>
  </si>
  <si>
    <t>7.02K</t>
  </si>
  <si>
    <t>36.71B</t>
  </si>
  <si>
    <t>325.21B</t>
  </si>
  <si>
    <t>1.15T</t>
  </si>
  <si>
    <t>515.44B</t>
  </si>
  <si>
    <t>631.81B</t>
  </si>
  <si>
    <t>1.44M</t>
  </si>
  <si>
    <t>-3.90B</t>
  </si>
  <si>
    <t>-3.06B</t>
  </si>
  <si>
    <t>-5.08B</t>
  </si>
  <si>
    <t>27.63B</t>
  </si>
  <si>
    <t>Fiscal Q3 2024 ended 9/29/24. Reported on 10/22/24.</t>
  </si>
  <si>
    <t>17.10B</t>
  </si>
  <si>
    <t>-53.00M</t>
  </si>
  <si>
    <t>3.15B</t>
  </si>
  <si>
    <t>55.52B</t>
  </si>
  <si>
    <t>48.32B</t>
  </si>
  <si>
    <t>7.20B</t>
  </si>
  <si>
    <t>237.04M</t>
  </si>
  <si>
    <t>628.00M</t>
  </si>
  <si>
    <t>932.25M</t>
  </si>
  <si>
    <t xml:space="preserve">Japan Exchange Group </t>
  </si>
  <si>
    <t xml:space="preserve">Bread Financial Holdings </t>
  </si>
  <si>
    <t xml:space="preserve">Banca Mediolanum </t>
  </si>
  <si>
    <t xml:space="preserve">Berkshire Hathaway </t>
  </si>
  <si>
    <t xml:space="preserve">Bursa de Valori Bucuresti </t>
  </si>
  <si>
    <t xml:space="preserve">Freedom Holding </t>
  </si>
  <si>
    <t xml:space="preserve">GQG Partners </t>
  </si>
  <si>
    <t xml:space="preserve">Investor AB </t>
  </si>
  <si>
    <t xml:space="preserve">Nexi </t>
  </si>
  <si>
    <t xml:space="preserve">PayPoint </t>
  </si>
  <si>
    <t xml:space="preserve">Washington H Soul </t>
  </si>
  <si>
    <t xml:space="preserve">Urbana </t>
  </si>
  <si>
    <t>Crude Oil</t>
  </si>
  <si>
    <t>Brent</t>
  </si>
  <si>
    <t>Natural gas</t>
  </si>
  <si>
    <t>Gasoline</t>
  </si>
  <si>
    <t>Heating Oil</t>
  </si>
  <si>
    <t>Gold</t>
  </si>
  <si>
    <t>Silver</t>
  </si>
  <si>
    <t>Copper</t>
  </si>
  <si>
    <t>Soybeans</t>
  </si>
  <si>
    <t>Wheat</t>
  </si>
  <si>
    <t>Coal</t>
  </si>
  <si>
    <t>Steel</t>
  </si>
  <si>
    <t>TTF Gas</t>
  </si>
  <si>
    <t>Lumber</t>
  </si>
  <si>
    <t>Iron Ore</t>
  </si>
  <si>
    <t>EURUSD</t>
  </si>
  <si>
    <t>GBPUSD</t>
  </si>
  <si>
    <t>AUDUSD</t>
  </si>
  <si>
    <t>NZDUSD</t>
  </si>
  <si>
    <t>USDJPY</t>
  </si>
  <si>
    <t>USDCNY</t>
  </si>
  <si>
    <t>USDCHF</t>
  </si>
  <si>
    <t>USDCAD</t>
  </si>
  <si>
    <t>USDMXN</t>
  </si>
  <si>
    <t>USDINR</t>
  </si>
  <si>
    <t>USDBRL</t>
  </si>
  <si>
    <t>USDRUB</t>
  </si>
  <si>
    <t>USDKRW</t>
  </si>
  <si>
    <t>USDTRY</t>
  </si>
  <si>
    <t>DXY</t>
  </si>
  <si>
    <t>US500</t>
  </si>
  <si>
    <t>US30</t>
  </si>
  <si>
    <t>US100</t>
  </si>
  <si>
    <t>JP225</t>
  </si>
  <si>
    <t>GB100</t>
  </si>
  <si>
    <t>DE40</t>
  </si>
  <si>
    <t>FR40</t>
  </si>
  <si>
    <t>IT40</t>
  </si>
  <si>
    <t>ES35</t>
  </si>
  <si>
    <t>ASX200</t>
  </si>
  <si>
    <t>SHANGHAI</t>
  </si>
  <si>
    <t>SENSEX</t>
  </si>
  <si>
    <t>TSX</t>
  </si>
  <si>
    <t>MOEX</t>
  </si>
  <si>
    <t>IBOVESPA</t>
  </si>
  <si>
    <t>Apple</t>
  </si>
  <si>
    <t>Microsoft</t>
  </si>
  <si>
    <t>Meta</t>
  </si>
  <si>
    <t>Nvidia</t>
  </si>
  <si>
    <t>Visa</t>
  </si>
  <si>
    <t>JPMorgan</t>
  </si>
  <si>
    <t>Intel</t>
  </si>
  <si>
    <t>J&amp;J</t>
  </si>
  <si>
    <t>P&amp;G</t>
  </si>
  <si>
    <t>Exxon Mobil</t>
  </si>
  <si>
    <t>3M</t>
  </si>
  <si>
    <t>Goldman Sachs</t>
  </si>
  <si>
    <t>Caterpillar</t>
  </si>
  <si>
    <t>Bitcoin</t>
  </si>
  <si>
    <t>Ether</t>
  </si>
  <si>
    <t>Binance</t>
  </si>
  <si>
    <t>Cardano</t>
  </si>
  <si>
    <t>Solana</t>
  </si>
  <si>
    <t>Ripple</t>
  </si>
  <si>
    <t>Polkadot</t>
  </si>
  <si>
    <t>Avalanche</t>
  </si>
  <si>
    <t>Polygon</t>
  </si>
  <si>
    <t>Cosmos</t>
  </si>
  <si>
    <t>Dai</t>
  </si>
  <si>
    <t>Litecoin</t>
  </si>
  <si>
    <t>Uniswap</t>
  </si>
  <si>
    <t>Algorand</t>
  </si>
  <si>
    <t>Bitcoin Cash</t>
  </si>
  <si>
    <t xml:space="preserve">Meta </t>
  </si>
  <si>
    <t xml:space="preserve">Broadcom </t>
  </si>
  <si>
    <t xml:space="preserve">Salesforce </t>
  </si>
  <si>
    <t xml:space="preserve">Merck </t>
  </si>
  <si>
    <t xml:space="preserve">Blackstone </t>
  </si>
  <si>
    <t xml:space="preserve">Linde </t>
  </si>
  <si>
    <t xml:space="preserve">Booking Holdings </t>
  </si>
  <si>
    <t xml:space="preserve">S&amp;P Global </t>
  </si>
  <si>
    <t xml:space="preserve">Raytheon Technologies </t>
  </si>
  <si>
    <t xml:space="preserve">KKR </t>
  </si>
  <si>
    <t xml:space="preserve">Palo Alto Networks </t>
  </si>
  <si>
    <t xml:space="preserve">Southern </t>
  </si>
  <si>
    <t xml:space="preserve">CrowdStrike Holdings </t>
  </si>
  <si>
    <t xml:space="preserve">Trane Technologies </t>
  </si>
  <si>
    <t xml:space="preserve">Elevance Health </t>
  </si>
  <si>
    <t xml:space="preserve">Airbnb </t>
  </si>
  <si>
    <t xml:space="preserve">Constellation Energy </t>
  </si>
  <si>
    <t xml:space="preserve">Welltower </t>
  </si>
  <si>
    <t xml:space="preserve">Carrier Global </t>
  </si>
  <si>
    <t xml:space="preserve">Simon Property </t>
  </si>
  <si>
    <t xml:space="preserve">Fair Isaac </t>
  </si>
  <si>
    <t xml:space="preserve">Axon Enterprise </t>
  </si>
  <si>
    <t xml:space="preserve">Howmet Aerospace </t>
  </si>
  <si>
    <t xml:space="preserve">NASDAQ </t>
  </si>
  <si>
    <t xml:space="preserve">Cencora </t>
  </si>
  <si>
    <t xml:space="preserve">Baker Hughes </t>
  </si>
  <si>
    <t xml:space="preserve">CBRE Group </t>
  </si>
  <si>
    <t xml:space="preserve">L3Harris Technologies </t>
  </si>
  <si>
    <t xml:space="preserve">Corteva </t>
  </si>
  <si>
    <t xml:space="preserve">Otis Worldwide </t>
  </si>
  <si>
    <t xml:space="preserve">GE HealthCare Technologies </t>
  </si>
  <si>
    <t xml:space="preserve">IQVIA Holdings </t>
  </si>
  <si>
    <t xml:space="preserve">Willis Towers Watson </t>
  </si>
  <si>
    <t xml:space="preserve">Dupont De Nemours </t>
  </si>
  <si>
    <t xml:space="preserve">Vici Properties </t>
  </si>
  <si>
    <t xml:space="preserve">GoDaddy </t>
  </si>
  <si>
    <t xml:space="preserve">Dow </t>
  </si>
  <si>
    <t xml:space="preserve">On Semiconductor </t>
  </si>
  <si>
    <t xml:space="preserve">Fortive </t>
  </si>
  <si>
    <t xml:space="preserve">Church &amp; Dwight </t>
  </si>
  <si>
    <t xml:space="preserve">Corpay </t>
  </si>
  <si>
    <t xml:space="preserve">Zimmer Biomet Holdings </t>
  </si>
  <si>
    <t xml:space="preserve">Ulta Salon Cosmetics Fragrance </t>
  </si>
  <si>
    <t xml:space="preserve">Invitation Homes </t>
  </si>
  <si>
    <t xml:space="preserve">Insulet </t>
  </si>
  <si>
    <t xml:space="preserve">Gen Digital </t>
  </si>
  <si>
    <t xml:space="preserve">Pentair </t>
  </si>
  <si>
    <t xml:space="preserve">Moderna </t>
  </si>
  <si>
    <t xml:space="preserve">Incyte </t>
  </si>
  <si>
    <t xml:space="preserve">KeyCorp </t>
  </si>
  <si>
    <t xml:space="preserve">Tapestry </t>
  </si>
  <si>
    <t xml:space="preserve">Viatris </t>
  </si>
  <si>
    <t xml:space="preserve">Healthpeak Properties </t>
  </si>
  <si>
    <t xml:space="preserve">Evergy </t>
  </si>
  <si>
    <t xml:space="preserve">Aptiv </t>
  </si>
  <si>
    <t xml:space="preserve">Revvity </t>
  </si>
  <si>
    <t xml:space="preserve">Amcor </t>
  </si>
  <si>
    <t xml:space="preserve">Brown-Forman </t>
  </si>
  <si>
    <t xml:space="preserve">Dayforce </t>
  </si>
  <si>
    <t xml:space="preserve">Fox </t>
  </si>
  <si>
    <t xml:space="preserve">Globe Life </t>
  </si>
  <si>
    <t xml:space="preserve">Bunge </t>
  </si>
  <si>
    <t xml:space="preserve">Lamb Weston Holdings </t>
  </si>
  <si>
    <t>8.81B</t>
  </si>
  <si>
    <t xml:space="preserve">Match </t>
  </si>
  <si>
    <t>6.83B</t>
  </si>
  <si>
    <t xml:space="preserve">Paramount Global </t>
  </si>
  <si>
    <t xml:space="preserve">US100 </t>
  </si>
  <si>
    <t>Fiscal Q4 2024 ended 12/31/24. Reported on 1/16/25.</t>
  </si>
  <si>
    <t>100.81B</t>
  </si>
  <si>
    <t>13.54B</t>
  </si>
  <si>
    <t>5.54B</t>
  </si>
  <si>
    <t>29.11B</t>
  </si>
  <si>
    <t>298.28B</t>
  </si>
  <si>
    <t>195.69B</t>
  </si>
  <si>
    <t>102.59B</t>
  </si>
  <si>
    <t>927.00M</t>
  </si>
  <si>
    <t>2.37B</t>
  </si>
  <si>
    <t>-1.12B</t>
  </si>
  <si>
    <t>-8.34B</t>
  </si>
  <si>
    <t>-7.09B</t>
  </si>
  <si>
    <t>Fiscal Q4 2024 ended 12/31/24. Reported on 1/15/25.</t>
  </si>
  <si>
    <t>40.14B</t>
  </si>
  <si>
    <t>14.00B</t>
  </si>
  <si>
    <t>1.40T</t>
  </si>
  <si>
    <t>4.00T</t>
  </si>
  <si>
    <t>3.66T</t>
  </si>
  <si>
    <t>344.76B</t>
  </si>
  <si>
    <t>2.80B</t>
  </si>
  <si>
    <t>13.52B</t>
  </si>
  <si>
    <t>5.87B</t>
  </si>
  <si>
    <t>4.11B</t>
  </si>
  <si>
    <t>753.00B</t>
  </si>
  <si>
    <t>1.67T</t>
  </si>
  <si>
    <t>1.55T</t>
  </si>
  <si>
    <t>122.00B</t>
  </si>
  <si>
    <t>338.21M</t>
  </si>
  <si>
    <t>Fiscal Q1 2025 ended 11/30/24. Reported on 1/10/25.</t>
  </si>
  <si>
    <t>39.46B</t>
  </si>
  <si>
    <t>-265.00M</t>
  </si>
  <si>
    <t>573.00M</t>
  </si>
  <si>
    <t>1.19B</t>
  </si>
  <si>
    <t>78.54B</t>
  </si>
  <si>
    <t>67.26B</t>
  </si>
  <si>
    <t>11.27B</t>
  </si>
  <si>
    <t>864.15M</t>
  </si>
  <si>
    <t>-140.00M</t>
  </si>
  <si>
    <t>-76.00M</t>
  </si>
  <si>
    <t>-1.68B</t>
  </si>
  <si>
    <t>-1.91B</t>
  </si>
  <si>
    <t>751.25M</t>
  </si>
  <si>
    <t>1.48B</t>
  </si>
  <si>
    <t>1.05B</t>
  </si>
  <si>
    <t>-74.00M</t>
  </si>
  <si>
    <t>-506.00M</t>
  </si>
  <si>
    <t>25.79B</t>
  </si>
  <si>
    <t>21.88B</t>
  </si>
  <si>
    <t>12.11B</t>
  </si>
  <si>
    <t>11.56B</t>
  </si>
  <si>
    <t>1.14T</t>
  </si>
  <si>
    <t xml:space="preserve">Palantir Technologies </t>
  </si>
  <si>
    <t xml:space="preserve">Uber </t>
  </si>
  <si>
    <t xml:space="preserve">Apollo Global Management </t>
  </si>
  <si>
    <t xml:space="preserve">Dell Technologies </t>
  </si>
  <si>
    <t xml:space="preserve">Workday </t>
  </si>
  <si>
    <t xml:space="preserve">Lululemon Athletica </t>
  </si>
  <si>
    <t>35.26B</t>
  </si>
  <si>
    <t>33.9B</t>
  </si>
  <si>
    <t xml:space="preserve">Texas Pacific Land </t>
  </si>
  <si>
    <t xml:space="preserve">Deckers Outdoor </t>
  </si>
  <si>
    <t>30.75B</t>
  </si>
  <si>
    <t>30.64B</t>
  </si>
  <si>
    <t>25.33B</t>
  </si>
  <si>
    <t>24.35B</t>
  </si>
  <si>
    <t xml:space="preserve">Hubbell </t>
  </si>
  <si>
    <t xml:space="preserve">Lennox International </t>
  </si>
  <si>
    <t>21.68B</t>
  </si>
  <si>
    <t xml:space="preserve">Jabil Circuit </t>
  </si>
  <si>
    <t xml:space="preserve">Erie Indemnity </t>
  </si>
  <si>
    <t xml:space="preserve">Builders Firstsource </t>
  </si>
  <si>
    <t>18.99B</t>
  </si>
  <si>
    <t>17.63B</t>
  </si>
  <si>
    <t>14.99B</t>
  </si>
  <si>
    <t>13.24B</t>
  </si>
  <si>
    <t>12.19B</t>
  </si>
  <si>
    <t>9.59B</t>
  </si>
  <si>
    <t>7.95B</t>
  </si>
  <si>
    <t xml:space="preserve">Super Micro Computer </t>
  </si>
  <si>
    <t>2.03B</t>
  </si>
  <si>
    <t xml:space="preserve">Solventum Corp </t>
  </si>
  <si>
    <r>
      <t>Sep 2024</t>
    </r>
    <r>
      <rPr>
        <i/>
        <sz val="12"/>
        <color rgb="FF5F6368"/>
        <rFont val="Arial"/>
        <family val="2"/>
      </rPr>
      <t>info</t>
    </r>
  </si>
  <si>
    <r>
      <t>Nov 2024</t>
    </r>
    <r>
      <rPr>
        <i/>
        <sz val="12"/>
        <color rgb="FF5F6368"/>
        <rFont val="Arial"/>
        <family val="2"/>
      </rPr>
      <t>info</t>
    </r>
  </si>
  <si>
    <r>
      <t>Oct 2024</t>
    </r>
    <r>
      <rPr>
        <i/>
        <sz val="12"/>
        <color rgb="FF5F6368"/>
        <rFont val="Arial"/>
        <family val="2"/>
      </rPr>
      <t>info</t>
    </r>
  </si>
  <si>
    <r>
      <t>Dec 2024</t>
    </r>
    <r>
      <rPr>
        <i/>
        <sz val="12"/>
        <color rgb="FF5F6368"/>
        <rFont val="Arial"/>
        <family val="2"/>
      </rPr>
      <t>info</t>
    </r>
  </si>
  <si>
    <t>22.53B</t>
  </si>
  <si>
    <t>Fiscal Q4 2024 ended 12/31/24. Reported on 1/21/25.</t>
  </si>
  <si>
    <t>6.01B</t>
  </si>
  <si>
    <t>1.20B</t>
  </si>
  <si>
    <t>728.00M</t>
  </si>
  <si>
    <t>1.24B</t>
  </si>
  <si>
    <t>7.73B</t>
  </si>
  <si>
    <t>39.87B</t>
  </si>
  <si>
    <t>35.97B</t>
  </si>
  <si>
    <t>3.89B</t>
  </si>
  <si>
    <t>539.47M</t>
  </si>
  <si>
    <t>1.82B</t>
  </si>
  <si>
    <t>-1.15B</t>
  </si>
  <si>
    <t>-450.00M</t>
  </si>
  <si>
    <t>1.12B</t>
  </si>
  <si>
    <t>3.3T</t>
  </si>
  <si>
    <t>206.79B</t>
  </si>
  <si>
    <t>107.37B</t>
  </si>
  <si>
    <t>77.09B</t>
  </si>
  <si>
    <t>62.83B</t>
  </si>
  <si>
    <t>46.41B</t>
  </si>
  <si>
    <t>33.09B</t>
  </si>
  <si>
    <t>32.18B</t>
  </si>
  <si>
    <t>32.17B</t>
  </si>
  <si>
    <t>30.67B</t>
  </si>
  <si>
    <t>30.62B</t>
  </si>
  <si>
    <t>26.67B</t>
  </si>
  <si>
    <t>24.9B</t>
  </si>
  <si>
    <t>22.35B</t>
  </si>
  <si>
    <t>21.71B</t>
  </si>
  <si>
    <t>19.82B</t>
  </si>
  <si>
    <t>19.75B</t>
  </si>
  <si>
    <t>19.35B</t>
  </si>
  <si>
    <t>18.91B</t>
  </si>
  <si>
    <t>18.68B</t>
  </si>
  <si>
    <t>17.24B</t>
  </si>
  <si>
    <t>16.99B</t>
  </si>
  <si>
    <t>16.88B</t>
  </si>
  <si>
    <t>16.5B</t>
  </si>
  <si>
    <t>15.35B</t>
  </si>
  <si>
    <t>13.25B</t>
  </si>
  <si>
    <t>11.02B</t>
  </si>
  <si>
    <t>10.67B</t>
  </si>
  <si>
    <t>10.66B</t>
  </si>
  <si>
    <t>10.49B</t>
  </si>
  <si>
    <t>9.07B</t>
  </si>
  <si>
    <t>8.47B</t>
  </si>
  <si>
    <t>7.93B</t>
  </si>
  <si>
    <t>`</t>
  </si>
  <si>
    <t>NVIDIA Corp</t>
  </si>
  <si>
    <t>https://www.google.com/finance/quote/NVDA:NASDAQ</t>
  </si>
  <si>
    <t>web</t>
  </si>
  <si>
    <t>NVDA</t>
  </si>
  <si>
    <t>Fiscal Q4 2024 ended 12/31/24. Reported on 1/22/25.</t>
  </si>
  <si>
    <t>12.01B</t>
  </si>
  <si>
    <t>2.08B</t>
  </si>
  <si>
    <t>2.86B</t>
  </si>
  <si>
    <t>125.98B</t>
  </si>
  <si>
    <t>101.06B</t>
  </si>
  <si>
    <t>24.92B</t>
  </si>
  <si>
    <t>226.60M</t>
  </si>
  <si>
    <t>2.06B</t>
  </si>
  <si>
    <t>-1.69B</t>
  </si>
  <si>
    <t>-422.00M</t>
  </si>
  <si>
    <t>-73.00M</t>
  </si>
  <si>
    <t>-555.75M</t>
  </si>
  <si>
    <t>22.52B</t>
  </si>
  <si>
    <t>11.75B</t>
  </si>
  <si>
    <t>3.43B</t>
  </si>
  <si>
    <t>5.49B</t>
  </si>
  <si>
    <t>Fiscal Q2 2025 ended 12/31/24. Reported on 1/22/25.</t>
  </si>
  <si>
    <t>5.72B</t>
  </si>
  <si>
    <t>4.63B</t>
  </si>
  <si>
    <t>6.49B</t>
  </si>
  <si>
    <t>10.23B</t>
  </si>
  <si>
    <t>122.64B</t>
  </si>
  <si>
    <t>71.20B</t>
  </si>
  <si>
    <t>51.44B</t>
  </si>
  <si>
    <t>2.39B</t>
  </si>
  <si>
    <t>4.82B</t>
  </si>
  <si>
    <t>-921.00M</t>
  </si>
  <si>
    <t>-5.57B</t>
  </si>
  <si>
    <t>-1.93B</t>
  </si>
  <si>
    <t>1.72B</t>
  </si>
  <si>
    <t>3.6T</t>
  </si>
  <si>
    <t>3.38T</t>
  </si>
  <si>
    <t>2.48T</t>
  </si>
  <si>
    <t>1.62T</t>
  </si>
  <si>
    <t>1.32T</t>
  </si>
  <si>
    <t>765.47B</t>
  </si>
  <si>
    <t>761.65B</t>
  </si>
  <si>
    <t>737.79B</t>
  </si>
  <si>
    <t>662.66B</t>
  </si>
  <si>
    <t>610.7B</t>
  </si>
  <si>
    <t>505.84B</t>
  </si>
  <si>
    <t>499.11B</t>
  </si>
  <si>
    <t>487.33B</t>
  </si>
  <si>
    <t>433.41B</t>
  </si>
  <si>
    <t>432.65B</t>
  </si>
  <si>
    <t>419.31B</t>
  </si>
  <si>
    <t>409.01B</t>
  </si>
  <si>
    <t>385.54B</t>
  </si>
  <si>
    <t>356.64B</t>
  </si>
  <si>
    <t>354.19B</t>
  </si>
  <si>
    <t>319.93B</t>
  </si>
  <si>
    <t>300.17B</t>
  </si>
  <si>
    <t>279.66B</t>
  </si>
  <si>
    <t>273.6B</t>
  </si>
  <si>
    <t>266B</t>
  </si>
  <si>
    <t>257.27B</t>
  </si>
  <si>
    <t>247.09B</t>
  </si>
  <si>
    <t>243.75B</t>
  </si>
  <si>
    <t>243.31B</t>
  </si>
  <si>
    <t>232.64B</t>
  </si>
  <si>
    <t>225.5B</t>
  </si>
  <si>
    <t>225B</t>
  </si>
  <si>
    <t>221.84B</t>
  </si>
  <si>
    <t>218.82B</t>
  </si>
  <si>
    <t>215.49B</t>
  </si>
  <si>
    <t>212.55B</t>
  </si>
  <si>
    <t>212.07B</t>
  </si>
  <si>
    <t>207.64B</t>
  </si>
  <si>
    <t>206.24B</t>
  </si>
  <si>
    <t>205.26B</t>
  </si>
  <si>
    <t>204.68B</t>
  </si>
  <si>
    <t>202.21B</t>
  </si>
  <si>
    <t>199.64B</t>
  </si>
  <si>
    <t>197.04B</t>
  </si>
  <si>
    <t>195.86B</t>
  </si>
  <si>
    <t>192.82B</t>
  </si>
  <si>
    <t>191.67B</t>
  </si>
  <si>
    <t>179.13B</t>
  </si>
  <si>
    <t>177.14B</t>
  </si>
  <si>
    <t>171.16B</t>
  </si>
  <si>
    <t>168.07B</t>
  </si>
  <si>
    <t>167.99B</t>
  </si>
  <si>
    <t>165.9B</t>
  </si>
  <si>
    <t>165.72B</t>
  </si>
  <si>
    <t>164.46B</t>
  </si>
  <si>
    <t>162.01B</t>
  </si>
  <si>
    <t>159.44B</t>
  </si>
  <si>
    <t>158.24B</t>
  </si>
  <si>
    <t>154.71B</t>
  </si>
  <si>
    <t>153.68B</t>
  </si>
  <si>
    <t>150.8B</t>
  </si>
  <si>
    <t>150.2B</t>
  </si>
  <si>
    <t>149.13B</t>
  </si>
  <si>
    <t>148.92B</t>
  </si>
  <si>
    <t>147.68B</t>
  </si>
  <si>
    <t>147.5B</t>
  </si>
  <si>
    <t>147.16B</t>
  </si>
  <si>
    <t>146.33B</t>
  </si>
  <si>
    <t>145.85B</t>
  </si>
  <si>
    <t>145.21B</t>
  </si>
  <si>
    <t>143.42B</t>
  </si>
  <si>
    <t>143.02B</t>
  </si>
  <si>
    <t>140B</t>
  </si>
  <si>
    <t>139.65B</t>
  </si>
  <si>
    <t>133.71B</t>
  </si>
  <si>
    <t>133.44B</t>
  </si>
  <si>
    <t>129.14B</t>
  </si>
  <si>
    <t>122.34B</t>
  </si>
  <si>
    <t>121.1B</t>
  </si>
  <si>
    <t>120.5B</t>
  </si>
  <si>
    <t>119.22B</t>
  </si>
  <si>
    <t>118.73B</t>
  </si>
  <si>
    <t>118.3B</t>
  </si>
  <si>
    <t>115.91B</t>
  </si>
  <si>
    <t>114.69B</t>
  </si>
  <si>
    <t>113.4B</t>
  </si>
  <si>
    <t>113.26B</t>
  </si>
  <si>
    <t>111.59B</t>
  </si>
  <si>
    <t>111B</t>
  </si>
  <si>
    <t>109.56B</t>
  </si>
  <si>
    <t>109.37B</t>
  </si>
  <si>
    <t>108.21B</t>
  </si>
  <si>
    <t>107.16B</t>
  </si>
  <si>
    <t>104.53B</t>
  </si>
  <si>
    <t>101.9B</t>
  </si>
  <si>
    <t>96.09B</t>
  </si>
  <si>
    <t>96.05B</t>
  </si>
  <si>
    <t>94.02B</t>
  </si>
  <si>
    <t>93.84B</t>
  </si>
  <si>
    <t>92.68B</t>
  </si>
  <si>
    <t>92.39B</t>
  </si>
  <si>
    <t>92.07B</t>
  </si>
  <si>
    <t>91.11B</t>
  </si>
  <si>
    <t>90.82B</t>
  </si>
  <si>
    <t>90.04B</t>
  </si>
  <si>
    <t>89.1B</t>
  </si>
  <si>
    <t>88.97B</t>
  </si>
  <si>
    <t>88.15B</t>
  </si>
  <si>
    <t>87.04B</t>
  </si>
  <si>
    <t>86.92B</t>
  </si>
  <si>
    <t>85.3B</t>
  </si>
  <si>
    <t>85.07B</t>
  </si>
  <si>
    <t>84.57B</t>
  </si>
  <si>
    <t>84.35B</t>
  </si>
  <si>
    <t>83.25B</t>
  </si>
  <si>
    <t>82.52B</t>
  </si>
  <si>
    <t>81.87B</t>
  </si>
  <si>
    <t>81.8B</t>
  </si>
  <si>
    <t>81.27B</t>
  </si>
  <si>
    <t>80.01B</t>
  </si>
  <si>
    <t>79.9B</t>
  </si>
  <si>
    <t>79.4B</t>
  </si>
  <si>
    <t>79.04B</t>
  </si>
  <si>
    <t>78.93B</t>
  </si>
  <si>
    <t>77.62B</t>
  </si>
  <si>
    <t>77.37B</t>
  </si>
  <si>
    <t>76.82B</t>
  </si>
  <si>
    <t>76.56B</t>
  </si>
  <si>
    <t>75.85B</t>
  </si>
  <si>
    <t>75.31B</t>
  </si>
  <si>
    <t>74.98B</t>
  </si>
  <si>
    <t>74.76B</t>
  </si>
  <si>
    <t>74.74B</t>
  </si>
  <si>
    <t>74.72B</t>
  </si>
  <si>
    <t>74.56B</t>
  </si>
  <si>
    <t>74.02B</t>
  </si>
  <si>
    <t>73.47B</t>
  </si>
  <si>
    <t>73B</t>
  </si>
  <si>
    <t>72.85B</t>
  </si>
  <si>
    <t>72.42B</t>
  </si>
  <si>
    <t>72.14B</t>
  </si>
  <si>
    <t>70B</t>
  </si>
  <si>
    <t>68.66B</t>
  </si>
  <si>
    <t>68.06B</t>
  </si>
  <si>
    <t>67.69B</t>
  </si>
  <si>
    <t>67.2B</t>
  </si>
  <si>
    <t>67.07B</t>
  </si>
  <si>
    <t>66.83B</t>
  </si>
  <si>
    <t>65.07B</t>
  </si>
  <si>
    <t>64.77B</t>
  </si>
  <si>
    <t xml:space="preserve">Vistra Corp </t>
  </si>
  <si>
    <t>64.18B</t>
  </si>
  <si>
    <t>63.57B</t>
  </si>
  <si>
    <t>63.29B</t>
  </si>
  <si>
    <t>63.06B</t>
  </si>
  <si>
    <t>62.91B</t>
  </si>
  <si>
    <t>62.41B</t>
  </si>
  <si>
    <t>62.19B</t>
  </si>
  <si>
    <t>61.97B</t>
  </si>
  <si>
    <t>61.07B</t>
  </si>
  <si>
    <t>60.82B</t>
  </si>
  <si>
    <t>60.06B</t>
  </si>
  <si>
    <t>58.47B</t>
  </si>
  <si>
    <t>57.55B</t>
  </si>
  <si>
    <t>57.52B</t>
  </si>
  <si>
    <t>57.02B</t>
  </si>
  <si>
    <t>57.01B</t>
  </si>
  <si>
    <t>56.32B</t>
  </si>
  <si>
    <t>55.76B</t>
  </si>
  <si>
    <t>55.69B</t>
  </si>
  <si>
    <t>55.36B</t>
  </si>
  <si>
    <t>55.33B</t>
  </si>
  <si>
    <t>55.18B</t>
  </si>
  <si>
    <t>54.75B</t>
  </si>
  <si>
    <t>54.65B</t>
  </si>
  <si>
    <t>54.63B</t>
  </si>
  <si>
    <t>52.75B</t>
  </si>
  <si>
    <t>52.49B</t>
  </si>
  <si>
    <t>52.41B</t>
  </si>
  <si>
    <t>52.32B</t>
  </si>
  <si>
    <t>52.29B</t>
  </si>
  <si>
    <t>52.27B</t>
  </si>
  <si>
    <t>51.93B</t>
  </si>
  <si>
    <t>51.32B</t>
  </si>
  <si>
    <t>51.27B</t>
  </si>
  <si>
    <t>50.85B</t>
  </si>
  <si>
    <t>50.56B</t>
  </si>
  <si>
    <t>50.55B</t>
  </si>
  <si>
    <t>50.19B</t>
  </si>
  <si>
    <t>49.92B</t>
  </si>
  <si>
    <t>49.06B</t>
  </si>
  <si>
    <t>48.9B</t>
  </si>
  <si>
    <t>48.77B</t>
  </si>
  <si>
    <t>48.06B</t>
  </si>
  <si>
    <t>47.92B</t>
  </si>
  <si>
    <t>47.1B</t>
  </si>
  <si>
    <t>46.9B</t>
  </si>
  <si>
    <t>46.77B</t>
  </si>
  <si>
    <t>46.72B</t>
  </si>
  <si>
    <t>46.5B</t>
  </si>
  <si>
    <t>46.24B</t>
  </si>
  <si>
    <t>46.16B</t>
  </si>
  <si>
    <t>46.13B</t>
  </si>
  <si>
    <t>45.3B</t>
  </si>
  <si>
    <t>45.11B</t>
  </si>
  <si>
    <t>44.93B</t>
  </si>
  <si>
    <t>44.49B</t>
  </si>
  <si>
    <t>44.12B</t>
  </si>
  <si>
    <t>44.1B</t>
  </si>
  <si>
    <t>43.9B</t>
  </si>
  <si>
    <t>43.68B</t>
  </si>
  <si>
    <t>43.51B</t>
  </si>
  <si>
    <t>43.45B</t>
  </si>
  <si>
    <t>43.36B</t>
  </si>
  <si>
    <t>43.26B</t>
  </si>
  <si>
    <t>43.14B</t>
  </si>
  <si>
    <t>42.95B</t>
  </si>
  <si>
    <t>42.72B</t>
  </si>
  <si>
    <t>42.42B</t>
  </si>
  <si>
    <t>42.37B</t>
  </si>
  <si>
    <t>41.72B</t>
  </si>
  <si>
    <t>41.46B</t>
  </si>
  <si>
    <t>41.15B</t>
  </si>
  <si>
    <t>40.92B</t>
  </si>
  <si>
    <t>40.81B</t>
  </si>
  <si>
    <t>40.34B</t>
  </si>
  <si>
    <t>40.28B</t>
  </si>
  <si>
    <t>39.85B</t>
  </si>
  <si>
    <t>39.54B</t>
  </si>
  <si>
    <t>39.18B</t>
  </si>
  <si>
    <t>39B</t>
  </si>
  <si>
    <t>38.32B</t>
  </si>
  <si>
    <t>37.69B</t>
  </si>
  <si>
    <t>37.41B</t>
  </si>
  <si>
    <t>36.91B</t>
  </si>
  <si>
    <t>36.76B</t>
  </si>
  <si>
    <t>36.63B</t>
  </si>
  <si>
    <t>36.49B</t>
  </si>
  <si>
    <t>36.35B</t>
  </si>
  <si>
    <t>35.91B</t>
  </si>
  <si>
    <t>35.84B</t>
  </si>
  <si>
    <t>35.82B</t>
  </si>
  <si>
    <t>35.43B</t>
  </si>
  <si>
    <t>35.23B</t>
  </si>
  <si>
    <t>35.01B</t>
  </si>
  <si>
    <t>34.88B</t>
  </si>
  <si>
    <t>34.64B</t>
  </si>
  <si>
    <t>34.21B</t>
  </si>
  <si>
    <t>33.91B</t>
  </si>
  <si>
    <t>33.76B</t>
  </si>
  <si>
    <t>33.36B</t>
  </si>
  <si>
    <t>33.35B</t>
  </si>
  <si>
    <t>33.21B</t>
  </si>
  <si>
    <t>33.03B</t>
  </si>
  <si>
    <t>32.95B</t>
  </si>
  <si>
    <t>32.85B</t>
  </si>
  <si>
    <t>32.73B</t>
  </si>
  <si>
    <t>32.68B</t>
  </si>
  <si>
    <t>32.49B</t>
  </si>
  <si>
    <t>32.46B</t>
  </si>
  <si>
    <t>32.42B</t>
  </si>
  <si>
    <t>32.38B</t>
  </si>
  <si>
    <t>32.33B</t>
  </si>
  <si>
    <t>32.07B</t>
  </si>
  <si>
    <t>31.96B</t>
  </si>
  <si>
    <t>31.74B</t>
  </si>
  <si>
    <t>31.33B</t>
  </si>
  <si>
    <t>31.23B</t>
  </si>
  <si>
    <t>31.18B</t>
  </si>
  <si>
    <t>31.05B</t>
  </si>
  <si>
    <t>31.03B</t>
  </si>
  <si>
    <t>30.89B</t>
  </si>
  <si>
    <t>30.57B</t>
  </si>
  <si>
    <t>30.26B</t>
  </si>
  <si>
    <t>30.24B</t>
  </si>
  <si>
    <t>30.08B</t>
  </si>
  <si>
    <t>29.53B</t>
  </si>
  <si>
    <t>29.51B</t>
  </si>
  <si>
    <t>29.34B</t>
  </si>
  <si>
    <t>29.26B</t>
  </si>
  <si>
    <t>29.21B</t>
  </si>
  <si>
    <t>29.2B</t>
  </si>
  <si>
    <t>29.15B</t>
  </si>
  <si>
    <t>29.03B</t>
  </si>
  <si>
    <t>28.66B</t>
  </si>
  <si>
    <t>28.65B</t>
  </si>
  <si>
    <t>27.86B</t>
  </si>
  <si>
    <t>27.67B</t>
  </si>
  <si>
    <t>27.26B</t>
  </si>
  <si>
    <t>26.31B</t>
  </si>
  <si>
    <t>26.17B</t>
  </si>
  <si>
    <t>26.01B</t>
  </si>
  <si>
    <t>25.98B</t>
  </si>
  <si>
    <t xml:space="preserve">Veralto Corporation </t>
  </si>
  <si>
    <t>25.54B</t>
  </si>
  <si>
    <t>25.14B</t>
  </si>
  <si>
    <t>25.11B</t>
  </si>
  <si>
    <t>25.08B</t>
  </si>
  <si>
    <t>25.05B</t>
  </si>
  <si>
    <t>24.81B</t>
  </si>
  <si>
    <t>24.38B</t>
  </si>
  <si>
    <t>24.36B</t>
  </si>
  <si>
    <t>24.13B</t>
  </si>
  <si>
    <t>24.12B</t>
  </si>
  <si>
    <t>23.95B</t>
  </si>
  <si>
    <t>23.79B</t>
  </si>
  <si>
    <t>23.73B</t>
  </si>
  <si>
    <t>23.72B</t>
  </si>
  <si>
    <t>23.57B</t>
  </si>
  <si>
    <t>23.54B</t>
  </si>
  <si>
    <t>23.39B</t>
  </si>
  <si>
    <t>22.78B</t>
  </si>
  <si>
    <t>22.76B</t>
  </si>
  <si>
    <t>22.64B</t>
  </si>
  <si>
    <t>22.48B</t>
  </si>
  <si>
    <t>22.31B</t>
  </si>
  <si>
    <t>22.3B</t>
  </si>
  <si>
    <t>22.16B</t>
  </si>
  <si>
    <t>21.98B</t>
  </si>
  <si>
    <t>21.84B</t>
  </si>
  <si>
    <t>21.65B</t>
  </si>
  <si>
    <t>21.44B</t>
  </si>
  <si>
    <t>21.36B</t>
  </si>
  <si>
    <t>21.35B</t>
  </si>
  <si>
    <t>20.99B</t>
  </si>
  <si>
    <t>20.97B</t>
  </si>
  <si>
    <t>20.91B</t>
  </si>
  <si>
    <t>20.89B</t>
  </si>
  <si>
    <t>20.69B</t>
  </si>
  <si>
    <t>20.58B</t>
  </si>
  <si>
    <t>20.34B</t>
  </si>
  <si>
    <t>20.21B</t>
  </si>
  <si>
    <t>19.98B</t>
  </si>
  <si>
    <t>19.96B</t>
  </si>
  <si>
    <t>19.44B</t>
  </si>
  <si>
    <t>19.34B</t>
  </si>
  <si>
    <t>19.29B</t>
  </si>
  <si>
    <t>19.04B</t>
  </si>
  <si>
    <t>18.7B</t>
  </si>
  <si>
    <t>18.43B</t>
  </si>
  <si>
    <t>18.35B</t>
  </si>
  <si>
    <t>18.29B</t>
  </si>
  <si>
    <t>17.78B</t>
  </si>
  <si>
    <t>17.72B</t>
  </si>
  <si>
    <t>17.71B</t>
  </si>
  <si>
    <t>17.6B</t>
  </si>
  <si>
    <t>17.55B</t>
  </si>
  <si>
    <t>17.42B</t>
  </si>
  <si>
    <t>17.17B</t>
  </si>
  <si>
    <t>17.14B</t>
  </si>
  <si>
    <t>17.12B</t>
  </si>
  <si>
    <t>16.85B</t>
  </si>
  <si>
    <t>16.69B</t>
  </si>
  <si>
    <t>16.61B</t>
  </si>
  <si>
    <t>16.49B</t>
  </si>
  <si>
    <t>16.36B</t>
  </si>
  <si>
    <t>16.35B</t>
  </si>
  <si>
    <t>16.32B</t>
  </si>
  <si>
    <t>15.98B</t>
  </si>
  <si>
    <t>15.94B</t>
  </si>
  <si>
    <t>15.91B</t>
  </si>
  <si>
    <t>15.89B</t>
  </si>
  <si>
    <t>15.73B</t>
  </si>
  <si>
    <t>15.59B</t>
  </si>
  <si>
    <t>15.47B</t>
  </si>
  <si>
    <t>15.43B</t>
  </si>
  <si>
    <t>15.32B</t>
  </si>
  <si>
    <t>15.3B</t>
  </si>
  <si>
    <t>14.98B</t>
  </si>
  <si>
    <t>14.73B</t>
  </si>
  <si>
    <t>14.67B</t>
  </si>
  <si>
    <t>14.65B</t>
  </si>
  <si>
    <t>14.51B</t>
  </si>
  <si>
    <t>14.5B</t>
  </si>
  <si>
    <t>14.13B</t>
  </si>
  <si>
    <t>13.94B</t>
  </si>
  <si>
    <t>13.76B</t>
  </si>
  <si>
    <t>13.73B</t>
  </si>
  <si>
    <t>13.15B</t>
  </si>
  <si>
    <t>13B</t>
  </si>
  <si>
    <t>12.79B</t>
  </si>
  <si>
    <t>12.75B</t>
  </si>
  <si>
    <t>12.7B</t>
  </si>
  <si>
    <t>12.67B</t>
  </si>
  <si>
    <t>12.65B</t>
  </si>
  <si>
    <t>12.51B</t>
  </si>
  <si>
    <t>12.2B</t>
  </si>
  <si>
    <t>12.14B</t>
  </si>
  <si>
    <t>11.74B</t>
  </si>
  <si>
    <t>11.62B</t>
  </si>
  <si>
    <t>11.5B</t>
  </si>
  <si>
    <t>11.17B</t>
  </si>
  <si>
    <t>11.13B</t>
  </si>
  <si>
    <t>11.04B</t>
  </si>
  <si>
    <t>10.94B</t>
  </si>
  <si>
    <t>10.93B</t>
  </si>
  <si>
    <t>10.87B</t>
  </si>
  <si>
    <t>10.82B</t>
  </si>
  <si>
    <t>10.75B</t>
  </si>
  <si>
    <t>10.53B</t>
  </si>
  <si>
    <t>10.38B</t>
  </si>
  <si>
    <t>10.27B</t>
  </si>
  <si>
    <t>9.99B</t>
  </si>
  <si>
    <t>9.48B</t>
  </si>
  <si>
    <t>9.42B</t>
  </si>
  <si>
    <t>8.94B</t>
  </si>
  <si>
    <t>8.92B</t>
  </si>
  <si>
    <t>8.73B</t>
  </si>
  <si>
    <t>8.66B</t>
  </si>
  <si>
    <t>8.56B</t>
  </si>
  <si>
    <t>8.49B</t>
  </si>
  <si>
    <t>8.43B</t>
  </si>
  <si>
    <t>8.35B</t>
  </si>
  <si>
    <t>8B</t>
  </si>
  <si>
    <t>7.97B</t>
  </si>
  <si>
    <t>7.38B</t>
  </si>
  <si>
    <t>7.03B</t>
  </si>
  <si>
    <t>6.89B</t>
  </si>
  <si>
    <t>6.02B</t>
  </si>
  <si>
    <t>Fiscal Q3 2025 ended 10/27/24. Reported on 11/20/24.</t>
  </si>
  <si>
    <t>35.08B</t>
  </si>
  <si>
    <t>4.29B</t>
  </si>
  <si>
    <t>19.31B</t>
  </si>
  <si>
    <t>38.49B</t>
  </si>
  <si>
    <t>96.01B</t>
  </si>
  <si>
    <t>30.11B</t>
  </si>
  <si>
    <t>65.90B</t>
  </si>
  <si>
    <t>24.49B</t>
  </si>
  <si>
    <t>-4.35B</t>
  </si>
  <si>
    <t>-12.74B</t>
  </si>
  <si>
    <t>536.00M</t>
  </si>
  <si>
    <t>12.71B</t>
  </si>
  <si>
    <t>Question 1:</t>
  </si>
  <si>
    <t>Question 2:</t>
  </si>
  <si>
    <t>Question 3:</t>
  </si>
  <si>
    <t>Question 4:</t>
  </si>
  <si>
    <t>Question 5:</t>
  </si>
  <si>
    <t>Define muliples</t>
  </si>
  <si>
    <t>What financial metrics are investors primarily interested in?</t>
  </si>
  <si>
    <t>Mcap, Sales, Earnings, EBITDA, Total Debt, Net Debt, EV = Mcap - Net Debt   are being used for comparing companies from different countries and industries, with different tax burdens and loan interest rates.</t>
  </si>
  <si>
    <t>What are multiples for?</t>
  </si>
  <si>
    <t>How to compare companies by value?</t>
  </si>
  <si>
    <t>Why is the P/E multiple not enough for qualitative analysis?</t>
  </si>
  <si>
    <t>This is not suitable for growing companies, as well as companies from different sectors and countries</t>
  </si>
  <si>
    <t>What metric can be used to evaluate growing companies?</t>
  </si>
  <si>
    <t>What multiple is effective when comparing banks?</t>
  </si>
  <si>
    <t>How to evaluate balance sheet, debt and profitability?</t>
  </si>
  <si>
    <t>How to compare companies from different industries?</t>
  </si>
  <si>
    <t>EV/EBITDA allows you to remove the impact of taxes and credits and more fairly compare companies from different countries and industries.</t>
  </si>
  <si>
    <t>Why is monitoring companies debt load important?</t>
  </si>
  <si>
    <t>Net Debt/EBITDA shows how many years it takes a company to pay off all its debts with its current profit. L/A (Liabilities/Assets or Debt ratio) — liabilities/assets Shows what part of the company's property was purchased with borrowed funds. D/E (Debt/Equity) — debt / equity.</t>
  </si>
  <si>
    <t>How to calculate business profitability?</t>
  </si>
  <si>
    <t>ROE = Earnings/Equity (Return on Equity - margin) Shows how effectively the company manages its equity. ROA = Earnings/Assets - Shows how effectively the company manages its assets, both those purchased with equity and those purchased with liabilities. ROI = Earnings/Investment. Net profit margin (ROS - Return on Sales) - profitability of sales. Average values vary across industries (for real estate 2-3% for the whole market 10-20%)</t>
  </si>
  <si>
    <t>How to monitor the dynamics of metrics?</t>
  </si>
  <si>
    <t>How do you know if a company is too keen on dividend payments?</t>
  </si>
  <si>
    <t>DPR = Dividents Paid/Earnings  — the dividend payout ratio. As a rule, for growing companies, DPR does not exceed 30%. And for mature enterprises, the average value is from 30% to 70%. If the indicator is greater than 100%, it means that the company paid more dividends than it earned during the year.</t>
  </si>
  <si>
    <t xml:space="preserve">
Why is monitoring the dynamics of financial indicators important?</t>
  </si>
  <si>
    <t>Sales Growth Rate — revenue growth. (Sales_now-Sales_previous)/Sales_previous. Investors look not only at the last year's growth, but also at the average growth over five or even ten years, and look at future growth estimates. EPS Growth Rate — earnings per share growth. Shows how fast a company's profits are growing.</t>
  </si>
  <si>
    <t>How can be measured a stock volatility?</t>
  </si>
  <si>
    <t>Beta is the volatility coefficient of a stock.</t>
  </si>
  <si>
    <t>How to use multipliers effectively?</t>
  </si>
  <si>
    <t>Why is comparing companies by multiples just the beginning of the analysis?</t>
  </si>
  <si>
    <t>What techniques can improve the effectiveness of analysis?</t>
  </si>
  <si>
    <t>What are forward multiples for?</t>
  </si>
  <si>
    <t>Multipliers do not provide complete information about a business.</t>
  </si>
  <si>
    <t>Multiples are best used for quick assessment. If everything is fine, study the company in more detail. Each industry has its own characteristics that affect multiples. Therefore, comparing completely different companies in this way is wrong - it will not tell us anything. It is best to compare companies from the same industry by multiples: banks with banks, and IT with IT. The situation is similar with the life cycles of companies. Growing businesses usually have low profits, a lot of loans and few dividends. And mature companies have higher dividends, but revenue growth slows down. Comparing a growing company like Unity with a mature Microsoft by multiples will be as inconvenient as IT with a bank: the values ​​​​will differ too much. The same will happen with different countries Focus on the average Look at the dynamics</t>
  </si>
  <si>
    <t>Analysts constantly publish forecasts for companies: what indicators they will have in the next report. Based on these forecast values, you can also calculate multiples and see how attractive the company is. Such multiples are called forward. If the company looks interesting in the future, the shares may grow, and it is better to buy them in advance. And if the multiples based on forecasts do not suit us, perhaps the shares will fall, and it is better to sell them now and fix the profit.</t>
  </si>
  <si>
    <t>1. This document is created only for research and educational purposes. For personal use only.</t>
  </si>
  <si>
    <t>3. To refresh data click "Refresh All" in the tab "Data".</t>
  </si>
  <si>
    <t>Alisa Makhonina</t>
  </si>
  <si>
    <t>Author</t>
  </si>
  <si>
    <t>2. Automatic formula calculation is disabled for ease of working with the document. To update formula calculations click "Calculate now" in the tab "Formulas".</t>
  </si>
  <si>
    <t>Version</t>
  </si>
  <si>
    <t>Changed by</t>
  </si>
  <si>
    <t>Change Description</t>
  </si>
  <si>
    <t>NVIDIA data is added, MyNotes1 is translated to English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</si>
</sst>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quot;$&quot;* #,##0.00_);_(&quot;$&quot;* \(#,##0.00\);_(&quot;$&quot;* &quot;-&quot;??_);_(@_)"/>
    <numFmt numFmtId="165" formatCode="[$-409]mmm\-yy;@"/>
    <numFmt numFmtId="168" formatCode="yyyy\-mm\-dd;@"/>
    <numFmt numFmtId="170" formatCode="[$-409]mmmm\ d\,\ yyyy;@"/>
    <numFmt numFmtId="172" formatCode="0.0"/>
  </numFmts>
  <fonts count="38">
    <font>
      <sz val="12"/>
      <color theme="1"/>
      <name val="Calibri"/>
      <family val="2"/>
      <scheme val="minor"/>
    </font>
    <font>
      <sz val="12"/>
      <color theme="1"/>
      <name val="Calibri"/>
      <family val="2"/>
      <scheme val="minor"/>
    </font>
    <font>
      <u/>
      <sz val="12"/>
      <color theme="10"/>
      <name val="Calibri"/>
      <family val="2"/>
      <scheme val="minor"/>
    </font>
    <font>
      <i/>
      <sz val="10"/>
      <color theme="1"/>
      <name val="Calibri"/>
      <family val="2"/>
      <scheme val="minor"/>
    </font>
    <font>
      <b/>
      <sz val="15"/>
      <color rgb="FF191919"/>
      <name val="Inherit"/>
    </font>
    <font>
      <b/>
      <sz val="14"/>
      <color rgb="FF191919"/>
      <name val="Source Sans Pro"/>
    </font>
    <font>
      <sz val="14"/>
      <color rgb="FF191919"/>
      <name val="Source Sans Pro"/>
    </font>
    <font>
      <b/>
      <sz val="16"/>
      <color theme="1"/>
      <name val="Calibri"/>
      <family val="2"/>
      <scheme val="minor"/>
    </font>
    <font>
      <sz val="11"/>
      <color theme="1"/>
      <name val="Calibri"/>
      <family val="2"/>
      <scheme val="minor"/>
    </font>
    <font>
      <b/>
      <sz val="11"/>
      <color theme="1"/>
      <name val="Calibri"/>
      <family val="2"/>
      <scheme val="minor"/>
    </font>
    <font>
      <sz val="20"/>
      <color theme="1"/>
      <name val="Calibri"/>
      <family val="2"/>
      <scheme val="minor"/>
    </font>
    <font>
      <b/>
      <sz val="20"/>
      <color theme="1"/>
      <name val="Calibri"/>
      <family val="2"/>
      <scheme val="minor"/>
    </font>
    <font>
      <sz val="20"/>
      <color theme="1"/>
      <name val="American Typewriter"/>
      <family val="1"/>
    </font>
    <font>
      <b/>
      <sz val="15"/>
      <color rgb="FF333333"/>
      <name val="Helvetica Neue"/>
      <family val="2"/>
    </font>
    <font>
      <sz val="24"/>
      <color theme="1"/>
      <name val="Arial"/>
      <family val="2"/>
    </font>
    <font>
      <sz val="14"/>
      <color rgb="FF202124"/>
      <name val="Arial"/>
      <family val="2"/>
    </font>
    <font>
      <sz val="14"/>
      <color rgb="FF202124"/>
      <name val="Google Sans"/>
    </font>
    <font>
      <sz val="12"/>
      <color rgb="FF191919"/>
      <name val="Inherit"/>
    </font>
    <font>
      <sz val="14"/>
      <color theme="1"/>
      <name val="Source Sans Pro"/>
    </font>
    <font>
      <sz val="22"/>
      <color theme="1"/>
      <name val="Arial"/>
      <family val="2"/>
    </font>
    <font>
      <sz val="12"/>
      <color rgb="FF202124"/>
      <name val="Arial"/>
      <family val="2"/>
    </font>
    <font>
      <sz val="12"/>
      <color rgb="FF5F6368"/>
      <name val="Arial"/>
      <family val="2"/>
    </font>
    <font>
      <sz val="14"/>
      <color rgb="FF202124"/>
      <name val="Arial"/>
      <family val="2"/>
    </font>
    <font>
      <i/>
      <sz val="10"/>
      <color theme="1"/>
      <name val="Inherit"/>
    </font>
    <font>
      <i/>
      <sz val="10"/>
      <color theme="1"/>
      <name val="Source Sans Pro"/>
    </font>
    <font>
      <b/>
      <sz val="12"/>
      <color theme="1"/>
      <name val="Calibri"/>
      <family val="2"/>
      <scheme val="minor"/>
    </font>
    <font>
      <b/>
      <sz val="12"/>
      <color theme="1"/>
      <name val="Inherit"/>
    </font>
    <font>
      <sz val="12"/>
      <color theme="1"/>
      <name val="Source Sans Pro"/>
    </font>
    <font>
      <sz val="12"/>
      <color theme="1"/>
      <name val="Var(--bs-body-font-family)"/>
    </font>
    <font>
      <b/>
      <sz val="12"/>
      <color theme="1"/>
      <name val="Var(--bs-body-font-family)"/>
    </font>
    <font>
      <sz val="10"/>
      <color rgb="FF8B0000"/>
      <name val="Var(--bs-body-font-family)"/>
    </font>
    <font>
      <sz val="12"/>
      <color rgb="FF202124"/>
      <name val="Arial"/>
      <family val="2"/>
    </font>
    <font>
      <sz val="12"/>
      <color rgb="FF5F6368"/>
      <name val="Arial"/>
      <family val="2"/>
    </font>
    <font>
      <i/>
      <sz val="12"/>
      <color rgb="FF5F6368"/>
      <name val="Arial"/>
      <family val="2"/>
    </font>
    <font>
      <sz val="14"/>
      <color rgb="FF202124"/>
      <name val="Arial"/>
      <family val="2"/>
    </font>
    <font>
      <sz val="10"/>
      <color rgb="FF008000"/>
      <name val="Var(--bs-body-font-family)"/>
    </font>
    <font>
      <sz val="18"/>
      <color rgb="FFFF0000"/>
      <name val="Calibri"/>
      <family val="2"/>
      <scheme val="minor"/>
    </font>
    <font>
      <b/>
      <sz val="14"/>
      <color theme="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theme="0" tint="-0.249977111117893"/>
        <bgColor indexed="64"/>
      </patternFill>
    </fill>
    <fill>
      <patternFill patternType="solid">
        <fgColor rgb="FFF4F5F8"/>
        <bgColor indexed="64"/>
      </patternFill>
    </fill>
    <fill>
      <patternFill patternType="solid">
        <fgColor rgb="FFE8E7ED"/>
        <bgColor indexed="64"/>
      </patternFill>
    </fill>
    <fill>
      <patternFill patternType="solid">
        <fgColor rgb="FFFFF4D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D5D6"/>
        <bgColor indexed="64"/>
      </patternFill>
    </fill>
  </fills>
  <borders count="9">
    <border>
      <left/>
      <right/>
      <top/>
      <bottom/>
      <diagonal/>
    </border>
    <border>
      <left/>
      <right/>
      <top/>
      <bottom style="medium">
        <color indexed="64"/>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diagonal/>
    </border>
    <border>
      <left style="medium">
        <color rgb="FFDADCE0"/>
      </left>
      <right style="medium">
        <color rgb="FFDADCE0"/>
      </right>
      <top style="medium">
        <color rgb="FFE8EAED"/>
      </top>
      <bottom/>
      <diagonal/>
    </border>
    <border>
      <left style="medium">
        <color rgb="FFDADCE0"/>
      </left>
      <right style="medium">
        <color rgb="FFDADCE0"/>
      </right>
      <top/>
      <bottom/>
      <diagonal/>
    </border>
    <border>
      <left style="medium">
        <color rgb="FFDADCE0"/>
      </left>
      <right style="medium">
        <color rgb="FFDADCE0"/>
      </right>
      <top style="medium">
        <color rgb="FFDADCE0"/>
      </top>
      <bottom/>
      <diagonal/>
    </border>
    <border>
      <left style="medium">
        <color rgb="FFDADCE0"/>
      </left>
      <right style="medium">
        <color rgb="FFDADCE0"/>
      </right>
      <top/>
      <bottom style="medium">
        <color rgb="FFDADCE0"/>
      </bottom>
      <diagonal/>
    </border>
    <border>
      <left style="medium">
        <color rgb="FFDADCE0"/>
      </left>
      <right style="medium">
        <color rgb="FFDADCE0"/>
      </right>
      <top/>
      <bottom style="medium">
        <color rgb="FFE8EAED"/>
      </bottom>
      <diagonal/>
    </border>
  </borders>
  <cellStyleXfs count="6">
    <xf numFmtId="0" fontId="0" fillId="0" borderId="0"/>
    <xf numFmtId="43"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8" fillId="0" borderId="0"/>
  </cellStyleXfs>
  <cellXfs count="203">
    <xf numFmtId="0" fontId="0" fillId="0" borderId="0" xfId="0"/>
    <xf numFmtId="0" fontId="2" fillId="0" borderId="0" xfId="4"/>
    <xf numFmtId="0" fontId="0" fillId="0" borderId="0" xfId="0" applyAlignment="1">
      <alignment horizontal="center" vertical="center" wrapText="1"/>
    </xf>
    <xf numFmtId="0" fontId="0" fillId="0" borderId="0" xfId="0" applyAlignment="1">
      <alignment horizontal="center"/>
    </xf>
    <xf numFmtId="43" fontId="0" fillId="0" borderId="0" xfId="1" applyFont="1"/>
    <xf numFmtId="0" fontId="0" fillId="0" borderId="0" xfId="0" applyAlignment="1">
      <alignment horizontal="center" vertical="center"/>
    </xf>
    <xf numFmtId="10" fontId="0" fillId="0" borderId="0" xfId="0" applyNumberFormat="1"/>
    <xf numFmtId="9" fontId="0" fillId="0" borderId="0" xfId="0" applyNumberFormat="1"/>
    <xf numFmtId="2" fontId="0" fillId="0" borderId="0" xfId="0" applyNumberFormat="1"/>
    <xf numFmtId="0" fontId="2" fillId="0" borderId="0" xfId="4" applyAlignment="1">
      <alignment vertical="center" wrapText="1"/>
    </xf>
    <xf numFmtId="0" fontId="4" fillId="4" borderId="1" xfId="0" applyFont="1" applyFill="1" applyBorder="1" applyAlignment="1">
      <alignment horizontal="center" vertical="center" wrapText="1"/>
    </xf>
    <xf numFmtId="0" fontId="5" fillId="4" borderId="0" xfId="0" applyFont="1" applyFill="1" applyAlignment="1">
      <alignment horizontal="center" vertical="center" wrapText="1"/>
    </xf>
    <xf numFmtId="0" fontId="6" fillId="4" borderId="0" xfId="0" applyFont="1" applyFill="1" applyAlignment="1">
      <alignment horizontal="center" vertical="center" wrapText="1"/>
    </xf>
    <xf numFmtId="0" fontId="5" fillId="5" borderId="0" xfId="0" applyFont="1" applyFill="1" applyAlignment="1">
      <alignment horizontal="center" vertical="center" wrapText="1"/>
    </xf>
    <xf numFmtId="0" fontId="6" fillId="5" borderId="0" xfId="0" applyFont="1" applyFill="1" applyAlignment="1">
      <alignment horizontal="center" vertical="center" wrapText="1"/>
    </xf>
    <xf numFmtId="0" fontId="0" fillId="4" borderId="0" xfId="0" applyFill="1"/>
    <xf numFmtId="0" fontId="7" fillId="0" borderId="0" xfId="0" applyFont="1"/>
    <xf numFmtId="0" fontId="0" fillId="5" borderId="0" xfId="0" applyFill="1"/>
    <xf numFmtId="0" fontId="7" fillId="5" borderId="0" xfId="0" applyFont="1" applyFill="1"/>
    <xf numFmtId="0" fontId="2" fillId="5" borderId="0" xfId="4" applyFill="1"/>
    <xf numFmtId="0" fontId="8" fillId="0" borderId="0" xfId="5" applyAlignment="1">
      <alignment horizontal="center" vertical="center"/>
    </xf>
    <xf numFmtId="0" fontId="8" fillId="0" borderId="0" xfId="5" applyAlignment="1">
      <alignment horizontal="center" vertical="center" wrapText="1"/>
    </xf>
    <xf numFmtId="0" fontId="8" fillId="0" borderId="2" xfId="5" applyBorder="1" applyAlignment="1">
      <alignment horizontal="center" vertical="center" wrapText="1"/>
    </xf>
    <xf numFmtId="0" fontId="8" fillId="0" borderId="2" xfId="5" applyBorder="1" applyAlignment="1">
      <alignment horizontal="center" vertical="center"/>
    </xf>
    <xf numFmtId="0" fontId="8" fillId="3" borderId="2" xfId="5" applyFill="1" applyBorder="1" applyAlignment="1">
      <alignment horizontal="center" vertical="center"/>
    </xf>
    <xf numFmtId="0" fontId="9" fillId="3" borderId="3" xfId="5" applyFont="1" applyFill="1" applyBorder="1" applyAlignment="1">
      <alignment horizontal="center" vertical="center"/>
    </xf>
    <xf numFmtId="0" fontId="12" fillId="0" borderId="0" xfId="0" applyFont="1" applyAlignment="1">
      <alignment vertical="top"/>
    </xf>
    <xf numFmtId="0" fontId="7" fillId="0" borderId="0" xfId="0" applyFont="1" applyAlignment="1">
      <alignment vertical="top"/>
    </xf>
    <xf numFmtId="0" fontId="0" fillId="0" borderId="0" xfId="0" applyAlignment="1">
      <alignment vertical="top"/>
    </xf>
    <xf numFmtId="0" fontId="0" fillId="0" borderId="0" xfId="0" applyAlignment="1">
      <alignment vertical="top" wrapText="1"/>
    </xf>
    <xf numFmtId="0" fontId="13" fillId="0" borderId="0" xfId="0" applyFont="1"/>
    <xf numFmtId="0" fontId="6" fillId="4" borderId="0" xfId="0" applyFont="1" applyFill="1" applyAlignment="1">
      <alignment horizontal="left" vertical="center" wrapText="1"/>
    </xf>
    <xf numFmtId="0" fontId="6" fillId="5" borderId="0" xfId="0" applyFont="1" applyFill="1" applyAlignment="1">
      <alignment horizontal="left" vertical="center" wrapText="1"/>
    </xf>
    <xf numFmtId="0" fontId="0" fillId="0" borderId="0" xfId="0" applyAlignment="1">
      <alignment horizontal="left" wrapText="1"/>
    </xf>
    <xf numFmtId="2" fontId="4" fillId="4" borderId="1" xfId="0" applyNumberFormat="1" applyFont="1" applyFill="1" applyBorder="1" applyAlignment="1">
      <alignment horizontal="center" vertical="center" wrapText="1"/>
    </xf>
    <xf numFmtId="2" fontId="6" fillId="4" borderId="0" xfId="0" applyNumberFormat="1" applyFont="1" applyFill="1" applyAlignment="1">
      <alignment horizontal="center" vertical="center" wrapText="1"/>
    </xf>
    <xf numFmtId="2" fontId="6" fillId="5" borderId="0" xfId="0" applyNumberFormat="1" applyFont="1" applyFill="1" applyAlignment="1">
      <alignment horizontal="center" vertical="center" wrapText="1"/>
    </xf>
    <xf numFmtId="9" fontId="6" fillId="4" borderId="0" xfId="3" applyFont="1" applyFill="1" applyAlignment="1">
      <alignment horizontal="center" vertical="center" wrapText="1"/>
    </xf>
    <xf numFmtId="9" fontId="6" fillId="5" borderId="0" xfId="3" applyFont="1" applyFill="1" applyAlignment="1">
      <alignment horizontal="center" vertical="center" wrapText="1"/>
    </xf>
    <xf numFmtId="9" fontId="0" fillId="0" borderId="0" xfId="3" applyFont="1"/>
    <xf numFmtId="43" fontId="6" fillId="4" borderId="0" xfId="1" applyFont="1" applyFill="1" applyAlignment="1">
      <alignment horizontal="center" vertical="center" wrapText="1"/>
    </xf>
    <xf numFmtId="10" fontId="4" fillId="4" borderId="1" xfId="3" applyNumberFormat="1" applyFont="1" applyFill="1" applyBorder="1" applyAlignment="1">
      <alignment horizontal="center" vertical="center" wrapText="1"/>
    </xf>
    <xf numFmtId="10" fontId="6" fillId="4" borderId="0" xfId="3" applyNumberFormat="1" applyFont="1" applyFill="1" applyAlignment="1">
      <alignment horizontal="center" vertical="center" wrapText="1"/>
    </xf>
    <xf numFmtId="10" fontId="6" fillId="5" borderId="0" xfId="3" applyNumberFormat="1" applyFont="1" applyFill="1" applyAlignment="1">
      <alignment horizontal="center" vertical="center" wrapText="1"/>
    </xf>
    <xf numFmtId="10" fontId="0" fillId="0" borderId="0" xfId="3" applyNumberFormat="1" applyFont="1"/>
    <xf numFmtId="0" fontId="0" fillId="4" borderId="0" xfId="0" applyFill="1" applyAlignment="1">
      <alignment horizontal="center" vertical="center"/>
    </xf>
    <xf numFmtId="0" fontId="0" fillId="4" borderId="0" xfId="0" applyFill="1" applyAlignment="1">
      <alignment horizontal="left" wrapText="1"/>
    </xf>
    <xf numFmtId="2" fontId="0" fillId="4" borderId="0" xfId="0" applyNumberFormat="1" applyFill="1"/>
    <xf numFmtId="10" fontId="0" fillId="4" borderId="0" xfId="3" applyNumberFormat="1" applyFont="1" applyFill="1"/>
    <xf numFmtId="0" fontId="4" fillId="5" borderId="1" xfId="0" applyFont="1" applyFill="1" applyBorder="1" applyAlignment="1">
      <alignment horizontal="center" vertical="center" wrapText="1"/>
    </xf>
    <xf numFmtId="0" fontId="2" fillId="0" borderId="0" xfId="4" applyAlignment="1">
      <alignment vertical="center"/>
    </xf>
    <xf numFmtId="0" fontId="8" fillId="2" borderId="0" xfId="5" applyFill="1" applyAlignment="1">
      <alignment horizontal="center" vertical="center"/>
    </xf>
    <xf numFmtId="0" fontId="14" fillId="0" borderId="0" xfId="0" applyFont="1"/>
    <xf numFmtId="0" fontId="15" fillId="0" borderId="7" xfId="0" applyFont="1" applyBorder="1" applyAlignment="1">
      <alignment horizontal="right" vertical="center" wrapText="1" indent="5"/>
    </xf>
    <xf numFmtId="0" fontId="16" fillId="0" borderId="0" xfId="0" applyFont="1" applyAlignment="1">
      <alignment wrapText="1"/>
    </xf>
    <xf numFmtId="0" fontId="7" fillId="5" borderId="0" xfId="0" applyFont="1" applyFill="1" applyAlignment="1">
      <alignment wrapText="1"/>
    </xf>
    <xf numFmtId="0" fontId="2" fillId="5" borderId="0" xfId="4" applyFill="1" applyAlignment="1">
      <alignment wrapText="1"/>
    </xf>
    <xf numFmtId="0" fontId="10" fillId="0" borderId="0" xfId="0" applyFont="1"/>
    <xf numFmtId="0" fontId="15" fillId="0" borderId="4" xfId="0" applyFont="1" applyBorder="1" applyAlignment="1">
      <alignment vertical="center" wrapText="1"/>
    </xf>
    <xf numFmtId="164" fontId="0" fillId="4" borderId="0" xfId="2" applyFont="1" applyFill="1"/>
    <xf numFmtId="164" fontId="4" fillId="4" borderId="1" xfId="2" applyFont="1" applyFill="1" applyBorder="1" applyAlignment="1">
      <alignment horizontal="center" vertical="center" wrapText="1"/>
    </xf>
    <xf numFmtId="164" fontId="6" fillId="4" borderId="0" xfId="2" applyFont="1" applyFill="1" applyAlignment="1">
      <alignment horizontal="center" vertical="center" wrapText="1"/>
    </xf>
    <xf numFmtId="164" fontId="6" fillId="5" borderId="0" xfId="2" applyFont="1" applyFill="1" applyAlignment="1">
      <alignment horizontal="center" vertical="center" wrapText="1"/>
    </xf>
    <xf numFmtId="164" fontId="0" fillId="0" borderId="0" xfId="2" applyFont="1"/>
    <xf numFmtId="164" fontId="0" fillId="6" borderId="0" xfId="2" applyFont="1" applyFill="1"/>
    <xf numFmtId="9" fontId="0" fillId="6" borderId="0" xfId="3" applyFont="1" applyFill="1"/>
    <xf numFmtId="164" fontId="4" fillId="6" borderId="1" xfId="2" applyFont="1" applyFill="1" applyBorder="1" applyAlignment="1">
      <alignment horizontal="center" vertical="center" wrapText="1"/>
    </xf>
    <xf numFmtId="2" fontId="6" fillId="4" borderId="0" xfId="2" applyNumberFormat="1" applyFont="1" applyFill="1" applyAlignment="1">
      <alignment horizontal="center" vertical="center" wrapText="1"/>
    </xf>
    <xf numFmtId="9" fontId="4" fillId="6" borderId="1" xfId="3" applyFont="1" applyFill="1" applyBorder="1" applyAlignment="1">
      <alignment horizontal="center" vertical="center" wrapText="1"/>
    </xf>
    <xf numFmtId="2" fontId="0" fillId="0" borderId="0" xfId="3" applyNumberFormat="1" applyFont="1"/>
    <xf numFmtId="2" fontId="0" fillId="6" borderId="0" xfId="3" applyNumberFormat="1" applyFont="1" applyFill="1"/>
    <xf numFmtId="2" fontId="4" fillId="6" borderId="1" xfId="3" applyNumberFormat="1" applyFont="1" applyFill="1" applyBorder="1" applyAlignment="1">
      <alignment horizontal="center" vertical="center" wrapText="1"/>
    </xf>
    <xf numFmtId="2" fontId="6" fillId="4" borderId="0" xfId="3" applyNumberFormat="1" applyFont="1" applyFill="1" applyAlignment="1">
      <alignment horizontal="center" vertical="center" wrapText="1"/>
    </xf>
    <xf numFmtId="2" fontId="6" fillId="5" borderId="0" xfId="3" applyNumberFormat="1" applyFont="1" applyFill="1" applyAlignment="1">
      <alignment horizontal="center" vertical="center" wrapText="1"/>
    </xf>
    <xf numFmtId="164" fontId="0" fillId="7" borderId="0" xfId="2" applyFont="1" applyFill="1"/>
    <xf numFmtId="0" fontId="17" fillId="7" borderId="0" xfId="0" applyFont="1" applyFill="1" applyAlignment="1">
      <alignment vertical="center" wrapText="1"/>
    </xf>
    <xf numFmtId="9" fontId="0" fillId="7" borderId="0" xfId="3" applyFont="1" applyFill="1"/>
    <xf numFmtId="164" fontId="4" fillId="7" borderId="1" xfId="2" applyFont="1" applyFill="1" applyBorder="1" applyAlignment="1">
      <alignment horizontal="center" vertical="center" wrapText="1"/>
    </xf>
    <xf numFmtId="9" fontId="17" fillId="7" borderId="1" xfId="3" applyFont="1" applyFill="1" applyBorder="1" applyAlignment="1">
      <alignment horizontal="center" vertical="center" wrapText="1"/>
    </xf>
    <xf numFmtId="164" fontId="0" fillId="8" borderId="0" xfId="2" applyFont="1" applyFill="1"/>
    <xf numFmtId="164" fontId="4" fillId="8" borderId="1" xfId="2" applyFont="1" applyFill="1" applyBorder="1" applyAlignment="1">
      <alignment horizontal="center" vertical="center" wrapText="1"/>
    </xf>
    <xf numFmtId="164" fontId="17" fillId="7" borderId="0" xfId="2" applyFont="1" applyFill="1" applyBorder="1" applyAlignment="1">
      <alignment vertical="center" wrapText="1"/>
    </xf>
    <xf numFmtId="10" fontId="17" fillId="7" borderId="0" xfId="3" applyNumberFormat="1" applyFont="1" applyFill="1" applyBorder="1" applyAlignment="1">
      <alignment vertical="center" wrapText="1"/>
    </xf>
    <xf numFmtId="10" fontId="17" fillId="7" borderId="1" xfId="3" applyNumberFormat="1" applyFont="1" applyFill="1" applyBorder="1" applyAlignment="1">
      <alignment horizontal="center" vertical="center" wrapText="1"/>
    </xf>
    <xf numFmtId="10" fontId="0" fillId="7" borderId="0" xfId="3" applyNumberFormat="1" applyFont="1" applyFill="1"/>
    <xf numFmtId="9" fontId="4" fillId="7" borderId="1" xfId="3" applyFont="1" applyFill="1" applyBorder="1" applyAlignment="1">
      <alignment horizontal="center" vertical="center" wrapText="1"/>
    </xf>
    <xf numFmtId="10" fontId="0" fillId="6" borderId="0" xfId="3" applyNumberFormat="1" applyFont="1" applyFill="1"/>
    <xf numFmtId="10" fontId="17" fillId="6" borderId="1" xfId="3" applyNumberFormat="1" applyFont="1" applyFill="1" applyBorder="1" applyAlignment="1">
      <alignment horizontal="center" vertical="center" wrapText="1"/>
    </xf>
    <xf numFmtId="10" fontId="0" fillId="8" borderId="0" xfId="3" applyNumberFormat="1" applyFont="1" applyFill="1"/>
    <xf numFmtId="10" fontId="17" fillId="8" borderId="1" xfId="3" applyNumberFormat="1" applyFont="1" applyFill="1" applyBorder="1" applyAlignment="1">
      <alignment horizontal="center" vertical="center" wrapText="1"/>
    </xf>
    <xf numFmtId="164" fontId="18" fillId="4" borderId="0" xfId="2" applyFont="1" applyFill="1" applyAlignment="1">
      <alignment horizontal="center" vertical="center" wrapText="1"/>
    </xf>
    <xf numFmtId="3" fontId="18" fillId="4" borderId="0" xfId="0" applyNumberFormat="1" applyFont="1" applyFill="1" applyAlignment="1">
      <alignment horizontal="center" vertical="center" wrapText="1"/>
    </xf>
    <xf numFmtId="10" fontId="18" fillId="4" borderId="0" xfId="3" applyNumberFormat="1" applyFont="1" applyFill="1" applyAlignment="1">
      <alignment horizontal="center" vertical="center" wrapText="1"/>
    </xf>
    <xf numFmtId="164" fontId="18" fillId="5" borderId="0" xfId="2" applyFont="1" applyFill="1" applyAlignment="1">
      <alignment horizontal="center" vertical="center" wrapText="1"/>
    </xf>
    <xf numFmtId="0" fontId="18" fillId="5" borderId="0" xfId="0" applyFont="1" applyFill="1" applyAlignment="1">
      <alignment horizontal="center" vertical="center" wrapText="1"/>
    </xf>
    <xf numFmtId="10" fontId="18" fillId="5" borderId="0" xfId="3" applyNumberFormat="1" applyFont="1" applyFill="1" applyAlignment="1">
      <alignment horizontal="center" vertical="center" wrapText="1"/>
    </xf>
    <xf numFmtId="0" fontId="18" fillId="4" borderId="0" xfId="0" applyFont="1" applyFill="1" applyAlignment="1">
      <alignment horizontal="center" vertical="center" wrapText="1"/>
    </xf>
    <xf numFmtId="9" fontId="18" fillId="4" borderId="0" xfId="3" applyFont="1" applyFill="1" applyAlignment="1">
      <alignment horizontal="center" vertical="center" wrapText="1"/>
    </xf>
    <xf numFmtId="9" fontId="18" fillId="5" borderId="0" xfId="3" applyFont="1" applyFill="1" applyAlignment="1">
      <alignment horizontal="center" vertical="center" wrapText="1"/>
    </xf>
    <xf numFmtId="2" fontId="18" fillId="4" borderId="0" xfId="3" applyNumberFormat="1" applyFont="1" applyFill="1" applyAlignment="1">
      <alignment horizontal="center" vertical="center" wrapText="1"/>
    </xf>
    <xf numFmtId="2" fontId="18" fillId="5" borderId="0" xfId="3" applyNumberFormat="1" applyFont="1" applyFill="1" applyAlignment="1">
      <alignment horizontal="center" vertical="center" wrapText="1"/>
    </xf>
    <xf numFmtId="0" fontId="19" fillId="0" borderId="0" xfId="0" applyFont="1"/>
    <xf numFmtId="2" fontId="6" fillId="5" borderId="0" xfId="2" applyNumberFormat="1" applyFont="1" applyFill="1" applyAlignment="1">
      <alignment horizontal="center" vertical="center" wrapText="1"/>
    </xf>
    <xf numFmtId="2" fontId="18" fillId="4" borderId="0" xfId="2" applyNumberFormat="1" applyFont="1" applyFill="1" applyAlignment="1">
      <alignment horizontal="center" vertical="center" wrapText="1"/>
    </xf>
    <xf numFmtId="2" fontId="18" fillId="5" borderId="0" xfId="2" applyNumberFormat="1" applyFont="1" applyFill="1" applyAlignment="1">
      <alignment horizontal="center" vertical="center" wrapText="1"/>
    </xf>
    <xf numFmtId="0" fontId="21" fillId="0" borderId="0" xfId="0" applyFont="1" applyAlignment="1">
      <alignment horizontal="right" vertical="center" wrapText="1" indent="5"/>
    </xf>
    <xf numFmtId="10" fontId="22" fillId="0" borderId="0" xfId="0" applyNumberFormat="1" applyFont="1" applyAlignment="1">
      <alignment horizontal="right" vertical="center" wrapText="1" indent="5"/>
    </xf>
    <xf numFmtId="0" fontId="20" fillId="0" borderId="0" xfId="0" applyFont="1" applyAlignment="1">
      <alignment horizontal="right" vertical="center" wrapText="1" indent="5"/>
    </xf>
    <xf numFmtId="1" fontId="0" fillId="0" borderId="0" xfId="0" applyNumberFormat="1"/>
    <xf numFmtId="1" fontId="21" fillId="0" borderId="0" xfId="0" applyNumberFormat="1" applyFont="1" applyAlignment="1">
      <alignment horizontal="right" vertical="center" wrapText="1" indent="5"/>
    </xf>
    <xf numFmtId="1" fontId="22" fillId="0" borderId="0" xfId="0" applyNumberFormat="1" applyFont="1" applyAlignment="1">
      <alignment horizontal="right" vertical="center" wrapText="1" indent="5"/>
    </xf>
    <xf numFmtId="1" fontId="20" fillId="0" borderId="0" xfId="0" applyNumberFormat="1" applyFont="1" applyAlignment="1">
      <alignment horizontal="right" vertical="center" wrapText="1" indent="5"/>
    </xf>
    <xf numFmtId="0" fontId="3" fillId="0" borderId="0" xfId="0" applyFont="1"/>
    <xf numFmtId="0" fontId="3" fillId="4" borderId="0" xfId="0" applyFont="1" applyFill="1"/>
    <xf numFmtId="0" fontId="23" fillId="4" borderId="1" xfId="0" applyFont="1" applyFill="1" applyBorder="1" applyAlignment="1">
      <alignment horizontal="center" vertical="center" wrapText="1"/>
    </xf>
    <xf numFmtId="0" fontId="3" fillId="4" borderId="0" xfId="4" applyFont="1" applyFill="1" applyAlignment="1">
      <alignment horizontal="center" vertical="center" wrapText="1"/>
    </xf>
    <xf numFmtId="0" fontId="24" fillId="5" borderId="0" xfId="0" applyFont="1" applyFill="1" applyAlignment="1">
      <alignment horizontal="center" vertical="center" wrapText="1"/>
    </xf>
    <xf numFmtId="0" fontId="24" fillId="4" borderId="0" xfId="0" applyFont="1" applyFill="1" applyAlignment="1">
      <alignment horizontal="center" vertical="center" wrapText="1"/>
    </xf>
    <xf numFmtId="0" fontId="19" fillId="9" borderId="0" xfId="0" applyFont="1" applyFill="1"/>
    <xf numFmtId="0" fontId="0" fillId="10" borderId="0" xfId="0" applyFill="1"/>
    <xf numFmtId="0" fontId="0" fillId="11" borderId="0" xfId="0" applyFill="1"/>
    <xf numFmtId="0" fontId="2" fillId="10" borderId="0" xfId="4" applyFill="1"/>
    <xf numFmtId="0" fontId="25" fillId="0" borderId="0" xfId="0" applyFont="1" applyAlignment="1">
      <alignment horizontal="center" vertical="center"/>
    </xf>
    <xf numFmtId="2" fontId="0" fillId="0" borderId="0" xfId="0" applyNumberFormat="1" applyAlignment="1">
      <alignment horizontal="left"/>
    </xf>
    <xf numFmtId="2" fontId="0" fillId="4" borderId="0" xfId="0" applyNumberFormat="1" applyFill="1" applyAlignment="1">
      <alignment horizontal="left"/>
    </xf>
    <xf numFmtId="2" fontId="26" fillId="4" borderId="1" xfId="0" applyNumberFormat="1" applyFont="1" applyFill="1" applyBorder="1" applyAlignment="1">
      <alignment horizontal="center" vertical="center" wrapText="1"/>
    </xf>
    <xf numFmtId="2" fontId="27" fillId="4" borderId="0" xfId="0" applyNumberFormat="1" applyFont="1" applyFill="1" applyAlignment="1">
      <alignment horizontal="left" vertical="center" wrapText="1"/>
    </xf>
    <xf numFmtId="2" fontId="27" fillId="5" borderId="0" xfId="0" applyNumberFormat="1" applyFont="1" applyFill="1" applyAlignment="1">
      <alignment horizontal="left" vertical="center" wrapText="1"/>
    </xf>
    <xf numFmtId="2" fontId="2" fillId="4" borderId="0" xfId="4" applyNumberFormat="1" applyFill="1" applyAlignment="1">
      <alignment horizontal="left" vertical="center" wrapText="1"/>
    </xf>
    <xf numFmtId="2" fontId="2" fillId="5" borderId="0" xfId="4" applyNumberFormat="1" applyFill="1" applyAlignment="1">
      <alignment horizontal="left" vertical="center" wrapText="1"/>
    </xf>
    <xf numFmtId="0" fontId="12" fillId="0" borderId="0" xfId="0" applyFont="1" applyAlignment="1">
      <alignment vertical="top" wrapText="1"/>
    </xf>
    <xf numFmtId="0" fontId="7" fillId="0" borderId="0" xfId="0" applyFont="1" applyAlignment="1">
      <alignment vertical="top" wrapText="1"/>
    </xf>
    <xf numFmtId="2" fontId="0" fillId="0" borderId="0" xfId="2" applyNumberFormat="1" applyFont="1"/>
    <xf numFmtId="2" fontId="0" fillId="12" borderId="0" xfId="2" applyNumberFormat="1" applyFont="1" applyFill="1"/>
    <xf numFmtId="2" fontId="4" fillId="12" borderId="1" xfId="2" applyNumberFormat="1" applyFont="1" applyFill="1" applyBorder="1" applyAlignment="1">
      <alignment horizontal="center" vertical="center" wrapText="1"/>
    </xf>
    <xf numFmtId="43" fontId="0" fillId="0" borderId="0" xfId="0" applyNumberFormat="1"/>
    <xf numFmtId="0" fontId="29" fillId="0" borderId="0" xfId="0" applyFont="1" applyAlignment="1">
      <alignment horizontal="center" vertical="center" wrapText="1"/>
    </xf>
    <xf numFmtId="0" fontId="29" fillId="0" borderId="0" xfId="0" applyFont="1" applyAlignment="1">
      <alignment horizontal="right" vertical="center" wrapText="1"/>
    </xf>
    <xf numFmtId="4" fontId="28" fillId="0" borderId="0" xfId="0" applyNumberFormat="1" applyFont="1" applyAlignment="1">
      <alignment vertical="center" wrapText="1"/>
    </xf>
    <xf numFmtId="0" fontId="28" fillId="0" borderId="0" xfId="0" applyFont="1" applyAlignment="1">
      <alignment vertical="center" wrapText="1"/>
    </xf>
    <xf numFmtId="0" fontId="28" fillId="0" borderId="0" xfId="0" applyFont="1" applyAlignment="1">
      <alignment horizontal="right" vertical="center" wrapText="1"/>
    </xf>
    <xf numFmtId="10" fontId="28" fillId="0" borderId="0" xfId="0" applyNumberFormat="1" applyFont="1" applyAlignment="1">
      <alignment horizontal="right" vertical="center" wrapText="1"/>
    </xf>
    <xf numFmtId="17" fontId="28" fillId="0" borderId="0" xfId="0" applyNumberFormat="1" applyFont="1" applyAlignment="1">
      <alignment horizontal="right" vertical="center" wrapText="1"/>
    </xf>
    <xf numFmtId="9" fontId="28" fillId="0" borderId="0" xfId="0" applyNumberFormat="1" applyFont="1" applyAlignment="1">
      <alignment horizontal="right" vertical="center" wrapText="1"/>
    </xf>
    <xf numFmtId="0" fontId="29" fillId="0" borderId="0" xfId="0" applyFont="1" applyAlignment="1">
      <alignment horizontal="left" vertical="center" wrapText="1"/>
    </xf>
    <xf numFmtId="0" fontId="28" fillId="0" borderId="0" xfId="0" applyFont="1" applyAlignment="1">
      <alignment horizontal="center" vertical="center" wrapText="1"/>
    </xf>
    <xf numFmtId="0" fontId="28" fillId="0" borderId="0" xfId="0" applyFont="1" applyAlignment="1">
      <alignment horizontal="left" vertical="center" wrapText="1"/>
    </xf>
    <xf numFmtId="10" fontId="28" fillId="0" borderId="0" xfId="0" applyNumberFormat="1" applyFont="1" applyAlignment="1">
      <alignment vertical="center" wrapText="1"/>
    </xf>
    <xf numFmtId="0" fontId="30" fillId="0" borderId="0" xfId="0" applyFont="1" applyAlignment="1">
      <alignment vertical="center" wrapText="1"/>
    </xf>
    <xf numFmtId="3" fontId="28" fillId="0" borderId="0" xfId="0" applyNumberFormat="1" applyFont="1" applyAlignment="1">
      <alignment horizontal="left" vertical="center" wrapText="1"/>
    </xf>
    <xf numFmtId="17" fontId="28" fillId="0" borderId="0" xfId="0" applyNumberFormat="1" applyFont="1" applyAlignment="1">
      <alignment horizontal="center" vertical="center" wrapText="1"/>
    </xf>
    <xf numFmtId="165" fontId="0" fillId="0" borderId="0" xfId="0" applyNumberFormat="1"/>
    <xf numFmtId="165" fontId="0" fillId="4" borderId="0" xfId="0" applyNumberFormat="1" applyFill="1"/>
    <xf numFmtId="165" fontId="4" fillId="4" borderId="1" xfId="0" applyNumberFormat="1" applyFont="1" applyFill="1" applyBorder="1" applyAlignment="1">
      <alignment horizontal="center" vertical="center" wrapText="1"/>
    </xf>
    <xf numFmtId="165" fontId="6" fillId="4" borderId="0" xfId="0" applyNumberFormat="1" applyFont="1" applyFill="1" applyAlignment="1">
      <alignment horizontal="center" vertical="center" wrapText="1"/>
    </xf>
    <xf numFmtId="165" fontId="6" fillId="5" borderId="0" xfId="0" applyNumberFormat="1" applyFont="1" applyFill="1" applyAlignment="1">
      <alignment horizontal="center" vertical="center" wrapText="1"/>
    </xf>
    <xf numFmtId="2" fontId="0" fillId="0" borderId="0" xfId="1" applyNumberFormat="1" applyFont="1"/>
    <xf numFmtId="2" fontId="0" fillId="6" borderId="0" xfId="1" applyNumberFormat="1" applyFont="1" applyFill="1"/>
    <xf numFmtId="2" fontId="4" fillId="6" borderId="1" xfId="1" applyNumberFormat="1" applyFont="1" applyFill="1" applyBorder="1" applyAlignment="1">
      <alignment horizontal="center" vertical="center" wrapText="1"/>
    </xf>
    <xf numFmtId="2" fontId="6" fillId="4" borderId="0" xfId="1" applyNumberFormat="1" applyFont="1" applyFill="1" applyAlignment="1">
      <alignment horizontal="center" vertical="center" wrapText="1"/>
    </xf>
    <xf numFmtId="2" fontId="6" fillId="5" borderId="0" xfId="1" applyNumberFormat="1" applyFont="1" applyFill="1" applyAlignment="1">
      <alignment horizontal="center" vertical="center" wrapText="1"/>
    </xf>
    <xf numFmtId="2" fontId="18" fillId="4" borderId="0" xfId="1" applyNumberFormat="1" applyFont="1" applyFill="1" applyAlignment="1">
      <alignment horizontal="center" vertical="center" wrapText="1"/>
    </xf>
    <xf numFmtId="2" fontId="18" fillId="5" borderId="0" xfId="1" applyNumberFormat="1" applyFont="1" applyFill="1" applyAlignment="1">
      <alignment horizontal="center" vertical="center" wrapText="1"/>
    </xf>
    <xf numFmtId="164" fontId="0" fillId="7" borderId="0" xfId="2" applyFont="1" applyFill="1" applyAlignment="1">
      <alignment horizontal="center"/>
    </xf>
    <xf numFmtId="0" fontId="4" fillId="5" borderId="0" xfId="0" applyFont="1" applyFill="1" applyAlignment="1">
      <alignment horizontal="center" vertical="center" wrapText="1"/>
    </xf>
    <xf numFmtId="9" fontId="0" fillId="7" borderId="0" xfId="3" applyFont="1" applyFill="1" applyAlignment="1">
      <alignment horizontal="center" vertical="center" wrapText="1"/>
    </xf>
    <xf numFmtId="9" fontId="0" fillId="7" borderId="1" xfId="3" applyFont="1" applyFill="1" applyBorder="1" applyAlignment="1">
      <alignment horizontal="center" vertical="center" wrapText="1"/>
    </xf>
    <xf numFmtId="164" fontId="0" fillId="6" borderId="0" xfId="2" applyFont="1" applyFill="1" applyAlignment="1">
      <alignment horizontal="center" vertical="center" wrapText="1"/>
    </xf>
    <xf numFmtId="164" fontId="0" fillId="6" borderId="1" xfId="2" applyFont="1" applyFill="1" applyBorder="1" applyAlignment="1">
      <alignment horizontal="center" vertical="center" wrapText="1"/>
    </xf>
    <xf numFmtId="164" fontId="17" fillId="8" borderId="0" xfId="2" applyFont="1" applyFill="1" applyBorder="1" applyAlignment="1">
      <alignment horizontal="center" vertical="center" wrapText="1"/>
    </xf>
    <xf numFmtId="164" fontId="17" fillId="8" borderId="1" xfId="2" applyFont="1" applyFill="1" applyBorder="1" applyAlignment="1">
      <alignment horizontal="center" vertical="center" wrapText="1"/>
    </xf>
    <xf numFmtId="0" fontId="9" fillId="3" borderId="2" xfId="5" applyFont="1" applyFill="1" applyBorder="1" applyAlignment="1">
      <alignment horizontal="center" vertical="center" wrapText="1"/>
    </xf>
    <xf numFmtId="0" fontId="9" fillId="3" borderId="3" xfId="5" applyFont="1" applyFill="1" applyBorder="1" applyAlignment="1">
      <alignment horizontal="center" vertical="center" wrapText="1"/>
    </xf>
    <xf numFmtId="0" fontId="9" fillId="3" borderId="2" xfId="5" applyFont="1" applyFill="1" applyBorder="1" applyAlignment="1">
      <alignment horizontal="center" vertical="center"/>
    </xf>
    <xf numFmtId="0" fontId="9" fillId="3" borderId="3" xfId="5" applyFont="1" applyFill="1" applyBorder="1" applyAlignment="1">
      <alignment horizontal="center" vertical="center"/>
    </xf>
    <xf numFmtId="0" fontId="11" fillId="3" borderId="2" xfId="5" applyFont="1" applyFill="1" applyBorder="1" applyAlignment="1">
      <alignment horizontal="center" vertical="center" wrapText="1"/>
    </xf>
    <xf numFmtId="0" fontId="11" fillId="3" borderId="3" xfId="5" applyFont="1" applyFill="1" applyBorder="1" applyAlignment="1">
      <alignment horizontal="center" vertical="center" wrapText="1"/>
    </xf>
    <xf numFmtId="0" fontId="2" fillId="0" borderId="0" xfId="4" applyAlignment="1">
      <alignment vertical="center" wrapText="1"/>
    </xf>
    <xf numFmtId="0" fontId="32" fillId="0" borderId="5" xfId="0" applyFont="1" applyBorder="1" applyAlignment="1">
      <alignment horizontal="right" vertical="center" wrapText="1" indent="5"/>
    </xf>
    <xf numFmtId="0" fontId="34" fillId="0" borderId="4" xfId="0" applyFont="1" applyBorder="1" applyAlignment="1">
      <alignment horizontal="right" vertical="center" wrapText="1" indent="5"/>
    </xf>
    <xf numFmtId="0" fontId="34" fillId="0" borderId="5" xfId="0" applyFont="1" applyBorder="1" applyAlignment="1">
      <alignment horizontal="right" vertical="center" wrapText="1" indent="5"/>
    </xf>
    <xf numFmtId="0" fontId="32" fillId="0" borderId="6" xfId="0" applyFont="1" applyBorder="1" applyAlignment="1">
      <alignment horizontal="right" vertical="center" wrapText="1" indent="5"/>
    </xf>
    <xf numFmtId="0" fontId="34" fillId="0" borderId="7" xfId="0" applyFont="1" applyBorder="1" applyAlignment="1">
      <alignment horizontal="right" vertical="center" wrapText="1" indent="5"/>
    </xf>
    <xf numFmtId="0" fontId="31" fillId="0" borderId="6" xfId="0" applyFont="1" applyBorder="1" applyAlignment="1">
      <alignment horizontal="right" vertical="center" wrapText="1" indent="5"/>
    </xf>
    <xf numFmtId="0" fontId="31" fillId="0" borderId="8" xfId="0" applyFont="1" applyBorder="1" applyAlignment="1">
      <alignment horizontal="right" vertical="center" wrapText="1" indent="5"/>
    </xf>
    <xf numFmtId="0" fontId="32" fillId="0" borderId="6" xfId="0" applyFont="1" applyBorder="1" applyAlignment="1">
      <alignment horizontal="right" vertical="center" wrapText="1" indent="5"/>
    </xf>
    <xf numFmtId="0" fontId="32" fillId="0" borderId="8" xfId="0" applyFont="1" applyBorder="1" applyAlignment="1">
      <alignment horizontal="right" vertical="center" wrapText="1" indent="5"/>
    </xf>
    <xf numFmtId="0" fontId="31" fillId="0" borderId="4" xfId="0" applyFont="1" applyBorder="1" applyAlignment="1">
      <alignment horizontal="right" vertical="center" wrapText="1" indent="5"/>
    </xf>
    <xf numFmtId="10" fontId="34" fillId="0" borderId="4" xfId="0" applyNumberFormat="1" applyFont="1" applyBorder="1" applyAlignment="1">
      <alignment horizontal="right" vertical="center" wrapText="1" indent="5"/>
    </xf>
    <xf numFmtId="10" fontId="34" fillId="0" borderId="8" xfId="0" applyNumberFormat="1" applyFont="1" applyBorder="1" applyAlignment="1">
      <alignment horizontal="right" vertical="center" wrapText="1" indent="5"/>
    </xf>
    <xf numFmtId="10" fontId="31" fillId="0" borderId="4" xfId="0" applyNumberFormat="1" applyFont="1" applyBorder="1" applyAlignment="1">
      <alignment horizontal="right" vertical="center" wrapText="1" indent="5"/>
    </xf>
    <xf numFmtId="10" fontId="31" fillId="0" borderId="7" xfId="0" applyNumberFormat="1" applyFont="1" applyBorder="1" applyAlignment="1">
      <alignment horizontal="right" vertical="center" wrapText="1" indent="5"/>
    </xf>
    <xf numFmtId="0" fontId="31" fillId="0" borderId="7" xfId="0" applyFont="1" applyBorder="1" applyAlignment="1">
      <alignment horizontal="right" vertical="center" wrapText="1" indent="5"/>
    </xf>
    <xf numFmtId="10" fontId="31" fillId="0" borderId="8" xfId="0" applyNumberFormat="1" applyFont="1" applyBorder="1" applyAlignment="1">
      <alignment horizontal="right" vertical="center" wrapText="1" indent="5"/>
    </xf>
    <xf numFmtId="10" fontId="34" fillId="0" borderId="7" xfId="0" applyNumberFormat="1" applyFont="1" applyBorder="1" applyAlignment="1">
      <alignment horizontal="right" vertical="center" wrapText="1" indent="5"/>
    </xf>
    <xf numFmtId="0" fontId="35" fillId="0" borderId="0" xfId="0" applyFont="1" applyAlignment="1">
      <alignment vertical="center" wrapText="1"/>
    </xf>
    <xf numFmtId="0" fontId="36" fillId="0" borderId="0" xfId="0" applyFont="1"/>
    <xf numFmtId="0" fontId="37" fillId="0" borderId="0" xfId="0" applyFont="1"/>
    <xf numFmtId="172" fontId="6" fillId="5" borderId="0" xfId="0" applyNumberFormat="1" applyFont="1" applyFill="1" applyAlignment="1">
      <alignment horizontal="center" vertical="center" wrapText="1"/>
    </xf>
    <xf numFmtId="172" fontId="6" fillId="4" borderId="0" xfId="0" applyNumberFormat="1" applyFont="1" applyFill="1" applyAlignment="1">
      <alignment horizontal="center" vertical="center" wrapText="1"/>
    </xf>
    <xf numFmtId="170" fontId="6" fillId="5" borderId="0" xfId="0" applyNumberFormat="1" applyFont="1" applyFill="1" applyAlignment="1">
      <alignment horizontal="center" vertical="center" wrapText="1"/>
    </xf>
    <xf numFmtId="168" fontId="6" fillId="4" borderId="0" xfId="0" applyNumberFormat="1" applyFont="1" applyFill="1" applyAlignment="1">
      <alignment horizontal="center" vertical="center" wrapText="1"/>
    </xf>
    <xf numFmtId="168" fontId="6" fillId="5" borderId="0" xfId="0" applyNumberFormat="1" applyFont="1" applyFill="1" applyAlignment="1">
      <alignment horizontal="center" vertical="center" wrapText="1"/>
    </xf>
  </cellXfs>
  <cellStyles count="6">
    <cellStyle name="Comma" xfId="1" builtinId="3"/>
    <cellStyle name="Currency" xfId="2" builtinId="4"/>
    <cellStyle name="Hyperlink" xfId="4" builtinId="8"/>
    <cellStyle name="Normal" xfId="0" builtinId="0"/>
    <cellStyle name="Normal 2" xfId="5" xr:uid="{EE33614F-CE67-F543-AF6C-FB15D95FBB6A}"/>
    <cellStyle name="Per cent" xfId="3" builtinId="5"/>
  </cellStyles>
  <dxfs count="2">
    <dxf>
      <font>
        <color rgb="FF9C0006"/>
      </font>
    </dxf>
    <dxf>
      <font>
        <color rgb="FF00B050"/>
      </font>
      <fill>
        <patternFill>
          <fgColor auto="1"/>
        </patternFill>
      </fill>
    </dxf>
  </dxfs>
  <tableStyles count="0" defaultTableStyle="TableStyleMedium2" defaultPivotStyle="PivotStyleLight16"/>
  <colors>
    <mruColors>
      <color rgb="FFFFD5D6"/>
      <color rgb="FFFF0000"/>
      <color rgb="FFFBD6DE"/>
      <color rgb="FFFFB7BE"/>
      <color rgb="FFFFF6D2"/>
      <color rgb="FFE8E7ED"/>
      <color rgb="FFF4F5F8"/>
      <color rgb="FFFF7F93"/>
      <color rgb="FFFFF4D0"/>
      <color rgb="FFEF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google_NVIDIA" preserveFormatting="0" connectionId="39" xr16:uid="{C8727A15-6BEE-1341-A70C-670DC6BE63EB}"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google_Lockheed_martin" preserveFormatting="0" connectionId="1" xr16:uid="{2A2B325E-7924-0B45-A1E3-C2A481B37AD9}"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google_GD" preserveFormatting="0" connectionId="3" xr16:uid="{53F70D37-EFB6-8848-8B3E-19A851C59F2B}"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google_visa" preserveFormatting="0" connectionId="28" xr16:uid="{CFA2D6F1-DDA4-A345-8C2B-AC0E48DB8508}" autoFormatId="16"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google_Walmart" preserveFormatting="0" connectionId="19" xr16:uid="{9C2A0107-761F-6748-83A0-E5A890DD1076}" autoFormatId="16" applyNumberFormats="0" applyBorderFormats="0" applyFontFormats="1" applyPatternFormats="1"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google_msft_1" preserveFormatting="0" connectionId="8" xr16:uid="{D70C7FA0-36C2-C644-858B-B4F4022DBCEC}" autoFormatId="16" applyNumberFormats="0" applyBorderFormats="0" applyFontFormats="1" applyPatternFormats="1" applyAlignmentFormats="0" applyWidthHeightFormats="0"/>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google_Master_Card" preserveFormatting="0" connectionId="27" xr16:uid="{8594CD55-EF9E-3E4B-901F-54BE7AFA79A3}" autoFormatId="16" applyNumberFormats="0" applyBorderFormats="0" applyFontFormats="1" applyPatternFormats="1" applyAlignmentFormats="0" applyWidthHeightFormats="0"/>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google_Travelers_Companies" preserveFormatting="0" connectionId="31" xr16:uid="{12077F9D-6F96-CE46-BFFB-EF2DD1E0AAB7}" autoFormatId="16" applyNumberFormats="0" applyBorderFormats="0" applyFontFormats="1" applyPatternFormats="1" applyAlignmentFormats="0" applyWidthHeightFormats="0"/>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google_verizon" preserveFormatting="0" connectionId="38" xr16:uid="{67CBCEE6-453C-1F41-AA01-D413BB433385}" autoFormatId="16" applyNumberFormats="0" applyBorderFormats="0" applyFontFormats="1" applyPatternFormats="1" applyAlignmentFormats="0" applyWidthHeightFormats="0"/>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google_Boeing" preserveFormatting="0" connectionId="5" xr16:uid="{D7CB463F-D531-D54C-8993-0542DF90063C}" autoFormatId="16" applyNumberFormats="0" applyBorderFormats="0" applyFontFormats="1" applyPatternFormats="1" applyAlignmentFormats="0" applyWidthHeightFormats="0"/>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google_CRM" preserveFormatting="0" connectionId="2" xr16:uid="{16E37C34-7983-234C-A0D3-B03C9656B5A1}"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google_amazon" preserveFormatting="0" connectionId="10" xr16:uid="{30C947C1-8B40-1F48-B659-9545950BFF4E}" autoFormatId="16" applyNumberFormats="0" applyBorderFormats="0" applyFontFormats="1" applyPatternFormats="1" applyAlignmentFormats="0" applyWidthHeightFormats="0"/>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google_Disney" preserveFormatting="0" connectionId="22" xr16:uid="{9BCE7530-0317-294A-8340-9B63D3B1FD9B}" autoFormatId="16" applyNumberFormats="0" applyBorderFormats="0" applyFontFormats="1" applyPatternFormats="1" applyAlignmentFormats="0" applyWidthHeightFormats="0"/>
</file>

<file path=xl/queryTables/queryTable21.xml><?xml version="1.0" encoding="utf-8"?>
<queryTable xmlns="http://schemas.openxmlformats.org/spreadsheetml/2006/main" xmlns:mc="http://schemas.openxmlformats.org/markup-compatibility/2006" xmlns:xr16="http://schemas.microsoft.com/office/spreadsheetml/2017/revision16" mc:Ignorable="xr16" name="google_Honeywell" preserveFormatting="0" connectionId="33" xr16:uid="{FD589DFF-7A6D-0C49-B937-D8F50919C137}" autoFormatId="16" applyNumberFormats="0" applyBorderFormats="0" applyFontFormats="1" applyPatternFormats="1" applyAlignmentFormats="0" applyWidthHeightFormats="0"/>
</file>

<file path=xl/queryTables/queryTable22.xml><?xml version="1.0" encoding="utf-8"?>
<queryTable xmlns="http://schemas.openxmlformats.org/spreadsheetml/2006/main" xmlns:mc="http://schemas.openxmlformats.org/markup-compatibility/2006" xmlns:xr16="http://schemas.microsoft.com/office/spreadsheetml/2017/revision16" mc:Ignorable="xr16" name="google_pfizer" preserveFormatting="0" connectionId="41" xr16:uid="{5469169A-6750-8F42-9027-2DB51B21F57B}" autoFormatId="16" applyNumberFormats="0" applyBorderFormats="0" applyFontFormats="1" applyPatternFormats="1" applyAlignmentFormats="0" applyWidthHeightFormats="0"/>
</file>

<file path=xl/queryTables/queryTable23.xml><?xml version="1.0" encoding="utf-8"?>
<queryTable xmlns="http://schemas.openxmlformats.org/spreadsheetml/2006/main" xmlns:mc="http://schemas.openxmlformats.org/markup-compatibility/2006" xmlns:xr16="http://schemas.microsoft.com/office/spreadsheetml/2017/revision16" mc:Ignorable="xr16" name="google_UnitedHealth" preserveFormatting="0" connectionId="43" xr16:uid="{6B63F9B7-76F5-A440-A1EA-990E1725823B}" autoFormatId="16" applyNumberFormats="0" applyBorderFormats="0" applyFontFormats="1" applyPatternFormats="1" applyAlignmentFormats="0" applyWidthHeightFormats="0"/>
</file>

<file path=xl/queryTables/queryTable24.xml><?xml version="1.0" encoding="utf-8"?>
<queryTable xmlns="http://schemas.openxmlformats.org/spreadsheetml/2006/main" xmlns:mc="http://schemas.openxmlformats.org/markup-compatibility/2006" xmlns:xr16="http://schemas.microsoft.com/office/spreadsheetml/2017/revision16" mc:Ignorable="xr16" name="google_tesla_1" preserveFormatting="0" connectionId="11" xr16:uid="{0EE0F8C6-6966-304E-A271-828D23E1C2D5}" autoFormatId="16" applyNumberFormats="0" applyBorderFormats="0" applyFontFormats="1" applyPatternFormats="1" applyAlignmentFormats="0" applyWidthHeightFormats="0"/>
</file>

<file path=xl/queryTables/queryTable25.xml><?xml version="1.0" encoding="utf-8"?>
<queryTable xmlns="http://schemas.openxmlformats.org/spreadsheetml/2006/main" xmlns:mc="http://schemas.openxmlformats.org/markup-compatibility/2006" xmlns:xr16="http://schemas.microsoft.com/office/spreadsheetml/2017/revision16" mc:Ignorable="xr16" name="google_Goldman_Sachs" preserveFormatting="0" connectionId="29" xr16:uid="{E4E5650B-504F-CC44-9E26-090EC13DBBB8}" autoFormatId="16" applyNumberFormats="0" applyBorderFormats="0" applyFontFormats="1" applyPatternFormats="1" applyAlignmentFormats="0" applyWidthHeightFormats="0"/>
</file>

<file path=xl/queryTables/queryTable26.xml><?xml version="1.0" encoding="utf-8"?>
<queryTable xmlns="http://schemas.openxmlformats.org/spreadsheetml/2006/main" xmlns:mc="http://schemas.openxmlformats.org/markup-compatibility/2006" xmlns:xr16="http://schemas.microsoft.com/office/spreadsheetml/2017/revision16" mc:Ignorable="xr16" name="google_CSCO" preserveFormatting="0" connectionId="13" xr16:uid="{85C90D49-F1E6-CE4E-8FD0-A0400280D02F}" autoFormatId="16" applyNumberFormats="0" applyBorderFormats="0" applyFontFormats="1" applyPatternFormats="1" applyAlignmentFormats="0" applyWidthHeightFormats="0"/>
</file>

<file path=xl/queryTables/queryTable27.xml><?xml version="1.0" encoding="utf-8"?>
<queryTable xmlns="http://schemas.openxmlformats.org/spreadsheetml/2006/main" xmlns:mc="http://schemas.openxmlformats.org/markup-compatibility/2006" xmlns:xr16="http://schemas.microsoft.com/office/spreadsheetml/2017/revision16" mc:Ignorable="xr16" name="google_American_Express" preserveFormatting="0" connectionId="30" xr16:uid="{A71FB503-C409-8D47-8D72-E6B53BE28FD3}" autoFormatId="16" applyNumberFormats="0" applyBorderFormats="0" applyFontFormats="1" applyPatternFormats="1" applyAlignmentFormats="0" applyWidthHeightFormats="0"/>
</file>

<file path=xl/queryTables/queryTable28.xml><?xml version="1.0" encoding="utf-8"?>
<queryTable xmlns="http://schemas.openxmlformats.org/spreadsheetml/2006/main" xmlns:mc="http://schemas.openxmlformats.org/markup-compatibility/2006" xmlns:xr16="http://schemas.microsoft.com/office/spreadsheetml/2017/revision16" mc:Ignorable="xr16" name="google_merck" preserveFormatting="0" connectionId="42" xr16:uid="{AEBA4A63-9FDF-4546-AB19-9A6C785E0C14}" autoFormatId="16" applyNumberFormats="0" applyBorderFormats="0" applyFontFormats="1" applyPatternFormats="1" applyAlignmentFormats="0" applyWidthHeightFormats="0"/>
</file>

<file path=xl/queryTables/queryTable29.xml><?xml version="1.0" encoding="utf-8"?>
<queryTable xmlns="http://schemas.openxmlformats.org/spreadsheetml/2006/main" xmlns:mc="http://schemas.openxmlformats.org/markup-compatibility/2006" xmlns:xr16="http://schemas.microsoft.com/office/spreadsheetml/2017/revision16" mc:Ignorable="xr16" name="google_apple" preserveFormatting="0" connectionId="7" xr16:uid="{5151087E-D2EB-324F-813A-07256049322C}"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google_Chevron" preserveFormatting="0" connectionId="37" xr16:uid="{5C0A0D5F-9E18-8D40-AB6F-519EA3293BA3}" autoFormatId="16" applyNumberFormats="0" applyBorderFormats="0" applyFontFormats="1" applyPatternFormats="1" applyAlignmentFormats="0" applyWidthHeightFormats="0"/>
</file>

<file path=xl/queryTables/queryTable30.xml><?xml version="1.0" encoding="utf-8"?>
<queryTable xmlns="http://schemas.openxmlformats.org/spreadsheetml/2006/main" xmlns:mc="http://schemas.openxmlformats.org/markup-compatibility/2006" xmlns:xr16="http://schemas.microsoft.com/office/spreadsheetml/2017/revision16" mc:Ignorable="xr16" name="google_Caterpillar" preserveFormatting="0" connectionId="34" xr16:uid="{3E13613A-A022-4945-A2CA-269C8E744700}" autoFormatId="16" applyNumberFormats="0" applyBorderFormats="0" applyFontFormats="1" applyPatternFormats="1" applyAlignmentFormats="0" applyWidthHeightFormats="0"/>
</file>

<file path=xl/queryTables/queryTable31.xml><?xml version="1.0" encoding="utf-8"?>
<queryTable xmlns="http://schemas.openxmlformats.org/spreadsheetml/2006/main" xmlns:mc="http://schemas.openxmlformats.org/markup-compatibility/2006" xmlns:xr16="http://schemas.microsoft.com/office/spreadsheetml/2017/revision16" mc:Ignorable="xr16" name="google_General_Electric" preserveFormatting="0" connectionId="32" xr16:uid="{A6D0F2E4-848E-B44C-B8FF-12434760DC57}" autoFormatId="16" applyNumberFormats="0" applyBorderFormats="0" applyFontFormats="1" applyPatternFormats="1" applyAlignmentFormats="0" applyWidthHeightFormats="0"/>
</file>

<file path=xl/queryTables/queryTable32.xml><?xml version="1.0" encoding="utf-8"?>
<queryTable xmlns="http://schemas.openxmlformats.org/spreadsheetml/2006/main" xmlns:mc="http://schemas.openxmlformats.org/markup-compatibility/2006" xmlns:xr16="http://schemas.microsoft.com/office/spreadsheetml/2017/revision16" mc:Ignorable="xr16" name="google_nike" preserveFormatting="0" connectionId="23" xr16:uid="{1373D9F1-02CE-3B48-9020-4DF829499CCC}" autoFormatId="16" applyNumberFormats="0" applyBorderFormats="0" applyFontFormats="1" applyPatternFormats="1" applyAlignmentFormats="0" applyWidthHeightFormats="0"/>
</file>

<file path=xl/queryTables/queryTable33.xml><?xml version="1.0" encoding="utf-8"?>
<queryTable xmlns="http://schemas.openxmlformats.org/spreadsheetml/2006/main" xmlns:mc="http://schemas.openxmlformats.org/markup-compatibility/2006" xmlns:xr16="http://schemas.microsoft.com/office/spreadsheetml/2017/revision16" mc:Ignorable="xr16" name="google_alphabet" preserveFormatting="0" connectionId="9" xr16:uid="{0B11911B-EA1B-C84F-B155-D5204445C5DA}" autoFormatId="16" applyNumberFormats="0" applyBorderFormats="0" applyFontFormats="1" applyPatternFormats="1" applyAlignmentFormats="0" applyWidthHeightFormats="0"/>
</file>

<file path=xl/queryTables/queryTable34.xml><?xml version="1.0" encoding="utf-8"?>
<queryTable xmlns="http://schemas.openxmlformats.org/spreadsheetml/2006/main" xmlns:mc="http://schemas.openxmlformats.org/markup-compatibility/2006" xmlns:xr16="http://schemas.microsoft.com/office/spreadsheetml/2017/revision16" mc:Ignorable="xr16" name="google_J_J" preserveFormatting="0" connectionId="44" xr16:uid="{108611D9-094A-ED40-AE10-2028E96159AF}" autoFormatId="16" applyNumberFormats="0" applyBorderFormats="0" applyFontFormats="1" applyPatternFormats="1" applyAlignmentFormats="0" applyWidthHeightFormats="0"/>
</file>

<file path=xl/queryTables/queryTable35.xml><?xml version="1.0" encoding="utf-8"?>
<queryTable xmlns="http://schemas.openxmlformats.org/spreadsheetml/2006/main" xmlns:mc="http://schemas.openxmlformats.org/markup-compatibility/2006" xmlns:xr16="http://schemas.microsoft.com/office/spreadsheetml/2017/revision16" mc:Ignorable="xr16" name="google_MCD" preserveFormatting="0" connectionId="25" xr16:uid="{9E0CA1C7-E48D-BB4B-B1C1-96696E6F9AB4}" autoFormatId="16" applyNumberFormats="0" applyBorderFormats="0" applyFontFormats="1" applyPatternFormats="1" applyAlignmentFormats="0" applyWidthHeightFormats="0"/>
</file>

<file path=xl/queryTables/queryTable36.xml><?xml version="1.0" encoding="utf-8"?>
<queryTable xmlns="http://schemas.openxmlformats.org/spreadsheetml/2006/main" xmlns:mc="http://schemas.openxmlformats.org/markup-compatibility/2006" xmlns:xr16="http://schemas.microsoft.com/office/spreadsheetml/2017/revision16" mc:Ignorable="xr16" name="google_intel" preserveFormatting="0" connectionId="24" xr16:uid="{8160A465-495E-FD46-8ECB-9541E44DC313}" autoFormatId="16" applyNumberFormats="0" applyBorderFormats="0" applyFontFormats="1" applyPatternFormats="1" applyAlignmentFormats="0" applyWidthHeightFormats="0"/>
</file>

<file path=xl/queryTables/queryTable37.xml><?xml version="1.0" encoding="utf-8"?>
<queryTable xmlns="http://schemas.openxmlformats.org/spreadsheetml/2006/main" xmlns:mc="http://schemas.openxmlformats.org/markup-compatibility/2006" xmlns:xr16="http://schemas.microsoft.com/office/spreadsheetml/2017/revision16" mc:Ignorable="xr16" name="google_Amgen" preserveFormatting="0" connectionId="16" xr16:uid="{97E7622F-3B31-764F-9336-2A149A8010B3}" autoFormatId="16" applyNumberFormats="0" applyBorderFormats="0" applyFontFormats="1" applyPatternFormats="1" applyAlignmentFormats="0" applyWidthHeightFormats="0"/>
</file>

<file path=xl/queryTables/queryTable38.xml><?xml version="1.0" encoding="utf-8"?>
<queryTable xmlns="http://schemas.openxmlformats.org/spreadsheetml/2006/main" xmlns:mc="http://schemas.openxmlformats.org/markup-compatibility/2006" xmlns:xr16="http://schemas.microsoft.com/office/spreadsheetml/2017/revision16" mc:Ignorable="xr16" name="google_GPMorgan" preserveFormatting="0" connectionId="26" xr16:uid="{4368E3CC-470E-944D-8104-DA4CB454450C}" autoFormatId="16" applyNumberFormats="0" applyBorderFormats="0" applyFontFormats="1" applyPatternFormats="1" applyAlignmentFormats="0" applyWidthHeightFormats="0"/>
</file>

<file path=xl/queryTables/queryTable39.xml><?xml version="1.0" encoding="utf-8"?>
<queryTable xmlns="http://schemas.openxmlformats.org/spreadsheetml/2006/main" xmlns:mc="http://schemas.openxmlformats.org/markup-compatibility/2006" xmlns:xr16="http://schemas.microsoft.com/office/spreadsheetml/2017/revision16" mc:Ignorable="xr16" name="google_3M" preserveFormatting="0" connectionId="36" xr16:uid="{0E46DF84-8ECA-6D4D-9C85-21A099AFAD9F}"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google_walgreens" preserveFormatting="0" connectionId="4" xr16:uid="{C96C9E16-D5F7-2E4B-84A3-4CDA636B45BB}" autoFormatId="16" applyNumberFormats="0" applyBorderFormats="0" applyFontFormats="1" applyPatternFormats="1" applyAlignmentFormats="0" applyWidthHeightFormats="0"/>
</file>

<file path=xl/queryTables/queryTable40.xml><?xml version="1.0" encoding="utf-8"?>
<queryTable xmlns="http://schemas.openxmlformats.org/spreadsheetml/2006/main" xmlns:mc="http://schemas.openxmlformats.org/markup-compatibility/2006" xmlns:xr16="http://schemas.microsoft.com/office/spreadsheetml/2017/revision16" mc:Ignorable="xr16" name="google_meta" preserveFormatting="0" connectionId="12" xr16:uid="{88EC3C81-82E1-E849-ADEA-847A55B8C25B}" autoFormatId="16" applyNumberFormats="0" applyBorderFormats="0" applyFontFormats="1" applyPatternFormats="1" applyAlignmentFormats="0" applyWidthHeightFormats="0"/>
</file>

<file path=xl/queryTables/queryTable41.xml><?xml version="1.0" encoding="utf-8"?>
<queryTable xmlns="http://schemas.openxmlformats.org/spreadsheetml/2006/main" xmlns:mc="http://schemas.openxmlformats.org/markup-compatibility/2006" xmlns:xr16="http://schemas.microsoft.com/office/spreadsheetml/2017/revision16" mc:Ignorable="xr16" name="google_Procter_Gamble" preserveFormatting="0" connectionId="20" xr16:uid="{9C60A3FC-73F7-7B45-BE8A-D7260356AD8E}" autoFormatId="16" applyNumberFormats="0" applyBorderFormats="0" applyFontFormats="1" applyPatternFormats="1" applyAlignmentFormats="0" applyWidthHeightFormats="0"/>
</file>

<file path=xl/queryTables/queryTable42.xml><?xml version="1.0" encoding="utf-8"?>
<queryTable xmlns="http://schemas.openxmlformats.org/spreadsheetml/2006/main" xmlns:mc="http://schemas.openxmlformats.org/markup-compatibility/2006" xmlns:xr16="http://schemas.microsoft.com/office/spreadsheetml/2017/revision16" mc:Ignorable="xr16" name="google_Coca_Cola" preserveFormatting="0" connectionId="18" xr16:uid="{7840ED47-7546-4147-A6F4-44A8453E424D}" autoFormatId="16" applyNumberFormats="0" applyBorderFormats="0" applyFontFormats="1" applyPatternFormats="1" applyAlignmentFormats="0" applyWidthHeightFormats="0"/>
</file>

<file path=xl/queryTables/queryTable43.xml><?xml version="1.0" encoding="utf-8"?>
<queryTable xmlns="http://schemas.openxmlformats.org/spreadsheetml/2006/main" xmlns:mc="http://schemas.openxmlformats.org/markup-compatibility/2006" xmlns:xr16="http://schemas.microsoft.com/office/spreadsheetml/2017/revision16" mc:Ignorable="xr16" name="trading_economics_BRKB" preserveFormatting="0" connectionId="14" xr16:uid="{7BA1A99B-F454-3441-8BA3-4FD85B7FA56F}" autoFormatId="16" applyNumberFormats="0" applyBorderFormats="0" applyFontFormats="1" applyPatternFormats="1" applyAlignmentFormats="0" applyWidthHeightFormats="0"/>
</file>

<file path=xl/queryTables/queryTable44.xml><?xml version="1.0" encoding="utf-8"?>
<queryTable xmlns="http://schemas.openxmlformats.org/spreadsheetml/2006/main" xmlns:mc="http://schemas.openxmlformats.org/markup-compatibility/2006" xmlns:xr16="http://schemas.microsoft.com/office/spreadsheetml/2017/revision16" mc:Ignorable="xr16" name="trading_economics_SP500" preserveFormatting="0" connectionId="6" xr16:uid="{F03AC566-0D43-5C4E-A7C7-C3401CEB1892}"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google_Costco" preserveFormatting="0" connectionId="17" xr16:uid="{3A5AC88D-2A01-C24F-91FF-D5890AA00AB5}"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google_Eli_Lilly" preserveFormatting="0" connectionId="40" xr16:uid="{55BA5C07-B4E0-BA46-8D7A-AE3592DB8557}"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google_IBM_1" preserveFormatting="0" connectionId="35" xr16:uid="{0A7407D8-00FB-7044-9E1E-DB3C96078F85}"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google_BRKA" preserveFormatting="0" connectionId="15" xr16:uid="{76CC06C6-99ED-AD4A-8C0B-7024ADA17C08}"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google_Home_Depot" preserveFormatting="0" connectionId="21" xr16:uid="{EF45BFF6-3CAF-B842-8E2D-09FD4A07EFCD}"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www.google.com/finance/quote/MRK:NYSE" TargetMode="External"/><Relationship Id="rId18" Type="http://schemas.openxmlformats.org/officeDocument/2006/relationships/hyperlink" Target="https://www.google.com/finance/quote/LMT:NYSE" TargetMode="External"/><Relationship Id="rId26" Type="http://schemas.openxmlformats.org/officeDocument/2006/relationships/hyperlink" Target="https://www.google.com/finance/quote/DIS:NYSE" TargetMode="External"/><Relationship Id="rId39" Type="http://schemas.openxmlformats.org/officeDocument/2006/relationships/hyperlink" Target="https://www.google.com/finance/quote/CVX:NYSE" TargetMode="External"/><Relationship Id="rId21" Type="http://schemas.openxmlformats.org/officeDocument/2006/relationships/hyperlink" Target="https://www.google.com/finance/quote/COST:NASDAQ" TargetMode="External"/><Relationship Id="rId34" Type="http://schemas.openxmlformats.org/officeDocument/2006/relationships/hyperlink" Target="https://www.google.com/finance/quote/TRV:NYSE" TargetMode="External"/><Relationship Id="rId7" Type="http://schemas.openxmlformats.org/officeDocument/2006/relationships/hyperlink" Target="https://www.google.com/finance/quote/IBM:NYSE" TargetMode="External"/><Relationship Id="rId2" Type="http://schemas.openxmlformats.org/officeDocument/2006/relationships/hyperlink" Target="https://www.google.com/finance/quote/GOOGL:NASDAQ" TargetMode="External"/><Relationship Id="rId16" Type="http://schemas.openxmlformats.org/officeDocument/2006/relationships/hyperlink" Target="https://www.google.com/finance/quote/WBA:NASDAQ" TargetMode="External"/><Relationship Id="rId20" Type="http://schemas.openxmlformats.org/officeDocument/2006/relationships/hyperlink" Target="https://www.google.com/finance/quote/BA:NYSE" TargetMode="External"/><Relationship Id="rId29" Type="http://schemas.openxmlformats.org/officeDocument/2006/relationships/hyperlink" Target="https://www.google.com/finance/quote/JPM:NYSE" TargetMode="External"/><Relationship Id="rId41" Type="http://schemas.openxmlformats.org/officeDocument/2006/relationships/hyperlink" Target="https://www.google.com/finance/quote/MSFT:NASDAQ" TargetMode="External"/><Relationship Id="rId1" Type="http://schemas.openxmlformats.org/officeDocument/2006/relationships/hyperlink" Target="https://www.google.com/finance/quote/AAPL:NASDAQ" TargetMode="External"/><Relationship Id="rId6" Type="http://schemas.openxmlformats.org/officeDocument/2006/relationships/hyperlink" Target="https://www.google.com/finance/quote/AMZN:NASDAQ" TargetMode="External"/><Relationship Id="rId11" Type="http://schemas.openxmlformats.org/officeDocument/2006/relationships/hyperlink" Target="https://www.google.com/finance/quote/LLY:NYSE" TargetMode="External"/><Relationship Id="rId24" Type="http://schemas.openxmlformats.org/officeDocument/2006/relationships/hyperlink" Target="https://www.google.com/finance/quote/PG:NYSE" TargetMode="External"/><Relationship Id="rId32" Type="http://schemas.openxmlformats.org/officeDocument/2006/relationships/hyperlink" Target="https://www.google.com/finance/quote/GS:NYSE" TargetMode="External"/><Relationship Id="rId37" Type="http://schemas.openxmlformats.org/officeDocument/2006/relationships/hyperlink" Target="https://www.google.com/finance/quote/CAT:NYSE" TargetMode="External"/><Relationship Id="rId40" Type="http://schemas.openxmlformats.org/officeDocument/2006/relationships/hyperlink" Target="https://www.google.com/finance/quote/VZ:NYSE" TargetMode="External"/><Relationship Id="rId5" Type="http://schemas.openxmlformats.org/officeDocument/2006/relationships/hyperlink" Target="https://www.google.com/finance/quote/MSFT:NASDAQ" TargetMode="External"/><Relationship Id="rId15" Type="http://schemas.openxmlformats.org/officeDocument/2006/relationships/hyperlink" Target="https://www.google.com/finance/quote/JNJ:NYSE" TargetMode="External"/><Relationship Id="rId23" Type="http://schemas.openxmlformats.org/officeDocument/2006/relationships/hyperlink" Target="https://www.google.com/finance/quote/WMT:NYSE" TargetMode="External"/><Relationship Id="rId28" Type="http://schemas.openxmlformats.org/officeDocument/2006/relationships/hyperlink" Target="https://www.google.com/finance/quote/MCD:NYSE" TargetMode="External"/><Relationship Id="rId36" Type="http://schemas.openxmlformats.org/officeDocument/2006/relationships/hyperlink" Target="https://www.google.com/finance/quote/HON:NASDAQ" TargetMode="External"/><Relationship Id="rId10" Type="http://schemas.openxmlformats.org/officeDocument/2006/relationships/hyperlink" Target="https://www.google.com/finance/quote/INTC:NASDAQ" TargetMode="External"/><Relationship Id="rId19" Type="http://schemas.openxmlformats.org/officeDocument/2006/relationships/hyperlink" Target="https://www.google.com/finance/quote/GD:NYSE" TargetMode="External"/><Relationship Id="rId31" Type="http://schemas.openxmlformats.org/officeDocument/2006/relationships/hyperlink" Target="https://www.google.com/finance/quote/V:NYSE" TargetMode="External"/><Relationship Id="rId4" Type="http://schemas.openxmlformats.org/officeDocument/2006/relationships/hyperlink" Target="https://www.google.com/finance/quote/TSLA:NASDAQ" TargetMode="External"/><Relationship Id="rId9" Type="http://schemas.openxmlformats.org/officeDocument/2006/relationships/hyperlink" Target="https://www.google.com/finance/quote/CSCO:NASDAQ" TargetMode="External"/><Relationship Id="rId14" Type="http://schemas.openxmlformats.org/officeDocument/2006/relationships/hyperlink" Target="https://www.google.com/finance/quote/UNH:NYSE" TargetMode="External"/><Relationship Id="rId22" Type="http://schemas.openxmlformats.org/officeDocument/2006/relationships/hyperlink" Target="https://www.google.com/finance/quote/KO:NYSE" TargetMode="External"/><Relationship Id="rId27" Type="http://schemas.openxmlformats.org/officeDocument/2006/relationships/hyperlink" Target="https://www.google.com/finance/quote/NKE:NYSE" TargetMode="External"/><Relationship Id="rId30" Type="http://schemas.openxmlformats.org/officeDocument/2006/relationships/hyperlink" Target="https://www.google.com/finance/quote/MA:NYSE" TargetMode="External"/><Relationship Id="rId35" Type="http://schemas.openxmlformats.org/officeDocument/2006/relationships/hyperlink" Target="https://www.google.com/finance/quote/GE:NYSE" TargetMode="External"/><Relationship Id="rId8" Type="http://schemas.openxmlformats.org/officeDocument/2006/relationships/hyperlink" Target="https://www.google.com/finance/quote/CRM:NYSE" TargetMode="External"/><Relationship Id="rId3" Type="http://schemas.openxmlformats.org/officeDocument/2006/relationships/hyperlink" Target="https://www.google.com/finance/quote/META:NASDAQ" TargetMode="External"/><Relationship Id="rId12" Type="http://schemas.openxmlformats.org/officeDocument/2006/relationships/hyperlink" Target="https://www.google.com/finance/quote/PFE:NYSE" TargetMode="External"/><Relationship Id="rId17" Type="http://schemas.openxmlformats.org/officeDocument/2006/relationships/hyperlink" Target="https://www.google.com/finance/quote/AMGN:NASDAQ" TargetMode="External"/><Relationship Id="rId25" Type="http://schemas.openxmlformats.org/officeDocument/2006/relationships/hyperlink" Target="https://www.google.com/finance/quote/HD:NYSE" TargetMode="External"/><Relationship Id="rId33" Type="http://schemas.openxmlformats.org/officeDocument/2006/relationships/hyperlink" Target="https://www.google.com/finance/quote/AXP:NYSE" TargetMode="External"/><Relationship Id="rId38" Type="http://schemas.openxmlformats.org/officeDocument/2006/relationships/hyperlink" Target="https://www.google.com/finance/quote/MMM:NYSE"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google.com/finance/quote/HD:NYSE" TargetMode="External"/><Relationship Id="rId21" Type="http://schemas.openxmlformats.org/officeDocument/2006/relationships/hyperlink" Target="https://www.google.com/finance/quote/BA:NYSE" TargetMode="External"/><Relationship Id="rId42" Type="http://schemas.openxmlformats.org/officeDocument/2006/relationships/queryTable" Target="../queryTables/queryTable1.xml"/><Relationship Id="rId47" Type="http://schemas.openxmlformats.org/officeDocument/2006/relationships/queryTable" Target="../queryTables/queryTable6.xml"/><Relationship Id="rId63" Type="http://schemas.openxmlformats.org/officeDocument/2006/relationships/queryTable" Target="../queryTables/queryTable22.xml"/><Relationship Id="rId68" Type="http://schemas.openxmlformats.org/officeDocument/2006/relationships/queryTable" Target="../queryTables/queryTable27.xml"/><Relationship Id="rId16" Type="http://schemas.openxmlformats.org/officeDocument/2006/relationships/hyperlink" Target="https://www.google.com/finance/quote/JNJ:NYSE" TargetMode="External"/><Relationship Id="rId11" Type="http://schemas.openxmlformats.org/officeDocument/2006/relationships/hyperlink" Target="https://www.google.com/finance/quote/INTC:NASDAQ" TargetMode="External"/><Relationship Id="rId32" Type="http://schemas.openxmlformats.org/officeDocument/2006/relationships/hyperlink" Target="https://www.google.com/finance/quote/GS:NYSE" TargetMode="External"/><Relationship Id="rId37" Type="http://schemas.openxmlformats.org/officeDocument/2006/relationships/hyperlink" Target="https://www.google.com/finance/quote/CAT:NYSE" TargetMode="External"/><Relationship Id="rId53" Type="http://schemas.openxmlformats.org/officeDocument/2006/relationships/queryTable" Target="../queryTables/queryTable12.xml"/><Relationship Id="rId58" Type="http://schemas.openxmlformats.org/officeDocument/2006/relationships/queryTable" Target="../queryTables/queryTable17.xml"/><Relationship Id="rId74" Type="http://schemas.openxmlformats.org/officeDocument/2006/relationships/queryTable" Target="../queryTables/queryTable33.xml"/><Relationship Id="rId79" Type="http://schemas.openxmlformats.org/officeDocument/2006/relationships/queryTable" Target="../queryTables/queryTable38.xml"/><Relationship Id="rId5" Type="http://schemas.openxmlformats.org/officeDocument/2006/relationships/hyperlink" Target="https://www.google.com/finance/quote/TSLA:NASDAQ" TargetMode="External"/><Relationship Id="rId61" Type="http://schemas.openxmlformats.org/officeDocument/2006/relationships/queryTable" Target="../queryTables/queryTable20.xml"/><Relationship Id="rId82" Type="http://schemas.openxmlformats.org/officeDocument/2006/relationships/queryTable" Target="../queryTables/queryTable41.xml"/><Relationship Id="rId19" Type="http://schemas.openxmlformats.org/officeDocument/2006/relationships/hyperlink" Target="https://www.google.com/finance/quote/LMT:NYSE" TargetMode="External"/><Relationship Id="rId14" Type="http://schemas.openxmlformats.org/officeDocument/2006/relationships/hyperlink" Target="https://www.google.com/finance/quote/MRK:NYSE" TargetMode="External"/><Relationship Id="rId22" Type="http://schemas.openxmlformats.org/officeDocument/2006/relationships/hyperlink" Target="https://www.google.com/finance/quote/COST:NASDAQ" TargetMode="External"/><Relationship Id="rId27" Type="http://schemas.openxmlformats.org/officeDocument/2006/relationships/hyperlink" Target="https://www.google.com/finance/quote/DIS:NYSE" TargetMode="External"/><Relationship Id="rId30" Type="http://schemas.openxmlformats.org/officeDocument/2006/relationships/hyperlink" Target="https://www.google.com/finance/quote/JPM:NYSE" TargetMode="External"/><Relationship Id="rId35" Type="http://schemas.openxmlformats.org/officeDocument/2006/relationships/hyperlink" Target="https://www.google.com/finance/quote/GE:NYSE" TargetMode="External"/><Relationship Id="rId43" Type="http://schemas.openxmlformats.org/officeDocument/2006/relationships/queryTable" Target="../queryTables/queryTable2.xml"/><Relationship Id="rId48" Type="http://schemas.openxmlformats.org/officeDocument/2006/relationships/queryTable" Target="../queryTables/queryTable7.xml"/><Relationship Id="rId56" Type="http://schemas.openxmlformats.org/officeDocument/2006/relationships/queryTable" Target="../queryTables/queryTable15.xml"/><Relationship Id="rId64" Type="http://schemas.openxmlformats.org/officeDocument/2006/relationships/queryTable" Target="../queryTables/queryTable23.xml"/><Relationship Id="rId69" Type="http://schemas.openxmlformats.org/officeDocument/2006/relationships/queryTable" Target="../queryTables/queryTable28.xml"/><Relationship Id="rId77" Type="http://schemas.openxmlformats.org/officeDocument/2006/relationships/queryTable" Target="../queryTables/queryTable36.xml"/><Relationship Id="rId8" Type="http://schemas.openxmlformats.org/officeDocument/2006/relationships/hyperlink" Target="https://www.google.com/finance/quote/IBM:NYSE" TargetMode="External"/><Relationship Id="rId51" Type="http://schemas.openxmlformats.org/officeDocument/2006/relationships/queryTable" Target="../queryTables/queryTable10.xml"/><Relationship Id="rId72" Type="http://schemas.openxmlformats.org/officeDocument/2006/relationships/queryTable" Target="../queryTables/queryTable31.xml"/><Relationship Id="rId80" Type="http://schemas.openxmlformats.org/officeDocument/2006/relationships/queryTable" Target="../queryTables/queryTable39.xml"/><Relationship Id="rId3" Type="http://schemas.openxmlformats.org/officeDocument/2006/relationships/hyperlink" Target="https://www.google.com/finance/quote/GOOGL:NASDAQ" TargetMode="External"/><Relationship Id="rId12" Type="http://schemas.openxmlformats.org/officeDocument/2006/relationships/hyperlink" Target="https://www.google.com/finance/quote/LLY:NYSE" TargetMode="External"/><Relationship Id="rId17" Type="http://schemas.openxmlformats.org/officeDocument/2006/relationships/hyperlink" Target="https://www.google.com/finance/quote/WBA:NASDAQ" TargetMode="External"/><Relationship Id="rId25" Type="http://schemas.openxmlformats.org/officeDocument/2006/relationships/hyperlink" Target="https://www.google.com/finance/quote/PG:NYSE" TargetMode="External"/><Relationship Id="rId33" Type="http://schemas.openxmlformats.org/officeDocument/2006/relationships/hyperlink" Target="https://www.google.com/finance/quote/AXP:NYSE" TargetMode="External"/><Relationship Id="rId38" Type="http://schemas.openxmlformats.org/officeDocument/2006/relationships/hyperlink" Target="https://www.google.com/finance/quote/MMM:NYSE" TargetMode="External"/><Relationship Id="rId46" Type="http://schemas.openxmlformats.org/officeDocument/2006/relationships/queryTable" Target="../queryTables/queryTable5.xml"/><Relationship Id="rId59" Type="http://schemas.openxmlformats.org/officeDocument/2006/relationships/queryTable" Target="../queryTables/queryTable18.xml"/><Relationship Id="rId67" Type="http://schemas.openxmlformats.org/officeDocument/2006/relationships/queryTable" Target="../queryTables/queryTable26.xml"/><Relationship Id="rId20" Type="http://schemas.openxmlformats.org/officeDocument/2006/relationships/hyperlink" Target="https://www.google.com/finance/quote/GD:NYSE" TargetMode="External"/><Relationship Id="rId41" Type="http://schemas.openxmlformats.org/officeDocument/2006/relationships/hyperlink" Target="https://www.google.com/finance/quote/NVDA:NASDAQ" TargetMode="External"/><Relationship Id="rId54" Type="http://schemas.openxmlformats.org/officeDocument/2006/relationships/queryTable" Target="../queryTables/queryTable13.xml"/><Relationship Id="rId62" Type="http://schemas.openxmlformats.org/officeDocument/2006/relationships/queryTable" Target="../queryTables/queryTable21.xml"/><Relationship Id="rId70" Type="http://schemas.openxmlformats.org/officeDocument/2006/relationships/queryTable" Target="../queryTables/queryTable29.xml"/><Relationship Id="rId75" Type="http://schemas.openxmlformats.org/officeDocument/2006/relationships/queryTable" Target="../queryTables/queryTable34.xml"/><Relationship Id="rId83" Type="http://schemas.openxmlformats.org/officeDocument/2006/relationships/queryTable" Target="../queryTables/queryTable42.xml"/><Relationship Id="rId1" Type="http://schemas.openxmlformats.org/officeDocument/2006/relationships/hyperlink" Target="https://www.google.com/finance/quote/AAPL:NASDAQ" TargetMode="External"/><Relationship Id="rId6" Type="http://schemas.openxmlformats.org/officeDocument/2006/relationships/hyperlink" Target="https://www.google.com/finance/quote/META:NASDAQ" TargetMode="External"/><Relationship Id="rId15" Type="http://schemas.openxmlformats.org/officeDocument/2006/relationships/hyperlink" Target="https://www.google.com/finance/quote/UNH:NYSE" TargetMode="External"/><Relationship Id="rId23" Type="http://schemas.openxmlformats.org/officeDocument/2006/relationships/hyperlink" Target="https://www.google.com/finance/quote/KO:NYSE" TargetMode="External"/><Relationship Id="rId28" Type="http://schemas.openxmlformats.org/officeDocument/2006/relationships/hyperlink" Target="https://www.google.com/finance/quote/NKE:NYSE" TargetMode="External"/><Relationship Id="rId36" Type="http://schemas.openxmlformats.org/officeDocument/2006/relationships/hyperlink" Target="https://www.google.com/finance/quote/HON:NASDAQ" TargetMode="External"/><Relationship Id="rId49" Type="http://schemas.openxmlformats.org/officeDocument/2006/relationships/queryTable" Target="../queryTables/queryTable8.xml"/><Relationship Id="rId57" Type="http://schemas.openxmlformats.org/officeDocument/2006/relationships/queryTable" Target="../queryTables/queryTable16.xml"/><Relationship Id="rId10" Type="http://schemas.openxmlformats.org/officeDocument/2006/relationships/hyperlink" Target="https://www.google.com/finance/quote/CSCO:NASDAQ" TargetMode="External"/><Relationship Id="rId31" Type="http://schemas.openxmlformats.org/officeDocument/2006/relationships/hyperlink" Target="https://www.google.com/finance/quote/MA:NYSE" TargetMode="External"/><Relationship Id="rId44" Type="http://schemas.openxmlformats.org/officeDocument/2006/relationships/queryTable" Target="../queryTables/queryTable3.xml"/><Relationship Id="rId52" Type="http://schemas.openxmlformats.org/officeDocument/2006/relationships/queryTable" Target="../queryTables/queryTable11.xml"/><Relationship Id="rId60" Type="http://schemas.openxmlformats.org/officeDocument/2006/relationships/queryTable" Target="../queryTables/queryTable19.xml"/><Relationship Id="rId65" Type="http://schemas.openxmlformats.org/officeDocument/2006/relationships/queryTable" Target="../queryTables/queryTable24.xml"/><Relationship Id="rId73" Type="http://schemas.openxmlformats.org/officeDocument/2006/relationships/queryTable" Target="../queryTables/queryTable32.xml"/><Relationship Id="rId78" Type="http://schemas.openxmlformats.org/officeDocument/2006/relationships/queryTable" Target="../queryTables/queryTable37.xml"/><Relationship Id="rId81" Type="http://schemas.openxmlformats.org/officeDocument/2006/relationships/queryTable" Target="../queryTables/queryTable40.xml"/><Relationship Id="rId4" Type="http://schemas.openxmlformats.org/officeDocument/2006/relationships/hyperlink" Target="https://www.google.com/finance/quote/AMZN:NASDAQ" TargetMode="External"/><Relationship Id="rId9" Type="http://schemas.openxmlformats.org/officeDocument/2006/relationships/hyperlink" Target="https://www.google.com/finance/quote/CRM:NYSE" TargetMode="External"/><Relationship Id="rId13" Type="http://schemas.openxmlformats.org/officeDocument/2006/relationships/hyperlink" Target="https://www.google.com/finance/quote/PFE:NYSE" TargetMode="External"/><Relationship Id="rId18" Type="http://schemas.openxmlformats.org/officeDocument/2006/relationships/hyperlink" Target="https://www.google.com/finance/quote/AMGN:NASDAQ" TargetMode="External"/><Relationship Id="rId39" Type="http://schemas.openxmlformats.org/officeDocument/2006/relationships/hyperlink" Target="https://www.google.com/finance/quote/CVX:NYSE" TargetMode="External"/><Relationship Id="rId34" Type="http://schemas.openxmlformats.org/officeDocument/2006/relationships/hyperlink" Target="https://www.google.com/finance/quote/TRV:NYSE" TargetMode="External"/><Relationship Id="rId50" Type="http://schemas.openxmlformats.org/officeDocument/2006/relationships/queryTable" Target="../queryTables/queryTable9.xml"/><Relationship Id="rId55" Type="http://schemas.openxmlformats.org/officeDocument/2006/relationships/queryTable" Target="../queryTables/queryTable14.xml"/><Relationship Id="rId76" Type="http://schemas.openxmlformats.org/officeDocument/2006/relationships/queryTable" Target="../queryTables/queryTable35.xml"/><Relationship Id="rId7" Type="http://schemas.openxmlformats.org/officeDocument/2006/relationships/hyperlink" Target="https://www.google.com/finance/quote/BRK.A:NYSE" TargetMode="External"/><Relationship Id="rId71" Type="http://schemas.openxmlformats.org/officeDocument/2006/relationships/queryTable" Target="../queryTables/queryTable30.xml"/><Relationship Id="rId2" Type="http://schemas.openxmlformats.org/officeDocument/2006/relationships/hyperlink" Target="https://www.google.com/finance/quote/MSFT:NASDAQ" TargetMode="External"/><Relationship Id="rId29" Type="http://schemas.openxmlformats.org/officeDocument/2006/relationships/hyperlink" Target="https://www.google.com/finance/quote/MCD:NYSE" TargetMode="External"/><Relationship Id="rId24" Type="http://schemas.openxmlformats.org/officeDocument/2006/relationships/hyperlink" Target="https://www.google.com/finance/quote/WMT:NYSE" TargetMode="External"/><Relationship Id="rId40" Type="http://schemas.openxmlformats.org/officeDocument/2006/relationships/hyperlink" Target="https://www.google.com/finance/quote/VZ:NYSE" TargetMode="External"/><Relationship Id="rId45" Type="http://schemas.openxmlformats.org/officeDocument/2006/relationships/queryTable" Target="../queryTables/queryTable4.xml"/><Relationship Id="rId66" Type="http://schemas.openxmlformats.org/officeDocument/2006/relationships/queryTable" Target="../queryTables/queryTable25.xml"/></Relationships>
</file>

<file path=xl/worksheets/_rels/sheet4.xml.rels><?xml version="1.0" encoding="UTF-8" standalone="yes"?>
<Relationships xmlns="http://schemas.openxmlformats.org/package/2006/relationships"><Relationship Id="rId117" Type="http://schemas.openxmlformats.org/officeDocument/2006/relationships/hyperlink" Target="file:///tsla:us" TargetMode="External"/><Relationship Id="rId671" Type="http://schemas.openxmlformats.org/officeDocument/2006/relationships/hyperlink" Target="file:///xom:us" TargetMode="External"/><Relationship Id="rId21" Type="http://schemas.openxmlformats.org/officeDocument/2006/relationships/hyperlink" Target="file:///commodity/gold" TargetMode="External"/><Relationship Id="rId324" Type="http://schemas.openxmlformats.org/officeDocument/2006/relationships/hyperlink" Target="file:///glw:us" TargetMode="External"/><Relationship Id="rId531" Type="http://schemas.openxmlformats.org/officeDocument/2006/relationships/hyperlink" Target="file:///kim:us" TargetMode="External"/><Relationship Id="rId629" Type="http://schemas.openxmlformats.org/officeDocument/2006/relationships/hyperlink" Target="file:///united-kingdom/currency" TargetMode="External"/><Relationship Id="rId170" Type="http://schemas.openxmlformats.org/officeDocument/2006/relationships/hyperlink" Target="file:///spgi:us" TargetMode="External"/><Relationship Id="rId268" Type="http://schemas.openxmlformats.org/officeDocument/2006/relationships/hyperlink" Target="file:///rsg:us" TargetMode="External"/><Relationship Id="rId475" Type="http://schemas.openxmlformats.org/officeDocument/2006/relationships/hyperlink" Target="file:///biib:us" TargetMode="External"/><Relationship Id="rId682" Type="http://schemas.openxmlformats.org/officeDocument/2006/relationships/hyperlink" Target="file:///russia/government-bond-yield" TargetMode="External"/><Relationship Id="rId32" Type="http://schemas.openxmlformats.org/officeDocument/2006/relationships/hyperlink" Target="file:///euro-area/currency" TargetMode="External"/><Relationship Id="rId128" Type="http://schemas.openxmlformats.org/officeDocument/2006/relationships/hyperlink" Target="file:///nflx:us" TargetMode="External"/><Relationship Id="rId335" Type="http://schemas.openxmlformats.org/officeDocument/2006/relationships/hyperlink" Target="file:///a/us" TargetMode="External"/><Relationship Id="rId542" Type="http://schemas.openxmlformats.org/officeDocument/2006/relationships/hyperlink" Target="file:///dva:us" TargetMode="External"/><Relationship Id="rId181" Type="http://schemas.openxmlformats.org/officeDocument/2006/relationships/hyperlink" Target="file:///etn:us" TargetMode="External"/><Relationship Id="rId402" Type="http://schemas.openxmlformats.org/officeDocument/2006/relationships/hyperlink" Target="file:///vici:us" TargetMode="External"/><Relationship Id="rId279" Type="http://schemas.openxmlformats.org/officeDocument/2006/relationships/hyperlink" Target="file:///bk:us" TargetMode="External"/><Relationship Id="rId486" Type="http://schemas.openxmlformats.org/officeDocument/2006/relationships/hyperlink" Target="file:///bldr:us" TargetMode="External"/><Relationship Id="rId693" Type="http://schemas.openxmlformats.org/officeDocument/2006/relationships/hyperlink" Target="file:///ethusd:cur" TargetMode="External"/><Relationship Id="rId707" Type="http://schemas.openxmlformats.org/officeDocument/2006/relationships/hyperlink" Target="file:///crypto" TargetMode="External"/><Relationship Id="rId43" Type="http://schemas.openxmlformats.org/officeDocument/2006/relationships/hyperlink" Target="file:///russia/currency" TargetMode="External"/><Relationship Id="rId139" Type="http://schemas.openxmlformats.org/officeDocument/2006/relationships/hyperlink" Target="file:///ko:us" TargetMode="External"/><Relationship Id="rId346" Type="http://schemas.openxmlformats.org/officeDocument/2006/relationships/hyperlink" Target="file:///ew:us" TargetMode="External"/><Relationship Id="rId553" Type="http://schemas.openxmlformats.org/officeDocument/2006/relationships/hyperlink" Target="file:///jnpr:us" TargetMode="External"/><Relationship Id="rId192" Type="http://schemas.openxmlformats.org/officeDocument/2006/relationships/hyperlink" Target="file:///cop:us" TargetMode="External"/><Relationship Id="rId206" Type="http://schemas.openxmlformats.org/officeDocument/2006/relationships/hyperlink" Target="file:///adi:us" TargetMode="External"/><Relationship Id="rId413" Type="http://schemas.openxmlformats.org/officeDocument/2006/relationships/hyperlink" Target="file:///gddy:us" TargetMode="External"/><Relationship Id="rId497" Type="http://schemas.openxmlformats.org/officeDocument/2006/relationships/hyperlink" Target="file:///moh:us" TargetMode="External"/><Relationship Id="rId620" Type="http://schemas.openxmlformats.org/officeDocument/2006/relationships/hyperlink" Target="file:///commodity/soybeans" TargetMode="External"/><Relationship Id="rId357" Type="http://schemas.openxmlformats.org/officeDocument/2006/relationships/hyperlink" Target="file:///syy:us" TargetMode="External"/><Relationship Id="rId54" Type="http://schemas.openxmlformats.org/officeDocument/2006/relationships/hyperlink" Target="file:///france/stock-market" TargetMode="External"/><Relationship Id="rId217" Type="http://schemas.openxmlformats.org/officeDocument/2006/relationships/hyperlink" Target="file:///mo:us" TargetMode="External"/><Relationship Id="rId564" Type="http://schemas.openxmlformats.org/officeDocument/2006/relationships/hyperlink" Target="file:///aal:us" TargetMode="External"/><Relationship Id="rId424" Type="http://schemas.openxmlformats.org/officeDocument/2006/relationships/hyperlink" Target="file:///cdw:us" TargetMode="External"/><Relationship Id="rId631" Type="http://schemas.openxmlformats.org/officeDocument/2006/relationships/hyperlink" Target="file:///new-zealand/currency" TargetMode="External"/><Relationship Id="rId270" Type="http://schemas.openxmlformats.org/officeDocument/2006/relationships/hyperlink" Target="file:///adsk:us" TargetMode="External"/><Relationship Id="rId65" Type="http://schemas.openxmlformats.org/officeDocument/2006/relationships/hyperlink" Target="file:///tsla:us" TargetMode="External"/><Relationship Id="rId130" Type="http://schemas.openxmlformats.org/officeDocument/2006/relationships/hyperlink" Target="file:///cost:us" TargetMode="External"/><Relationship Id="rId368" Type="http://schemas.openxmlformats.org/officeDocument/2006/relationships/hyperlink" Target="file:///pcg:us" TargetMode="External"/><Relationship Id="rId575" Type="http://schemas.openxmlformats.org/officeDocument/2006/relationships/hyperlink" Target="file:///alb:us" TargetMode="External"/><Relationship Id="rId228" Type="http://schemas.openxmlformats.org/officeDocument/2006/relationships/hyperlink" Target="file:///amt:us" TargetMode="External"/><Relationship Id="rId435" Type="http://schemas.openxmlformats.org/officeDocument/2006/relationships/hyperlink" Target="file:///aee:us" TargetMode="External"/><Relationship Id="rId642" Type="http://schemas.openxmlformats.org/officeDocument/2006/relationships/hyperlink" Target="file:///united-states/currency" TargetMode="External"/><Relationship Id="rId281" Type="http://schemas.openxmlformats.org/officeDocument/2006/relationships/hyperlink" Target="file:///dlr:us" TargetMode="External"/><Relationship Id="rId502" Type="http://schemas.openxmlformats.org/officeDocument/2006/relationships/hyperlink" Target="file:///jbht:us" TargetMode="External"/><Relationship Id="rId76" Type="http://schemas.openxmlformats.org/officeDocument/2006/relationships/hyperlink" Target="file:///mmm:us" TargetMode="External"/><Relationship Id="rId141" Type="http://schemas.openxmlformats.org/officeDocument/2006/relationships/hyperlink" Target="file:///csco:us" TargetMode="External"/><Relationship Id="rId379" Type="http://schemas.openxmlformats.org/officeDocument/2006/relationships/hyperlink" Target="file:///mtb:us" TargetMode="External"/><Relationship Id="rId586" Type="http://schemas.openxmlformats.org/officeDocument/2006/relationships/hyperlink" Target="file:///frt:us" TargetMode="External"/><Relationship Id="rId7" Type="http://schemas.openxmlformats.org/officeDocument/2006/relationships/hyperlink" Target="file:///bvb:ro" TargetMode="External"/><Relationship Id="rId239" Type="http://schemas.openxmlformats.org/officeDocument/2006/relationships/hyperlink" Target="file:///ctas:us" TargetMode="External"/><Relationship Id="rId446" Type="http://schemas.openxmlformats.org/officeDocument/2006/relationships/hyperlink" Target="file:///lii:us" TargetMode="External"/><Relationship Id="rId653" Type="http://schemas.openxmlformats.org/officeDocument/2006/relationships/hyperlink" Target="file:///australia/stock-market" TargetMode="External"/><Relationship Id="rId292" Type="http://schemas.openxmlformats.org/officeDocument/2006/relationships/hyperlink" Target="file:///cprt:us" TargetMode="External"/><Relationship Id="rId306" Type="http://schemas.openxmlformats.org/officeDocument/2006/relationships/hyperlink" Target="file:///fang:us" TargetMode="External"/><Relationship Id="rId87" Type="http://schemas.openxmlformats.org/officeDocument/2006/relationships/hyperlink" Target="file:///india/government-bond-yield" TargetMode="External"/><Relationship Id="rId513" Type="http://schemas.openxmlformats.org/officeDocument/2006/relationships/hyperlink" Target="file:///iex:us" TargetMode="External"/><Relationship Id="rId597" Type="http://schemas.openxmlformats.org/officeDocument/2006/relationships/hyperlink" Target="file:///mhk:us" TargetMode="External"/><Relationship Id="rId152" Type="http://schemas.openxmlformats.org/officeDocument/2006/relationships/hyperlink" Target="file:///isrg:us" TargetMode="External"/><Relationship Id="rId457" Type="http://schemas.openxmlformats.org/officeDocument/2006/relationships/hyperlink" Target="file:///rf:us" TargetMode="External"/><Relationship Id="rId664" Type="http://schemas.openxmlformats.org/officeDocument/2006/relationships/hyperlink" Target="file:///fb:us" TargetMode="External"/><Relationship Id="rId14" Type="http://schemas.openxmlformats.org/officeDocument/2006/relationships/hyperlink" Target="file:///ubaaf:us" TargetMode="External"/><Relationship Id="rId317" Type="http://schemas.openxmlformats.org/officeDocument/2006/relationships/hyperlink" Target="file:///lulu:us" TargetMode="External"/><Relationship Id="rId524" Type="http://schemas.openxmlformats.org/officeDocument/2006/relationships/hyperlink" Target="file:///ffiv:us" TargetMode="External"/><Relationship Id="rId98" Type="http://schemas.openxmlformats.org/officeDocument/2006/relationships/hyperlink" Target="file:///bnbusd:cur" TargetMode="External"/><Relationship Id="rId163" Type="http://schemas.openxmlformats.org/officeDocument/2006/relationships/hyperlink" Target="file:///pltr:us" TargetMode="External"/><Relationship Id="rId370" Type="http://schemas.openxmlformats.org/officeDocument/2006/relationships/hyperlink" Target="file:///dxcm:us" TargetMode="External"/><Relationship Id="rId230" Type="http://schemas.openxmlformats.org/officeDocument/2006/relationships/hyperlink" Target="file:///cme:us" TargetMode="External"/><Relationship Id="rId468" Type="http://schemas.openxmlformats.org/officeDocument/2006/relationships/hyperlink" Target="file:///cinf:us" TargetMode="External"/><Relationship Id="rId675" Type="http://schemas.openxmlformats.org/officeDocument/2006/relationships/hyperlink" Target="file:///stocks" TargetMode="External"/><Relationship Id="rId25" Type="http://schemas.openxmlformats.org/officeDocument/2006/relationships/hyperlink" Target="file:///commodity/wheat" TargetMode="External"/><Relationship Id="rId328" Type="http://schemas.openxmlformats.org/officeDocument/2006/relationships/hyperlink" Target="file:///hes:us" TargetMode="External"/><Relationship Id="rId535" Type="http://schemas.openxmlformats.org/officeDocument/2006/relationships/hyperlink" Target="file:///swks:us" TargetMode="External"/><Relationship Id="rId174" Type="http://schemas.openxmlformats.org/officeDocument/2006/relationships/hyperlink" Target="file:///c/us" TargetMode="External"/><Relationship Id="rId381" Type="http://schemas.openxmlformats.org/officeDocument/2006/relationships/hyperlink" Target="file:///len:us" TargetMode="External"/><Relationship Id="rId602" Type="http://schemas.openxmlformats.org/officeDocument/2006/relationships/hyperlink" Target="file:///fmc:us" TargetMode="External"/><Relationship Id="rId241" Type="http://schemas.openxmlformats.org/officeDocument/2006/relationships/hyperlink" Target="file:///msi:us" TargetMode="External"/><Relationship Id="rId479" Type="http://schemas.openxmlformats.org/officeDocument/2006/relationships/hyperlink" Target="file:///ldos:us" TargetMode="External"/><Relationship Id="rId686" Type="http://schemas.openxmlformats.org/officeDocument/2006/relationships/hyperlink" Target="file:///france/government-bond-yield" TargetMode="External"/><Relationship Id="rId36" Type="http://schemas.openxmlformats.org/officeDocument/2006/relationships/hyperlink" Target="file:///japan/currency" TargetMode="External"/><Relationship Id="rId339" Type="http://schemas.openxmlformats.org/officeDocument/2006/relationships/hyperlink" Target="file:///fis:us" TargetMode="External"/><Relationship Id="rId546" Type="http://schemas.openxmlformats.org/officeDocument/2006/relationships/hyperlink" Target="file:///udr:us" TargetMode="External"/><Relationship Id="rId101" Type="http://schemas.openxmlformats.org/officeDocument/2006/relationships/hyperlink" Target="file:///xrpusd:cur" TargetMode="External"/><Relationship Id="rId185" Type="http://schemas.openxmlformats.org/officeDocument/2006/relationships/hyperlink" Target="file:///nee:us" TargetMode="External"/><Relationship Id="rId406" Type="http://schemas.openxmlformats.org/officeDocument/2006/relationships/hyperlink" Target="file:///keys:us" TargetMode="External"/><Relationship Id="rId392" Type="http://schemas.openxmlformats.org/officeDocument/2006/relationships/hyperlink" Target="file:///hpe:us" TargetMode="External"/><Relationship Id="rId613" Type="http://schemas.openxmlformats.org/officeDocument/2006/relationships/hyperlink" Target="file:///commodity/brent-crude-oil" TargetMode="External"/><Relationship Id="rId697" Type="http://schemas.openxmlformats.org/officeDocument/2006/relationships/hyperlink" Target="file:///xrpusd:cur" TargetMode="External"/><Relationship Id="rId252" Type="http://schemas.openxmlformats.org/officeDocument/2006/relationships/hyperlink" Target="file:///noc:us" TargetMode="External"/><Relationship Id="rId47" Type="http://schemas.openxmlformats.org/officeDocument/2006/relationships/hyperlink" Target="file:///currencies" TargetMode="External"/><Relationship Id="rId112" Type="http://schemas.openxmlformats.org/officeDocument/2006/relationships/hyperlink" Target="file:///nvda:us" TargetMode="External"/><Relationship Id="rId557" Type="http://schemas.openxmlformats.org/officeDocument/2006/relationships/hyperlink" Target="file:///payc:us" TargetMode="External"/><Relationship Id="rId196" Type="http://schemas.openxmlformats.org/officeDocument/2006/relationships/hyperlink" Target="file:///adp:us" TargetMode="External"/><Relationship Id="rId417" Type="http://schemas.openxmlformats.org/officeDocument/2006/relationships/hyperlink" Target="file:///syf:us" TargetMode="External"/><Relationship Id="rId624" Type="http://schemas.openxmlformats.org/officeDocument/2006/relationships/hyperlink" Target="file:///commodity/eu-natural-gas" TargetMode="External"/><Relationship Id="rId263" Type="http://schemas.openxmlformats.org/officeDocument/2006/relationships/hyperlink" Target="file:///ecl:us" TargetMode="External"/><Relationship Id="rId470" Type="http://schemas.openxmlformats.org/officeDocument/2006/relationships/hyperlink" Target="file:///sbac:us" TargetMode="External"/><Relationship Id="rId58" Type="http://schemas.openxmlformats.org/officeDocument/2006/relationships/hyperlink" Target="file:///china/stock-market" TargetMode="External"/><Relationship Id="rId123" Type="http://schemas.openxmlformats.org/officeDocument/2006/relationships/hyperlink" Target="file:///v/us" TargetMode="External"/><Relationship Id="rId330" Type="http://schemas.openxmlformats.org/officeDocument/2006/relationships/hyperlink" Target="file:///oxy:us" TargetMode="External"/><Relationship Id="rId568" Type="http://schemas.openxmlformats.org/officeDocument/2006/relationships/hyperlink" Target="file:///fox:us" TargetMode="External"/><Relationship Id="rId428" Type="http://schemas.openxmlformats.org/officeDocument/2006/relationships/hyperlink" Target="file:///vlto:us" TargetMode="External"/><Relationship Id="rId635" Type="http://schemas.openxmlformats.org/officeDocument/2006/relationships/hyperlink" Target="file:///canada/currency" TargetMode="External"/><Relationship Id="rId274" Type="http://schemas.openxmlformats.org/officeDocument/2006/relationships/hyperlink" Target="file:///csx:us" TargetMode="External"/><Relationship Id="rId481" Type="http://schemas.openxmlformats.org/officeDocument/2006/relationships/hyperlink" Target="file:///clx:us" TargetMode="External"/><Relationship Id="rId702" Type="http://schemas.openxmlformats.org/officeDocument/2006/relationships/hyperlink" Target="file:///daiusd:cur" TargetMode="External"/><Relationship Id="rId69" Type="http://schemas.openxmlformats.org/officeDocument/2006/relationships/hyperlink" Target="file:///nvda:us" TargetMode="External"/><Relationship Id="rId134" Type="http://schemas.openxmlformats.org/officeDocument/2006/relationships/hyperlink" Target="file:///jnj:us" TargetMode="External"/><Relationship Id="rId579" Type="http://schemas.openxmlformats.org/officeDocument/2006/relationships/hyperlink" Target="file:///bfb:us" TargetMode="External"/><Relationship Id="rId341" Type="http://schemas.openxmlformats.org/officeDocument/2006/relationships/hyperlink" Target="file:///pru:us" TargetMode="External"/><Relationship Id="rId439" Type="http://schemas.openxmlformats.org/officeDocument/2006/relationships/hyperlink" Target="file:///hubb:us" TargetMode="External"/><Relationship Id="rId646" Type="http://schemas.openxmlformats.org/officeDocument/2006/relationships/hyperlink" Target="file:///us100:ind" TargetMode="External"/><Relationship Id="rId201" Type="http://schemas.openxmlformats.org/officeDocument/2006/relationships/hyperlink" Target="file:///mu:us" TargetMode="External"/><Relationship Id="rId285" Type="http://schemas.openxmlformats.org/officeDocument/2006/relationships/hyperlink" Target="file:///nsc:us" TargetMode="External"/><Relationship Id="rId506" Type="http://schemas.openxmlformats.org/officeDocument/2006/relationships/hyperlink" Target="file:///algn:us" TargetMode="External"/><Relationship Id="rId492" Type="http://schemas.openxmlformats.org/officeDocument/2006/relationships/hyperlink" Target="file:///l/us" TargetMode="External"/><Relationship Id="rId145" Type="http://schemas.openxmlformats.org/officeDocument/2006/relationships/hyperlink" Target="file:///bx:us" TargetMode="External"/><Relationship Id="rId352" Type="http://schemas.openxmlformats.org/officeDocument/2006/relationships/hyperlink" Target="file:///otis:us" TargetMode="External"/><Relationship Id="rId212" Type="http://schemas.openxmlformats.org/officeDocument/2006/relationships/hyperlink" Target="file:///klac:us" TargetMode="External"/><Relationship Id="rId657" Type="http://schemas.openxmlformats.org/officeDocument/2006/relationships/hyperlink" Target="file:///russia/stock-market" TargetMode="External"/><Relationship Id="rId296" Type="http://schemas.openxmlformats.org/officeDocument/2006/relationships/hyperlink" Target="file:///nxpi:us" TargetMode="External"/><Relationship Id="rId517" Type="http://schemas.openxmlformats.org/officeDocument/2006/relationships/hyperlink" Target="file:///bax:us" TargetMode="External"/><Relationship Id="rId60" Type="http://schemas.openxmlformats.org/officeDocument/2006/relationships/hyperlink" Target="file:///canada/stock-market" TargetMode="External"/><Relationship Id="rId156" Type="http://schemas.openxmlformats.org/officeDocument/2006/relationships/hyperlink" Target="file:///pep:us" TargetMode="External"/><Relationship Id="rId363" Type="http://schemas.openxmlformats.org/officeDocument/2006/relationships/hyperlink" Target="file:///rjf:us" TargetMode="External"/><Relationship Id="rId570" Type="http://schemas.openxmlformats.org/officeDocument/2006/relationships/hyperlink" Target="file:///ipg:us" TargetMode="External"/><Relationship Id="rId223" Type="http://schemas.openxmlformats.org/officeDocument/2006/relationships/hyperlink" Target="file:///ice:us" TargetMode="External"/><Relationship Id="rId430" Type="http://schemas.openxmlformats.org/officeDocument/2006/relationships/hyperlink" Target="file:///disca:us" TargetMode="External"/><Relationship Id="rId668" Type="http://schemas.openxmlformats.org/officeDocument/2006/relationships/hyperlink" Target="file:///intc:us" TargetMode="External"/><Relationship Id="rId18" Type="http://schemas.openxmlformats.org/officeDocument/2006/relationships/hyperlink" Target="file:///commodity/natural-gas" TargetMode="External"/><Relationship Id="rId528" Type="http://schemas.openxmlformats.org/officeDocument/2006/relationships/hyperlink" Target="file:///dpz:us" TargetMode="External"/><Relationship Id="rId167" Type="http://schemas.openxmlformats.org/officeDocument/2006/relationships/hyperlink" Target="file:///rtx:us" TargetMode="External"/><Relationship Id="rId374" Type="http://schemas.openxmlformats.org/officeDocument/2006/relationships/hyperlink" Target="file:///stz:us" TargetMode="External"/><Relationship Id="rId581" Type="http://schemas.openxmlformats.org/officeDocument/2006/relationships/hyperlink" Target="file:///hsic:us" TargetMode="External"/><Relationship Id="rId71" Type="http://schemas.openxmlformats.org/officeDocument/2006/relationships/hyperlink" Target="file:///jpm:us" TargetMode="External"/><Relationship Id="rId234" Type="http://schemas.openxmlformats.org/officeDocument/2006/relationships/hyperlink" Target="file:///mmm:us" TargetMode="External"/><Relationship Id="rId637" Type="http://schemas.openxmlformats.org/officeDocument/2006/relationships/hyperlink" Target="file:///india/currency" TargetMode="External"/><Relationship Id="rId679" Type="http://schemas.openxmlformats.org/officeDocument/2006/relationships/hyperlink" Target="file:///australia/government-bond-yield" TargetMode="External"/><Relationship Id="rId2" Type="http://schemas.openxmlformats.org/officeDocument/2006/relationships/hyperlink" Target="https://www.google.com/finance/quote/BRK.B:NYSE" TargetMode="External"/><Relationship Id="rId29" Type="http://schemas.openxmlformats.org/officeDocument/2006/relationships/hyperlink" Target="file:///commodity/lumber" TargetMode="External"/><Relationship Id="rId276" Type="http://schemas.openxmlformats.org/officeDocument/2006/relationships/hyperlink" Target="file:///hlt:us" TargetMode="External"/><Relationship Id="rId441" Type="http://schemas.openxmlformats.org/officeDocument/2006/relationships/hyperlink" Target="file:///tdy:us" TargetMode="External"/><Relationship Id="rId483" Type="http://schemas.openxmlformats.org/officeDocument/2006/relationships/hyperlink" Target="file:///erie:us" TargetMode="External"/><Relationship Id="rId539" Type="http://schemas.openxmlformats.org/officeDocument/2006/relationships/hyperlink" Target="file:///evrg:us" TargetMode="External"/><Relationship Id="rId690" Type="http://schemas.openxmlformats.org/officeDocument/2006/relationships/hyperlink" Target="file:///chile/government-bond-yield" TargetMode="External"/><Relationship Id="rId704" Type="http://schemas.openxmlformats.org/officeDocument/2006/relationships/hyperlink" Target="file:///uniusd:cur" TargetMode="External"/><Relationship Id="rId40" Type="http://schemas.openxmlformats.org/officeDocument/2006/relationships/hyperlink" Target="file:///mexico/currency" TargetMode="External"/><Relationship Id="rId136" Type="http://schemas.openxmlformats.org/officeDocument/2006/relationships/hyperlink" Target="file:///abbv:us" TargetMode="External"/><Relationship Id="rId178" Type="http://schemas.openxmlformats.org/officeDocument/2006/relationships/hyperlink" Target="file:///syk:us" TargetMode="External"/><Relationship Id="rId301" Type="http://schemas.openxmlformats.org/officeDocument/2006/relationships/hyperlink" Target="file:///payx:us" TargetMode="External"/><Relationship Id="rId343" Type="http://schemas.openxmlformats.org/officeDocument/2006/relationships/hyperlink" Target="file:///odfl:us" TargetMode="External"/><Relationship Id="rId550" Type="http://schemas.openxmlformats.org/officeDocument/2006/relationships/hyperlink" Target="file:///uhs:us" TargetMode="External"/><Relationship Id="rId82" Type="http://schemas.openxmlformats.org/officeDocument/2006/relationships/hyperlink" Target="file:///japan/government-bond-yield" TargetMode="External"/><Relationship Id="rId203" Type="http://schemas.openxmlformats.org/officeDocument/2006/relationships/hyperlink" Target="file:///vrtx:us" TargetMode="External"/><Relationship Id="rId385" Type="http://schemas.openxmlformats.org/officeDocument/2006/relationships/hyperlink" Target="file:///lvs:us" TargetMode="External"/><Relationship Id="rId592" Type="http://schemas.openxmlformats.org/officeDocument/2006/relationships/hyperlink" Target="file:///tfx:us" TargetMode="External"/><Relationship Id="rId606" Type="http://schemas.openxmlformats.org/officeDocument/2006/relationships/hyperlink" Target="file:///indu:ind" TargetMode="External"/><Relationship Id="rId648" Type="http://schemas.openxmlformats.org/officeDocument/2006/relationships/hyperlink" Target="file:///united-kingdom/stock-market" TargetMode="External"/><Relationship Id="rId245" Type="http://schemas.openxmlformats.org/officeDocument/2006/relationships/hyperlink" Target="file:///itw:us" TargetMode="External"/><Relationship Id="rId287" Type="http://schemas.openxmlformats.org/officeDocument/2006/relationships/hyperlink" Target="file:///spg:us" TargetMode="External"/><Relationship Id="rId410" Type="http://schemas.openxmlformats.org/officeDocument/2006/relationships/hyperlink" Target="file:///ccl:us" TargetMode="External"/><Relationship Id="rId452" Type="http://schemas.openxmlformats.org/officeDocument/2006/relationships/hyperlink" Target="file:///stx:us" TargetMode="External"/><Relationship Id="rId494" Type="http://schemas.openxmlformats.org/officeDocument/2006/relationships/hyperlink" Target="file:///sna:us" TargetMode="External"/><Relationship Id="rId508" Type="http://schemas.openxmlformats.org/officeDocument/2006/relationships/hyperlink" Target="file:///maa:us" TargetMode="External"/><Relationship Id="rId105" Type="http://schemas.openxmlformats.org/officeDocument/2006/relationships/hyperlink" Target="file:///atmusd:cur" TargetMode="External"/><Relationship Id="rId147" Type="http://schemas.openxmlformats.org/officeDocument/2006/relationships/hyperlink" Target="file:///axp:us" TargetMode="External"/><Relationship Id="rId312" Type="http://schemas.openxmlformats.org/officeDocument/2006/relationships/hyperlink" Target="file:///nem:us" TargetMode="External"/><Relationship Id="rId354" Type="http://schemas.openxmlformats.org/officeDocument/2006/relationships/hyperlink" Target="file:///ir:us" TargetMode="External"/><Relationship Id="rId51" Type="http://schemas.openxmlformats.org/officeDocument/2006/relationships/hyperlink" Target="file:///japan/stock-market" TargetMode="External"/><Relationship Id="rId93" Type="http://schemas.openxmlformats.org/officeDocument/2006/relationships/hyperlink" Target="file:///switzerland/government-bond-yield" TargetMode="External"/><Relationship Id="rId189" Type="http://schemas.openxmlformats.org/officeDocument/2006/relationships/hyperlink" Target="file:///tjx:us" TargetMode="External"/><Relationship Id="rId396" Type="http://schemas.openxmlformats.org/officeDocument/2006/relationships/hyperlink" Target="file:///ebay:us" TargetMode="External"/><Relationship Id="rId561" Type="http://schemas.openxmlformats.org/officeDocument/2006/relationships/hyperlink" Target="file:///alle:us" TargetMode="External"/><Relationship Id="rId617" Type="http://schemas.openxmlformats.org/officeDocument/2006/relationships/hyperlink" Target="file:///commodity/gold" TargetMode="External"/><Relationship Id="rId659" Type="http://schemas.openxmlformats.org/officeDocument/2006/relationships/hyperlink" Target="file:///stocks" TargetMode="External"/><Relationship Id="rId214" Type="http://schemas.openxmlformats.org/officeDocument/2006/relationships/hyperlink" Target="file:///apo:us" TargetMode="External"/><Relationship Id="rId256" Type="http://schemas.openxmlformats.org/officeDocument/2006/relationships/hyperlink" Target="file:///orly:us" TargetMode="External"/><Relationship Id="rId298" Type="http://schemas.openxmlformats.org/officeDocument/2006/relationships/hyperlink" Target="file:///psx:us" TargetMode="External"/><Relationship Id="rId421" Type="http://schemas.openxmlformats.org/officeDocument/2006/relationships/hyperlink" Target="file:///dov:us" TargetMode="External"/><Relationship Id="rId463" Type="http://schemas.openxmlformats.org/officeDocument/2006/relationships/hyperlink" Target="file:///dri:us" TargetMode="External"/><Relationship Id="rId519" Type="http://schemas.openxmlformats.org/officeDocument/2006/relationships/hyperlink" Target="file:///gpc:us" TargetMode="External"/><Relationship Id="rId670" Type="http://schemas.openxmlformats.org/officeDocument/2006/relationships/hyperlink" Target="file:///pg:us" TargetMode="External"/><Relationship Id="rId116" Type="http://schemas.openxmlformats.org/officeDocument/2006/relationships/hyperlink" Target="file:///fb:us" TargetMode="External"/><Relationship Id="rId158" Type="http://schemas.openxmlformats.org/officeDocument/2006/relationships/hyperlink" Target="file:///amd:us" TargetMode="External"/><Relationship Id="rId323" Type="http://schemas.openxmlformats.org/officeDocument/2006/relationships/hyperlink" Target="file:///dhi:us" TargetMode="External"/><Relationship Id="rId530" Type="http://schemas.openxmlformats.org/officeDocument/2006/relationships/hyperlink" Target="file:///dltr:us" TargetMode="External"/><Relationship Id="rId20" Type="http://schemas.openxmlformats.org/officeDocument/2006/relationships/hyperlink" Target="file:///commodity/heating-oil" TargetMode="External"/><Relationship Id="rId62" Type="http://schemas.openxmlformats.org/officeDocument/2006/relationships/hyperlink" Target="file:///brazil/stock-market" TargetMode="External"/><Relationship Id="rId365" Type="http://schemas.openxmlformats.org/officeDocument/2006/relationships/hyperlink" Target="file:///hum:us" TargetMode="External"/><Relationship Id="rId572" Type="http://schemas.openxmlformats.org/officeDocument/2006/relationships/hyperlink" Target="file:///aiz:us" TargetMode="External"/><Relationship Id="rId628" Type="http://schemas.openxmlformats.org/officeDocument/2006/relationships/hyperlink" Target="file:///euro-area/currency" TargetMode="External"/><Relationship Id="rId225" Type="http://schemas.openxmlformats.org/officeDocument/2006/relationships/hyperlink" Target="file:///intc:us" TargetMode="External"/><Relationship Id="rId267" Type="http://schemas.openxmlformats.org/officeDocument/2006/relationships/hyperlink" Target="file:///rcl:us" TargetMode="External"/><Relationship Id="rId432" Type="http://schemas.openxmlformats.org/officeDocument/2006/relationships/hyperlink" Target="file:///wst:us" TargetMode="External"/><Relationship Id="rId474" Type="http://schemas.openxmlformats.org/officeDocument/2006/relationships/hyperlink" Target="file:///cfg:us" TargetMode="External"/><Relationship Id="rId127" Type="http://schemas.openxmlformats.org/officeDocument/2006/relationships/hyperlink" Target="file:///unh:us" TargetMode="External"/><Relationship Id="rId681" Type="http://schemas.openxmlformats.org/officeDocument/2006/relationships/hyperlink" Target="file:///brazil/government-bond-yield" TargetMode="External"/><Relationship Id="rId31" Type="http://schemas.openxmlformats.org/officeDocument/2006/relationships/hyperlink" Target="file:///commodities" TargetMode="External"/><Relationship Id="rId73" Type="http://schemas.openxmlformats.org/officeDocument/2006/relationships/hyperlink" Target="file:///jnj:us" TargetMode="External"/><Relationship Id="rId169" Type="http://schemas.openxmlformats.org/officeDocument/2006/relationships/hyperlink" Target="file:///anet:us" TargetMode="External"/><Relationship Id="rId334" Type="http://schemas.openxmlformats.org/officeDocument/2006/relationships/hyperlink" Target="file:///dal:us" TargetMode="External"/><Relationship Id="rId376" Type="http://schemas.openxmlformats.org/officeDocument/2006/relationships/hyperlink" Target="file:///deck:us" TargetMode="External"/><Relationship Id="rId541" Type="http://schemas.openxmlformats.org/officeDocument/2006/relationships/hyperlink" Target="file:///epam:us" TargetMode="External"/><Relationship Id="rId583" Type="http://schemas.openxmlformats.org/officeDocument/2006/relationships/hyperlink" Target="file:///gnrc:us" TargetMode="External"/><Relationship Id="rId639" Type="http://schemas.openxmlformats.org/officeDocument/2006/relationships/hyperlink" Target="file:///russia/currency" TargetMode="External"/><Relationship Id="rId4" Type="http://schemas.openxmlformats.org/officeDocument/2006/relationships/hyperlink" Target="file:///ads:us" TargetMode="External"/><Relationship Id="rId180" Type="http://schemas.openxmlformats.org/officeDocument/2006/relationships/hyperlink" Target="file:///pfe:us" TargetMode="External"/><Relationship Id="rId236" Type="http://schemas.openxmlformats.org/officeDocument/2006/relationships/hyperlink" Target="file:///mar:us" TargetMode="External"/><Relationship Id="rId278" Type="http://schemas.openxmlformats.org/officeDocument/2006/relationships/hyperlink" Target="file:///gm:us" TargetMode="External"/><Relationship Id="rId401" Type="http://schemas.openxmlformats.org/officeDocument/2006/relationships/hyperlink" Target="file:///ea:us" TargetMode="External"/><Relationship Id="rId443" Type="http://schemas.openxmlformats.org/officeDocument/2006/relationships/hyperlink" Target="file:///adm:us" TargetMode="External"/><Relationship Id="rId650" Type="http://schemas.openxmlformats.org/officeDocument/2006/relationships/hyperlink" Target="file:///france/stock-market" TargetMode="External"/><Relationship Id="rId303" Type="http://schemas.openxmlformats.org/officeDocument/2006/relationships/hyperlink" Target="file:///aep:us" TargetMode="External"/><Relationship Id="rId485" Type="http://schemas.openxmlformats.org/officeDocument/2006/relationships/hyperlink" Target="file:///podd:us" TargetMode="External"/><Relationship Id="rId692" Type="http://schemas.openxmlformats.org/officeDocument/2006/relationships/hyperlink" Target="file:///btcusd:cur" TargetMode="External"/><Relationship Id="rId706" Type="http://schemas.openxmlformats.org/officeDocument/2006/relationships/hyperlink" Target="file:///bchusd:cur" TargetMode="External"/><Relationship Id="rId42" Type="http://schemas.openxmlformats.org/officeDocument/2006/relationships/hyperlink" Target="file:///brazil/currency" TargetMode="External"/><Relationship Id="rId84" Type="http://schemas.openxmlformats.org/officeDocument/2006/relationships/hyperlink" Target="file:///germany/government-bond-yield" TargetMode="External"/><Relationship Id="rId138" Type="http://schemas.openxmlformats.org/officeDocument/2006/relationships/hyperlink" Target="file:///wfc:us" TargetMode="External"/><Relationship Id="rId345" Type="http://schemas.openxmlformats.org/officeDocument/2006/relationships/hyperlink" Target="file:///it:us" TargetMode="External"/><Relationship Id="rId387" Type="http://schemas.openxmlformats.org/officeDocument/2006/relationships/hyperlink" Target="file:///tpl:us" TargetMode="External"/><Relationship Id="rId510" Type="http://schemas.openxmlformats.org/officeDocument/2006/relationships/hyperlink" Target="file:///tpr:us" TargetMode="External"/><Relationship Id="rId552" Type="http://schemas.openxmlformats.org/officeDocument/2006/relationships/hyperlink" Target="file:///chrw:us" TargetMode="External"/><Relationship Id="rId594" Type="http://schemas.openxmlformats.org/officeDocument/2006/relationships/hyperlink" Target="file:///aes:us" TargetMode="External"/><Relationship Id="rId608" Type="http://schemas.openxmlformats.org/officeDocument/2006/relationships/hyperlink" Target="file:///rty:ind" TargetMode="External"/><Relationship Id="rId191" Type="http://schemas.openxmlformats.org/officeDocument/2006/relationships/hyperlink" Target="file:///ba:us" TargetMode="External"/><Relationship Id="rId205" Type="http://schemas.openxmlformats.org/officeDocument/2006/relationships/hyperlink" Target="file:///sbux:us" TargetMode="External"/><Relationship Id="rId247" Type="http://schemas.openxmlformats.org/officeDocument/2006/relationships/hyperlink" Target="file:///cmg:us" TargetMode="External"/><Relationship Id="rId412" Type="http://schemas.openxmlformats.org/officeDocument/2006/relationships/hyperlink" Target="file:///ppg:us" TargetMode="External"/><Relationship Id="rId107" Type="http://schemas.openxmlformats.org/officeDocument/2006/relationships/hyperlink" Target="file:///ltcusd:cur" TargetMode="External"/><Relationship Id="rId289" Type="http://schemas.openxmlformats.org/officeDocument/2006/relationships/hyperlink" Target="file:///jci:us" TargetMode="External"/><Relationship Id="rId454" Type="http://schemas.openxmlformats.org/officeDocument/2006/relationships/hyperlink" Target="file:///eix:us" TargetMode="External"/><Relationship Id="rId496" Type="http://schemas.openxmlformats.org/officeDocument/2006/relationships/hyperlink" Target="file:///fslr:us" TargetMode="External"/><Relationship Id="rId661" Type="http://schemas.openxmlformats.org/officeDocument/2006/relationships/hyperlink" Target="file:///tsla:us" TargetMode="External"/><Relationship Id="rId11" Type="http://schemas.openxmlformats.org/officeDocument/2006/relationships/hyperlink" Target="file:///nexi:im" TargetMode="External"/><Relationship Id="rId53" Type="http://schemas.openxmlformats.org/officeDocument/2006/relationships/hyperlink" Target="file:///germany/stock-market" TargetMode="External"/><Relationship Id="rId149" Type="http://schemas.openxmlformats.org/officeDocument/2006/relationships/hyperlink" Target="file:///abt:us" TargetMode="External"/><Relationship Id="rId314" Type="http://schemas.openxmlformats.org/officeDocument/2006/relationships/hyperlink" Target="file:///tel:us" TargetMode="External"/><Relationship Id="rId356" Type="http://schemas.openxmlformats.org/officeDocument/2006/relationships/hyperlink" Target="file:///wab:us" TargetMode="External"/><Relationship Id="rId398" Type="http://schemas.openxmlformats.org/officeDocument/2006/relationships/hyperlink" Target="file:///wec:us" TargetMode="External"/><Relationship Id="rId521" Type="http://schemas.openxmlformats.org/officeDocument/2006/relationships/hyperlink" Target="file:///mrna:us" TargetMode="External"/><Relationship Id="rId563" Type="http://schemas.openxmlformats.org/officeDocument/2006/relationships/hyperlink" Target="file:///gl:us" TargetMode="External"/><Relationship Id="rId619" Type="http://schemas.openxmlformats.org/officeDocument/2006/relationships/hyperlink" Target="file:///commodity/copper" TargetMode="External"/><Relationship Id="rId95" Type="http://schemas.openxmlformats.org/officeDocument/2006/relationships/hyperlink" Target="file:///bonds" TargetMode="External"/><Relationship Id="rId160" Type="http://schemas.openxmlformats.org/officeDocument/2006/relationships/hyperlink" Target="file:///cat:us" TargetMode="External"/><Relationship Id="rId216" Type="http://schemas.openxmlformats.org/officeDocument/2006/relationships/hyperlink" Target="file:///crwd:us" TargetMode="External"/><Relationship Id="rId423" Type="http://schemas.openxmlformats.org/officeDocument/2006/relationships/hyperlink" Target="file:///flt:us" TargetMode="External"/><Relationship Id="rId258" Type="http://schemas.openxmlformats.org/officeDocument/2006/relationships/hyperlink" Target="file:///wmb:us" TargetMode="External"/><Relationship Id="rId465" Type="http://schemas.openxmlformats.org/officeDocument/2006/relationships/hyperlink" Target="file:///zbra:us" TargetMode="External"/><Relationship Id="rId630" Type="http://schemas.openxmlformats.org/officeDocument/2006/relationships/hyperlink" Target="file:///australia/currency" TargetMode="External"/><Relationship Id="rId672" Type="http://schemas.openxmlformats.org/officeDocument/2006/relationships/hyperlink" Target="file:///mmm:us" TargetMode="External"/><Relationship Id="rId22" Type="http://schemas.openxmlformats.org/officeDocument/2006/relationships/hyperlink" Target="file:///commodity/silver" TargetMode="External"/><Relationship Id="rId64" Type="http://schemas.openxmlformats.org/officeDocument/2006/relationships/hyperlink" Target="file:///aapl:us" TargetMode="External"/><Relationship Id="rId118" Type="http://schemas.openxmlformats.org/officeDocument/2006/relationships/hyperlink" Target="file:///avgo:us" TargetMode="External"/><Relationship Id="rId325" Type="http://schemas.openxmlformats.org/officeDocument/2006/relationships/hyperlink" Target="file:///bkr:us" TargetMode="External"/><Relationship Id="rId367" Type="http://schemas.openxmlformats.org/officeDocument/2006/relationships/hyperlink" Target="file:///acgl:us" TargetMode="External"/><Relationship Id="rId532" Type="http://schemas.openxmlformats.org/officeDocument/2006/relationships/hyperlink" Target="file:///lnt:us" TargetMode="External"/><Relationship Id="rId574" Type="http://schemas.openxmlformats.org/officeDocument/2006/relationships/hyperlink" Target="file:///ben:us" TargetMode="External"/><Relationship Id="rId171" Type="http://schemas.openxmlformats.org/officeDocument/2006/relationships/hyperlink" Target="file:///t/us" TargetMode="External"/><Relationship Id="rId227" Type="http://schemas.openxmlformats.org/officeDocument/2006/relationships/hyperlink" Target="file:///ph:us" TargetMode="External"/><Relationship Id="rId269" Type="http://schemas.openxmlformats.org/officeDocument/2006/relationships/hyperlink" Target="file:///fdx:us" TargetMode="External"/><Relationship Id="rId434" Type="http://schemas.openxmlformats.org/officeDocument/2006/relationships/hyperlink" Target="file:///hban:us" TargetMode="External"/><Relationship Id="rId476" Type="http://schemas.openxmlformats.org/officeDocument/2006/relationships/hyperlink" Target="file:///es:us" TargetMode="External"/><Relationship Id="rId641" Type="http://schemas.openxmlformats.org/officeDocument/2006/relationships/hyperlink" Target="file:///turkey/currency" TargetMode="External"/><Relationship Id="rId683" Type="http://schemas.openxmlformats.org/officeDocument/2006/relationships/hyperlink" Target="file:///india/government-bond-yield" TargetMode="External"/><Relationship Id="rId33" Type="http://schemas.openxmlformats.org/officeDocument/2006/relationships/hyperlink" Target="file:///united-kingdom/currency" TargetMode="External"/><Relationship Id="rId129" Type="http://schemas.openxmlformats.org/officeDocument/2006/relationships/hyperlink" Target="file:///xom:us" TargetMode="External"/><Relationship Id="rId280" Type="http://schemas.openxmlformats.org/officeDocument/2006/relationships/hyperlink" Target="file:///oke:us" TargetMode="External"/><Relationship Id="rId336" Type="http://schemas.openxmlformats.org/officeDocument/2006/relationships/hyperlink" Target="file:///kdp:us" TargetMode="External"/><Relationship Id="rId501" Type="http://schemas.openxmlformats.org/officeDocument/2006/relationships/hyperlink" Target="file:///are:us" TargetMode="External"/><Relationship Id="rId543" Type="http://schemas.openxmlformats.org/officeDocument/2006/relationships/hyperlink" Target="file:///pool:us" TargetMode="External"/><Relationship Id="rId75" Type="http://schemas.openxmlformats.org/officeDocument/2006/relationships/hyperlink" Target="file:///xom:us" TargetMode="External"/><Relationship Id="rId140" Type="http://schemas.openxmlformats.org/officeDocument/2006/relationships/hyperlink" Target="file:///tmus:us" TargetMode="External"/><Relationship Id="rId182" Type="http://schemas.openxmlformats.org/officeDocument/2006/relationships/hyperlink" Target="file:///hon:us" TargetMode="External"/><Relationship Id="rId378" Type="http://schemas.openxmlformats.org/officeDocument/2006/relationships/hyperlink" Target="file:///rok:us" TargetMode="External"/><Relationship Id="rId403" Type="http://schemas.openxmlformats.org/officeDocument/2006/relationships/hyperlink" Target="file:///csgp:us" TargetMode="External"/><Relationship Id="rId585" Type="http://schemas.openxmlformats.org/officeDocument/2006/relationships/hyperlink" Target="file:///mtch:us" TargetMode="External"/><Relationship Id="rId6" Type="http://schemas.openxmlformats.org/officeDocument/2006/relationships/hyperlink" Target="file:///brkb:us" TargetMode="External"/><Relationship Id="rId238" Type="http://schemas.openxmlformats.org/officeDocument/2006/relationships/hyperlink" Target="file:///dell:us" TargetMode="External"/><Relationship Id="rId445" Type="http://schemas.openxmlformats.org/officeDocument/2006/relationships/hyperlink" Target="file:///awk:us" TargetMode="External"/><Relationship Id="rId487" Type="http://schemas.openxmlformats.org/officeDocument/2006/relationships/hyperlink" Target="file:///pfg:us" TargetMode="External"/><Relationship Id="rId610" Type="http://schemas.openxmlformats.org/officeDocument/2006/relationships/hyperlink" Target="file:///us100:ind" TargetMode="External"/><Relationship Id="rId652" Type="http://schemas.openxmlformats.org/officeDocument/2006/relationships/hyperlink" Target="file:///spain/stock-market" TargetMode="External"/><Relationship Id="rId694" Type="http://schemas.openxmlformats.org/officeDocument/2006/relationships/hyperlink" Target="file:///bnbusd:cur" TargetMode="External"/><Relationship Id="rId708" Type="http://schemas.openxmlformats.org/officeDocument/2006/relationships/queryTable" Target="../queryTables/queryTable43.xml"/><Relationship Id="rId291" Type="http://schemas.openxmlformats.org/officeDocument/2006/relationships/hyperlink" Target="file:///mpc:us" TargetMode="External"/><Relationship Id="rId305" Type="http://schemas.openxmlformats.org/officeDocument/2006/relationships/hyperlink" Target="file:///chtr:us" TargetMode="External"/><Relationship Id="rId347" Type="http://schemas.openxmlformats.org/officeDocument/2006/relationships/hyperlink" Target="file:///f/us" TargetMode="External"/><Relationship Id="rId512" Type="http://schemas.openxmlformats.org/officeDocument/2006/relationships/hyperlink" Target="file:///hrl:us" TargetMode="External"/><Relationship Id="rId44" Type="http://schemas.openxmlformats.org/officeDocument/2006/relationships/hyperlink" Target="file:///south-korea/currency" TargetMode="External"/><Relationship Id="rId86" Type="http://schemas.openxmlformats.org/officeDocument/2006/relationships/hyperlink" Target="file:///russia/government-bond-yield" TargetMode="External"/><Relationship Id="rId151" Type="http://schemas.openxmlformats.org/officeDocument/2006/relationships/hyperlink" Target="file:///lin:us" TargetMode="External"/><Relationship Id="rId389" Type="http://schemas.openxmlformats.org/officeDocument/2006/relationships/hyperlink" Target="file:///exr:us" TargetMode="External"/><Relationship Id="rId554" Type="http://schemas.openxmlformats.org/officeDocument/2006/relationships/hyperlink" Target="file:///ndsn:us" TargetMode="External"/><Relationship Id="rId596" Type="http://schemas.openxmlformats.org/officeDocument/2006/relationships/hyperlink" Target="file:///ce:us" TargetMode="External"/><Relationship Id="rId193" Type="http://schemas.openxmlformats.org/officeDocument/2006/relationships/hyperlink" Target="file:///de:us" TargetMode="External"/><Relationship Id="rId207" Type="http://schemas.openxmlformats.org/officeDocument/2006/relationships/hyperlink" Target="file:///pld:us" TargetMode="External"/><Relationship Id="rId249" Type="http://schemas.openxmlformats.org/officeDocument/2006/relationships/hyperlink" Target="file:///usb:us" TargetMode="External"/><Relationship Id="rId414" Type="http://schemas.openxmlformats.org/officeDocument/2006/relationships/hyperlink" Target="file:///dow:us" TargetMode="External"/><Relationship Id="rId456" Type="http://schemas.openxmlformats.org/officeDocument/2006/relationships/hyperlink" Target="file:///fe:us" TargetMode="External"/><Relationship Id="rId498" Type="http://schemas.openxmlformats.org/officeDocument/2006/relationships/hyperlink" Target="file:///jec:us" TargetMode="External"/><Relationship Id="rId621" Type="http://schemas.openxmlformats.org/officeDocument/2006/relationships/hyperlink" Target="file:///commodity/wheat" TargetMode="External"/><Relationship Id="rId663" Type="http://schemas.openxmlformats.org/officeDocument/2006/relationships/hyperlink" Target="file:///amzn:us" TargetMode="External"/><Relationship Id="rId13" Type="http://schemas.openxmlformats.org/officeDocument/2006/relationships/hyperlink" Target="file:///sol:au" TargetMode="External"/><Relationship Id="rId109" Type="http://schemas.openxmlformats.org/officeDocument/2006/relationships/hyperlink" Target="file:///algusd:cur" TargetMode="External"/><Relationship Id="rId260" Type="http://schemas.openxmlformats.org/officeDocument/2006/relationships/hyperlink" Target="file:///cl:us" TargetMode="External"/><Relationship Id="rId316" Type="http://schemas.openxmlformats.org/officeDocument/2006/relationships/hyperlink" Target="file:///trgp:us" TargetMode="External"/><Relationship Id="rId523" Type="http://schemas.openxmlformats.org/officeDocument/2006/relationships/hyperlink" Target="file:///expd:us" TargetMode="External"/><Relationship Id="rId55" Type="http://schemas.openxmlformats.org/officeDocument/2006/relationships/hyperlink" Target="file:///italy/stock-market" TargetMode="External"/><Relationship Id="rId97" Type="http://schemas.openxmlformats.org/officeDocument/2006/relationships/hyperlink" Target="file:///ethusd:cur" TargetMode="External"/><Relationship Id="rId120" Type="http://schemas.openxmlformats.org/officeDocument/2006/relationships/hyperlink" Target="file:///jpm:us" TargetMode="External"/><Relationship Id="rId358" Type="http://schemas.openxmlformats.org/officeDocument/2006/relationships/hyperlink" Target="file:///xel:us" TargetMode="External"/><Relationship Id="rId565" Type="http://schemas.openxmlformats.org/officeDocument/2006/relationships/hyperlink" Target="file:///cday:us" TargetMode="External"/><Relationship Id="rId162" Type="http://schemas.openxmlformats.org/officeDocument/2006/relationships/hyperlink" Target="file:///adbe:us" TargetMode="External"/><Relationship Id="rId218" Type="http://schemas.openxmlformats.org/officeDocument/2006/relationships/hyperlink" Target="file:///shw:us" TargetMode="External"/><Relationship Id="rId425" Type="http://schemas.openxmlformats.org/officeDocument/2006/relationships/hyperlink" Target="file:///ntap:us" TargetMode="External"/><Relationship Id="rId467" Type="http://schemas.openxmlformats.org/officeDocument/2006/relationships/hyperlink" Target="file:///ctra:us" TargetMode="External"/><Relationship Id="rId632" Type="http://schemas.openxmlformats.org/officeDocument/2006/relationships/hyperlink" Target="file:///japan/currency" TargetMode="External"/><Relationship Id="rId271" Type="http://schemas.openxmlformats.org/officeDocument/2006/relationships/hyperlink" Target="file:///vst:us" TargetMode="External"/><Relationship Id="rId674" Type="http://schemas.openxmlformats.org/officeDocument/2006/relationships/hyperlink" Target="file:///cat:us" TargetMode="External"/><Relationship Id="rId24" Type="http://schemas.openxmlformats.org/officeDocument/2006/relationships/hyperlink" Target="file:///commodity/soybeans" TargetMode="External"/><Relationship Id="rId66" Type="http://schemas.openxmlformats.org/officeDocument/2006/relationships/hyperlink" Target="file:///msft:us" TargetMode="External"/><Relationship Id="rId131" Type="http://schemas.openxmlformats.org/officeDocument/2006/relationships/hyperlink" Target="file:///hd:us" TargetMode="External"/><Relationship Id="rId327" Type="http://schemas.openxmlformats.org/officeDocument/2006/relationships/hyperlink" Target="file:///d/us" TargetMode="External"/><Relationship Id="rId369" Type="http://schemas.openxmlformats.org/officeDocument/2006/relationships/hyperlink" Target="file:///ual:us" TargetMode="External"/><Relationship Id="rId534" Type="http://schemas.openxmlformats.org/officeDocument/2006/relationships/hyperlink" Target="file:///aptv:us" TargetMode="External"/><Relationship Id="rId576" Type="http://schemas.openxmlformats.org/officeDocument/2006/relationships/hyperlink" Target="file:///mgm:us" TargetMode="External"/><Relationship Id="rId173" Type="http://schemas.openxmlformats.org/officeDocument/2006/relationships/hyperlink" Target="file:///blk:us" TargetMode="External"/><Relationship Id="rId229" Type="http://schemas.openxmlformats.org/officeDocument/2006/relationships/hyperlink" Target="file:///hca:us" TargetMode="External"/><Relationship Id="rId380" Type="http://schemas.openxmlformats.org/officeDocument/2006/relationships/hyperlink" Target="file:///wltw:us" TargetMode="External"/><Relationship Id="rId436" Type="http://schemas.openxmlformats.org/officeDocument/2006/relationships/hyperlink" Target="file:///hal:us" TargetMode="External"/><Relationship Id="rId601" Type="http://schemas.openxmlformats.org/officeDocument/2006/relationships/hyperlink" Target="file:///bwa:us" TargetMode="External"/><Relationship Id="rId643" Type="http://schemas.openxmlformats.org/officeDocument/2006/relationships/hyperlink" Target="file:///currencies" TargetMode="External"/><Relationship Id="rId240" Type="http://schemas.openxmlformats.org/officeDocument/2006/relationships/hyperlink" Target="file:///pnc:us" TargetMode="External"/><Relationship Id="rId478" Type="http://schemas.openxmlformats.org/officeDocument/2006/relationships/hyperlink" Target="file:///ulta:us" TargetMode="External"/><Relationship Id="rId685" Type="http://schemas.openxmlformats.org/officeDocument/2006/relationships/hyperlink" Target="file:///italy/government-bond-yield" TargetMode="External"/><Relationship Id="rId35" Type="http://schemas.openxmlformats.org/officeDocument/2006/relationships/hyperlink" Target="file:///new-zealand/currency" TargetMode="External"/><Relationship Id="rId77" Type="http://schemas.openxmlformats.org/officeDocument/2006/relationships/hyperlink" Target="file:///gs:us" TargetMode="External"/><Relationship Id="rId100" Type="http://schemas.openxmlformats.org/officeDocument/2006/relationships/hyperlink" Target="file:///solusd:cur" TargetMode="External"/><Relationship Id="rId282" Type="http://schemas.openxmlformats.org/officeDocument/2006/relationships/hyperlink" Target="file:///slb:us" TargetMode="External"/><Relationship Id="rId338" Type="http://schemas.openxmlformats.org/officeDocument/2006/relationships/hyperlink" Target="file:///kmb:us" TargetMode="External"/><Relationship Id="rId503" Type="http://schemas.openxmlformats.org/officeDocument/2006/relationships/hyperlink" Target="file:///symc:us" TargetMode="External"/><Relationship Id="rId545" Type="http://schemas.openxmlformats.org/officeDocument/2006/relationships/hyperlink" Target="file:///vtrs:us" TargetMode="External"/><Relationship Id="rId587" Type="http://schemas.openxmlformats.org/officeDocument/2006/relationships/hyperlink" Target="file:///lw:us" TargetMode="External"/><Relationship Id="rId8" Type="http://schemas.openxmlformats.org/officeDocument/2006/relationships/hyperlink" Target="file:///frhc:us" TargetMode="External"/><Relationship Id="rId142" Type="http://schemas.openxmlformats.org/officeDocument/2006/relationships/hyperlink" Target="file:///acn:us" TargetMode="External"/><Relationship Id="rId184" Type="http://schemas.openxmlformats.org/officeDocument/2006/relationships/hyperlink" Target="file:///kkr:us" TargetMode="External"/><Relationship Id="rId391" Type="http://schemas.openxmlformats.org/officeDocument/2006/relationships/hyperlink" Target="file:///eqt:us" TargetMode="External"/><Relationship Id="rId405" Type="http://schemas.openxmlformats.org/officeDocument/2006/relationships/hyperlink" Target="file:///avb:us" TargetMode="External"/><Relationship Id="rId447" Type="http://schemas.openxmlformats.org/officeDocument/2006/relationships/hyperlink" Target="file:///nrg:us" TargetMode="External"/><Relationship Id="rId612" Type="http://schemas.openxmlformats.org/officeDocument/2006/relationships/hyperlink" Target="file:///commodity/crude-oil" TargetMode="External"/><Relationship Id="rId251" Type="http://schemas.openxmlformats.org/officeDocument/2006/relationships/hyperlink" Target="file:///regn:us" TargetMode="External"/><Relationship Id="rId489" Type="http://schemas.openxmlformats.org/officeDocument/2006/relationships/hyperlink" Target="file:///luv:us" TargetMode="External"/><Relationship Id="rId654" Type="http://schemas.openxmlformats.org/officeDocument/2006/relationships/hyperlink" Target="file:///china/stock-market" TargetMode="External"/><Relationship Id="rId696" Type="http://schemas.openxmlformats.org/officeDocument/2006/relationships/hyperlink" Target="file:///solusd:cur" TargetMode="External"/><Relationship Id="rId46" Type="http://schemas.openxmlformats.org/officeDocument/2006/relationships/hyperlink" Target="file:///united-states/currency" TargetMode="External"/><Relationship Id="rId293" Type="http://schemas.openxmlformats.org/officeDocument/2006/relationships/hyperlink" Target="file:///gww:us" TargetMode="External"/><Relationship Id="rId307" Type="http://schemas.openxmlformats.org/officeDocument/2006/relationships/hyperlink" Target="file:///dfs:us" TargetMode="External"/><Relationship Id="rId349" Type="http://schemas.openxmlformats.org/officeDocument/2006/relationships/hyperlink" Target="file:///vrsk:us" TargetMode="External"/><Relationship Id="rId514" Type="http://schemas.openxmlformats.org/officeDocument/2006/relationships/hyperlink" Target="file:///holx:us" TargetMode="External"/><Relationship Id="rId556" Type="http://schemas.openxmlformats.org/officeDocument/2006/relationships/hyperlink" Target="file:///hst:us" TargetMode="External"/><Relationship Id="rId88" Type="http://schemas.openxmlformats.org/officeDocument/2006/relationships/hyperlink" Target="file:///canada/government-bond-yield" TargetMode="External"/><Relationship Id="rId111" Type="http://schemas.openxmlformats.org/officeDocument/2006/relationships/hyperlink" Target="file:///crypto" TargetMode="External"/><Relationship Id="rId153" Type="http://schemas.openxmlformats.org/officeDocument/2006/relationships/hyperlink" Target="file:///ibm:us" TargetMode="External"/><Relationship Id="rId195" Type="http://schemas.openxmlformats.org/officeDocument/2006/relationships/hyperlink" Target="file:///bmy:us" TargetMode="External"/><Relationship Id="rId209" Type="http://schemas.openxmlformats.org/officeDocument/2006/relationships/hyperlink" Target="file:///cb:us" TargetMode="External"/><Relationship Id="rId360" Type="http://schemas.openxmlformats.org/officeDocument/2006/relationships/hyperlink" Target="file:///vmc:us" TargetMode="External"/><Relationship Id="rId416" Type="http://schemas.openxmlformats.org/officeDocument/2006/relationships/hyperlink" Target="file:///mtd:us" TargetMode="External"/><Relationship Id="rId598" Type="http://schemas.openxmlformats.org/officeDocument/2006/relationships/hyperlink" Target="file:///has:us" TargetMode="External"/><Relationship Id="rId220" Type="http://schemas.openxmlformats.org/officeDocument/2006/relationships/hyperlink" Target="file:///tt:us" TargetMode="External"/><Relationship Id="rId458" Type="http://schemas.openxmlformats.org/officeDocument/2006/relationships/hyperlink" Target="file:///expe:us" TargetMode="External"/><Relationship Id="rId623" Type="http://schemas.openxmlformats.org/officeDocument/2006/relationships/hyperlink" Target="file:///commodity/steel" TargetMode="External"/><Relationship Id="rId665" Type="http://schemas.openxmlformats.org/officeDocument/2006/relationships/hyperlink" Target="file:///nvda:us" TargetMode="External"/><Relationship Id="rId15" Type="http://schemas.openxmlformats.org/officeDocument/2006/relationships/hyperlink" Target="file:///united-states/stock-market" TargetMode="External"/><Relationship Id="rId57" Type="http://schemas.openxmlformats.org/officeDocument/2006/relationships/hyperlink" Target="file:///australia/stock-market" TargetMode="External"/><Relationship Id="rId262" Type="http://schemas.openxmlformats.org/officeDocument/2006/relationships/hyperlink" Target="file:///bdx:us" TargetMode="External"/><Relationship Id="rId318" Type="http://schemas.openxmlformats.org/officeDocument/2006/relationships/hyperlink" Target="file:///aaxn:us" TargetMode="External"/><Relationship Id="rId525" Type="http://schemas.openxmlformats.org/officeDocument/2006/relationships/hyperlink" Target="file:///dg:us" TargetMode="External"/><Relationship Id="rId567" Type="http://schemas.openxmlformats.org/officeDocument/2006/relationships/hyperlink" Target="file:///sjm:us" TargetMode="External"/><Relationship Id="rId99" Type="http://schemas.openxmlformats.org/officeDocument/2006/relationships/hyperlink" Target="file:///adausd:cur" TargetMode="External"/><Relationship Id="rId122" Type="http://schemas.openxmlformats.org/officeDocument/2006/relationships/hyperlink" Target="file:///lly:us" TargetMode="External"/><Relationship Id="rId164" Type="http://schemas.openxmlformats.org/officeDocument/2006/relationships/hyperlink" Target="file:///dhr:us" TargetMode="External"/><Relationship Id="rId371" Type="http://schemas.openxmlformats.org/officeDocument/2006/relationships/hyperlink" Target="file:///mlm:us" TargetMode="External"/><Relationship Id="rId427" Type="http://schemas.openxmlformats.org/officeDocument/2006/relationships/hyperlink" Target="file:///eqr:us" TargetMode="External"/><Relationship Id="rId469" Type="http://schemas.openxmlformats.org/officeDocument/2006/relationships/hyperlink" Target="file:///pkg:us" TargetMode="External"/><Relationship Id="rId634" Type="http://schemas.openxmlformats.org/officeDocument/2006/relationships/hyperlink" Target="file:///switzerland/currency" TargetMode="External"/><Relationship Id="rId676" Type="http://schemas.openxmlformats.org/officeDocument/2006/relationships/hyperlink" Target="file:///united-states/government-bond-yield" TargetMode="External"/><Relationship Id="rId26" Type="http://schemas.openxmlformats.org/officeDocument/2006/relationships/hyperlink" Target="file:///commodity/coal" TargetMode="External"/><Relationship Id="rId231" Type="http://schemas.openxmlformats.org/officeDocument/2006/relationships/hyperlink" Target="file:///duk:us" TargetMode="External"/><Relationship Id="rId273" Type="http://schemas.openxmlformats.org/officeDocument/2006/relationships/hyperlink" Target="file:///met:us" TargetMode="External"/><Relationship Id="rId329" Type="http://schemas.openxmlformats.org/officeDocument/2006/relationships/hyperlink" Target="file:///ctva:us" TargetMode="External"/><Relationship Id="rId480" Type="http://schemas.openxmlformats.org/officeDocument/2006/relationships/hyperlink" Target="file:///tsn:us" TargetMode="External"/><Relationship Id="rId536" Type="http://schemas.openxmlformats.org/officeDocument/2006/relationships/hyperlink" Target="file:///wrb:us" TargetMode="External"/><Relationship Id="rId701" Type="http://schemas.openxmlformats.org/officeDocument/2006/relationships/hyperlink" Target="file:///atmusd:cur" TargetMode="External"/><Relationship Id="rId68" Type="http://schemas.openxmlformats.org/officeDocument/2006/relationships/hyperlink" Target="file:///fb:us" TargetMode="External"/><Relationship Id="rId133" Type="http://schemas.openxmlformats.org/officeDocument/2006/relationships/hyperlink" Target="file:///bac:us" TargetMode="External"/><Relationship Id="rId175" Type="http://schemas.openxmlformats.org/officeDocument/2006/relationships/hyperlink" Target="file:///amat:us" TargetMode="External"/><Relationship Id="rId340" Type="http://schemas.openxmlformats.org/officeDocument/2006/relationships/hyperlink" Target="file:///kr:us" TargetMode="External"/><Relationship Id="rId578" Type="http://schemas.openxmlformats.org/officeDocument/2006/relationships/hyperlink" Target="file:///lkq:us" TargetMode="External"/><Relationship Id="rId200" Type="http://schemas.openxmlformats.org/officeDocument/2006/relationships/hyperlink" Target="file:///gild:us" TargetMode="External"/><Relationship Id="rId382" Type="http://schemas.openxmlformats.org/officeDocument/2006/relationships/hyperlink" Target="file:///dd:us" TargetMode="External"/><Relationship Id="rId438" Type="http://schemas.openxmlformats.org/officeDocument/2006/relationships/hyperlink" Target="file:///phm:us" TargetMode="External"/><Relationship Id="rId603" Type="http://schemas.openxmlformats.org/officeDocument/2006/relationships/hyperlink" Target="file:///cbs:us" TargetMode="External"/><Relationship Id="rId645" Type="http://schemas.openxmlformats.org/officeDocument/2006/relationships/hyperlink" Target="file:///indu:ind" TargetMode="External"/><Relationship Id="rId687" Type="http://schemas.openxmlformats.org/officeDocument/2006/relationships/hyperlink" Target="file:///south-africa/government-bond-yield" TargetMode="External"/><Relationship Id="rId242" Type="http://schemas.openxmlformats.org/officeDocument/2006/relationships/hyperlink" Target="file:///aon:us" TargetMode="External"/><Relationship Id="rId284" Type="http://schemas.openxmlformats.org/officeDocument/2006/relationships/hyperlink" Target="file:///pcar:us" TargetMode="External"/><Relationship Id="rId491" Type="http://schemas.openxmlformats.org/officeDocument/2006/relationships/hyperlink" Target="file:///mkc:us" TargetMode="External"/><Relationship Id="rId505" Type="http://schemas.openxmlformats.org/officeDocument/2006/relationships/hyperlink" Target="file:///pnr:us" TargetMode="External"/><Relationship Id="rId37" Type="http://schemas.openxmlformats.org/officeDocument/2006/relationships/hyperlink" Target="file:///china/currency" TargetMode="External"/><Relationship Id="rId79" Type="http://schemas.openxmlformats.org/officeDocument/2006/relationships/hyperlink" Target="file:///stocks" TargetMode="External"/><Relationship Id="rId102" Type="http://schemas.openxmlformats.org/officeDocument/2006/relationships/hyperlink" Target="file:///dotusd:cur" TargetMode="External"/><Relationship Id="rId144" Type="http://schemas.openxmlformats.org/officeDocument/2006/relationships/hyperlink" Target="file:///now:us" TargetMode="External"/><Relationship Id="rId547" Type="http://schemas.openxmlformats.org/officeDocument/2006/relationships/hyperlink" Target="file:///reg:us" TargetMode="External"/><Relationship Id="rId589" Type="http://schemas.openxmlformats.org/officeDocument/2006/relationships/hyperlink" Target="file:///enph:us" TargetMode="External"/><Relationship Id="rId90" Type="http://schemas.openxmlformats.org/officeDocument/2006/relationships/hyperlink" Target="file:///france/government-bond-yield" TargetMode="External"/><Relationship Id="rId186" Type="http://schemas.openxmlformats.org/officeDocument/2006/relationships/hyperlink" Target="file:///schw:us" TargetMode="External"/><Relationship Id="rId351" Type="http://schemas.openxmlformats.org/officeDocument/2006/relationships/hyperlink" Target="file:///exc:us" TargetMode="External"/><Relationship Id="rId393" Type="http://schemas.openxmlformats.org/officeDocument/2006/relationships/hyperlink" Target="file:///anss:us" TargetMode="External"/><Relationship Id="rId407" Type="http://schemas.openxmlformats.org/officeDocument/2006/relationships/hyperlink" Target="file:///stt:us" TargetMode="External"/><Relationship Id="rId449" Type="http://schemas.openxmlformats.org/officeDocument/2006/relationships/hyperlink" Target="file:///dvn:us" TargetMode="External"/><Relationship Id="rId614" Type="http://schemas.openxmlformats.org/officeDocument/2006/relationships/hyperlink" Target="file:///commodity/natural-gas" TargetMode="External"/><Relationship Id="rId656" Type="http://schemas.openxmlformats.org/officeDocument/2006/relationships/hyperlink" Target="file:///canada/stock-market" TargetMode="External"/><Relationship Id="rId211" Type="http://schemas.openxmlformats.org/officeDocument/2006/relationships/hyperlink" Target="file:///lrcx:us" TargetMode="External"/><Relationship Id="rId253" Type="http://schemas.openxmlformats.org/officeDocument/2006/relationships/hyperlink" Target="file:///tdg:us" TargetMode="External"/><Relationship Id="rId295" Type="http://schemas.openxmlformats.org/officeDocument/2006/relationships/hyperlink" Target="file:///amp:us" TargetMode="External"/><Relationship Id="rId309" Type="http://schemas.openxmlformats.org/officeDocument/2006/relationships/hyperlink" Target="file:///mnst:us" TargetMode="External"/><Relationship Id="rId460" Type="http://schemas.openxmlformats.org/officeDocument/2006/relationships/hyperlink" Target="file:///iff:us" TargetMode="External"/><Relationship Id="rId516" Type="http://schemas.openxmlformats.org/officeDocument/2006/relationships/hyperlink" Target="file:///key:us" TargetMode="External"/><Relationship Id="rId698" Type="http://schemas.openxmlformats.org/officeDocument/2006/relationships/hyperlink" Target="file:///dotusd:cur" TargetMode="External"/><Relationship Id="rId48" Type="http://schemas.openxmlformats.org/officeDocument/2006/relationships/hyperlink" Target="file:///united-states/stock-market" TargetMode="External"/><Relationship Id="rId113" Type="http://schemas.openxmlformats.org/officeDocument/2006/relationships/hyperlink" Target="file:///aapl:us" TargetMode="External"/><Relationship Id="rId320" Type="http://schemas.openxmlformats.org/officeDocument/2006/relationships/hyperlink" Target="file:///o/us" TargetMode="External"/><Relationship Id="rId558" Type="http://schemas.openxmlformats.org/officeDocument/2006/relationships/hyperlink" Target="file:///tech:us" TargetMode="External"/><Relationship Id="rId155" Type="http://schemas.openxmlformats.org/officeDocument/2006/relationships/hyperlink" Target="file:///mcd:us" TargetMode="External"/><Relationship Id="rId197" Type="http://schemas.openxmlformats.org/officeDocument/2006/relationships/hyperlink" Target="file:///lmt:us" TargetMode="External"/><Relationship Id="rId362" Type="http://schemas.openxmlformats.org/officeDocument/2006/relationships/hyperlink" Target="file:///yum:us" TargetMode="External"/><Relationship Id="rId418" Type="http://schemas.openxmlformats.org/officeDocument/2006/relationships/hyperlink" Target="file:///ftv:us" TargetMode="External"/><Relationship Id="rId625" Type="http://schemas.openxmlformats.org/officeDocument/2006/relationships/hyperlink" Target="file:///commodity/lumber" TargetMode="External"/><Relationship Id="rId222" Type="http://schemas.openxmlformats.org/officeDocument/2006/relationships/hyperlink" Target="file:///so:us" TargetMode="External"/><Relationship Id="rId264" Type="http://schemas.openxmlformats.org/officeDocument/2006/relationships/hyperlink" Target="file:///wday:us" TargetMode="External"/><Relationship Id="rId471" Type="http://schemas.openxmlformats.org/officeDocument/2006/relationships/hyperlink" Target="file:///cnp:us" TargetMode="External"/><Relationship Id="rId667" Type="http://schemas.openxmlformats.org/officeDocument/2006/relationships/hyperlink" Target="file:///jpm:us" TargetMode="External"/><Relationship Id="rId17" Type="http://schemas.openxmlformats.org/officeDocument/2006/relationships/hyperlink" Target="file:///commodity/brent-crude-oil" TargetMode="External"/><Relationship Id="rId59" Type="http://schemas.openxmlformats.org/officeDocument/2006/relationships/hyperlink" Target="file:///india/stock-market" TargetMode="External"/><Relationship Id="rId124" Type="http://schemas.openxmlformats.org/officeDocument/2006/relationships/hyperlink" Target="file:///brkb:us" TargetMode="External"/><Relationship Id="rId527" Type="http://schemas.openxmlformats.org/officeDocument/2006/relationships/hyperlink" Target="file:///cf:us" TargetMode="External"/><Relationship Id="rId569" Type="http://schemas.openxmlformats.org/officeDocument/2006/relationships/hyperlink" Target="file:///tap:us" TargetMode="External"/><Relationship Id="rId70" Type="http://schemas.openxmlformats.org/officeDocument/2006/relationships/hyperlink" Target="file:///v/us" TargetMode="External"/><Relationship Id="rId166" Type="http://schemas.openxmlformats.org/officeDocument/2006/relationships/hyperlink" Target="file:///intu:us" TargetMode="External"/><Relationship Id="rId331" Type="http://schemas.openxmlformats.org/officeDocument/2006/relationships/hyperlink" Target="file:///ame:us" TargetMode="External"/><Relationship Id="rId373" Type="http://schemas.openxmlformats.org/officeDocument/2006/relationships/hyperlink" Target="file:///mpwr:us" TargetMode="External"/><Relationship Id="rId429" Type="http://schemas.openxmlformats.org/officeDocument/2006/relationships/hyperlink" Target="file:///trow:us" TargetMode="External"/><Relationship Id="rId580" Type="http://schemas.openxmlformats.org/officeDocument/2006/relationships/hyperlink" Target="file:///wba:us" TargetMode="External"/><Relationship Id="rId636" Type="http://schemas.openxmlformats.org/officeDocument/2006/relationships/hyperlink" Target="file:///mexico/currency" TargetMode="External"/><Relationship Id="rId1" Type="http://schemas.openxmlformats.org/officeDocument/2006/relationships/hyperlink" Target="https://tradingeconomics.com/spx:ind" TargetMode="External"/><Relationship Id="rId233" Type="http://schemas.openxmlformats.org/officeDocument/2006/relationships/hyperlink" Target="file:///snps:us" TargetMode="External"/><Relationship Id="rId440" Type="http://schemas.openxmlformats.org/officeDocument/2006/relationships/hyperlink" Target="file:///wat:us" TargetMode="External"/><Relationship Id="rId678" Type="http://schemas.openxmlformats.org/officeDocument/2006/relationships/hyperlink" Target="file:///japan/government-bond-yield" TargetMode="External"/><Relationship Id="rId28" Type="http://schemas.openxmlformats.org/officeDocument/2006/relationships/hyperlink" Target="file:///commodity/eu-natural-gas" TargetMode="External"/><Relationship Id="rId275" Type="http://schemas.openxmlformats.org/officeDocument/2006/relationships/hyperlink" Target="file:///carr:us" TargetMode="External"/><Relationship Id="rId300" Type="http://schemas.openxmlformats.org/officeDocument/2006/relationships/hyperlink" Target="file:///sre:us" TargetMode="External"/><Relationship Id="rId482" Type="http://schemas.openxmlformats.org/officeDocument/2006/relationships/hyperlink" Target="file:///cms:us" TargetMode="External"/><Relationship Id="rId538" Type="http://schemas.openxmlformats.org/officeDocument/2006/relationships/hyperlink" Target="file:///akam:us" TargetMode="External"/><Relationship Id="rId703" Type="http://schemas.openxmlformats.org/officeDocument/2006/relationships/hyperlink" Target="file:///ltcusd:cur" TargetMode="External"/><Relationship Id="rId81" Type="http://schemas.openxmlformats.org/officeDocument/2006/relationships/hyperlink" Target="file:///united-kingdom/government-bond-yield" TargetMode="External"/><Relationship Id="rId135" Type="http://schemas.openxmlformats.org/officeDocument/2006/relationships/hyperlink" Target="file:///crm:us" TargetMode="External"/><Relationship Id="rId177" Type="http://schemas.openxmlformats.org/officeDocument/2006/relationships/hyperlink" Target="file:///bsx:us" TargetMode="External"/><Relationship Id="rId342" Type="http://schemas.openxmlformats.org/officeDocument/2006/relationships/hyperlink" Target="file:///lhx:us" TargetMode="External"/><Relationship Id="rId384" Type="http://schemas.openxmlformats.org/officeDocument/2006/relationships/hyperlink" Target="file:///irm:us" TargetMode="External"/><Relationship Id="rId591" Type="http://schemas.openxmlformats.org/officeDocument/2006/relationships/hyperlink" Target="file:///mktx:us" TargetMode="External"/><Relationship Id="rId605" Type="http://schemas.openxmlformats.org/officeDocument/2006/relationships/hyperlink" Target="file:///smci:us" TargetMode="External"/><Relationship Id="rId202" Type="http://schemas.openxmlformats.org/officeDocument/2006/relationships/hyperlink" Target="file:///ups:us" TargetMode="External"/><Relationship Id="rId244" Type="http://schemas.openxmlformats.org/officeDocument/2006/relationships/hyperlink" Target="file:///cof:us" TargetMode="External"/><Relationship Id="rId647" Type="http://schemas.openxmlformats.org/officeDocument/2006/relationships/hyperlink" Target="file:///japan/stock-market" TargetMode="External"/><Relationship Id="rId689" Type="http://schemas.openxmlformats.org/officeDocument/2006/relationships/hyperlink" Target="file:///switzerland/government-bond-yield" TargetMode="External"/><Relationship Id="rId39" Type="http://schemas.openxmlformats.org/officeDocument/2006/relationships/hyperlink" Target="file:///canada/currency" TargetMode="External"/><Relationship Id="rId286" Type="http://schemas.openxmlformats.org/officeDocument/2006/relationships/hyperlink" Target="file:///rop:us" TargetMode="External"/><Relationship Id="rId451" Type="http://schemas.openxmlformats.org/officeDocument/2006/relationships/hyperlink" Target="file:///zbh:us" TargetMode="External"/><Relationship Id="rId493" Type="http://schemas.openxmlformats.org/officeDocument/2006/relationships/hyperlink" Target="file:///invh:us" TargetMode="External"/><Relationship Id="rId507" Type="http://schemas.openxmlformats.org/officeDocument/2006/relationships/hyperlink" Target="file:///omc:us" TargetMode="External"/><Relationship Id="rId549" Type="http://schemas.openxmlformats.org/officeDocument/2006/relationships/hyperlink" Target="file:///solv:us" TargetMode="External"/><Relationship Id="rId50" Type="http://schemas.openxmlformats.org/officeDocument/2006/relationships/hyperlink" Target="file:///us100:ind" TargetMode="External"/><Relationship Id="rId104" Type="http://schemas.openxmlformats.org/officeDocument/2006/relationships/hyperlink" Target="file:///mtcusd:cur" TargetMode="External"/><Relationship Id="rId146" Type="http://schemas.openxmlformats.org/officeDocument/2006/relationships/hyperlink" Target="file:///ms:us" TargetMode="External"/><Relationship Id="rId188" Type="http://schemas.openxmlformats.org/officeDocument/2006/relationships/hyperlink" Target="file:///uber:us" TargetMode="External"/><Relationship Id="rId311" Type="http://schemas.openxmlformats.org/officeDocument/2006/relationships/hyperlink" Target="file:///all:us" TargetMode="External"/><Relationship Id="rId353" Type="http://schemas.openxmlformats.org/officeDocument/2006/relationships/hyperlink" Target="file:///cci:us" TargetMode="External"/><Relationship Id="rId395" Type="http://schemas.openxmlformats.org/officeDocument/2006/relationships/hyperlink" Target="file:///ttwo:us" TargetMode="External"/><Relationship Id="rId409" Type="http://schemas.openxmlformats.org/officeDocument/2006/relationships/hyperlink" Target="file:///xyl:us" TargetMode="External"/><Relationship Id="rId560" Type="http://schemas.openxmlformats.org/officeDocument/2006/relationships/hyperlink" Target="file:///cpb:us" TargetMode="External"/><Relationship Id="rId92" Type="http://schemas.openxmlformats.org/officeDocument/2006/relationships/hyperlink" Target="file:///china/government-bond-yield" TargetMode="External"/><Relationship Id="rId213" Type="http://schemas.openxmlformats.org/officeDocument/2006/relationships/hyperlink" Target="file:///pypl:us" TargetMode="External"/><Relationship Id="rId420" Type="http://schemas.openxmlformats.org/officeDocument/2006/relationships/hyperlink" Target="file:///gpn:us" TargetMode="External"/><Relationship Id="rId616" Type="http://schemas.openxmlformats.org/officeDocument/2006/relationships/hyperlink" Target="file:///commodity/heating-oil" TargetMode="External"/><Relationship Id="rId658" Type="http://schemas.openxmlformats.org/officeDocument/2006/relationships/hyperlink" Target="file:///brazil/stock-market" TargetMode="External"/><Relationship Id="rId255" Type="http://schemas.openxmlformats.org/officeDocument/2006/relationships/hyperlink" Target="file:///emr:us" TargetMode="External"/><Relationship Id="rId297" Type="http://schemas.openxmlformats.org/officeDocument/2006/relationships/hyperlink" Target="file:///uri:us" TargetMode="External"/><Relationship Id="rId462" Type="http://schemas.openxmlformats.org/officeDocument/2006/relationships/hyperlink" Target="file:///wy:us" TargetMode="External"/><Relationship Id="rId518" Type="http://schemas.openxmlformats.org/officeDocument/2006/relationships/hyperlink" Target="file:///rl:us" TargetMode="External"/><Relationship Id="rId115" Type="http://schemas.openxmlformats.org/officeDocument/2006/relationships/hyperlink" Target="file:///amzn:us" TargetMode="External"/><Relationship Id="rId157" Type="http://schemas.openxmlformats.org/officeDocument/2006/relationships/hyperlink" Target="file:///dis:us" TargetMode="External"/><Relationship Id="rId322" Type="http://schemas.openxmlformats.org/officeDocument/2006/relationships/hyperlink" Target="file:///aig:us" TargetMode="External"/><Relationship Id="rId364" Type="http://schemas.openxmlformats.org/officeDocument/2006/relationships/hyperlink" Target="file:///khc:us" TargetMode="External"/><Relationship Id="rId61" Type="http://schemas.openxmlformats.org/officeDocument/2006/relationships/hyperlink" Target="file:///russia/stock-market" TargetMode="External"/><Relationship Id="rId199" Type="http://schemas.openxmlformats.org/officeDocument/2006/relationships/hyperlink" Target="file:///mdt:us" TargetMode="External"/><Relationship Id="rId571" Type="http://schemas.openxmlformats.org/officeDocument/2006/relationships/hyperlink" Target="file:///emn:us" TargetMode="External"/><Relationship Id="rId627" Type="http://schemas.openxmlformats.org/officeDocument/2006/relationships/hyperlink" Target="file:///commodities" TargetMode="External"/><Relationship Id="rId669" Type="http://schemas.openxmlformats.org/officeDocument/2006/relationships/hyperlink" Target="file:///jnj:us" TargetMode="External"/><Relationship Id="rId19" Type="http://schemas.openxmlformats.org/officeDocument/2006/relationships/hyperlink" Target="file:///commodity/gasoline" TargetMode="External"/><Relationship Id="rId224" Type="http://schemas.openxmlformats.org/officeDocument/2006/relationships/hyperlink" Target="file:///mco:us" TargetMode="External"/><Relationship Id="rId266" Type="http://schemas.openxmlformats.org/officeDocument/2006/relationships/hyperlink" Target="file:///cvs:us" TargetMode="External"/><Relationship Id="rId431" Type="http://schemas.openxmlformats.org/officeDocument/2006/relationships/hyperlink" Target="file:///tyl:us" TargetMode="External"/><Relationship Id="rId473" Type="http://schemas.openxmlformats.org/officeDocument/2006/relationships/hyperlink" Target="file:///vrsn:us" TargetMode="External"/><Relationship Id="rId529" Type="http://schemas.openxmlformats.org/officeDocument/2006/relationships/hyperlink" Target="file:///pki:us" TargetMode="External"/><Relationship Id="rId680" Type="http://schemas.openxmlformats.org/officeDocument/2006/relationships/hyperlink" Target="file:///germany/government-bond-yield" TargetMode="External"/><Relationship Id="rId30" Type="http://schemas.openxmlformats.org/officeDocument/2006/relationships/hyperlink" Target="file:///commodity/iron-ore" TargetMode="External"/><Relationship Id="rId126" Type="http://schemas.openxmlformats.org/officeDocument/2006/relationships/hyperlink" Target="file:///ma:us" TargetMode="External"/><Relationship Id="rId168" Type="http://schemas.openxmlformats.org/officeDocument/2006/relationships/hyperlink" Target="file:///vz:us" TargetMode="External"/><Relationship Id="rId333" Type="http://schemas.openxmlformats.org/officeDocument/2006/relationships/hyperlink" Target="file:///fast:us" TargetMode="External"/><Relationship Id="rId540" Type="http://schemas.openxmlformats.org/officeDocument/2006/relationships/hyperlink" Target="file:///amcr:us" TargetMode="External"/><Relationship Id="rId72" Type="http://schemas.openxmlformats.org/officeDocument/2006/relationships/hyperlink" Target="file:///intc:us" TargetMode="External"/><Relationship Id="rId375" Type="http://schemas.openxmlformats.org/officeDocument/2006/relationships/hyperlink" Target="file:///efx:us" TargetMode="External"/><Relationship Id="rId582" Type="http://schemas.openxmlformats.org/officeDocument/2006/relationships/hyperlink" Target="file:///wynn:us" TargetMode="External"/><Relationship Id="rId638" Type="http://schemas.openxmlformats.org/officeDocument/2006/relationships/hyperlink" Target="file:///brazil/currency" TargetMode="External"/><Relationship Id="rId3" Type="http://schemas.openxmlformats.org/officeDocument/2006/relationships/hyperlink" Target="file:///8697:jp" TargetMode="External"/><Relationship Id="rId235" Type="http://schemas.openxmlformats.org/officeDocument/2006/relationships/hyperlink" Target="file:///ci:us" TargetMode="External"/><Relationship Id="rId277" Type="http://schemas.openxmlformats.org/officeDocument/2006/relationships/hyperlink" Target="file:///tfc:us" TargetMode="External"/><Relationship Id="rId400" Type="http://schemas.openxmlformats.org/officeDocument/2006/relationships/hyperlink" Target="file:///hsy:us" TargetMode="External"/><Relationship Id="rId442" Type="http://schemas.openxmlformats.org/officeDocument/2006/relationships/hyperlink" Target="file:///ppl:us" TargetMode="External"/><Relationship Id="rId484" Type="http://schemas.openxmlformats.org/officeDocument/2006/relationships/hyperlink" Target="file:///stld:us" TargetMode="External"/><Relationship Id="rId705" Type="http://schemas.openxmlformats.org/officeDocument/2006/relationships/hyperlink" Target="file:///algusd:cur" TargetMode="External"/><Relationship Id="rId137" Type="http://schemas.openxmlformats.org/officeDocument/2006/relationships/hyperlink" Target="file:///cvx:us" TargetMode="External"/><Relationship Id="rId302" Type="http://schemas.openxmlformats.org/officeDocument/2006/relationships/hyperlink" Target="file:///pwr:us" TargetMode="External"/><Relationship Id="rId344" Type="http://schemas.openxmlformats.org/officeDocument/2006/relationships/hyperlink" Target="file:///grmn:us" TargetMode="External"/><Relationship Id="rId691" Type="http://schemas.openxmlformats.org/officeDocument/2006/relationships/hyperlink" Target="file:///bonds" TargetMode="External"/><Relationship Id="rId41" Type="http://schemas.openxmlformats.org/officeDocument/2006/relationships/hyperlink" Target="file:///india/currency" TargetMode="External"/><Relationship Id="rId83" Type="http://schemas.openxmlformats.org/officeDocument/2006/relationships/hyperlink" Target="file:///australia/government-bond-yield" TargetMode="External"/><Relationship Id="rId179" Type="http://schemas.openxmlformats.org/officeDocument/2006/relationships/hyperlink" Target="file:///low:us" TargetMode="External"/><Relationship Id="rId386" Type="http://schemas.openxmlformats.org/officeDocument/2006/relationships/hyperlink" Target="file:///hpq:us" TargetMode="External"/><Relationship Id="rId551" Type="http://schemas.openxmlformats.org/officeDocument/2006/relationships/hyperlink" Target="file:///jkhy:us" TargetMode="External"/><Relationship Id="rId593" Type="http://schemas.openxmlformats.org/officeDocument/2006/relationships/hyperlink" Target="file:///aos:us" TargetMode="External"/><Relationship Id="rId607" Type="http://schemas.openxmlformats.org/officeDocument/2006/relationships/hyperlink" Target="file:///mid:ind" TargetMode="External"/><Relationship Id="rId649" Type="http://schemas.openxmlformats.org/officeDocument/2006/relationships/hyperlink" Target="file:///germany/stock-market" TargetMode="External"/><Relationship Id="rId190" Type="http://schemas.openxmlformats.org/officeDocument/2006/relationships/hyperlink" Target="file:///pgr:us" TargetMode="External"/><Relationship Id="rId204" Type="http://schemas.openxmlformats.org/officeDocument/2006/relationships/hyperlink" Target="file:///nke:us" TargetMode="External"/><Relationship Id="rId246" Type="http://schemas.openxmlformats.org/officeDocument/2006/relationships/hyperlink" Target="file:///mdlz:us" TargetMode="External"/><Relationship Id="rId288" Type="http://schemas.openxmlformats.org/officeDocument/2006/relationships/hyperlink" Target="file:///azo:us" TargetMode="External"/><Relationship Id="rId411" Type="http://schemas.openxmlformats.org/officeDocument/2006/relationships/hyperlink" Target="file:///nue:us" TargetMode="External"/><Relationship Id="rId453" Type="http://schemas.openxmlformats.org/officeDocument/2006/relationships/hyperlink" Target="file:///ptc:us" TargetMode="External"/><Relationship Id="rId509" Type="http://schemas.openxmlformats.org/officeDocument/2006/relationships/hyperlink" Target="file:///dgx:us" TargetMode="External"/><Relationship Id="rId660" Type="http://schemas.openxmlformats.org/officeDocument/2006/relationships/hyperlink" Target="file:///aapl:us" TargetMode="External"/><Relationship Id="rId106" Type="http://schemas.openxmlformats.org/officeDocument/2006/relationships/hyperlink" Target="file:///daiusd:cur" TargetMode="External"/><Relationship Id="rId313" Type="http://schemas.openxmlformats.org/officeDocument/2006/relationships/hyperlink" Target="file:///msci:us" TargetMode="External"/><Relationship Id="rId495" Type="http://schemas.openxmlformats.org/officeDocument/2006/relationships/hyperlink" Target="file:///bby:us" TargetMode="External"/><Relationship Id="rId10" Type="http://schemas.openxmlformats.org/officeDocument/2006/relationships/hyperlink" Target="file:///invea:ss" TargetMode="External"/><Relationship Id="rId52" Type="http://schemas.openxmlformats.org/officeDocument/2006/relationships/hyperlink" Target="file:///united-kingdom/stock-market" TargetMode="External"/><Relationship Id="rId94" Type="http://schemas.openxmlformats.org/officeDocument/2006/relationships/hyperlink" Target="file:///chile/government-bond-yield" TargetMode="External"/><Relationship Id="rId148" Type="http://schemas.openxmlformats.org/officeDocument/2006/relationships/hyperlink" Target="file:///tmo:us" TargetMode="External"/><Relationship Id="rId355" Type="http://schemas.openxmlformats.org/officeDocument/2006/relationships/hyperlink" Target="file:///iqv:us" TargetMode="External"/><Relationship Id="rId397" Type="http://schemas.openxmlformats.org/officeDocument/2006/relationships/hyperlink" Target="file:///tsco:us" TargetMode="External"/><Relationship Id="rId520" Type="http://schemas.openxmlformats.org/officeDocument/2006/relationships/hyperlink" Target="file:///incy:us" TargetMode="External"/><Relationship Id="rId562" Type="http://schemas.openxmlformats.org/officeDocument/2006/relationships/hyperlink" Target="file:///bxp:us" TargetMode="External"/><Relationship Id="rId618" Type="http://schemas.openxmlformats.org/officeDocument/2006/relationships/hyperlink" Target="file:///commodity/silver" TargetMode="External"/><Relationship Id="rId215" Type="http://schemas.openxmlformats.org/officeDocument/2006/relationships/hyperlink" Target="file:///aph:us" TargetMode="External"/><Relationship Id="rId257" Type="http://schemas.openxmlformats.org/officeDocument/2006/relationships/hyperlink" Target="file:///gd:us" TargetMode="External"/><Relationship Id="rId422" Type="http://schemas.openxmlformats.org/officeDocument/2006/relationships/hyperlink" Target="file:///nvr:us" TargetMode="External"/><Relationship Id="rId464" Type="http://schemas.openxmlformats.org/officeDocument/2006/relationships/hyperlink" Target="file:///ato:us" TargetMode="External"/><Relationship Id="rId299" Type="http://schemas.openxmlformats.org/officeDocument/2006/relationships/hyperlink" Target="file:///hwm:us" TargetMode="External"/><Relationship Id="rId63" Type="http://schemas.openxmlformats.org/officeDocument/2006/relationships/hyperlink" Target="file:///stocks" TargetMode="External"/><Relationship Id="rId159" Type="http://schemas.openxmlformats.org/officeDocument/2006/relationships/hyperlink" Target="file:///pm:us" TargetMode="External"/><Relationship Id="rId366" Type="http://schemas.openxmlformats.org/officeDocument/2006/relationships/hyperlink" Target="file:///etr:us" TargetMode="External"/><Relationship Id="rId573" Type="http://schemas.openxmlformats.org/officeDocument/2006/relationships/hyperlink" Target="file:///pnw:us" TargetMode="External"/><Relationship Id="rId226" Type="http://schemas.openxmlformats.org/officeDocument/2006/relationships/hyperlink" Target="file:///cdns:us" TargetMode="External"/><Relationship Id="rId433" Type="http://schemas.openxmlformats.org/officeDocument/2006/relationships/hyperlink" Target="file:///lyb:us" TargetMode="External"/><Relationship Id="rId640" Type="http://schemas.openxmlformats.org/officeDocument/2006/relationships/hyperlink" Target="file:///south-korea/currency" TargetMode="External"/><Relationship Id="rId74" Type="http://schemas.openxmlformats.org/officeDocument/2006/relationships/hyperlink" Target="file:///pg:us" TargetMode="External"/><Relationship Id="rId377" Type="http://schemas.openxmlformats.org/officeDocument/2006/relationships/hyperlink" Target="file:///hig:us" TargetMode="External"/><Relationship Id="rId500" Type="http://schemas.openxmlformats.org/officeDocument/2006/relationships/hyperlink" Target="file:///fds:us" TargetMode="External"/><Relationship Id="rId584" Type="http://schemas.openxmlformats.org/officeDocument/2006/relationships/hyperlink" Target="file:///mos:us" TargetMode="External"/><Relationship Id="rId5" Type="http://schemas.openxmlformats.org/officeDocument/2006/relationships/hyperlink" Target="file:///bmed:im" TargetMode="External"/><Relationship Id="rId237" Type="http://schemas.openxmlformats.org/officeDocument/2006/relationships/hyperlink" Target="file:///abnb:us" TargetMode="External"/><Relationship Id="rId444" Type="http://schemas.openxmlformats.org/officeDocument/2006/relationships/hyperlink" Target="file:///vtr:us" TargetMode="External"/><Relationship Id="rId651" Type="http://schemas.openxmlformats.org/officeDocument/2006/relationships/hyperlink" Target="file:///italy/stock-market" TargetMode="External"/><Relationship Id="rId290" Type="http://schemas.openxmlformats.org/officeDocument/2006/relationships/hyperlink" Target="file:///trv:us" TargetMode="External"/><Relationship Id="rId304" Type="http://schemas.openxmlformats.org/officeDocument/2006/relationships/hyperlink" Target="file:///psa:us" TargetMode="External"/><Relationship Id="rId388" Type="http://schemas.openxmlformats.org/officeDocument/2006/relationships/hyperlink" Target="file:///lyv:us" TargetMode="External"/><Relationship Id="rId511" Type="http://schemas.openxmlformats.org/officeDocument/2006/relationships/hyperlink" Target="file:///ni:us" TargetMode="External"/><Relationship Id="rId609" Type="http://schemas.openxmlformats.org/officeDocument/2006/relationships/hyperlink" Target="file:///united-states/stock-market" TargetMode="External"/><Relationship Id="rId85" Type="http://schemas.openxmlformats.org/officeDocument/2006/relationships/hyperlink" Target="file:///brazil/government-bond-yield" TargetMode="External"/><Relationship Id="rId150" Type="http://schemas.openxmlformats.org/officeDocument/2006/relationships/hyperlink" Target="file:///ge:us" TargetMode="External"/><Relationship Id="rId595" Type="http://schemas.openxmlformats.org/officeDocument/2006/relationships/hyperlink" Target="file:///hii:us" TargetMode="External"/><Relationship Id="rId248" Type="http://schemas.openxmlformats.org/officeDocument/2006/relationships/hyperlink" Target="file:///zts:us" TargetMode="External"/><Relationship Id="rId455" Type="http://schemas.openxmlformats.org/officeDocument/2006/relationships/hyperlink" Target="file:///wdc:us" TargetMode="External"/><Relationship Id="rId662" Type="http://schemas.openxmlformats.org/officeDocument/2006/relationships/hyperlink" Target="file:///msft:us" TargetMode="External"/><Relationship Id="rId12" Type="http://schemas.openxmlformats.org/officeDocument/2006/relationships/hyperlink" Target="file:///pay:ln" TargetMode="External"/><Relationship Id="rId108" Type="http://schemas.openxmlformats.org/officeDocument/2006/relationships/hyperlink" Target="file:///uniusd:cur" TargetMode="External"/><Relationship Id="rId315" Type="http://schemas.openxmlformats.org/officeDocument/2006/relationships/hyperlink" Target="file:///cor:us" TargetMode="External"/><Relationship Id="rId522" Type="http://schemas.openxmlformats.org/officeDocument/2006/relationships/hyperlink" Target="file:///re:us" TargetMode="External"/><Relationship Id="rId96" Type="http://schemas.openxmlformats.org/officeDocument/2006/relationships/hyperlink" Target="file:///btcusd:cur" TargetMode="External"/><Relationship Id="rId161" Type="http://schemas.openxmlformats.org/officeDocument/2006/relationships/hyperlink" Target="file:///qcom:us" TargetMode="External"/><Relationship Id="rId399" Type="http://schemas.openxmlformats.org/officeDocument/2006/relationships/hyperlink" Target="file:///mchp:us" TargetMode="External"/><Relationship Id="rId259" Type="http://schemas.openxmlformats.org/officeDocument/2006/relationships/hyperlink" Target="file:///apd:us" TargetMode="External"/><Relationship Id="rId466" Type="http://schemas.openxmlformats.org/officeDocument/2006/relationships/hyperlink" Target="file:///ste:us" TargetMode="External"/><Relationship Id="rId673" Type="http://schemas.openxmlformats.org/officeDocument/2006/relationships/hyperlink" Target="file:///gs:us" TargetMode="External"/><Relationship Id="rId23" Type="http://schemas.openxmlformats.org/officeDocument/2006/relationships/hyperlink" Target="file:///commodity/copper" TargetMode="External"/><Relationship Id="rId119" Type="http://schemas.openxmlformats.org/officeDocument/2006/relationships/hyperlink" Target="file:///goog:us" TargetMode="External"/><Relationship Id="rId326" Type="http://schemas.openxmlformats.org/officeDocument/2006/relationships/hyperlink" Target="file:///fico:us" TargetMode="External"/><Relationship Id="rId533" Type="http://schemas.openxmlformats.org/officeDocument/2006/relationships/hyperlink" Target="file:///txt:us" TargetMode="External"/><Relationship Id="rId172" Type="http://schemas.openxmlformats.org/officeDocument/2006/relationships/hyperlink" Target="file:///bkng:us" TargetMode="External"/><Relationship Id="rId477" Type="http://schemas.openxmlformats.org/officeDocument/2006/relationships/hyperlink" Target="file:///ip:us" TargetMode="External"/><Relationship Id="rId600" Type="http://schemas.openxmlformats.org/officeDocument/2006/relationships/hyperlink" Target="file:///czr:us" TargetMode="External"/><Relationship Id="rId684" Type="http://schemas.openxmlformats.org/officeDocument/2006/relationships/hyperlink" Target="file:///canada/government-bond-yield" TargetMode="External"/><Relationship Id="rId337" Type="http://schemas.openxmlformats.org/officeDocument/2006/relationships/hyperlink" Target="file:///cbre:us" TargetMode="External"/><Relationship Id="rId34" Type="http://schemas.openxmlformats.org/officeDocument/2006/relationships/hyperlink" Target="file:///australia/currency" TargetMode="External"/><Relationship Id="rId544" Type="http://schemas.openxmlformats.org/officeDocument/2006/relationships/hyperlink" Target="file:///swk:us" TargetMode="External"/><Relationship Id="rId183" Type="http://schemas.openxmlformats.org/officeDocument/2006/relationships/hyperlink" Target="file:///amgn:us" TargetMode="External"/><Relationship Id="rId390" Type="http://schemas.openxmlformats.org/officeDocument/2006/relationships/hyperlink" Target="file:///ed:us" TargetMode="External"/><Relationship Id="rId404" Type="http://schemas.openxmlformats.org/officeDocument/2006/relationships/hyperlink" Target="file:///bro:us" TargetMode="External"/><Relationship Id="rId611" Type="http://schemas.openxmlformats.org/officeDocument/2006/relationships/hyperlink" Target="file:///vix:ind" TargetMode="External"/><Relationship Id="rId250" Type="http://schemas.openxmlformats.org/officeDocument/2006/relationships/hyperlink" Target="file:///well:us" TargetMode="External"/><Relationship Id="rId488" Type="http://schemas.openxmlformats.org/officeDocument/2006/relationships/hyperlink" Target="file:///coo:us" TargetMode="External"/><Relationship Id="rId695" Type="http://schemas.openxmlformats.org/officeDocument/2006/relationships/hyperlink" Target="file:///adausd:cur" TargetMode="External"/><Relationship Id="rId709" Type="http://schemas.openxmlformats.org/officeDocument/2006/relationships/queryTable" Target="../queryTables/queryTable44.xml"/><Relationship Id="rId45" Type="http://schemas.openxmlformats.org/officeDocument/2006/relationships/hyperlink" Target="file:///turkey/currency" TargetMode="External"/><Relationship Id="rId110" Type="http://schemas.openxmlformats.org/officeDocument/2006/relationships/hyperlink" Target="file:///bchusd:cur" TargetMode="External"/><Relationship Id="rId348" Type="http://schemas.openxmlformats.org/officeDocument/2006/relationships/hyperlink" Target="file:///gehc:us" TargetMode="External"/><Relationship Id="rId555" Type="http://schemas.openxmlformats.org/officeDocument/2006/relationships/hyperlink" Target="file:///cag:us" TargetMode="External"/><Relationship Id="rId194" Type="http://schemas.openxmlformats.org/officeDocument/2006/relationships/hyperlink" Target="file:///panw:us" TargetMode="External"/><Relationship Id="rId208" Type="http://schemas.openxmlformats.org/officeDocument/2006/relationships/hyperlink" Target="file:///ceg:us" TargetMode="External"/><Relationship Id="rId415" Type="http://schemas.openxmlformats.org/officeDocument/2006/relationships/hyperlink" Target="file:///el:us" TargetMode="External"/><Relationship Id="rId622" Type="http://schemas.openxmlformats.org/officeDocument/2006/relationships/hyperlink" Target="file:///commodity/coal" TargetMode="External"/><Relationship Id="rId261" Type="http://schemas.openxmlformats.org/officeDocument/2006/relationships/hyperlink" Target="file:///ajg:us" TargetMode="External"/><Relationship Id="rId499" Type="http://schemas.openxmlformats.org/officeDocument/2006/relationships/hyperlink" Target="file:///ess:us" TargetMode="External"/><Relationship Id="rId56" Type="http://schemas.openxmlformats.org/officeDocument/2006/relationships/hyperlink" Target="file:///spain/stock-market" TargetMode="External"/><Relationship Id="rId359" Type="http://schemas.openxmlformats.org/officeDocument/2006/relationships/hyperlink" Target="file:///rmd:us" TargetMode="External"/><Relationship Id="rId566" Type="http://schemas.openxmlformats.org/officeDocument/2006/relationships/hyperlink" Target="file:///nclh:us" TargetMode="External"/><Relationship Id="rId121" Type="http://schemas.openxmlformats.org/officeDocument/2006/relationships/hyperlink" Target="file:///wmt:us" TargetMode="External"/><Relationship Id="rId219" Type="http://schemas.openxmlformats.org/officeDocument/2006/relationships/hyperlink" Target="file:///antm:us" TargetMode="External"/><Relationship Id="rId426" Type="http://schemas.openxmlformats.org/officeDocument/2006/relationships/hyperlink" Target="file:///chd:us" TargetMode="External"/><Relationship Id="rId633" Type="http://schemas.openxmlformats.org/officeDocument/2006/relationships/hyperlink" Target="file:///china/currency" TargetMode="External"/><Relationship Id="rId67" Type="http://schemas.openxmlformats.org/officeDocument/2006/relationships/hyperlink" Target="file:///amzn:us" TargetMode="External"/><Relationship Id="rId272" Type="http://schemas.openxmlformats.org/officeDocument/2006/relationships/hyperlink" Target="file:///tgt:us" TargetMode="External"/><Relationship Id="rId577" Type="http://schemas.openxmlformats.org/officeDocument/2006/relationships/hyperlink" Target="file:///bg:us" TargetMode="External"/><Relationship Id="rId700" Type="http://schemas.openxmlformats.org/officeDocument/2006/relationships/hyperlink" Target="file:///mtcusd:cur" TargetMode="External"/><Relationship Id="rId132" Type="http://schemas.openxmlformats.org/officeDocument/2006/relationships/hyperlink" Target="file:///pg:us" TargetMode="External"/><Relationship Id="rId437" Type="http://schemas.openxmlformats.org/officeDocument/2006/relationships/hyperlink" Target="file:///dte:us" TargetMode="External"/><Relationship Id="rId644" Type="http://schemas.openxmlformats.org/officeDocument/2006/relationships/hyperlink" Target="file:///united-states/stock-market" TargetMode="External"/><Relationship Id="rId283" Type="http://schemas.openxmlformats.org/officeDocument/2006/relationships/hyperlink" Target="file:///afl:us" TargetMode="External"/><Relationship Id="rId490" Type="http://schemas.openxmlformats.org/officeDocument/2006/relationships/hyperlink" Target="file:///trmb:us" TargetMode="External"/><Relationship Id="rId504" Type="http://schemas.openxmlformats.org/officeDocument/2006/relationships/hyperlink" Target="file:///mas:us" TargetMode="External"/><Relationship Id="rId78" Type="http://schemas.openxmlformats.org/officeDocument/2006/relationships/hyperlink" Target="file:///cat:us" TargetMode="External"/><Relationship Id="rId143" Type="http://schemas.openxmlformats.org/officeDocument/2006/relationships/hyperlink" Target="file:///mrk:us" TargetMode="External"/><Relationship Id="rId350" Type="http://schemas.openxmlformats.org/officeDocument/2006/relationships/hyperlink" Target="file:///ctsh:us" TargetMode="External"/><Relationship Id="rId588" Type="http://schemas.openxmlformats.org/officeDocument/2006/relationships/hyperlink" Target="file:///apa:us" TargetMode="External"/><Relationship Id="rId9" Type="http://schemas.openxmlformats.org/officeDocument/2006/relationships/hyperlink" Target="file:///gqg:au" TargetMode="External"/><Relationship Id="rId210" Type="http://schemas.openxmlformats.org/officeDocument/2006/relationships/hyperlink" Target="file:///mmc:us" TargetMode="External"/><Relationship Id="rId448" Type="http://schemas.openxmlformats.org/officeDocument/2006/relationships/hyperlink" Target="file:///rol:us" TargetMode="External"/><Relationship Id="rId655" Type="http://schemas.openxmlformats.org/officeDocument/2006/relationships/hyperlink" Target="file:///india/stock-market" TargetMode="External"/><Relationship Id="rId294" Type="http://schemas.openxmlformats.org/officeDocument/2006/relationships/hyperlink" Target="file:///fcx:us" TargetMode="External"/><Relationship Id="rId308" Type="http://schemas.openxmlformats.org/officeDocument/2006/relationships/hyperlink" Target="file:///cmi:us" TargetMode="External"/><Relationship Id="rId515" Type="http://schemas.openxmlformats.org/officeDocument/2006/relationships/hyperlink" Target="file:///bll:us" TargetMode="External"/><Relationship Id="rId89" Type="http://schemas.openxmlformats.org/officeDocument/2006/relationships/hyperlink" Target="file:///italy/government-bond-yield" TargetMode="External"/><Relationship Id="rId154" Type="http://schemas.openxmlformats.org/officeDocument/2006/relationships/hyperlink" Target="file:///gs:us" TargetMode="External"/><Relationship Id="rId361" Type="http://schemas.openxmlformats.org/officeDocument/2006/relationships/hyperlink" Target="file:///idxx:us" TargetMode="External"/><Relationship Id="rId599" Type="http://schemas.openxmlformats.org/officeDocument/2006/relationships/hyperlink" Target="file:///ivz:us" TargetMode="External"/><Relationship Id="rId459" Type="http://schemas.openxmlformats.org/officeDocument/2006/relationships/hyperlink" Target="file:///ntrs:us" TargetMode="External"/><Relationship Id="rId666" Type="http://schemas.openxmlformats.org/officeDocument/2006/relationships/hyperlink" Target="file:///v/us" TargetMode="External"/><Relationship Id="rId16" Type="http://schemas.openxmlformats.org/officeDocument/2006/relationships/hyperlink" Target="file:///commodity/crude-oil" TargetMode="External"/><Relationship Id="rId221" Type="http://schemas.openxmlformats.org/officeDocument/2006/relationships/hyperlink" Target="file:///eqix:us" TargetMode="External"/><Relationship Id="rId319" Type="http://schemas.openxmlformats.org/officeDocument/2006/relationships/hyperlink" Target="file:///ndaq:us" TargetMode="External"/><Relationship Id="rId526" Type="http://schemas.openxmlformats.org/officeDocument/2006/relationships/hyperlink" Target="file:///avy:us" TargetMode="External"/><Relationship Id="rId165" Type="http://schemas.openxmlformats.org/officeDocument/2006/relationships/hyperlink" Target="file:///txn:us" TargetMode="External"/><Relationship Id="rId372" Type="http://schemas.openxmlformats.org/officeDocument/2006/relationships/hyperlink" Target="file:///gis:us" TargetMode="External"/><Relationship Id="rId677" Type="http://schemas.openxmlformats.org/officeDocument/2006/relationships/hyperlink" Target="file:///united-kingdom/government-bond-yield" TargetMode="External"/><Relationship Id="rId232" Type="http://schemas.openxmlformats.org/officeDocument/2006/relationships/hyperlink" Target="file:///wm:us" TargetMode="External"/><Relationship Id="rId27" Type="http://schemas.openxmlformats.org/officeDocument/2006/relationships/hyperlink" Target="file:///commodity/steel" TargetMode="External"/><Relationship Id="rId537" Type="http://schemas.openxmlformats.org/officeDocument/2006/relationships/hyperlink" Target="file:///peak:us" TargetMode="External"/><Relationship Id="rId80" Type="http://schemas.openxmlformats.org/officeDocument/2006/relationships/hyperlink" Target="file:///united-states/government-bond-yield" TargetMode="External"/><Relationship Id="rId176" Type="http://schemas.openxmlformats.org/officeDocument/2006/relationships/hyperlink" Target="file:///unp:us" TargetMode="External"/><Relationship Id="rId383" Type="http://schemas.openxmlformats.org/officeDocument/2006/relationships/hyperlink" Target="file:///cnc:us" TargetMode="External"/><Relationship Id="rId590" Type="http://schemas.openxmlformats.org/officeDocument/2006/relationships/hyperlink" Target="file:///crl:us" TargetMode="External"/><Relationship Id="rId604" Type="http://schemas.openxmlformats.org/officeDocument/2006/relationships/hyperlink" Target="file:///nws:us" TargetMode="External"/><Relationship Id="rId243" Type="http://schemas.openxmlformats.org/officeDocument/2006/relationships/hyperlink" Target="file:///mck:us" TargetMode="External"/><Relationship Id="rId450" Type="http://schemas.openxmlformats.org/officeDocument/2006/relationships/hyperlink" Target="file:///on:us" TargetMode="External"/><Relationship Id="rId688" Type="http://schemas.openxmlformats.org/officeDocument/2006/relationships/hyperlink" Target="file:///china/government-bond-yield" TargetMode="External"/><Relationship Id="rId38" Type="http://schemas.openxmlformats.org/officeDocument/2006/relationships/hyperlink" Target="file:///switzerland/currency" TargetMode="External"/><Relationship Id="rId103" Type="http://schemas.openxmlformats.org/officeDocument/2006/relationships/hyperlink" Target="file:///avxusd:cur" TargetMode="External"/><Relationship Id="rId310" Type="http://schemas.openxmlformats.org/officeDocument/2006/relationships/hyperlink" Target="file:///rost:us" TargetMode="External"/><Relationship Id="rId548" Type="http://schemas.openxmlformats.org/officeDocument/2006/relationships/hyperlink" Target="file:///kmx:us" TargetMode="External"/><Relationship Id="rId91" Type="http://schemas.openxmlformats.org/officeDocument/2006/relationships/hyperlink" Target="file:///south-africa/government-bond-yield" TargetMode="External"/><Relationship Id="rId187" Type="http://schemas.openxmlformats.org/officeDocument/2006/relationships/hyperlink" Target="file:///cmcsa:us" TargetMode="External"/><Relationship Id="rId394" Type="http://schemas.openxmlformats.org/officeDocument/2006/relationships/hyperlink" Target="file:///cah:us" TargetMode="External"/><Relationship Id="rId408" Type="http://schemas.openxmlformats.org/officeDocument/2006/relationships/hyperlink" Target="file:///fitb:us" TargetMode="External"/><Relationship Id="rId615" Type="http://schemas.openxmlformats.org/officeDocument/2006/relationships/hyperlink" Target="file:///commodity/gasoline" TargetMode="External"/><Relationship Id="rId254" Type="http://schemas.openxmlformats.org/officeDocument/2006/relationships/hyperlink" Target="file:///eog:us" TargetMode="External"/><Relationship Id="rId699" Type="http://schemas.openxmlformats.org/officeDocument/2006/relationships/hyperlink" Target="file:///avxusd:cur" TargetMode="External"/><Relationship Id="rId49" Type="http://schemas.openxmlformats.org/officeDocument/2006/relationships/hyperlink" Target="file:///indu:ind" TargetMode="External"/><Relationship Id="rId114" Type="http://schemas.openxmlformats.org/officeDocument/2006/relationships/hyperlink" Target="file:///msft:us" TargetMode="External"/><Relationship Id="rId461" Type="http://schemas.openxmlformats.org/officeDocument/2006/relationships/hyperlink" Target="file:///jbl:us" TargetMode="External"/><Relationship Id="rId559" Type="http://schemas.openxmlformats.org/officeDocument/2006/relationships/hyperlink" Target="file:///cpt:us" TargetMode="External"/><Relationship Id="rId198" Type="http://schemas.openxmlformats.org/officeDocument/2006/relationships/hyperlink" Target="file:///fisv:us" TargetMode="External"/><Relationship Id="rId321" Type="http://schemas.openxmlformats.org/officeDocument/2006/relationships/hyperlink" Target="file:///vlo:us" TargetMode="External"/><Relationship Id="rId419" Type="http://schemas.openxmlformats.org/officeDocument/2006/relationships/hyperlink" Target="file:///br:us" TargetMode="External"/><Relationship Id="rId626" Type="http://schemas.openxmlformats.org/officeDocument/2006/relationships/hyperlink" Target="file:///commodity/iron-ore" TargetMode="External"/><Relationship Id="rId265" Type="http://schemas.openxmlformats.org/officeDocument/2006/relationships/hyperlink" Target="file:///kmi:us" TargetMode="External"/><Relationship Id="rId472" Type="http://schemas.openxmlformats.org/officeDocument/2006/relationships/hyperlink" Target="file:///cboe:us" TargetMode="External"/><Relationship Id="rId125" Type="http://schemas.openxmlformats.org/officeDocument/2006/relationships/hyperlink" Target="file:///orcl:us" TargetMode="External"/><Relationship Id="rId332" Type="http://schemas.openxmlformats.org/officeDocument/2006/relationships/hyperlink" Target="file:///peg:u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quote.ru/?utm_source=topline" TargetMode="External"/><Relationship Id="rId13" Type="http://schemas.openxmlformats.org/officeDocument/2006/relationships/hyperlink" Target="https://www.ismworld.org/supply-management-news-and-reports/reports/ism-report-on-business/services/november/" TargetMode="External"/><Relationship Id="rId3" Type="http://schemas.openxmlformats.org/officeDocument/2006/relationships/hyperlink" Target="https://www.bankofengland.co.uk/" TargetMode="External"/><Relationship Id="rId7" Type="http://schemas.openxmlformats.org/officeDocument/2006/relationships/hyperlink" Target="https://www.cnbc.com/" TargetMode="External"/><Relationship Id="rId12" Type="http://schemas.openxmlformats.org/officeDocument/2006/relationships/hyperlink" Target="https://www.ismworld.org/supply-management-news-and-reports/reports/ism-report-on-business/pmi/november/" TargetMode="External"/><Relationship Id="rId2" Type="http://schemas.openxmlformats.org/officeDocument/2006/relationships/hyperlink" Target="https://www.federalreserve.gov/" TargetMode="External"/><Relationship Id="rId1" Type="http://schemas.openxmlformats.org/officeDocument/2006/relationships/hyperlink" Target="https://cbr.ru/eng/" TargetMode="External"/><Relationship Id="rId6" Type="http://schemas.openxmlformats.org/officeDocument/2006/relationships/hyperlink" Target="https://finance.yahoo.com/topic/economic-news" TargetMode="External"/><Relationship Id="rId11" Type="http://schemas.openxmlformats.org/officeDocument/2006/relationships/hyperlink" Target="https://www.google.com/finance/markets/indexes" TargetMode="External"/><Relationship Id="rId5" Type="http://schemas.openxmlformats.org/officeDocument/2006/relationships/hyperlink" Target="https://tradingeconomics.com/stream" TargetMode="External"/><Relationship Id="rId10" Type="http://schemas.openxmlformats.org/officeDocument/2006/relationships/hyperlink" Target="https://tradingeconomics.com/stocks" TargetMode="External"/><Relationship Id="rId4" Type="http://schemas.openxmlformats.org/officeDocument/2006/relationships/hyperlink" Target="https://www.ecb.europa.eu/home/html/index.en.html" TargetMode="External"/><Relationship Id="rId9" Type="http://schemas.openxmlformats.org/officeDocument/2006/relationships/hyperlink" Target="https://finance.yahoo.com/world-indi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09CFD-0865-7943-A924-7CE655605AE3}">
  <dimension ref="B2:E16"/>
  <sheetViews>
    <sheetView tabSelected="1" workbookViewId="0">
      <selection activeCell="H9" sqref="H9"/>
    </sheetView>
  </sheetViews>
  <sheetFormatPr baseColWidth="10" defaultRowHeight="16"/>
  <cols>
    <col min="2" max="2" width="21.83203125" customWidth="1"/>
    <col min="3" max="3" width="17.33203125" customWidth="1"/>
    <col min="4" max="4" width="21.6640625" customWidth="1"/>
    <col min="5" max="5" width="32.83203125" customWidth="1"/>
  </cols>
  <sheetData>
    <row r="2" spans="2:5" ht="24">
      <c r="B2" s="196" t="s">
        <v>2092</v>
      </c>
    </row>
    <row r="4" spans="2:5">
      <c r="B4" t="s">
        <v>2096</v>
      </c>
    </row>
    <row r="5" spans="2:5">
      <c r="B5" t="s">
        <v>2093</v>
      </c>
    </row>
    <row r="9" spans="2:5" ht="19">
      <c r="B9" s="11" t="s">
        <v>4</v>
      </c>
      <c r="C9" s="11" t="s">
        <v>2097</v>
      </c>
      <c r="D9" s="11" t="s">
        <v>2098</v>
      </c>
      <c r="E9" s="11" t="s">
        <v>2099</v>
      </c>
    </row>
    <row r="10" spans="2:5" ht="57">
      <c r="B10" s="200">
        <v>45681</v>
      </c>
      <c r="C10" s="198">
        <v>1</v>
      </c>
      <c r="D10" s="14" t="s">
        <v>2094</v>
      </c>
      <c r="E10" s="32" t="s">
        <v>2100</v>
      </c>
    </row>
    <row r="11" spans="2:5" ht="18">
      <c r="B11" s="201"/>
      <c r="C11" s="199"/>
      <c r="D11" s="12"/>
      <c r="E11" s="31"/>
    </row>
    <row r="12" spans="2:5" ht="18">
      <c r="B12" s="202"/>
      <c r="C12" s="198"/>
      <c r="D12" s="14"/>
      <c r="E12" s="32"/>
    </row>
    <row r="13" spans="2:5" ht="18">
      <c r="B13" s="201"/>
      <c r="C13" s="199"/>
      <c r="D13" s="12"/>
      <c r="E13" s="31"/>
    </row>
    <row r="15" spans="2:5" ht="19">
      <c r="B15" s="197" t="s">
        <v>2095</v>
      </c>
    </row>
    <row r="16" spans="2:5">
      <c r="B16" t="s">
        <v>2094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496F4-6938-2640-98D1-16CD91E0CB21}">
  <sheetPr>
    <tabColor rgb="FF92D050"/>
  </sheetPr>
  <dimension ref="A1:BI82"/>
  <sheetViews>
    <sheetView zoomScaleNormal="100" workbookViewId="0">
      <pane xSplit="12" ySplit="3" topLeftCell="BB4" activePane="bottomRight" state="frozen"/>
      <selection pane="topRight" activeCell="M1" sqref="M1"/>
      <selection pane="bottomLeft" activeCell="A4" sqref="A4"/>
      <selection pane="bottomRight" activeCell="B58" sqref="B58:C62"/>
    </sheetView>
  </sheetViews>
  <sheetFormatPr baseColWidth="10" defaultRowHeight="16" outlineLevelCol="1"/>
  <cols>
    <col min="2" max="2" width="10.83203125" style="5"/>
    <col min="3" max="3" width="15.6640625" style="33" customWidth="1"/>
    <col min="4" max="5" width="35.33203125" style="2" hidden="1" customWidth="1" outlineLevel="1"/>
    <col min="6" max="6" width="12.5" bestFit="1" customWidth="1" collapsed="1"/>
    <col min="8" max="8" width="14.83203125" style="8" customWidth="1"/>
    <col min="9" max="9" width="59.1640625" style="123" hidden="1" customWidth="1" outlineLevel="1"/>
    <col min="10" max="10" width="14.83203125" style="8" hidden="1" customWidth="1" outlineLevel="1"/>
    <col min="11" max="11" width="10.83203125" style="44" collapsed="1"/>
    <col min="12" max="12" width="10.83203125" style="44"/>
    <col min="13" max="13" width="21.83203125" style="151" customWidth="1"/>
    <col min="14" max="14" width="13.83203125" style="112" customWidth="1"/>
    <col min="15" max="15" width="24.1640625" style="63" customWidth="1"/>
    <col min="16" max="16" width="13.6640625" customWidth="1"/>
    <col min="17" max="17" width="28.33203125" style="63" customWidth="1" outlineLevel="1"/>
    <col min="18" max="18" width="12.6640625" style="44" customWidth="1" outlineLevel="1"/>
    <col min="19" max="19" width="27.5" style="63" customWidth="1" outlineLevel="1"/>
    <col min="20" max="20" width="12.6640625" style="44" customWidth="1" outlineLevel="1"/>
    <col min="21" max="21" width="25.83203125" style="63" customWidth="1" outlineLevel="1"/>
    <col min="22" max="22" width="12.6640625" style="44" customWidth="1" outlineLevel="1"/>
    <col min="23" max="23" width="25.1640625" customWidth="1" outlineLevel="1"/>
    <col min="24" max="24" width="12.6640625" style="44" customWidth="1" outlineLevel="1"/>
    <col min="25" max="25" width="25.6640625" customWidth="1" outlineLevel="1"/>
    <col min="26" max="26" width="25.6640625" style="44" customWidth="1" outlineLevel="1"/>
    <col min="27" max="27" width="25.6640625" style="63" customWidth="1" outlineLevel="1"/>
    <col min="28" max="28" width="12.6640625" style="44" customWidth="1" outlineLevel="1"/>
    <col min="29" max="29" width="26.1640625" style="39" customWidth="1" outlineLevel="1"/>
    <col min="30" max="30" width="12.6640625" style="39" customWidth="1" outlineLevel="1"/>
    <col min="31" max="31" width="12.1640625" style="39" customWidth="1"/>
    <col min="32" max="32" width="26.6640625" style="63" customWidth="1" outlineLevel="1"/>
    <col min="33" max="33" width="12.6640625" style="44" customWidth="1" outlineLevel="1"/>
    <col min="34" max="34" width="26.6640625" style="63" customWidth="1" outlineLevel="1"/>
    <col min="35" max="35" width="12.6640625" style="44" customWidth="1" outlineLevel="1"/>
    <col min="36" max="36" width="26.6640625" style="63" customWidth="1" outlineLevel="1"/>
    <col min="37" max="37" width="12.6640625" style="44" customWidth="1" outlineLevel="1"/>
    <col min="38" max="38" width="26.6640625" style="63" customWidth="1" outlineLevel="1"/>
    <col min="39" max="39" width="26" style="156" customWidth="1" outlineLevel="1"/>
    <col min="40" max="40" width="26.6640625" style="69" customWidth="1" outlineLevel="1"/>
    <col min="41" max="41" width="20.5" style="39" customWidth="1" outlineLevel="1"/>
    <col min="42" max="42" width="26.6640625" style="39" customWidth="1" outlineLevel="1"/>
    <col min="43" max="43" width="11.33203125" style="39" customWidth="1"/>
    <col min="44" max="44" width="26.6640625" style="63" customWidth="1" outlineLevel="1"/>
    <col min="45" max="45" width="12.6640625" style="44" customWidth="1" outlineLevel="1"/>
    <col min="46" max="46" width="26.6640625" style="63" customWidth="1" outlineLevel="1"/>
    <col min="47" max="47" width="14.1640625" style="44" customWidth="1" outlineLevel="1"/>
    <col min="48" max="48" width="26.6640625" style="63" customWidth="1" outlineLevel="1"/>
    <col min="49" max="49" width="14.33203125" style="44" customWidth="1" outlineLevel="1"/>
    <col min="50" max="50" width="26.6640625" style="63" customWidth="1" outlineLevel="1"/>
    <col min="51" max="51" width="14.6640625" style="44" customWidth="1" outlineLevel="1"/>
    <col min="52" max="52" width="26.6640625" style="63" customWidth="1" outlineLevel="1"/>
    <col min="53" max="53" width="14.33203125" style="44" customWidth="1" outlineLevel="1"/>
    <col min="54" max="54" width="26.6640625" style="63" customWidth="1" outlineLevel="1"/>
    <col min="55" max="55" width="14.5" style="44" customWidth="1" outlineLevel="1"/>
    <col min="56" max="56" width="13.1640625" style="63" customWidth="1"/>
    <col min="57" max="61" width="26.6640625" style="132" customWidth="1"/>
  </cols>
  <sheetData>
    <row r="1" spans="1:61">
      <c r="F1" s="122" t="s">
        <v>235</v>
      </c>
      <c r="K1" s="122" t="s">
        <v>850</v>
      </c>
      <c r="AF1" s="39"/>
      <c r="AQ1" s="63"/>
    </row>
    <row r="2" spans="1:61" ht="16" customHeight="1">
      <c r="B2" s="45"/>
      <c r="C2" s="46"/>
      <c r="D2" s="164" t="s">
        <v>235</v>
      </c>
      <c r="E2" s="164"/>
      <c r="F2" s="15"/>
      <c r="G2" s="15"/>
      <c r="H2" s="47"/>
      <c r="I2" s="124"/>
      <c r="J2" s="47"/>
      <c r="K2" s="48"/>
      <c r="L2" s="48"/>
      <c r="M2" s="152"/>
      <c r="N2" s="113"/>
      <c r="O2" s="59"/>
      <c r="P2" s="15"/>
      <c r="Q2" s="163" t="s">
        <v>652</v>
      </c>
      <c r="R2" s="82"/>
      <c r="S2" s="81"/>
      <c r="T2" s="82"/>
      <c r="U2" s="81"/>
      <c r="V2" s="82"/>
      <c r="W2" s="75"/>
      <c r="X2" s="82"/>
      <c r="Y2" s="75"/>
      <c r="Z2" s="82"/>
      <c r="AA2" s="74"/>
      <c r="AB2" s="84"/>
      <c r="AC2" s="76"/>
      <c r="AD2" s="76"/>
      <c r="AE2" s="165" t="s">
        <v>705</v>
      </c>
      <c r="AF2" s="64"/>
      <c r="AG2" s="86"/>
      <c r="AH2" s="64"/>
      <c r="AI2" s="86"/>
      <c r="AJ2" s="64"/>
      <c r="AK2" s="86"/>
      <c r="AL2" s="64"/>
      <c r="AM2" s="157"/>
      <c r="AN2" s="70"/>
      <c r="AO2" s="65"/>
      <c r="AP2" s="65"/>
      <c r="AQ2" s="167" t="s">
        <v>706</v>
      </c>
      <c r="AR2" s="79"/>
      <c r="AS2" s="88"/>
      <c r="AT2" s="79"/>
      <c r="AU2" s="88"/>
      <c r="AV2" s="79"/>
      <c r="AW2" s="88"/>
      <c r="AX2" s="79"/>
      <c r="AY2" s="88"/>
      <c r="AZ2" s="79"/>
      <c r="BA2" s="88"/>
      <c r="BB2" s="79"/>
      <c r="BC2" s="88"/>
      <c r="BD2" s="169" t="s">
        <v>707</v>
      </c>
      <c r="BE2" s="133"/>
      <c r="BF2" s="133"/>
      <c r="BG2" s="133"/>
      <c r="BH2" s="133"/>
      <c r="BI2" s="133"/>
    </row>
    <row r="3" spans="1:61" s="3" customFormat="1" ht="41" thickBot="1">
      <c r="B3" s="10"/>
      <c r="C3" s="10"/>
      <c r="D3" s="49" t="s">
        <v>238</v>
      </c>
      <c r="E3" s="49" t="s">
        <v>239</v>
      </c>
      <c r="F3" s="10" t="s">
        <v>8</v>
      </c>
      <c r="G3" s="10"/>
      <c r="H3" s="34"/>
      <c r="I3" s="125" t="s">
        <v>850</v>
      </c>
      <c r="J3" s="34" t="s">
        <v>851</v>
      </c>
      <c r="K3" s="41" t="s">
        <v>9</v>
      </c>
      <c r="L3" s="41" t="s">
        <v>156</v>
      </c>
      <c r="M3" s="153" t="s">
        <v>776</v>
      </c>
      <c r="N3" s="114" t="s">
        <v>777</v>
      </c>
      <c r="O3" s="60" t="s">
        <v>647</v>
      </c>
      <c r="P3" s="10"/>
      <c r="Q3" s="77" t="s">
        <v>124</v>
      </c>
      <c r="R3" s="83" t="s">
        <v>651</v>
      </c>
      <c r="S3" s="77" t="s">
        <v>654</v>
      </c>
      <c r="T3" s="83" t="s">
        <v>651</v>
      </c>
      <c r="U3" s="77" t="s">
        <v>656</v>
      </c>
      <c r="V3" s="83" t="s">
        <v>651</v>
      </c>
      <c r="W3" s="77" t="s">
        <v>658</v>
      </c>
      <c r="X3" s="83" t="s">
        <v>651</v>
      </c>
      <c r="Y3" s="77" t="s">
        <v>113</v>
      </c>
      <c r="Z3" s="83" t="s">
        <v>651</v>
      </c>
      <c r="AA3" s="77" t="s">
        <v>126</v>
      </c>
      <c r="AB3" s="83" t="s">
        <v>651</v>
      </c>
      <c r="AC3" s="85" t="s">
        <v>725</v>
      </c>
      <c r="AD3" s="78" t="s">
        <v>651</v>
      </c>
      <c r="AE3" s="166"/>
      <c r="AF3" s="66" t="s">
        <v>665</v>
      </c>
      <c r="AG3" s="87" t="s">
        <v>651</v>
      </c>
      <c r="AH3" s="66" t="s">
        <v>667</v>
      </c>
      <c r="AI3" s="87" t="s">
        <v>651</v>
      </c>
      <c r="AJ3" s="66" t="s">
        <v>723</v>
      </c>
      <c r="AK3" s="87" t="s">
        <v>651</v>
      </c>
      <c r="AL3" s="66" t="s">
        <v>671</v>
      </c>
      <c r="AM3" s="158" t="s">
        <v>673</v>
      </c>
      <c r="AN3" s="71" t="s">
        <v>105</v>
      </c>
      <c r="AO3" s="68" t="s">
        <v>677</v>
      </c>
      <c r="AP3" s="68" t="s">
        <v>679</v>
      </c>
      <c r="AQ3" s="168"/>
      <c r="AR3" s="80" t="s">
        <v>656</v>
      </c>
      <c r="AS3" s="89" t="s">
        <v>651</v>
      </c>
      <c r="AT3" s="80" t="s">
        <v>681</v>
      </c>
      <c r="AU3" s="89" t="s">
        <v>651</v>
      </c>
      <c r="AV3" s="80" t="s">
        <v>683</v>
      </c>
      <c r="AW3" s="89" t="s">
        <v>651</v>
      </c>
      <c r="AX3" s="80" t="s">
        <v>685</v>
      </c>
      <c r="AY3" s="89" t="s">
        <v>651</v>
      </c>
      <c r="AZ3" s="80" t="s">
        <v>687</v>
      </c>
      <c r="BA3" s="89" t="s">
        <v>651</v>
      </c>
      <c r="BB3" s="80" t="s">
        <v>689</v>
      </c>
      <c r="BC3" s="89" t="s">
        <v>651</v>
      </c>
      <c r="BD3" s="170"/>
      <c r="BE3" s="134" t="s">
        <v>116</v>
      </c>
      <c r="BF3" s="134" t="s">
        <v>110</v>
      </c>
      <c r="BG3" s="134" t="s">
        <v>854</v>
      </c>
      <c r="BH3" s="134"/>
      <c r="BI3" s="134"/>
    </row>
    <row r="4" spans="1:61" ht="19">
      <c r="B4" s="11" t="s">
        <v>157</v>
      </c>
      <c r="C4" s="31" t="s">
        <v>158</v>
      </c>
      <c r="D4" s="12" t="s">
        <v>240</v>
      </c>
      <c r="E4" s="12" t="s">
        <v>241</v>
      </c>
      <c r="F4" s="12">
        <f>VLOOKUP($C4,Trading_Economics_S!$C$6:$J$518,2,FALSE)</f>
        <v>222.83</v>
      </c>
      <c r="G4" s="35">
        <f>H4</f>
        <v>-0.49</v>
      </c>
      <c r="H4" s="35">
        <f>VLOOKUP($C4,Trading_Economics_S!$C$6:$J$518,4,FALSE)</f>
        <v>-0.49</v>
      </c>
      <c r="I4" s="128" t="s">
        <v>649</v>
      </c>
      <c r="J4" s="35" t="s">
        <v>852</v>
      </c>
      <c r="K4" s="42">
        <f>VLOOKUP($C4,Trading_Economics_S!$C$6:$J$518,5,FALSE)</f>
        <v>-2.2000000000000001E-3</v>
      </c>
      <c r="L4" s="42">
        <f>VLOOKUP($C4,Trading_Economics_S!$C$6:$J$518,6,FALSE)</f>
        <v>0.1457</v>
      </c>
      <c r="M4" s="154">
        <f>VLOOKUP($C4,Trading_Economics_S!$C$6:$J$518,8,FALSE)</f>
        <v>45292</v>
      </c>
      <c r="N4" s="115" t="str">
        <f>VLOOKUP(_xlfn.CONCAT($B4,"Income Statement"),Google_finance!$A:$E,5,FALSE)</f>
        <v>Sep 2024info</v>
      </c>
      <c r="O4" s="61">
        <f t="shared" ref="O4:O15" si="0">AM4*F4</f>
        <v>3369189600000</v>
      </c>
      <c r="P4" s="40"/>
      <c r="Q4" s="61">
        <f>VLOOKUP(_xlfn.CONCAT($B4,Q$3),Google_finance!$A:$K,10,FALSE)</f>
        <v>94930000000</v>
      </c>
      <c r="R4" s="42">
        <f>VLOOKUP(_xlfn.CONCAT($B4,Q$3),Google_finance!$A:$K,6,FALSE)</f>
        <v>6.0699999999999997E-2</v>
      </c>
      <c r="S4" s="61">
        <f>VLOOKUP(_xlfn.CONCAT($B4,S$3),Google_finance!$A:$K,10,FALSE)</f>
        <v>14290000000</v>
      </c>
      <c r="T4" s="42">
        <f>VLOOKUP(_xlfn.CONCAT($B4,S$3),Google_finance!$A:$K,6,FALSE)</f>
        <v>6.1699999999999998E-2</v>
      </c>
      <c r="U4" s="61">
        <f>VLOOKUP(_xlfn.CONCAT($B4,U$3),Google_finance!$A:$K,10,FALSE)</f>
        <v>14740000000</v>
      </c>
      <c r="V4" s="42">
        <f>VLOOKUP(_xlfn.CONCAT($B4,U$3),Google_finance!$A:$K,6,FALSE)</f>
        <v>-0.35809999999999997</v>
      </c>
      <c r="W4" s="61">
        <f>VLOOKUP(_xlfn.CONCAT($B4,W$3),Google_finance!$A:$K,10,FALSE)</f>
        <v>15.52</v>
      </c>
      <c r="X4" s="42">
        <f>VLOOKUP(_xlfn.CONCAT($B4,W$3),Google_finance!$A:$K,6,FALSE)</f>
        <v>-0.39489999999999997</v>
      </c>
      <c r="Y4" s="67">
        <f>VLOOKUP(_xlfn.CONCAT($B4,Y$3),Google_finance!$A:$K,10,FALSE)</f>
        <v>1.64</v>
      </c>
      <c r="Z4" s="42">
        <f>VLOOKUP(_xlfn.CONCAT($B4,Y$3),Google_finance!$A:$K,6,FALSE)</f>
        <v>0.12330000000000001</v>
      </c>
      <c r="AA4" s="61">
        <f>VLOOKUP(_xlfn.CONCAT($B4,AA$3),Google_finance!$A:$K,10,FALSE)</f>
        <v>32500000000</v>
      </c>
      <c r="AB4" s="42">
        <f>VLOOKUP(_xlfn.CONCAT($B4,AA$3),Google_finance!$A:$K,6,FALSE)</f>
        <v>9.7199999999999995E-2</v>
      </c>
      <c r="AC4" s="37">
        <f>VLOOKUP(_xlfn.CONCAT($B4,AC$3),Google_finance!$A:$K,10,FALSE)</f>
        <v>0.50229999999999997</v>
      </c>
      <c r="AD4" s="42" t="str">
        <f>VLOOKUP(_xlfn.CONCAT($B4,AC$3),Google_finance!$A:$K,6,FALSE)</f>
        <v>—</v>
      </c>
      <c r="AE4" s="42"/>
      <c r="AF4" s="61">
        <f>VLOOKUP(_xlfn.CONCAT($B4,AF$3),Google_finance!$A:$K,10,FALSE)</f>
        <v>65170000000</v>
      </c>
      <c r="AG4" s="42">
        <f>VLOOKUP(_xlfn.CONCAT($B4,AF$3),Google_finance!$A:$K,6,FALSE)</f>
        <v>5.8700000000000002E-2</v>
      </c>
      <c r="AH4" s="61">
        <f>VLOOKUP(_xlfn.CONCAT($B4,AH$3),Google_finance!$A:$K,10,FALSE)</f>
        <v>364980000000</v>
      </c>
      <c r="AI4" s="42">
        <f>VLOOKUP(_xlfn.CONCAT($B4,AH$3),Google_finance!$A:$K,6,FALSE)</f>
        <v>3.5200000000000002E-2</v>
      </c>
      <c r="AJ4" s="61">
        <f>VLOOKUP(_xlfn.CONCAT($B4,AJ$3),Google_finance!$A:$K,10,FALSE)</f>
        <v>308030000000</v>
      </c>
      <c r="AK4" s="42">
        <f>VLOOKUP(_xlfn.CONCAT($B4,AJ$3),Google_finance!$A:$K,6,FALSE)</f>
        <v>6.0600000000000001E-2</v>
      </c>
      <c r="AL4" s="61">
        <f>VLOOKUP(_xlfn.CONCAT($B4,AL$3),Google_finance!$A:$K,10,FALSE)</f>
        <v>56950000000</v>
      </c>
      <c r="AM4" s="67">
        <f>VLOOKUP(_xlfn.CONCAT($B4,AM$3),Google_finance!$A:$K,10,FALSE)</f>
        <v>15120000000</v>
      </c>
      <c r="AN4" s="67">
        <f>VLOOKUP(_xlfn.CONCAT($B4,AN$3),Google_finance!$A:$K,10,FALSE)</f>
        <v>59.33</v>
      </c>
      <c r="AO4" s="37">
        <f>VLOOKUP(_xlfn.CONCAT($B4,AO$3),Google_finance!$A:$K,10,FALSE)</f>
        <v>0.21240000000000001</v>
      </c>
      <c r="AP4" s="37">
        <f>VLOOKUP(_xlfn.CONCAT($B4,AP$3),Google_finance!$A:$K,10,FALSE)</f>
        <v>0.43009999999999998</v>
      </c>
      <c r="AQ4" s="42"/>
      <c r="AR4" s="61">
        <f>VLOOKUP(_xlfn.CONCAT($B4,AR$3),Google_finance!$A:$K,10,FALSE)</f>
        <v>14740000000</v>
      </c>
      <c r="AS4" s="42">
        <f>VLOOKUP(_xlfn.CONCAT($B4,AR$3),Google_finance!$A:$K,6,FALSE)</f>
        <v>-0.35809999999999997</v>
      </c>
      <c r="AT4" s="61">
        <f>VLOOKUP(_xlfn.CONCAT($B4,AT$3),Google_finance!$A:$K,10,FALSE)</f>
        <v>26810000000</v>
      </c>
      <c r="AU4" s="42">
        <f>VLOOKUP(_xlfn.CONCAT($B4,AT$3),Google_finance!$A:$K,6,FALSE)</f>
        <v>0.2414</v>
      </c>
      <c r="AV4" s="61">
        <f>VLOOKUP(_xlfn.CONCAT($B4,AV$3),Google_finance!$A:$K,10,FALSE)</f>
        <v>1440000000</v>
      </c>
      <c r="AW4" s="42">
        <f>VLOOKUP(_xlfn.CONCAT($B4,AV$3),Google_finance!$A:$K,6,FALSE)</f>
        <v>-0.39639999999999997</v>
      </c>
      <c r="AX4" s="61">
        <f>VLOOKUP(_xlfn.CONCAT($B4,AX$3),Google_finance!$A:$K,10,FALSE)</f>
        <v>-24950000000</v>
      </c>
      <c r="AY4" s="42">
        <f>VLOOKUP(_xlfn.CONCAT($B4,AX$3),Google_finance!$A:$K,6,FALSE)</f>
        <v>-7.7499999999999999E-2</v>
      </c>
      <c r="AZ4" s="61">
        <f>VLOOKUP(_xlfn.CONCAT($B4,AZ$3),Google_finance!$A:$K,10,FALSE)</f>
        <v>3310000000</v>
      </c>
      <c r="BA4" s="42">
        <f>VLOOKUP(_xlfn.CONCAT($B4,AZ$3),Google_finance!$A:$K,6,FALSE)</f>
        <v>2.9428000000000001</v>
      </c>
      <c r="BB4" s="61">
        <f>VLOOKUP(_xlfn.CONCAT($B4,BB$3),Google_finance!$A:$K,10,FALSE)</f>
        <v>34540000000</v>
      </c>
      <c r="BC4" s="42">
        <f>VLOOKUP(_xlfn.CONCAT($B4,BB$3),Google_finance!$A:$K,6,FALSE)</f>
        <v>1.806</v>
      </c>
      <c r="BD4" s="61"/>
      <c r="BE4" s="67">
        <f>O4/U4/4</f>
        <v>57.143649932157395</v>
      </c>
      <c r="BF4" s="67">
        <f>O4/4/Q4</f>
        <v>8.8728262930580435</v>
      </c>
      <c r="BG4" s="67">
        <f>O4/AL4</f>
        <v>59.160484635645304</v>
      </c>
      <c r="BH4" s="67"/>
      <c r="BI4" s="67"/>
    </row>
    <row r="5" spans="1:61" ht="19">
      <c r="A5" t="s">
        <v>1589</v>
      </c>
      <c r="B5" s="13" t="s">
        <v>1593</v>
      </c>
      <c r="C5" s="32" t="s">
        <v>284</v>
      </c>
      <c r="D5" s="14" t="s">
        <v>240</v>
      </c>
      <c r="E5" s="14" t="s">
        <v>264</v>
      </c>
      <c r="F5" s="14">
        <f>VLOOKUP($C5,Trading_Economics_S!$C$6:$J$518,2,FALSE)</f>
        <v>142.63</v>
      </c>
      <c r="G5" s="36">
        <f t="shared" ref="G5:G6" si="1">H5</f>
        <v>-4.5199999999999996</v>
      </c>
      <c r="H5" s="36">
        <f>VLOOKUP($C5,Trading_Economics_S!$C$6:$J$518,4,FALSE)</f>
        <v>-4.5199999999999996</v>
      </c>
      <c r="I5" s="129" t="s">
        <v>727</v>
      </c>
      <c r="J5" s="36" t="s">
        <v>852</v>
      </c>
      <c r="K5" s="43">
        <f>VLOOKUP($C5,Trading_Economics_S!$C$6:$J$518,5,FALSE)</f>
        <v>-3.0700000000000002E-2</v>
      </c>
      <c r="L5" s="43">
        <f>VLOOKUP($C5,Trading_Economics_S!$C$6:$J$518,6,FALSE)</f>
        <v>1.3244</v>
      </c>
      <c r="M5" s="155">
        <f>VLOOKUP($C5,Trading_Economics_S!$C$6:$J$518,8,FALSE)</f>
        <v>45292</v>
      </c>
      <c r="N5" s="116" t="str">
        <f>VLOOKUP(_xlfn.CONCAT($B5,"Income Statement"),Google_finance!$A:$E,5,FALSE)</f>
        <v>Oct 2024info</v>
      </c>
      <c r="O5" s="62">
        <f t="shared" ref="O5:O6" si="2">AM5*F5</f>
        <v>3493008700000</v>
      </c>
      <c r="P5" s="14"/>
      <c r="Q5" s="62">
        <f>VLOOKUP(_xlfn.CONCAT($B5,Q$3),Google_finance!$A:$K,10,FALSE)</f>
        <v>35080000000</v>
      </c>
      <c r="R5" s="43">
        <f>VLOOKUP(_xlfn.CONCAT($B5,Q$3),Google_finance!$A:$K,6,FALSE)</f>
        <v>0.93610000000000004</v>
      </c>
      <c r="S5" s="62">
        <f>VLOOKUP(_xlfn.CONCAT($B5,S$3),Google_finance!$A:$K,10,FALSE)</f>
        <v>4290000000</v>
      </c>
      <c r="T5" s="43">
        <f>VLOOKUP(_xlfn.CONCAT($B5,S$3),Google_finance!$A:$K,6,FALSE)</f>
        <v>0.43709999999999999</v>
      </c>
      <c r="U5" s="62">
        <f>VLOOKUP(_xlfn.CONCAT($B5,U$3),Google_finance!$A:$K,10,FALSE)</f>
        <v>19310000000</v>
      </c>
      <c r="V5" s="43">
        <f>VLOOKUP(_xlfn.CONCAT($B5,U$3),Google_finance!$A:$K,6,FALSE)</f>
        <v>1.089</v>
      </c>
      <c r="W5" s="102">
        <f>VLOOKUP(_xlfn.CONCAT($B5,W$3),Google_finance!$A:$K,10,FALSE)</f>
        <v>55.04</v>
      </c>
      <c r="X5" s="43">
        <f>VLOOKUP(_xlfn.CONCAT($B5,W$3),Google_finance!$A:$K,6,FALSE)</f>
        <v>7.9000000000000001E-2</v>
      </c>
      <c r="Y5" s="102">
        <f>VLOOKUP(_xlfn.CONCAT($B5,Y$3),Google_finance!$A:$K,10,FALSE)</f>
        <v>0.81</v>
      </c>
      <c r="Z5" s="43">
        <f>VLOOKUP(_xlfn.CONCAT($B5,Y$3),Google_finance!$A:$K,6,FALSE)</f>
        <v>1.0148999999999999</v>
      </c>
      <c r="AA5" s="62">
        <f>VLOOKUP(_xlfn.CONCAT($B5,AA$3),Google_finance!$A:$K,10,FALSE)</f>
        <v>22350000000</v>
      </c>
      <c r="AB5" s="43">
        <f>VLOOKUP(_xlfn.CONCAT($B5,AA$3),Google_finance!$A:$K,6,FALSE)</f>
        <v>1.0712999999999999</v>
      </c>
      <c r="AC5" s="38">
        <f>VLOOKUP(_xlfn.CONCAT($B5,AC$3),Google_finance!$A:$K,10,FALSE)</f>
        <v>0.13469999999999999</v>
      </c>
      <c r="AD5" s="38" t="str">
        <f>VLOOKUP(_xlfn.CONCAT($B5,AC$3),Google_finance!$A:$K,6,FALSE)</f>
        <v>—</v>
      </c>
      <c r="AE5" s="38"/>
      <c r="AF5" s="62">
        <f>VLOOKUP(_xlfn.CONCAT($B5,AF$3),Google_finance!$A:$K,10,FALSE)</f>
        <v>38490000000</v>
      </c>
      <c r="AG5" s="43">
        <f>VLOOKUP(_xlfn.CONCAT($B5,AF$3),Google_finance!$A:$K,6,FALSE)</f>
        <v>1.1052999999999999</v>
      </c>
      <c r="AH5" s="62">
        <f>VLOOKUP(_xlfn.CONCAT($B5,AH$3),Google_finance!$A:$K,10,FALSE)</f>
        <v>0</v>
      </c>
      <c r="AI5" s="43">
        <f>VLOOKUP(_xlfn.CONCAT($B5,AH$3),Google_finance!$A:$K,6,FALSE)</f>
        <v>0.7732</v>
      </c>
      <c r="AJ5" s="62">
        <f>VLOOKUP(_xlfn.CONCAT($B5,AJ$3),Google_finance!$A:$K,10,FALSE)</f>
        <v>30110000000</v>
      </c>
      <c r="AK5" s="43">
        <f>VLOOKUP(_xlfn.CONCAT($B5,AJ$3),Google_finance!$A:$K,6,FALSE)</f>
        <v>0.442</v>
      </c>
      <c r="AL5" s="62">
        <f>VLOOKUP(_xlfn.CONCAT($B5,AL$3),Google_finance!$A:$K,10,FALSE)</f>
        <v>65900000000.000008</v>
      </c>
      <c r="AM5" s="102">
        <f>VLOOKUP(_xlfn.CONCAT($B5,AM$3),Google_finance!$A:$K,10,FALSE)</f>
        <v>24490000000</v>
      </c>
      <c r="AN5" s="102">
        <f>VLOOKUP(_xlfn.CONCAT($B5,AN$3),Google_finance!$A:$K,10,FALSE)</f>
        <v>54.73</v>
      </c>
      <c r="AO5" s="38">
        <f>VLOOKUP(_xlfn.CONCAT($B5,AO$3),Google_finance!$A:$K,10,FALSE)</f>
        <v>0.60329999999999995</v>
      </c>
      <c r="AP5" s="38">
        <f>VLOOKUP(_xlfn.CONCAT($B5,AP$3),Google_finance!$A:$K,10,FALSE)</f>
        <v>0.75780000000000003</v>
      </c>
      <c r="AQ5" s="38"/>
      <c r="AR5" s="62">
        <f>VLOOKUP(_xlfn.CONCAT($B5,AR$3),Google_finance!$A:$K,10,FALSE)</f>
        <v>19310000000</v>
      </c>
      <c r="AS5" s="43">
        <f>VLOOKUP(_xlfn.CONCAT($B5,AR$3),Google_finance!$A:$K,6,FALSE)</f>
        <v>1.089</v>
      </c>
      <c r="AT5" s="62">
        <f>VLOOKUP(_xlfn.CONCAT($B5,AT$3),Google_finance!$A:$K,10,FALSE)</f>
        <v>17630000000</v>
      </c>
      <c r="AU5" s="43">
        <f>VLOOKUP(_xlfn.CONCAT($B5,AT$3),Google_finance!$A:$K,6,FALSE)</f>
        <v>1.4040999999999999</v>
      </c>
      <c r="AV5" s="62">
        <f>VLOOKUP(_xlfn.CONCAT($B5,AV$3),Google_finance!$A:$K,10,FALSE)</f>
        <v>-4350000000</v>
      </c>
      <c r="AW5" s="43">
        <f>VLOOKUP(_xlfn.CONCAT($B5,AV$3),Google_finance!$A:$K,6,FALSE)</f>
        <v>-0.371</v>
      </c>
      <c r="AX5" s="62">
        <f>VLOOKUP(_xlfn.CONCAT($B5,AX$3),Google_finance!$A:$K,10,FALSE)</f>
        <v>-12740000000</v>
      </c>
      <c r="AY5" s="43">
        <f>VLOOKUP(_xlfn.CONCAT($B5,AX$3),Google_finance!$A:$K,6,FALSE)</f>
        <v>-1.8166</v>
      </c>
      <c r="AZ5" s="62">
        <f>VLOOKUP(_xlfn.CONCAT($B5,AZ$3),Google_finance!$A:$K,10,FALSE)</f>
        <v>536000000</v>
      </c>
      <c r="BA5" s="43">
        <f>VLOOKUP(_xlfn.CONCAT($B5,AZ$3),Google_finance!$A:$K,6,FALSE)</f>
        <v>2.4765999999999999</v>
      </c>
      <c r="BB5" s="62">
        <f>VLOOKUP(_xlfn.CONCAT($B5,BB$3),Google_finance!$A:$K,10,FALSE)</f>
        <v>12710000000</v>
      </c>
      <c r="BC5" s="43">
        <f>VLOOKUP(_xlfn.CONCAT($B5,BB$3),Google_finance!$A:$K,6,FALSE)</f>
        <v>1.7130000000000001</v>
      </c>
      <c r="BD5" s="62"/>
      <c r="BE5" s="102">
        <f t="shared" ref="BE5:BE6" si="3">O5/U5/4</f>
        <v>45.222795183842571</v>
      </c>
      <c r="BF5" s="102">
        <f t="shared" ref="BF5:BF6" si="4">O5/4/Q5</f>
        <v>24.893163483466363</v>
      </c>
      <c r="BG5" s="102">
        <f t="shared" ref="BG5:BG6" si="5">O5/AL5</f>
        <v>53.004684370257962</v>
      </c>
      <c r="BH5" s="102"/>
      <c r="BI5" s="102"/>
    </row>
    <row r="6" spans="1:61" ht="18">
      <c r="B6" s="11"/>
      <c r="C6" s="31"/>
      <c r="D6" s="12"/>
      <c r="E6" s="12"/>
      <c r="F6" s="12"/>
      <c r="G6" s="35"/>
      <c r="H6" s="35"/>
      <c r="I6" s="128"/>
      <c r="J6" s="35"/>
      <c r="K6" s="42"/>
      <c r="L6" s="42"/>
      <c r="M6" s="154"/>
      <c r="N6" s="117"/>
      <c r="O6" s="90"/>
      <c r="P6" s="91"/>
      <c r="Q6" s="90"/>
      <c r="R6" s="92"/>
      <c r="S6" s="90"/>
      <c r="T6" s="92"/>
      <c r="U6" s="90"/>
      <c r="V6" s="92"/>
      <c r="W6" s="103"/>
      <c r="X6" s="92"/>
      <c r="Y6" s="103"/>
      <c r="Z6" s="92"/>
      <c r="AA6" s="90"/>
      <c r="AB6" s="92"/>
      <c r="AC6" s="97"/>
      <c r="AD6" s="97"/>
      <c r="AE6" s="97"/>
      <c r="AF6" s="90"/>
      <c r="AG6" s="92"/>
      <c r="AH6" s="90"/>
      <c r="AI6" s="92"/>
      <c r="AJ6" s="90"/>
      <c r="AK6" s="92"/>
      <c r="AL6" s="90"/>
      <c r="AM6" s="103"/>
      <c r="AN6" s="103"/>
      <c r="AO6" s="97"/>
      <c r="AP6" s="97"/>
      <c r="AQ6" s="97"/>
      <c r="AR6" s="90"/>
      <c r="AS6" s="92"/>
      <c r="AT6" s="90"/>
      <c r="AU6" s="92"/>
      <c r="AV6" s="90"/>
      <c r="AW6" s="92"/>
      <c r="AX6" s="90"/>
      <c r="AY6" s="92"/>
      <c r="AZ6" s="90"/>
      <c r="BA6" s="92"/>
      <c r="BB6" s="90"/>
      <c r="BC6" s="92"/>
      <c r="BD6" s="90"/>
      <c r="BE6" s="103"/>
      <c r="BF6" s="103"/>
      <c r="BG6" s="103"/>
      <c r="BH6" s="103"/>
      <c r="BI6" s="103"/>
    </row>
    <row r="7" spans="1:61" ht="19">
      <c r="B7" s="13" t="s">
        <v>159</v>
      </c>
      <c r="C7" s="32" t="s">
        <v>160</v>
      </c>
      <c r="D7" s="14" t="s">
        <v>240</v>
      </c>
      <c r="E7" s="14" t="s">
        <v>242</v>
      </c>
      <c r="F7" s="14">
        <f>VLOOKUP($C7,Trading_Economics_S!$C$6:$J$518,2,FALSE)</f>
        <v>442.42</v>
      </c>
      <c r="G7" s="36">
        <f t="shared" ref="G7:G15" si="6">H7</f>
        <v>-3.99</v>
      </c>
      <c r="H7" s="36">
        <f>VLOOKUP($C7,Trading_Economics_S!$C$6:$J$518,4,FALSE)</f>
        <v>-3.99</v>
      </c>
      <c r="I7" s="129" t="s">
        <v>727</v>
      </c>
      <c r="J7" s="36" t="s">
        <v>852</v>
      </c>
      <c r="K7" s="43">
        <f>VLOOKUP($C7,Trading_Economics_S!$C$6:$J$518,5,FALSE)</f>
        <v>-8.8999999999999999E-3</v>
      </c>
      <c r="L7" s="43">
        <f>VLOOKUP($C7,Trading_Economics_S!$C$6:$J$518,6,FALSE)</f>
        <v>9.9000000000000005E-2</v>
      </c>
      <c r="M7" s="155">
        <f>VLOOKUP($C7,Trading_Economics_S!$C$6:$J$518,8,FALSE)</f>
        <v>45292</v>
      </c>
      <c r="N7" s="116" t="str">
        <f>VLOOKUP(_xlfn.CONCAT($B7,"Income Statement"),Google_finance!$A:$E,5,FALSE)</f>
        <v>Sep 2024info</v>
      </c>
      <c r="O7" s="62">
        <f t="shared" si="0"/>
        <v>3287180600000</v>
      </c>
      <c r="P7" s="14"/>
      <c r="Q7" s="62">
        <f>VLOOKUP(_xlfn.CONCAT($B7,Q$3),Google_finance!$A:$K,10,FALSE)</f>
        <v>65580000000</v>
      </c>
      <c r="R7" s="43">
        <f>VLOOKUP(_xlfn.CONCAT($B7,Q$3),Google_finance!$A:$K,6,FALSE)</f>
        <v>0.16039999999999999</v>
      </c>
      <c r="S7" s="62">
        <f>VLOOKUP(_xlfn.CONCAT($B7,S$3),Google_finance!$A:$K,10,FALSE)</f>
        <v>14930000000</v>
      </c>
      <c r="T7" s="43">
        <f>VLOOKUP(_xlfn.CONCAT($B7,S$3),Google_finance!$A:$K,6,FALSE)</f>
        <v>0.1212</v>
      </c>
      <c r="U7" s="62">
        <f>VLOOKUP(_xlfn.CONCAT($B7,U$3),Google_finance!$A:$K,10,FALSE)</f>
        <v>24670000000</v>
      </c>
      <c r="V7" s="43">
        <f>VLOOKUP(_xlfn.CONCAT($B7,U$3),Google_finance!$A:$K,6,FALSE)</f>
        <v>0.1066</v>
      </c>
      <c r="W7" s="102" t="str">
        <f>VLOOKUP(_xlfn.CONCAT($B7,W$3),Google_finance!$A:$K,10,FALSE)</f>
        <v>37.6</v>
      </c>
      <c r="X7" s="43">
        <f>VLOOKUP(_xlfn.CONCAT($B7,W$3),Google_finance!$A:$K,6,FALSE)</f>
        <v>-4.6399999999999997E-2</v>
      </c>
      <c r="Y7" s="102">
        <f>VLOOKUP(_xlfn.CONCAT($B7,Y$3),Google_finance!$A:$K,10,FALSE)</f>
        <v>3.3</v>
      </c>
      <c r="Z7" s="43">
        <f>VLOOKUP(_xlfn.CONCAT($B7,Y$3),Google_finance!$A:$K,6,FALSE)</f>
        <v>0.1037</v>
      </c>
      <c r="AA7" s="62">
        <f>VLOOKUP(_xlfn.CONCAT($B7,AA$3),Google_finance!$A:$K,10,FALSE)</f>
        <v>37940000000</v>
      </c>
      <c r="AB7" s="43">
        <f>VLOOKUP(_xlfn.CONCAT($B7,AA$3),Google_finance!$A:$K,6,FALSE)</f>
        <v>0.23100000000000001</v>
      </c>
      <c r="AC7" s="38">
        <f>VLOOKUP(_xlfn.CONCAT($B7,AC$3),Google_finance!$A:$K,10,FALSE)</f>
        <v>0.18509999999999999</v>
      </c>
      <c r="AD7" s="38" t="str">
        <f>VLOOKUP(_xlfn.CONCAT($B7,AC$3),Google_finance!$A:$K,6,FALSE)</f>
        <v>—</v>
      </c>
      <c r="AE7" s="38"/>
      <c r="AF7" s="62">
        <f>VLOOKUP(_xlfn.CONCAT($B7,AF$3),Google_finance!$A:$K,10,FALSE)</f>
        <v>78430000000</v>
      </c>
      <c r="AG7" s="43">
        <f>VLOOKUP(_xlfn.CONCAT($B7,AF$3),Google_finance!$A:$K,6,FALSE)</f>
        <v>-0.4551</v>
      </c>
      <c r="AH7" s="62">
        <f>VLOOKUP(_xlfn.CONCAT($B7,AH$3),Google_finance!$A:$K,10,FALSE)</f>
        <v>523010000000</v>
      </c>
      <c r="AI7" s="43">
        <f>VLOOKUP(_xlfn.CONCAT($B7,AH$3),Google_finance!$A:$K,6,FALSE)</f>
        <v>0.17319999999999999</v>
      </c>
      <c r="AJ7" s="62">
        <f>VLOOKUP(_xlfn.CONCAT($B7,AJ$3),Google_finance!$A:$K,10,FALSE)</f>
        <v>235290000000</v>
      </c>
      <c r="AK7" s="43">
        <f>VLOOKUP(_xlfn.CONCAT($B7,AJ$3),Google_finance!$A:$K,6,FALSE)</f>
        <v>4.5400000000000003E-2</v>
      </c>
      <c r="AL7" s="62">
        <f>VLOOKUP(_xlfn.CONCAT($B7,AL$3),Google_finance!$A:$K,10,FALSE)</f>
        <v>287720000000</v>
      </c>
      <c r="AM7" s="102">
        <f>VLOOKUP(_xlfn.CONCAT($B7,AM$3),Google_finance!$A:$K,10,FALSE)</f>
        <v>7430000000</v>
      </c>
      <c r="AN7" s="102">
        <f>VLOOKUP(_xlfn.CONCAT($B7,AN$3),Google_finance!$A:$K,10,FALSE)</f>
        <v>11.55</v>
      </c>
      <c r="AO7" s="38">
        <f>VLOOKUP(_xlfn.CONCAT($B7,AO$3),Google_finance!$A:$K,10,FALSE)</f>
        <v>0.14760000000000001</v>
      </c>
      <c r="AP7" s="38">
        <f>VLOOKUP(_xlfn.CONCAT($B7,AP$3),Google_finance!$A:$K,10,FALSE)</f>
        <v>0.2034</v>
      </c>
      <c r="AQ7" s="38"/>
      <c r="AR7" s="62">
        <f>VLOOKUP(_xlfn.CONCAT($B7,AR$3),Google_finance!$A:$K,10,FALSE)</f>
        <v>24670000000</v>
      </c>
      <c r="AS7" s="43">
        <f>VLOOKUP(_xlfn.CONCAT($B7,AR$3),Google_finance!$A:$K,6,FALSE)</f>
        <v>0.1066</v>
      </c>
      <c r="AT7" s="62">
        <f>VLOOKUP(_xlfn.CONCAT($B7,AT$3),Google_finance!$A:$K,10,FALSE)</f>
        <v>34180000000</v>
      </c>
      <c r="AU7" s="43">
        <f>VLOOKUP(_xlfn.CONCAT($B7,AT$3),Google_finance!$A:$K,6,FALSE)</f>
        <v>0.1176</v>
      </c>
      <c r="AV7" s="62">
        <f>VLOOKUP(_xlfn.CONCAT($B7,AV$3),Google_finance!$A:$K,10,FALSE)</f>
        <v>-15200000000</v>
      </c>
      <c r="AW7" s="43">
        <f>VLOOKUP(_xlfn.CONCAT($B7,AV$3),Google_finance!$A:$K,6,FALSE)</f>
        <v>-31.220700000000001</v>
      </c>
      <c r="AX7" s="62">
        <f>VLOOKUP(_xlfn.CONCAT($B7,AX$3),Google_finance!$A:$K,10,FALSE)</f>
        <v>-16579999999.999998</v>
      </c>
      <c r="AY7" s="43">
        <f>VLOOKUP(_xlfn.CONCAT($B7,AX$3),Google_finance!$A:$K,6,FALSE)</f>
        <v>-2.1230000000000002</v>
      </c>
      <c r="AZ7" s="62">
        <f>VLOOKUP(_xlfn.CONCAT($B7,AZ$3),Google_finance!$A:$K,10,FALSE)</f>
        <v>2520000000</v>
      </c>
      <c r="BA7" s="43">
        <f>VLOOKUP(_xlfn.CONCAT($B7,AZ$3),Google_finance!$A:$K,6,FALSE)</f>
        <v>-0.94479999999999997</v>
      </c>
      <c r="BB7" s="62">
        <f>VLOOKUP(_xlfn.CONCAT($B7,BB$3),Google_finance!$A:$K,10,FALSE)</f>
        <v>22740000000</v>
      </c>
      <c r="BC7" s="43">
        <f>VLOOKUP(_xlfn.CONCAT($B7,BB$3),Google_finance!$A:$K,6,FALSE)</f>
        <v>0.25180000000000002</v>
      </c>
      <c r="BD7" s="62"/>
      <c r="BE7" s="102">
        <f t="shared" ref="BE7:BE14" si="7">O7/U7/4</f>
        <v>33.31151803810296</v>
      </c>
      <c r="BF7" s="102">
        <f t="shared" ref="BF7:BF14" si="8">O7/4/Q7</f>
        <v>12.531185574870387</v>
      </c>
      <c r="BG7" s="102">
        <f t="shared" ref="BG7:BG14" si="9">O7/AL7</f>
        <v>11.424929097733909</v>
      </c>
      <c r="BH7" s="102"/>
      <c r="BI7" s="102"/>
    </row>
    <row r="8" spans="1:61" ht="19">
      <c r="B8" s="11" t="s">
        <v>282</v>
      </c>
      <c r="C8" s="31" t="s">
        <v>283</v>
      </c>
      <c r="D8" s="12" t="s">
        <v>240</v>
      </c>
      <c r="E8" s="12" t="s">
        <v>274</v>
      </c>
      <c r="F8" s="12">
        <f>VLOOKUP($C8,Trading_Economics_S!$C$6:$J$518,2,FALSE)</f>
        <v>201.98</v>
      </c>
      <c r="G8" s="35">
        <f t="shared" si="6"/>
        <v>2.5</v>
      </c>
      <c r="H8" s="35">
        <f>VLOOKUP($C8,Trading_Economics_S!$C$6:$J$518,4,FALSE)</f>
        <v>2.5</v>
      </c>
      <c r="I8" s="128" t="s">
        <v>729</v>
      </c>
      <c r="J8" s="35" t="s">
        <v>852</v>
      </c>
      <c r="K8" s="42">
        <f>VLOOKUP($C8,Trading_Economics_S!$C$6:$J$518,5,FALSE)</f>
        <v>1.2500000000000001E-2</v>
      </c>
      <c r="L8" s="42">
        <f>VLOOKUP($C8,Trading_Economics_S!$C$6:$J$518,6,FALSE)</f>
        <v>0.34339999999999998</v>
      </c>
      <c r="M8" s="154">
        <f>VLOOKUP($C8,Trading_Economics_S!$C$6:$J$518,8,FALSE)</f>
        <v>45292</v>
      </c>
      <c r="N8" s="117" t="str">
        <f>VLOOKUP(_xlfn.CONCAT($B8,"Income Statement"),Google_finance!$A:$E,5,FALSE)</f>
        <v>Sep 2024info</v>
      </c>
      <c r="O8" s="90">
        <f t="shared" si="0"/>
        <v>2472235200000</v>
      </c>
      <c r="P8" s="91"/>
      <c r="Q8" s="90">
        <f>VLOOKUP(_xlfn.CONCAT($B8,Q$3),Google_finance!$A:$K,10,FALSE)</f>
        <v>88270000000</v>
      </c>
      <c r="R8" s="92">
        <f>VLOOKUP(_xlfn.CONCAT($B8,Q$3),Google_finance!$A:$K,6,FALSE)</f>
        <v>0.15090000000000001</v>
      </c>
      <c r="S8" s="90">
        <f>VLOOKUP(_xlfn.CONCAT($B8,S$3),Google_finance!$A:$K,10,FALSE)</f>
        <v>23270000000</v>
      </c>
      <c r="T8" s="92">
        <f>VLOOKUP(_xlfn.CONCAT($B8,S$3),Google_finance!$A:$K,6,FALSE)</f>
        <v>5.21E-2</v>
      </c>
      <c r="U8" s="90">
        <f>VLOOKUP(_xlfn.CONCAT($B8,U$3),Google_finance!$A:$K,10,FALSE)</f>
        <v>26300000000</v>
      </c>
      <c r="V8" s="92">
        <f>VLOOKUP(_xlfn.CONCAT($B8,U$3),Google_finance!$A:$K,6,FALSE)</f>
        <v>0.33579999999999999</v>
      </c>
      <c r="W8" s="103">
        <f>VLOOKUP(_xlfn.CONCAT($B8,W$3),Google_finance!$A:$K,10,FALSE)</f>
        <v>29.8</v>
      </c>
      <c r="X8" s="92">
        <f>VLOOKUP(_xlfn.CONCAT($B8,W$3),Google_finance!$A:$K,6,FALSE)</f>
        <v>0.16089999999999999</v>
      </c>
      <c r="Y8" s="103">
        <f>VLOOKUP(_xlfn.CONCAT($B8,Y$3),Google_finance!$A:$K,10,FALSE)</f>
        <v>2.12</v>
      </c>
      <c r="Z8" s="92">
        <f>VLOOKUP(_xlfn.CONCAT($B8,Y$3),Google_finance!$A:$K,6,FALSE)</f>
        <v>0.36770000000000003</v>
      </c>
      <c r="AA8" s="90">
        <f>VLOOKUP(_xlfn.CONCAT($B8,AA$3),Google_finance!$A:$K,10,FALSE)</f>
        <v>32509999999.999996</v>
      </c>
      <c r="AB8" s="92">
        <f>VLOOKUP(_xlfn.CONCAT($B8,AA$3),Google_finance!$A:$K,6,FALSE)</f>
        <v>0.32600000000000001</v>
      </c>
      <c r="AC8" s="97">
        <f>VLOOKUP(_xlfn.CONCAT($B8,AC$3),Google_finance!$A:$K,10,FALSE)</f>
        <v>0.17050000000000001</v>
      </c>
      <c r="AD8" s="97" t="str">
        <f>VLOOKUP(_xlfn.CONCAT($B8,AC$3),Google_finance!$A:$K,6,FALSE)</f>
        <v>—</v>
      </c>
      <c r="AE8" s="97"/>
      <c r="AF8" s="90">
        <f>VLOOKUP(_xlfn.CONCAT($B8,AF$3),Google_finance!$A:$K,10,FALSE)</f>
        <v>93230000000</v>
      </c>
      <c r="AG8" s="92">
        <f>VLOOKUP(_xlfn.CONCAT($B8,AF$3),Google_finance!$A:$K,6,FALSE)</f>
        <v>-0.22270000000000001</v>
      </c>
      <c r="AH8" s="90">
        <f>VLOOKUP(_xlfn.CONCAT($B8,AH$3),Google_finance!$A:$K,10,FALSE)</f>
        <v>430270000000</v>
      </c>
      <c r="AI8" s="92">
        <f>VLOOKUP(_xlfn.CONCAT($B8,AH$3),Google_finance!$A:$K,6,FALSE)</f>
        <v>8.4599999999999995E-2</v>
      </c>
      <c r="AJ8" s="90">
        <f>VLOOKUP(_xlfn.CONCAT($B8,AJ$3),Google_finance!$A:$K,10,FALSE)</f>
        <v>116150000000</v>
      </c>
      <c r="AK8" s="92">
        <f>VLOOKUP(_xlfn.CONCAT($B8,AJ$3),Google_finance!$A:$K,6,FALSE)</f>
        <v>-5.96E-2</v>
      </c>
      <c r="AL8" s="90">
        <f>VLOOKUP(_xlfn.CONCAT($B8,AL$3),Google_finance!$A:$K,10,FALSE)</f>
        <v>314120000000</v>
      </c>
      <c r="AM8" s="103">
        <f>VLOOKUP(_xlfn.CONCAT($B8,AM$3),Google_finance!$A:$K,10,FALSE)</f>
        <v>12240000000</v>
      </c>
      <c r="AN8" s="103">
        <f>VLOOKUP(_xlfn.CONCAT($B8,AN$3),Google_finance!$A:$K,10,FALSE)</f>
        <v>7.73</v>
      </c>
      <c r="AO8" s="97">
        <f>VLOOKUP(_xlfn.CONCAT($B8,AO$3),Google_finance!$A:$K,10,FALSE)</f>
        <v>0.16880000000000001</v>
      </c>
      <c r="AP8" s="97">
        <f>VLOOKUP(_xlfn.CONCAT($B8,AP$3),Google_finance!$A:$K,10,FALSE)</f>
        <v>0.21190000000000001</v>
      </c>
      <c r="AQ8" s="97"/>
      <c r="AR8" s="90">
        <f>VLOOKUP(_xlfn.CONCAT($B8,AR$3),Google_finance!$A:$K,10,FALSE)</f>
        <v>26300000000</v>
      </c>
      <c r="AS8" s="92">
        <f>VLOOKUP(_xlfn.CONCAT($B8,AR$3),Google_finance!$A:$K,6,FALSE)</f>
        <v>0.33579999999999999</v>
      </c>
      <c r="AT8" s="90">
        <f>VLOOKUP(_xlfn.CONCAT($B8,AT$3),Google_finance!$A:$K,10,FALSE)</f>
        <v>30700000000</v>
      </c>
      <c r="AU8" s="92">
        <f>VLOOKUP(_xlfn.CONCAT($B8,AT$3),Google_finance!$A:$K,6,FALSE)</f>
        <v>1.4E-3</v>
      </c>
      <c r="AV8" s="90">
        <f>VLOOKUP(_xlfn.CONCAT($B8,AV$3),Google_finance!$A:$K,10,FALSE)</f>
        <v>-18010000000</v>
      </c>
      <c r="AW8" s="92">
        <f>VLOOKUP(_xlfn.CONCAT($B8,AV$3),Google_finance!$A:$K,6,FALSE)</f>
        <v>-1.5189999999999999</v>
      </c>
      <c r="AX8" s="90">
        <f>VLOOKUP(_xlfn.CONCAT($B8,AX$3),Google_finance!$A:$K,10,FALSE)</f>
        <v>-20090000000</v>
      </c>
      <c r="AY8" s="92">
        <f>VLOOKUP(_xlfn.CONCAT($B8,AX$3),Google_finance!$A:$K,6,FALSE)</f>
        <v>-9.3100000000000002E-2</v>
      </c>
      <c r="AZ8" s="90">
        <f>VLOOKUP(_xlfn.CONCAT($B8,AZ$3),Google_finance!$A:$K,10,FALSE)</f>
        <v>-7270000000</v>
      </c>
      <c r="BA8" s="92">
        <f>VLOOKUP(_xlfn.CONCAT($B8,AZ$3),Google_finance!$A:$K,6,FALSE)</f>
        <v>-2.5223</v>
      </c>
      <c r="BB8" s="90">
        <f>VLOOKUP(_xlfn.CONCAT($B8,BB$3),Google_finance!$A:$K,10,FALSE)</f>
        <v>12900000000</v>
      </c>
      <c r="BC8" s="92">
        <f>VLOOKUP(_xlfn.CONCAT($B8,BB$3),Google_finance!$A:$K,6,FALSE)</f>
        <v>-0.1792</v>
      </c>
      <c r="BD8" s="90"/>
      <c r="BE8" s="103">
        <f t="shared" si="7"/>
        <v>23.500334600760457</v>
      </c>
      <c r="BF8" s="103">
        <f t="shared" si="8"/>
        <v>7.0019123144896342</v>
      </c>
      <c r="BG8" s="103">
        <f t="shared" si="9"/>
        <v>7.8703527314402137</v>
      </c>
      <c r="BH8" s="103"/>
      <c r="BI8" s="103"/>
    </row>
    <row r="9" spans="1:61" ht="19">
      <c r="B9" s="13" t="s">
        <v>280</v>
      </c>
      <c r="C9" s="32" t="s">
        <v>218</v>
      </c>
      <c r="D9" s="14" t="s">
        <v>240</v>
      </c>
      <c r="E9" s="14" t="s">
        <v>275</v>
      </c>
      <c r="F9" s="14">
        <f>VLOOKUP($C9,Trading_Economics_S!$C$6:$J$518,2,FALSE)</f>
        <v>233.4</v>
      </c>
      <c r="G9" s="36">
        <f t="shared" si="6"/>
        <v>-1.97</v>
      </c>
      <c r="H9" s="36">
        <f>VLOOKUP($C9,Trading_Economics_S!$C$6:$J$518,4,FALSE)</f>
        <v>-1.97</v>
      </c>
      <c r="I9" s="129" t="s">
        <v>732</v>
      </c>
      <c r="J9" s="36" t="s">
        <v>852</v>
      </c>
      <c r="K9" s="43">
        <f>VLOOKUP($C9,Trading_Economics_S!$C$6:$J$518,5,FALSE)</f>
        <v>-8.3999999999999995E-3</v>
      </c>
      <c r="L9" s="43">
        <f>VLOOKUP($C9,Trading_Economics_S!$C$6:$J$518,6,FALSE)</f>
        <v>0.4879</v>
      </c>
      <c r="M9" s="155">
        <f>VLOOKUP($C9,Trading_Economics_S!$C$6:$J$518,8,FALSE)</f>
        <v>45292</v>
      </c>
      <c r="N9" s="116" t="str">
        <f>VLOOKUP(_xlfn.CONCAT($B9,"Income Statement"),Google_finance!$A:$E,5,FALSE)</f>
        <v>Sep 2024info</v>
      </c>
      <c r="O9" s="93">
        <f t="shared" si="0"/>
        <v>2455368000000</v>
      </c>
      <c r="P9" s="94"/>
      <c r="Q9" s="93">
        <f>VLOOKUP(_xlfn.CONCAT($B9,Q$3),Google_finance!$A:$K,10,FALSE)</f>
        <v>158880000000</v>
      </c>
      <c r="R9" s="95">
        <f>VLOOKUP(_xlfn.CONCAT($B9,Q$3),Google_finance!$A:$K,6,FALSE)</f>
        <v>0.1104</v>
      </c>
      <c r="S9" s="93">
        <f>VLOOKUP(_xlfn.CONCAT($B9,S$3),Google_finance!$A:$K,10,FALSE)</f>
        <v>60490000000</v>
      </c>
      <c r="T9" s="95">
        <f>VLOOKUP(_xlfn.CONCAT($B9,S$3),Google_finance!$A:$K,6,FALSE)</f>
        <v>6.3600000000000004E-2</v>
      </c>
      <c r="U9" s="93">
        <f>VLOOKUP(_xlfn.CONCAT($B9,U$3),Google_finance!$A:$K,10,FALSE)</f>
        <v>15330000000</v>
      </c>
      <c r="V9" s="95">
        <f>VLOOKUP(_xlfn.CONCAT($B9,U$3),Google_finance!$A:$K,6,FALSE)</f>
        <v>0.55159999999999998</v>
      </c>
      <c r="W9" s="104">
        <f>VLOOKUP(_xlfn.CONCAT($B9,W$3),Google_finance!$A:$K,10,FALSE)</f>
        <v>9.65</v>
      </c>
      <c r="X9" s="95">
        <f>VLOOKUP(_xlfn.CONCAT($B9,W$3),Google_finance!$A:$K,6,FALSE)</f>
        <v>0.39860000000000001</v>
      </c>
      <c r="Y9" s="104">
        <f>VLOOKUP(_xlfn.CONCAT($B9,Y$3),Google_finance!$A:$K,10,FALSE)</f>
        <v>1.43</v>
      </c>
      <c r="Z9" s="95">
        <f>VLOOKUP(_xlfn.CONCAT($B9,Y$3),Google_finance!$A:$K,6,FALSE)</f>
        <v>0.52129999999999999</v>
      </c>
      <c r="AA9" s="93">
        <f>VLOOKUP(_xlfn.CONCAT($B9,AA$3),Google_finance!$A:$K,10,FALSE)</f>
        <v>30850000000</v>
      </c>
      <c r="AB9" s="95">
        <f>VLOOKUP(_xlfn.CONCAT($B9,AA$3),Google_finance!$A:$K,6,FALSE)</f>
        <v>0.3231</v>
      </c>
      <c r="AC9" s="98">
        <f>VLOOKUP(_xlfn.CONCAT($B9,AC$3),Google_finance!$A:$K,10,FALSE)</f>
        <v>0.15</v>
      </c>
      <c r="AD9" s="98" t="str">
        <f>VLOOKUP(_xlfn.CONCAT($B9,AC$3),Google_finance!$A:$K,6,FALSE)</f>
        <v>—</v>
      </c>
      <c r="AE9" s="98"/>
      <c r="AF9" s="93">
        <f>VLOOKUP(_xlfn.CONCAT($B9,AF$3),Google_finance!$A:$K,10,FALSE)</f>
        <v>88050000000</v>
      </c>
      <c r="AG9" s="95">
        <f>VLOOKUP(_xlfn.CONCAT($B9,AF$3),Google_finance!$A:$K,6,FALSE)</f>
        <v>0.37219999999999998</v>
      </c>
      <c r="AH9" s="93">
        <f>VLOOKUP(_xlfn.CONCAT($B9,AH$3),Google_finance!$A:$K,10,FALSE)</f>
        <v>584630000000</v>
      </c>
      <c r="AI9" s="95">
        <f>VLOOKUP(_xlfn.CONCAT($B9,AH$3),Google_finance!$A:$K,6,FALSE)</f>
        <v>0.20080000000000001</v>
      </c>
      <c r="AJ9" s="93">
        <f>VLOOKUP(_xlfn.CONCAT($B9,AJ$3),Google_finance!$A:$K,10,FALSE)</f>
        <v>325480000000</v>
      </c>
      <c r="AK9" s="95">
        <f>VLOOKUP(_xlfn.CONCAT($B9,AJ$3),Google_finance!$A:$K,6,FALSE)</f>
        <v>7.0999999999999994E-2</v>
      </c>
      <c r="AL9" s="93">
        <f>VLOOKUP(_xlfn.CONCAT($B9,AL$3),Google_finance!$A:$K,10,FALSE)</f>
        <v>259149999999.99997</v>
      </c>
      <c r="AM9" s="104">
        <f>VLOOKUP(_xlfn.CONCAT($B9,AM$3),Google_finance!$A:$K,10,FALSE)</f>
        <v>10520000000</v>
      </c>
      <c r="AN9" s="104">
        <f>VLOOKUP(_xlfn.CONCAT($B9,AN$3),Google_finance!$A:$K,10,FALSE)</f>
        <v>9.5500000000000007</v>
      </c>
      <c r="AO9" s="98">
        <f>VLOOKUP(_xlfn.CONCAT($B9,AO$3),Google_finance!$A:$K,10,FALSE)</f>
        <v>7.6399999999999996E-2</v>
      </c>
      <c r="AP9" s="98">
        <f>VLOOKUP(_xlfn.CONCAT($B9,AP$3),Google_finance!$A:$K,10,FALSE)</f>
        <v>0.1072</v>
      </c>
      <c r="AQ9" s="98"/>
      <c r="AR9" s="93">
        <f>VLOOKUP(_xlfn.CONCAT($B9,AR$3),Google_finance!$A:$K,10,FALSE)</f>
        <v>15330000000</v>
      </c>
      <c r="AS9" s="95">
        <f>VLOOKUP(_xlfn.CONCAT($B9,AR$3),Google_finance!$A:$K,6,FALSE)</f>
        <v>0.55159999999999998</v>
      </c>
      <c r="AT9" s="93">
        <f>VLOOKUP(_xlfn.CONCAT($B9,AT$3),Google_finance!$A:$K,10,FALSE)</f>
        <v>25970000000</v>
      </c>
      <c r="AU9" s="95">
        <f>VLOOKUP(_xlfn.CONCAT($B9,AT$3),Google_finance!$A:$K,6,FALSE)</f>
        <v>0.22409999999999999</v>
      </c>
      <c r="AV9" s="93">
        <f>VLOOKUP(_xlfn.CONCAT($B9,AV$3),Google_finance!$A:$K,10,FALSE)</f>
        <v>-16899999999.999998</v>
      </c>
      <c r="AW9" s="95">
        <f>VLOOKUP(_xlfn.CONCAT($B9,AV$3),Google_finance!$A:$K,6,FALSE)</f>
        <v>-0.43780000000000002</v>
      </c>
      <c r="AX9" s="93">
        <f>VLOOKUP(_xlfn.CONCAT($B9,AX$3),Google_finance!$A:$K,10,FALSE)</f>
        <v>-2760000000</v>
      </c>
      <c r="AY9" s="95">
        <f>VLOOKUP(_xlfn.CONCAT($B9,AX$3),Google_finance!$A:$K,6,FALSE)</f>
        <v>0.69179999999999997</v>
      </c>
      <c r="AZ9" s="93">
        <f>VLOOKUP(_xlfn.CONCAT($B9,AZ$3),Google_finance!$A:$K,10,FALSE)</f>
        <v>7000000000</v>
      </c>
      <c r="BA9" s="95">
        <f>VLOOKUP(_xlfn.CONCAT($B9,AZ$3),Google_finance!$A:$K,6,FALSE)</f>
        <v>499.28570000000002</v>
      </c>
      <c r="BB9" s="93">
        <f>VLOOKUP(_xlfn.CONCAT($B9,BB$3),Google_finance!$A:$K,10,FALSE)</f>
        <v>8060000000.000001</v>
      </c>
      <c r="BC9" s="95">
        <f>VLOOKUP(_xlfn.CONCAT($B9,BB$3),Google_finance!$A:$K,6,FALSE)</f>
        <v>-0.37609999999999999</v>
      </c>
      <c r="BD9" s="93"/>
      <c r="BE9" s="104">
        <f t="shared" si="7"/>
        <v>40.041878669275931</v>
      </c>
      <c r="BF9" s="104">
        <f t="shared" si="8"/>
        <v>3.863557401812689</v>
      </c>
      <c r="BG9" s="104">
        <f t="shared" si="9"/>
        <v>9.4746980513216297</v>
      </c>
      <c r="BH9" s="104"/>
      <c r="BI9" s="104"/>
    </row>
    <row r="10" spans="1:61" ht="19">
      <c r="B10" s="11" t="s">
        <v>281</v>
      </c>
      <c r="C10" s="31" t="s">
        <v>217</v>
      </c>
      <c r="D10" s="12" t="s">
        <v>253</v>
      </c>
      <c r="E10" s="12" t="s">
        <v>276</v>
      </c>
      <c r="F10" s="12">
        <f>VLOOKUP($C10,Trading_Economics_S!$C$6:$J$518,2,FALSE)</f>
        <v>408.66</v>
      </c>
      <c r="G10" s="35">
        <f t="shared" si="6"/>
        <v>-3.33</v>
      </c>
      <c r="H10" s="35">
        <f>VLOOKUP($C10,Trading_Economics_S!$C$6:$J$518,4,FALSE)</f>
        <v>-3.33</v>
      </c>
      <c r="I10" s="128" t="s">
        <v>736</v>
      </c>
      <c r="J10" s="35" t="s">
        <v>852</v>
      </c>
      <c r="K10" s="42">
        <f>VLOOKUP($C10,Trading_Economics_S!$C$6:$J$518,5,FALSE)</f>
        <v>-8.0999999999999996E-3</v>
      </c>
      <c r="L10" s="42">
        <f>VLOOKUP($C10,Trading_Economics_S!$C$6:$J$518,6,FALSE)</f>
        <v>0.96630000000000005</v>
      </c>
      <c r="M10" s="154">
        <f>VLOOKUP($C10,Trading_Economics_S!$C$6:$J$518,8,FALSE)</f>
        <v>45292</v>
      </c>
      <c r="N10" s="117" t="str">
        <f>VLOOKUP(_xlfn.CONCAT($B10,"Income Statement"),Google_finance!$A:$E,5,FALSE)</f>
        <v>Sep 2024info</v>
      </c>
      <c r="O10" s="90">
        <f t="shared" si="0"/>
        <v>1311798600000</v>
      </c>
      <c r="P10" s="96"/>
      <c r="Q10" s="90">
        <f>VLOOKUP(_xlfn.CONCAT($B10,Q$3),Google_finance!$A:$K,10,FALSE)</f>
        <v>25180000000</v>
      </c>
      <c r="R10" s="92">
        <f>VLOOKUP(_xlfn.CONCAT($B10,Q$3),Google_finance!$A:$K,6,FALSE)</f>
        <v>7.85E-2</v>
      </c>
      <c r="S10" s="90">
        <f>VLOOKUP(_xlfn.CONCAT($B10,S$3),Google_finance!$A:$K,10,FALSE)</f>
        <v>2280000000</v>
      </c>
      <c r="T10" s="92">
        <f>VLOOKUP(_xlfn.CONCAT($B10,S$3),Google_finance!$A:$K,6,FALSE)</f>
        <v>-5.5500000000000001E-2</v>
      </c>
      <c r="U10" s="90">
        <f>VLOOKUP(_xlfn.CONCAT($B10,U$3),Google_finance!$A:$K,10,FALSE)</f>
        <v>2170000000</v>
      </c>
      <c r="V10" s="92">
        <f>VLOOKUP(_xlfn.CONCAT($B10,U$3),Google_finance!$A:$K,6,FALSE)</f>
        <v>0.16950000000000001</v>
      </c>
      <c r="W10" s="103">
        <f>VLOOKUP(_xlfn.CONCAT($B10,W$3),Google_finance!$A:$K,10,FALSE)</f>
        <v>8.61</v>
      </c>
      <c r="X10" s="92">
        <f>VLOOKUP(_xlfn.CONCAT($B10,W$3),Google_finance!$A:$K,6,FALSE)</f>
        <v>8.4400000000000003E-2</v>
      </c>
      <c r="Y10" s="103">
        <f>VLOOKUP(_xlfn.CONCAT($B10,Y$3),Google_finance!$A:$K,10,FALSE)</f>
        <v>0.72</v>
      </c>
      <c r="Z10" s="92">
        <f>VLOOKUP(_xlfn.CONCAT($B10,Y$3),Google_finance!$A:$K,6,FALSE)</f>
        <v>9.0899999999999995E-2</v>
      </c>
      <c r="AA10" s="90">
        <f>VLOOKUP(_xlfn.CONCAT($B10,AA$3),Google_finance!$A:$K,10,FALSE)</f>
        <v>4059999999.9999995</v>
      </c>
      <c r="AB10" s="92">
        <f>VLOOKUP(_xlfn.CONCAT($B10,AA$3),Google_finance!$A:$K,6,FALSE)</f>
        <v>0.35549999999999998</v>
      </c>
      <c r="AC10" s="97">
        <f>VLOOKUP(_xlfn.CONCAT($B10,AC$3),Google_finance!$A:$K,10,FALSE)</f>
        <v>0.21590000000000001</v>
      </c>
      <c r="AD10" s="97" t="str">
        <f>VLOOKUP(_xlfn.CONCAT($B10,AC$3),Google_finance!$A:$K,6,FALSE)</f>
        <v>—</v>
      </c>
      <c r="AE10" s="97"/>
      <c r="AF10" s="90">
        <f>VLOOKUP(_xlfn.CONCAT($B10,AF$3),Google_finance!$A:$K,10,FALSE)</f>
        <v>33650000000</v>
      </c>
      <c r="AG10" s="92">
        <f>VLOOKUP(_xlfn.CONCAT($B10,AF$3),Google_finance!$A:$K,6,FALSE)</f>
        <v>0.2903</v>
      </c>
      <c r="AH10" s="90">
        <f>VLOOKUP(_xlfn.CONCAT($B10,AH$3),Google_finance!$A:$K,10,FALSE)</f>
        <v>119850000000</v>
      </c>
      <c r="AI10" s="92">
        <f>VLOOKUP(_xlfn.CONCAT($B10,AH$3),Google_finance!$A:$K,6,FALSE)</f>
        <v>0.27579999999999999</v>
      </c>
      <c r="AJ10" s="90">
        <f>VLOOKUP(_xlfn.CONCAT($B10,AJ$3),Google_finance!$A:$K,10,FALSE)</f>
        <v>49140000000</v>
      </c>
      <c r="AK10" s="92">
        <f>VLOOKUP(_xlfn.CONCAT($B10,AJ$3),Google_finance!$A:$K,6,FALSE)</f>
        <v>0.24579999999999999</v>
      </c>
      <c r="AL10" s="90">
        <f>VLOOKUP(_xlfn.CONCAT($B10,AL$3),Google_finance!$A:$K,10,FALSE)</f>
        <v>70710000000</v>
      </c>
      <c r="AM10" s="103">
        <f>VLOOKUP(_xlfn.CONCAT($B10,AM$3),Google_finance!$A:$K,10,FALSE)</f>
        <v>3210000000</v>
      </c>
      <c r="AN10" s="103">
        <f>VLOOKUP(_xlfn.CONCAT($B10,AN$3),Google_finance!$A:$K,10,FALSE)</f>
        <v>18.91</v>
      </c>
      <c r="AO10" s="97">
        <f>VLOOKUP(_xlfn.CONCAT($B10,AO$3),Google_finance!$A:$K,10,FALSE)</f>
        <v>5.8400000000000001E-2</v>
      </c>
      <c r="AP10" s="97">
        <f>VLOOKUP(_xlfn.CONCAT($B10,AP$3),Google_finance!$A:$K,10,FALSE)</f>
        <v>8.3199999999999996E-2</v>
      </c>
      <c r="AQ10" s="97"/>
      <c r="AR10" s="90">
        <f>VLOOKUP(_xlfn.CONCAT($B10,AR$3),Google_finance!$A:$K,10,FALSE)</f>
        <v>2170000000</v>
      </c>
      <c r="AS10" s="92">
        <f>VLOOKUP(_xlfn.CONCAT($B10,AR$3),Google_finance!$A:$K,6,FALSE)</f>
        <v>0.16950000000000001</v>
      </c>
      <c r="AT10" s="90">
        <f>VLOOKUP(_xlfn.CONCAT($B10,AT$3),Google_finance!$A:$K,10,FALSE)</f>
        <v>6260000000</v>
      </c>
      <c r="AU10" s="92">
        <f>VLOOKUP(_xlfn.CONCAT($B10,AT$3),Google_finance!$A:$K,6,FALSE)</f>
        <v>0.89090000000000003</v>
      </c>
      <c r="AV10" s="90">
        <f>VLOOKUP(_xlfn.CONCAT($B10,AV$3),Google_finance!$A:$K,10,FALSE)</f>
        <v>-2880000000</v>
      </c>
      <c r="AW10" s="92">
        <f>VLOOKUP(_xlfn.CONCAT($B10,AV$3),Google_finance!$A:$K,6,FALSE)</f>
        <v>0.39629999999999999</v>
      </c>
      <c r="AX10" s="90">
        <f>VLOOKUP(_xlfn.CONCAT($B10,AX$3),Google_finance!$A:$K,10,FALSE)</f>
        <v>132000000</v>
      </c>
      <c r="AY10" s="92">
        <f>VLOOKUP(_xlfn.CONCAT($B10,AX$3),Google_finance!$A:$K,6,FALSE)</f>
        <v>-0.94169999999999998</v>
      </c>
      <c r="AZ10" s="90">
        <f>VLOOKUP(_xlfn.CONCAT($B10,AZ$3),Google_finance!$A:$K,10,FALSE)</f>
        <v>3620000000</v>
      </c>
      <c r="BA10" s="92">
        <f>VLOOKUP(_xlfn.CONCAT($B10,AZ$3),Google_finance!$A:$K,6,FALSE)</f>
        <v>4.0914000000000001</v>
      </c>
      <c r="BB10" s="90">
        <f>VLOOKUP(_xlfn.CONCAT($B10,BB$3),Google_finance!$A:$K,10,FALSE)</f>
        <v>2230000000</v>
      </c>
      <c r="BC10" s="92">
        <f>VLOOKUP(_xlfn.CONCAT($B10,BB$3),Google_finance!$A:$K,6,FALSE)</f>
        <v>2.4489999999999998</v>
      </c>
      <c r="BD10" s="90"/>
      <c r="BE10" s="103">
        <f t="shared" si="7"/>
        <v>151.12887096774193</v>
      </c>
      <c r="BF10" s="103">
        <f t="shared" si="8"/>
        <v>13.02421167593328</v>
      </c>
      <c r="BG10" s="103">
        <f t="shared" si="9"/>
        <v>18.551811624946968</v>
      </c>
      <c r="BH10" s="103"/>
      <c r="BI10" s="103"/>
    </row>
    <row r="11" spans="1:61" ht="19">
      <c r="B11" s="13" t="s">
        <v>289</v>
      </c>
      <c r="C11" s="32" t="s">
        <v>1387</v>
      </c>
      <c r="D11" s="14" t="s">
        <v>240</v>
      </c>
      <c r="E11" s="14" t="s">
        <v>274</v>
      </c>
      <c r="F11" s="14">
        <f>VLOOKUP($C11,Trading_Economics_S!$C$6:$J$518,2,FALSE)</f>
        <v>645.44000000000005</v>
      </c>
      <c r="G11" s="36">
        <f t="shared" si="6"/>
        <v>9.2200000000000006</v>
      </c>
      <c r="H11" s="36">
        <f>VLOOKUP($C11,Trading_Economics_S!$C$6:$J$518,4,FALSE)</f>
        <v>9.2200000000000006</v>
      </c>
      <c r="I11" s="129" t="s">
        <v>739</v>
      </c>
      <c r="J11" s="36" t="s">
        <v>852</v>
      </c>
      <c r="K11" s="43">
        <f>VLOOKUP($C11,Trading_Economics_S!$C$6:$J$518,5,FALSE)</f>
        <v>1.4500000000000001E-2</v>
      </c>
      <c r="L11" s="43">
        <f>VLOOKUP($C11,Trading_Economics_S!$C$6:$J$518,6,FALSE)</f>
        <v>0.64159999999999995</v>
      </c>
      <c r="M11" s="155">
        <f>VLOOKUP($C11,Trading_Economics_S!$C$6:$J$518,8,FALSE)</f>
        <v>45292</v>
      </c>
      <c r="N11" s="116" t="str">
        <f>VLOOKUP(_xlfn.CONCAT($B11,"Income Statement"),Google_finance!$A:$E,5,FALSE)</f>
        <v>Sep 2024info</v>
      </c>
      <c r="O11" s="93">
        <f t="shared" si="0"/>
        <v>1626508800000.0002</v>
      </c>
      <c r="P11" s="94"/>
      <c r="Q11" s="93">
        <f>VLOOKUP(_xlfn.CONCAT($B11,Q$3),Google_finance!$A:$K,10,FALSE)</f>
        <v>40590000000</v>
      </c>
      <c r="R11" s="95">
        <f>VLOOKUP(_xlfn.CONCAT($B11,Q$3),Google_finance!$A:$K,6,FALSE)</f>
        <v>0.18870000000000001</v>
      </c>
      <c r="S11" s="93">
        <f>VLOOKUP(_xlfn.CONCAT($B11,S$3),Google_finance!$A:$K,10,FALSE)</f>
        <v>15860000000</v>
      </c>
      <c r="T11" s="95">
        <f>VLOOKUP(_xlfn.CONCAT($B11,S$3),Google_finance!$A:$K,6,FALSE)</f>
        <v>0.14430000000000001</v>
      </c>
      <c r="U11" s="93">
        <f>VLOOKUP(_xlfn.CONCAT($B11,U$3),Google_finance!$A:$K,10,FALSE)</f>
        <v>15690000000</v>
      </c>
      <c r="V11" s="95">
        <f>VLOOKUP(_xlfn.CONCAT($B11,U$3),Google_finance!$A:$K,6,FALSE)</f>
        <v>0.35439999999999999</v>
      </c>
      <c r="W11" s="104">
        <f>VLOOKUP(_xlfn.CONCAT($B11,W$3),Google_finance!$A:$K,10,FALSE)</f>
        <v>38.65</v>
      </c>
      <c r="X11" s="95">
        <f>VLOOKUP(_xlfn.CONCAT($B11,W$3),Google_finance!$A:$K,6,FALSE)</f>
        <v>0.1394</v>
      </c>
      <c r="Y11" s="104">
        <f>VLOOKUP(_xlfn.CONCAT($B11,Y$3),Google_finance!$A:$K,10,FALSE)</f>
        <v>6.03</v>
      </c>
      <c r="Z11" s="95">
        <f>VLOOKUP(_xlfn.CONCAT($B11,Y$3),Google_finance!$A:$K,6,FALSE)</f>
        <v>0.37359999999999999</v>
      </c>
      <c r="AA11" s="93">
        <f>VLOOKUP(_xlfn.CONCAT($B11,AA$3),Google_finance!$A:$K,10,FALSE)</f>
        <v>21380000000</v>
      </c>
      <c r="AB11" s="95">
        <f>VLOOKUP(_xlfn.CONCAT($B11,AA$3),Google_finance!$A:$K,6,FALSE)</f>
        <v>0.2616</v>
      </c>
      <c r="AC11" s="98">
        <f>VLOOKUP(_xlfn.CONCAT($B11,AC$3),Google_finance!$A:$K,10,FALSE)</f>
        <v>0.1197</v>
      </c>
      <c r="AD11" s="98" t="str">
        <f>VLOOKUP(_xlfn.CONCAT($B11,AC$3),Google_finance!$A:$K,6,FALSE)</f>
        <v>—</v>
      </c>
      <c r="AE11" s="98"/>
      <c r="AF11" s="93">
        <f>VLOOKUP(_xlfn.CONCAT($B11,AF$3),Google_finance!$A:$K,10,FALSE)</f>
        <v>70900000000</v>
      </c>
      <c r="AG11" s="95">
        <f>VLOOKUP(_xlfn.CONCAT($B11,AF$3),Google_finance!$A:$K,6,FALSE)</f>
        <v>0.16</v>
      </c>
      <c r="AH11" s="93">
        <f>VLOOKUP(_xlfn.CONCAT($B11,AH$3),Google_finance!$A:$K,10,FALSE)</f>
        <v>256410000000.00003</v>
      </c>
      <c r="AI11" s="95">
        <f>VLOOKUP(_xlfn.CONCAT($B11,AH$3),Google_finance!$A:$K,6,FALSE)</f>
        <v>0.18559999999999999</v>
      </c>
      <c r="AJ11" s="93">
        <f>VLOOKUP(_xlfn.CONCAT($B11,AJ$3),Google_finance!$A:$K,10,FALSE)</f>
        <v>91880000000</v>
      </c>
      <c r="AK11" s="95">
        <f>VLOOKUP(_xlfn.CONCAT($B11,AJ$3),Google_finance!$A:$K,6,FALSE)</f>
        <v>0.25169999999999998</v>
      </c>
      <c r="AL11" s="93">
        <f>VLOOKUP(_xlfn.CONCAT($B11,AL$3),Google_finance!$A:$K,10,FALSE)</f>
        <v>164530000000</v>
      </c>
      <c r="AM11" s="104">
        <f>VLOOKUP(_xlfn.CONCAT($B11,AM$3),Google_finance!$A:$K,10,FALSE)</f>
        <v>2520000000</v>
      </c>
      <c r="AN11" s="104">
        <f>VLOOKUP(_xlfn.CONCAT($B11,AN$3),Google_finance!$A:$K,10,FALSE)</f>
        <v>9.76</v>
      </c>
      <c r="AO11" s="98">
        <f>VLOOKUP(_xlfn.CONCAT($B11,AO$3),Google_finance!$A:$K,10,FALSE)</f>
        <v>0.17829999999999999</v>
      </c>
      <c r="AP11" s="98">
        <f>VLOOKUP(_xlfn.CONCAT($B11,AP$3),Google_finance!$A:$K,10,FALSE)</f>
        <v>0.21249999999999999</v>
      </c>
      <c r="AQ11" s="98"/>
      <c r="AR11" s="93">
        <f>VLOOKUP(_xlfn.CONCAT($B11,AR$3),Google_finance!$A:$K,10,FALSE)</f>
        <v>15690000000</v>
      </c>
      <c r="AS11" s="95">
        <f>VLOOKUP(_xlfn.CONCAT($B11,AR$3),Google_finance!$A:$K,6,FALSE)</f>
        <v>0.35439999999999999</v>
      </c>
      <c r="AT11" s="93">
        <f>VLOOKUP(_xlfn.CONCAT($B11,AT$3),Google_finance!$A:$K,10,FALSE)</f>
        <v>24720000000</v>
      </c>
      <c r="AU11" s="95">
        <f>VLOOKUP(_xlfn.CONCAT($B11,AT$3),Google_finance!$A:$K,6,FALSE)</f>
        <v>0.21179999999999999</v>
      </c>
      <c r="AV11" s="93">
        <f>VLOOKUP(_xlfn.CONCAT($B11,AV$3),Google_finance!$A:$K,10,FALSE)</f>
        <v>-8620000000</v>
      </c>
      <c r="AW11" s="95">
        <f>VLOOKUP(_xlfn.CONCAT($B11,AV$3),Google_finance!$A:$K,6,FALSE)</f>
        <v>-0.41849999999999998</v>
      </c>
      <c r="AX11" s="93">
        <f>VLOOKUP(_xlfn.CONCAT($B11,AX$3),Google_finance!$A:$K,10,FALSE)</f>
        <v>-4370000000</v>
      </c>
      <c r="AY11" s="95">
        <f>VLOOKUP(_xlfn.CONCAT($B11,AX$3),Google_finance!$A:$K,6,FALSE)</f>
        <v>0.25600000000000001</v>
      </c>
      <c r="AZ11" s="93">
        <f>VLOOKUP(_xlfn.CONCAT($B11,AZ$3),Google_finance!$A:$K,10,FALSE)</f>
        <v>12100000000</v>
      </c>
      <c r="BA11" s="95">
        <f>VLOOKUP(_xlfn.CONCAT($B11,AZ$3),Google_finance!$A:$K,6,FALSE)</f>
        <v>0.49469999999999997</v>
      </c>
      <c r="BB11" s="93">
        <f>VLOOKUP(_xlfn.CONCAT($B11,BB$3),Google_finance!$A:$K,10,FALSE)</f>
        <v>15150000000</v>
      </c>
      <c r="BC11" s="95">
        <f>VLOOKUP(_xlfn.CONCAT($B11,BB$3),Google_finance!$A:$K,6,FALSE)</f>
        <v>0.87560000000000004</v>
      </c>
      <c r="BD11" s="93"/>
      <c r="BE11" s="104">
        <f t="shared" si="7"/>
        <v>25.916328871892929</v>
      </c>
      <c r="BF11" s="104">
        <f t="shared" si="8"/>
        <v>10.017915742793793</v>
      </c>
      <c r="BG11" s="104">
        <f t="shared" si="9"/>
        <v>9.8857886099799437</v>
      </c>
      <c r="BH11" s="104"/>
      <c r="BI11" s="104"/>
    </row>
    <row r="12" spans="1:61" ht="19">
      <c r="B12" s="11" t="s">
        <v>195</v>
      </c>
      <c r="C12" s="31" t="s">
        <v>195</v>
      </c>
      <c r="D12" s="12" t="s">
        <v>240</v>
      </c>
      <c r="E12" s="12" t="s">
        <v>262</v>
      </c>
      <c r="F12" s="12">
        <f>VLOOKUP($C12,Trading_Economics_S!$C$6:$J$518,2,FALSE)</f>
        <v>224.52</v>
      </c>
      <c r="G12" s="35">
        <f t="shared" si="6"/>
        <v>-1.07</v>
      </c>
      <c r="H12" s="35">
        <f>VLOOKUP($C12,Trading_Economics_S!$C$6:$J$518,4,FALSE)</f>
        <v>-1.07</v>
      </c>
      <c r="I12" s="128" t="s">
        <v>746</v>
      </c>
      <c r="J12" s="35" t="s">
        <v>853</v>
      </c>
      <c r="K12" s="42">
        <f>VLOOKUP($C12,Trading_Economics_S!$C$6:$J$518,5,FALSE)</f>
        <v>-4.7000000000000002E-3</v>
      </c>
      <c r="L12" s="42">
        <f>VLOOKUP($C12,Trading_Economics_S!$C$6:$J$518,6,FALSE)</f>
        <v>0.29089999999999999</v>
      </c>
      <c r="M12" s="154">
        <f>VLOOKUP($C12,Trading_Economics_S!$C$6:$J$518,8,FALSE)</f>
        <v>45292</v>
      </c>
      <c r="N12" s="117" t="str">
        <f>VLOOKUP(_xlfn.CONCAT($B12,"Income Statement"),Google_finance!$A:$E,5,FALSE)</f>
        <v>Sep 2024info</v>
      </c>
      <c r="O12" s="61">
        <f t="shared" si="0"/>
        <v>207602418000</v>
      </c>
      <c r="P12" s="12"/>
      <c r="Q12" s="61">
        <f>VLOOKUP(_xlfn.CONCAT($B12,Q$3),Google_finance!$A:$K,10,FALSE)</f>
        <v>14970000000</v>
      </c>
      <c r="R12" s="42">
        <f>VLOOKUP(_xlfn.CONCAT($B12,Q$3),Google_finance!$A:$K,6,FALSE)</f>
        <v>1.46E-2</v>
      </c>
      <c r="S12" s="61">
        <f>VLOOKUP(_xlfn.CONCAT($B12,S$3),Google_finance!$A:$K,10,FALSE)</f>
        <v>9030000000</v>
      </c>
      <c r="T12" s="42">
        <f>VLOOKUP(_xlfn.CONCAT($B12,S$3),Google_finance!$A:$K,6,FALSE)</f>
        <v>0.53520000000000001</v>
      </c>
      <c r="U12" s="61">
        <f>VLOOKUP(_xlfn.CONCAT($B12,U$3),Google_finance!$A:$K,10,FALSE)</f>
        <v>-330000000</v>
      </c>
      <c r="V12" s="42">
        <f>VLOOKUP(_xlfn.CONCAT($B12,U$3),Google_finance!$A:$K,6,FALSE)</f>
        <v>-1.1937</v>
      </c>
      <c r="W12" s="12">
        <f>VLOOKUP(_xlfn.CONCAT($B12,W$3),Google_finance!$A:$K,10,FALSE)</f>
        <v>-2.2000000000000002</v>
      </c>
      <c r="X12" s="42">
        <f>VLOOKUP(_xlfn.CONCAT($B12,W$3),Google_finance!$A:$K,6,FALSE)</f>
        <v>-1.1904999999999999</v>
      </c>
      <c r="Y12" s="12" t="str">
        <f>VLOOKUP(_xlfn.CONCAT($B12,Y$3),Google_finance!$A:$K,10,FALSE)</f>
        <v>2.</v>
      </c>
      <c r="Z12" s="42">
        <f>VLOOKUP(_xlfn.CONCAT($B12,Y$3),Google_finance!$A:$K,6,FALSE)</f>
        <v>4.5499999999999999E-2</v>
      </c>
      <c r="AA12" s="61">
        <f>VLOOKUP(_xlfn.CONCAT($B12,AA$3),Google_finance!$A:$K,10,FALSE)</f>
        <v>358000000</v>
      </c>
      <c r="AB12" s="42">
        <f>VLOOKUP(_xlfn.CONCAT($B12,AA$3),Google_finance!$A:$K,6,FALSE)</f>
        <v>-0.88200000000000001</v>
      </c>
      <c r="AC12" s="37">
        <f>VLOOKUP(_xlfn.CONCAT($B12,AC$3),Google_finance!$A:$K,10,FALSE)</f>
        <v>0.60470000000000002</v>
      </c>
      <c r="AD12" s="37" t="str">
        <f>VLOOKUP(_xlfn.CONCAT($B12,AC$3),Google_finance!$A:$K,6,FALSE)</f>
        <v>—</v>
      </c>
      <c r="AE12" s="37"/>
      <c r="AF12" s="61">
        <f>VLOOKUP(_xlfn.CONCAT($B12,AF$3),Google_finance!$A:$K,10,FALSE)</f>
        <v>13700000000</v>
      </c>
      <c r="AG12" s="42">
        <f>VLOOKUP(_xlfn.CONCAT($B12,AF$3),Google_finance!$A:$K,6,FALSE)</f>
        <v>0.24809999999999999</v>
      </c>
      <c r="AH12" s="61">
        <f>VLOOKUP(_xlfn.CONCAT($B12,AH$3),Google_finance!$A:$K,10,FALSE)</f>
        <v>0</v>
      </c>
      <c r="AI12" s="42">
        <f>VLOOKUP(_xlfn.CONCAT($B12,AH$3),Google_finance!$A:$K,6,FALSE)</f>
        <v>3.8800000000000001E-2</v>
      </c>
      <c r="AJ12" s="61">
        <f>VLOOKUP(_xlfn.CONCAT($B12,AJ$3),Google_finance!$A:$K,10,FALSE)</f>
        <v>109810000000</v>
      </c>
      <c r="AK12" s="42">
        <f>VLOOKUP(_xlfn.CONCAT($B12,AJ$3),Google_finance!$A:$K,6,FALSE)</f>
        <v>3.4299999999999997E-2</v>
      </c>
      <c r="AL12" s="61">
        <f>VLOOKUP(_xlfn.CONCAT($B12,AL$3),Google_finance!$A:$K,10,FALSE)</f>
        <v>24530000000</v>
      </c>
      <c r="AM12" s="159">
        <f>VLOOKUP(_xlfn.CONCAT($B12,AM$3),Google_finance!$A:$K,10,FALSE)</f>
        <v>924650000</v>
      </c>
      <c r="AN12" s="72" t="str">
        <f>VLOOKUP(_xlfn.CONCAT($B12,AN$3),Google_finance!$A:$K,10,FALSE)</f>
        <v>8.</v>
      </c>
      <c r="AO12" s="37">
        <f>VLOOKUP(_xlfn.CONCAT($B12,AO$3),Google_finance!$A:$K,10,FALSE)</f>
        <v>-1.14E-2</v>
      </c>
      <c r="AP12" s="37">
        <f>VLOOKUP(_xlfn.CONCAT($B12,AP$3),Google_finance!$A:$K,10,FALSE)</f>
        <v>-1.8100000000000002E-2</v>
      </c>
      <c r="AQ12" s="37"/>
      <c r="AR12" s="61">
        <f>VLOOKUP(_xlfn.CONCAT($B12,AR$3),Google_finance!$A:$K,10,FALSE)</f>
        <v>-330000000</v>
      </c>
      <c r="AS12" s="42">
        <f>VLOOKUP(_xlfn.CONCAT($B12,AR$3),Google_finance!$A:$K,6,FALSE)</f>
        <v>-1.1937</v>
      </c>
      <c r="AT12" s="61">
        <f>VLOOKUP(_xlfn.CONCAT($B12,AT$3),Google_finance!$A:$K,10,FALSE)</f>
        <v>2880000000</v>
      </c>
      <c r="AU12" s="42">
        <f>VLOOKUP(_xlfn.CONCAT($B12,AT$3),Google_finance!$A:$K,6,FALSE)</f>
        <v>-5.7299999999999997E-2</v>
      </c>
      <c r="AV12" s="61">
        <f>VLOOKUP(_xlfn.CONCAT($B12,AV$3),Google_finance!$A:$K,10,FALSE)</f>
        <v>-1590000000</v>
      </c>
      <c r="AW12" s="42">
        <f>VLOOKUP(_xlfn.CONCAT($B12,AV$3),Google_finance!$A:$K,6,FALSE)</f>
        <v>0.18740000000000001</v>
      </c>
      <c r="AX12" s="61">
        <f>VLOOKUP(_xlfn.CONCAT($B12,AX$3),Google_finance!$A:$K,10,FALSE)</f>
        <v>-2760000000</v>
      </c>
      <c r="AY12" s="42">
        <f>VLOOKUP(_xlfn.CONCAT($B12,AX$3),Google_finance!$A:$K,6,FALSE)</f>
        <v>0.1172</v>
      </c>
      <c r="AZ12" s="61">
        <f>VLOOKUP(_xlfn.CONCAT($B12,AZ$3),Google_finance!$A:$K,10,FALSE)</f>
        <v>-1260000000</v>
      </c>
      <c r="BA12" s="42">
        <f>VLOOKUP(_xlfn.CONCAT($B12,AZ$3),Google_finance!$A:$K,6,FALSE)</f>
        <v>0.4118</v>
      </c>
      <c r="BB12" s="61">
        <f>VLOOKUP(_xlfn.CONCAT($B12,BB$3),Google_finance!$A:$K,10,FALSE)</f>
        <v>2470000000</v>
      </c>
      <c r="BC12" s="42">
        <f>VLOOKUP(_xlfn.CONCAT($B12,BB$3),Google_finance!$A:$K,6,FALSE)</f>
        <v>0.2364</v>
      </c>
      <c r="BD12" s="61"/>
      <c r="BE12" s="67">
        <f t="shared" si="7"/>
        <v>-157.27455909090909</v>
      </c>
      <c r="BF12" s="67">
        <f t="shared" si="8"/>
        <v>3.4669742484969941</v>
      </c>
      <c r="BG12" s="67">
        <f t="shared" si="9"/>
        <v>8.4632049735018349</v>
      </c>
      <c r="BH12" s="67"/>
      <c r="BI12" s="67"/>
    </row>
    <row r="13" spans="1:61" ht="19">
      <c r="B13" s="13" t="s">
        <v>194</v>
      </c>
      <c r="C13" s="32" t="s">
        <v>1389</v>
      </c>
      <c r="D13" s="14" t="s">
        <v>240</v>
      </c>
      <c r="E13" s="14" t="s">
        <v>269</v>
      </c>
      <c r="F13" s="14">
        <f>VLOOKUP($C13,Trading_Economics_S!$C$6:$J$518,2,FALSE)</f>
        <v>332.65</v>
      </c>
      <c r="G13" s="36">
        <f t="shared" si="6"/>
        <v>-2.62</v>
      </c>
      <c r="H13" s="36">
        <f>VLOOKUP($C13,Trading_Economics_S!$C$6:$J$518,4,FALSE)</f>
        <v>-2.62</v>
      </c>
      <c r="I13" s="129" t="s">
        <v>749</v>
      </c>
      <c r="J13" s="36" t="s">
        <v>853</v>
      </c>
      <c r="K13" s="43">
        <f>VLOOKUP($C13,Trading_Economics_S!$C$6:$J$518,5,FALSE)</f>
        <v>-7.7999999999999996E-3</v>
      </c>
      <c r="L13" s="43">
        <f>VLOOKUP($C13,Trading_Economics_S!$C$6:$J$518,6,FALSE)</f>
        <v>0.19220000000000001</v>
      </c>
      <c r="M13" s="155">
        <f>VLOOKUP($C13,Trading_Economics_S!$C$6:$J$518,8,FALSE)</f>
        <v>45292</v>
      </c>
      <c r="N13" s="116" t="str">
        <f>VLOOKUP(_xlfn.CONCAT($B13,"Income Statement"),Google_finance!$A:$E,5,FALSE)</f>
        <v>Oct 2024info</v>
      </c>
      <c r="O13" s="62">
        <f t="shared" si="0"/>
        <v>318346050000</v>
      </c>
      <c r="P13" s="14"/>
      <c r="Q13" s="62">
        <f>VLOOKUP(_xlfn.CONCAT($B13,Q$3),Google_finance!$A:$K,10,FALSE)</f>
        <v>9440000000</v>
      </c>
      <c r="R13" s="43">
        <f>VLOOKUP(_xlfn.CONCAT($B13,Q$3),Google_finance!$A:$K,6,FALSE)</f>
        <v>8.3000000000000004E-2</v>
      </c>
      <c r="S13" s="62">
        <f>VLOOKUP(_xlfn.CONCAT($B13,S$3),Google_finance!$A:$K,10,FALSE)</f>
        <v>5390000000</v>
      </c>
      <c r="T13" s="43">
        <f>VLOOKUP(_xlfn.CONCAT($B13,S$3),Google_finance!$A:$K,6,FALSE)</f>
        <v>7.6100000000000001E-2</v>
      </c>
      <c r="U13" s="62">
        <f>VLOOKUP(_xlfn.CONCAT($B13,U$3),Google_finance!$A:$K,10,FALSE)</f>
        <v>1530000000</v>
      </c>
      <c r="V13" s="43">
        <f>VLOOKUP(_xlfn.CONCAT($B13,U$3),Google_finance!$A:$K,6,FALSE)</f>
        <v>0.2475</v>
      </c>
      <c r="W13" s="14">
        <f>VLOOKUP(_xlfn.CONCAT($B13,W$3),Google_finance!$A:$K,10,FALSE)</f>
        <v>16.170000000000002</v>
      </c>
      <c r="X13" s="43">
        <f>VLOOKUP(_xlfn.CONCAT($B13,W$3),Google_finance!$A:$K,6,FALSE)</f>
        <v>0.1517</v>
      </c>
      <c r="Y13" s="14">
        <f>VLOOKUP(_xlfn.CONCAT($B13,Y$3),Google_finance!$A:$K,10,FALSE)</f>
        <v>2.41</v>
      </c>
      <c r="Z13" s="43">
        <f>VLOOKUP(_xlfn.CONCAT($B13,Y$3),Google_finance!$A:$K,6,FALSE)</f>
        <v>0.14219999999999999</v>
      </c>
      <c r="AA13" s="62">
        <f>VLOOKUP(_xlfn.CONCAT($B13,AA$3),Google_finance!$A:$K,10,FALSE)</f>
        <v>2760000000</v>
      </c>
      <c r="AB13" s="43">
        <f>VLOOKUP(_xlfn.CONCAT($B13,AA$3),Google_finance!$A:$K,6,FALSE)</f>
        <v>0.14269999999999999</v>
      </c>
      <c r="AC13" s="38">
        <f>VLOOKUP(_xlfn.CONCAT($B13,AC$3),Google_finance!$A:$K,10,FALSE)</f>
        <v>0.12540000000000001</v>
      </c>
      <c r="AD13" s="38" t="str">
        <f>VLOOKUP(_xlfn.CONCAT($B13,AC$3),Google_finance!$A:$K,6,FALSE)</f>
        <v>—</v>
      </c>
      <c r="AE13" s="38"/>
      <c r="AF13" s="62">
        <f>VLOOKUP(_xlfn.CONCAT($B13,AF$3),Google_finance!$A:$K,10,FALSE)</f>
        <v>12760000000</v>
      </c>
      <c r="AG13" s="43">
        <f>VLOOKUP(_xlfn.CONCAT($B13,AF$3),Google_finance!$A:$K,6,FALSE)</f>
        <v>7.5399999999999995E-2</v>
      </c>
      <c r="AH13" s="62">
        <f>VLOOKUP(_xlfn.CONCAT($B13,AH$3),Google_finance!$A:$K,10,FALSE)</f>
        <v>0</v>
      </c>
      <c r="AI13" s="43">
        <f>VLOOKUP(_xlfn.CONCAT($B13,AH$3),Google_finance!$A:$K,6,FALSE)</f>
        <v>4.1000000000000003E-3</v>
      </c>
      <c r="AJ13" s="62">
        <f>VLOOKUP(_xlfn.CONCAT($B13,AJ$3),Google_finance!$A:$K,10,FALSE)</f>
        <v>32869999999.999996</v>
      </c>
      <c r="AK13" s="43">
        <f>VLOOKUP(_xlfn.CONCAT($B13,AJ$3),Google_finance!$A:$K,6,FALSE)</f>
        <v>-1.9E-3</v>
      </c>
      <c r="AL13" s="62">
        <f>VLOOKUP(_xlfn.CONCAT($B13,AL$3),Google_finance!$A:$K,10,FALSE)</f>
        <v>58520000000</v>
      </c>
      <c r="AM13" s="160">
        <f>VLOOKUP(_xlfn.CONCAT($B13,AM$3),Google_finance!$A:$K,10,FALSE)</f>
        <v>957000000</v>
      </c>
      <c r="AN13" s="73">
        <f>VLOOKUP(_xlfn.CONCAT($B13,AN$3),Google_finance!$A:$K,10,FALSE)</f>
        <v>5.47</v>
      </c>
      <c r="AO13" s="38">
        <f>VLOOKUP(_xlfn.CONCAT($B13,AO$3),Google_finance!$A:$K,10,FALSE)</f>
        <v>5.3100000000000001E-2</v>
      </c>
      <c r="AP13" s="38">
        <f>VLOOKUP(_xlfn.CONCAT($B13,AP$3),Google_finance!$A:$K,10,FALSE)</f>
        <v>6.93E-2</v>
      </c>
      <c r="AQ13" s="38"/>
      <c r="AR13" s="62">
        <f>VLOOKUP(_xlfn.CONCAT($B13,AR$3),Google_finance!$A:$K,10,FALSE)</f>
        <v>1530000000</v>
      </c>
      <c r="AS13" s="43">
        <f>VLOOKUP(_xlfn.CONCAT($B13,AR$3),Google_finance!$A:$K,6,FALSE)</f>
        <v>0.2475</v>
      </c>
      <c r="AT13" s="62">
        <f>VLOOKUP(_xlfn.CONCAT($B13,AT$3),Google_finance!$A:$K,10,FALSE)</f>
        <v>1980000000</v>
      </c>
      <c r="AU13" s="43">
        <f>VLOOKUP(_xlfn.CONCAT($B13,AT$3),Google_finance!$A:$K,6,FALSE)</f>
        <v>0.2944</v>
      </c>
      <c r="AV13" s="62">
        <f>VLOOKUP(_xlfn.CONCAT($B13,AV$3),Google_finance!$A:$K,10,FALSE)</f>
        <v>-217000000</v>
      </c>
      <c r="AW13" s="43">
        <f>VLOOKUP(_xlfn.CONCAT($B13,AV$3),Google_finance!$A:$K,6,FALSE)</f>
        <v>-3.0185</v>
      </c>
      <c r="AX13" s="62">
        <f>VLOOKUP(_xlfn.CONCAT($B13,AX$3),Google_finance!$A:$K,10,FALSE)</f>
        <v>-1450000000</v>
      </c>
      <c r="AY13" s="43">
        <f>VLOOKUP(_xlfn.CONCAT($B13,AX$3),Google_finance!$A:$K,6,FALSE)</f>
        <v>0.1807</v>
      </c>
      <c r="AZ13" s="62">
        <f>VLOOKUP(_xlfn.CONCAT($B13,AZ$3),Google_finance!$A:$K,10,FALSE)</f>
        <v>315000000</v>
      </c>
      <c r="BA13" s="43">
        <f>VLOOKUP(_xlfn.CONCAT($B13,AZ$3),Google_finance!$A:$K,6,FALSE)</f>
        <v>1.9875</v>
      </c>
      <c r="BB13" s="62">
        <f>VLOOKUP(_xlfn.CONCAT($B13,BB$3),Google_finance!$A:$K,10,FALSE)</f>
        <v>2150000000</v>
      </c>
      <c r="BC13" s="43">
        <f>VLOOKUP(_xlfn.CONCAT($B13,BB$3),Google_finance!$A:$K,6,FALSE)</f>
        <v>0.15190000000000001</v>
      </c>
      <c r="BD13" s="62"/>
      <c r="BE13" s="102">
        <f t="shared" si="7"/>
        <v>52.017328431372547</v>
      </c>
      <c r="BF13" s="102">
        <f t="shared" si="8"/>
        <v>8.4307746292372876</v>
      </c>
      <c r="BG13" s="102">
        <f t="shared" si="9"/>
        <v>5.4399530075187972</v>
      </c>
      <c r="BH13" s="102"/>
      <c r="BI13" s="102"/>
    </row>
    <row r="14" spans="1:61" ht="19">
      <c r="B14" s="11" t="s">
        <v>180</v>
      </c>
      <c r="C14" s="31" t="s">
        <v>181</v>
      </c>
      <c r="D14" s="12" t="s">
        <v>240</v>
      </c>
      <c r="E14" s="12" t="s">
        <v>257</v>
      </c>
      <c r="F14" s="12">
        <f>VLOOKUP($C14,Trading_Economics_S!$C$6:$J$518,2,FALSE)</f>
        <v>62.09</v>
      </c>
      <c r="G14" s="35">
        <f t="shared" si="6"/>
        <v>-0.11</v>
      </c>
      <c r="H14" s="35">
        <f>VLOOKUP($C14,Trading_Economics_S!$C$6:$J$518,4,FALSE)</f>
        <v>-0.11</v>
      </c>
      <c r="I14" s="128" t="s">
        <v>752</v>
      </c>
      <c r="J14" s="35" t="s">
        <v>852</v>
      </c>
      <c r="K14" s="42">
        <f>VLOOKUP($C14,Trading_Economics_S!$C$6:$J$518,5,FALSE)</f>
        <v>-1.8E-3</v>
      </c>
      <c r="L14" s="42">
        <f>VLOOKUP($C14,Trading_Economics_S!$C$6:$J$518,6,FALSE)</f>
        <v>0.21010000000000001</v>
      </c>
      <c r="M14" s="154">
        <f>VLOOKUP($C14,Trading_Economics_S!$C$6:$J$518,8,FALSE)</f>
        <v>45292</v>
      </c>
      <c r="N14" s="117" t="str">
        <f>VLOOKUP(_xlfn.CONCAT($B14,"Income Statement"),Google_finance!$A:$E,5,FALSE)</f>
        <v>Oct 2024info</v>
      </c>
      <c r="O14" s="61">
        <f t="shared" si="0"/>
        <v>247118200000</v>
      </c>
      <c r="P14" s="12"/>
      <c r="Q14" s="61">
        <f>VLOOKUP(_xlfn.CONCAT($B14,Q$3),Google_finance!$A:$K,10,FALSE)</f>
        <v>13840000000</v>
      </c>
      <c r="R14" s="42">
        <f>VLOOKUP(_xlfn.CONCAT($B14,Q$3),Google_finance!$A:$K,6,FALSE)</f>
        <v>-5.6399999999999999E-2</v>
      </c>
      <c r="S14" s="61">
        <f>VLOOKUP(_xlfn.CONCAT($B14,S$3),Google_finance!$A:$K,10,FALSE)</f>
        <v>6090000000</v>
      </c>
      <c r="T14" s="42">
        <f>VLOOKUP(_xlfn.CONCAT($B14,S$3),Google_finance!$A:$K,6,FALSE)</f>
        <v>0.18759999999999999</v>
      </c>
      <c r="U14" s="61">
        <f>VLOOKUP(_xlfn.CONCAT($B14,U$3),Google_finance!$A:$K,10,FALSE)</f>
        <v>2710000000</v>
      </c>
      <c r="V14" s="42">
        <f>VLOOKUP(_xlfn.CONCAT($B14,U$3),Google_finance!$A:$K,6,FALSE)</f>
        <v>-0.25480000000000003</v>
      </c>
      <c r="W14" s="12">
        <f>VLOOKUP(_xlfn.CONCAT($B14,W$3),Google_finance!$A:$K,10,FALSE)</f>
        <v>19.59</v>
      </c>
      <c r="X14" s="42">
        <f>VLOOKUP(_xlfn.CONCAT($B14,W$3),Google_finance!$A:$K,6,FALSE)</f>
        <v>-0.21010000000000001</v>
      </c>
      <c r="Y14" s="12">
        <f>VLOOKUP(_xlfn.CONCAT($B14,Y$3),Google_finance!$A:$K,10,FALSE)</f>
        <v>0.91</v>
      </c>
      <c r="Z14" s="42">
        <f>VLOOKUP(_xlfn.CONCAT($B14,Y$3),Google_finance!$A:$K,6,FALSE)</f>
        <v>-0.1802</v>
      </c>
      <c r="AA14" s="61">
        <f>VLOOKUP(_xlfn.CONCAT($B14,AA$3),Google_finance!$A:$K,10,FALSE)</f>
        <v>3820000000</v>
      </c>
      <c r="AB14" s="42">
        <f>VLOOKUP(_xlfn.CONCAT($B14,AA$3),Google_finance!$A:$K,6,FALSE)</f>
        <v>-0.20910000000000001</v>
      </c>
      <c r="AC14" s="37">
        <f>VLOOKUP(_xlfn.CONCAT($B14,AC$3),Google_finance!$A:$K,10,FALSE)</f>
        <v>-0.19589999999999999</v>
      </c>
      <c r="AD14" s="37" t="str">
        <f>VLOOKUP(_xlfn.CONCAT($B14,AC$3),Google_finance!$A:$K,6,FALSE)</f>
        <v>—</v>
      </c>
      <c r="AE14" s="37"/>
      <c r="AF14" s="61">
        <f>VLOOKUP(_xlfn.CONCAT($B14,AF$3),Google_finance!$A:$K,10,FALSE)</f>
        <v>19420000000</v>
      </c>
      <c r="AG14" s="42">
        <f>VLOOKUP(_xlfn.CONCAT($B14,AF$3),Google_finance!$A:$K,6,FALSE)</f>
        <v>-0.18729999999999999</v>
      </c>
      <c r="AH14" s="61">
        <f>VLOOKUP(_xlfn.CONCAT($B14,AH$3),Google_finance!$A:$K,10,FALSE)</f>
        <v>0</v>
      </c>
      <c r="AI14" s="42">
        <f>VLOOKUP(_xlfn.CONCAT($B14,AH$3),Google_finance!$A:$K,6,FALSE)</f>
        <v>0.2485</v>
      </c>
      <c r="AJ14" s="61">
        <f>VLOOKUP(_xlfn.CONCAT($B14,AJ$3),Google_finance!$A:$K,10,FALSE)</f>
        <v>78060000000</v>
      </c>
      <c r="AK14" s="42">
        <f>VLOOKUP(_xlfn.CONCAT($B14,AJ$3),Google_finance!$A:$K,6,FALSE)</f>
        <v>0.45700000000000002</v>
      </c>
      <c r="AL14" s="61">
        <f>VLOOKUP(_xlfn.CONCAT($B14,AL$3),Google_finance!$A:$K,10,FALSE)</f>
        <v>45280000000</v>
      </c>
      <c r="AM14" s="159">
        <f>VLOOKUP(_xlfn.CONCAT($B14,AM$3),Google_finance!$A:$K,10,FALSE)</f>
        <v>3980000000</v>
      </c>
      <c r="AN14" s="72">
        <f>VLOOKUP(_xlfn.CONCAT($B14,AN$3),Google_finance!$A:$K,10,FALSE)</f>
        <v>5.46</v>
      </c>
      <c r="AO14" s="37">
        <f>VLOOKUP(_xlfn.CONCAT($B14,AO$3),Google_finance!$A:$K,10,FALSE)</f>
        <v>6.1199999999999997E-2</v>
      </c>
      <c r="AP14" s="37">
        <f>VLOOKUP(_xlfn.CONCAT($B14,AP$3),Google_finance!$A:$K,10,FALSE)</f>
        <v>9.7000000000000003E-2</v>
      </c>
      <c r="AQ14" s="37"/>
      <c r="AR14" s="61">
        <f>VLOOKUP(_xlfn.CONCAT($B14,AR$3),Google_finance!$A:$K,10,FALSE)</f>
        <v>2710000000</v>
      </c>
      <c r="AS14" s="42">
        <f>VLOOKUP(_xlfn.CONCAT($B14,AR$3),Google_finance!$A:$K,6,FALSE)</f>
        <v>-0.25480000000000003</v>
      </c>
      <c r="AT14" s="61">
        <f>VLOOKUP(_xlfn.CONCAT($B14,AT$3),Google_finance!$A:$K,10,FALSE)</f>
        <v>3660000000</v>
      </c>
      <c r="AU14" s="42">
        <f>VLOOKUP(_xlfn.CONCAT($B14,AT$3),Google_finance!$A:$K,6,FALSE)</f>
        <v>0.54410000000000003</v>
      </c>
      <c r="AV14" s="61">
        <f>VLOOKUP(_xlfn.CONCAT($B14,AV$3),Google_finance!$A:$K,10,FALSE)</f>
        <v>479000000</v>
      </c>
      <c r="AW14" s="42">
        <f>VLOOKUP(_xlfn.CONCAT($B14,AV$3),Google_finance!$A:$K,6,FALSE)</f>
        <v>-0.49680000000000002</v>
      </c>
      <c r="AX14" s="61">
        <f>VLOOKUP(_xlfn.CONCAT($B14,AX$3),Google_finance!$A:$K,10,FALSE)</f>
        <v>-2780000000</v>
      </c>
      <c r="AY14" s="42">
        <f>VLOOKUP(_xlfn.CONCAT($B14,AX$3),Google_finance!$A:$K,6,FALSE)</f>
        <v>0.26740000000000003</v>
      </c>
      <c r="AZ14" s="61">
        <f>VLOOKUP(_xlfn.CONCAT($B14,AZ$3),Google_finance!$A:$K,10,FALSE)</f>
        <v>1370000000</v>
      </c>
      <c r="BA14" s="42">
        <f>VLOOKUP(_xlfn.CONCAT($B14,AZ$3),Google_finance!$A:$K,6,FALSE)</f>
        <v>3.6168999999999998</v>
      </c>
      <c r="BB14" s="61">
        <f>VLOOKUP(_xlfn.CONCAT($B14,BB$3),Google_finance!$A:$K,10,FALSE)</f>
        <v>3910000000</v>
      </c>
      <c r="BC14" s="42">
        <f>VLOOKUP(_xlfn.CONCAT($B14,BB$3),Google_finance!$A:$K,6,FALSE)</f>
        <v>1.8571</v>
      </c>
      <c r="BD14" s="61"/>
      <c r="BE14" s="67">
        <f t="shared" si="7"/>
        <v>22.796881918819189</v>
      </c>
      <c r="BF14" s="67">
        <f t="shared" si="8"/>
        <v>4.4638403179190753</v>
      </c>
      <c r="BG14" s="67">
        <f t="shared" si="9"/>
        <v>5.4575574204946999</v>
      </c>
      <c r="BH14" s="67"/>
      <c r="BI14" s="67"/>
    </row>
    <row r="15" spans="1:61" ht="19">
      <c r="B15" s="13" t="s">
        <v>200</v>
      </c>
      <c r="C15" s="32" t="s">
        <v>201</v>
      </c>
      <c r="D15" s="14" t="s">
        <v>240</v>
      </c>
      <c r="E15" s="14" t="s">
        <v>264</v>
      </c>
      <c r="F15" s="14">
        <f>VLOOKUP($C15,Trading_Economics_S!$C$6:$J$518,2,FALSE)</f>
        <v>20.96</v>
      </c>
      <c r="G15" s="36">
        <f t="shared" si="6"/>
        <v>-0.57999999999999996</v>
      </c>
      <c r="H15" s="36">
        <f>VLOOKUP($C15,Trading_Economics_S!$C$6:$J$518,4,FALSE)</f>
        <v>-0.57999999999999996</v>
      </c>
      <c r="I15" s="129" t="s">
        <v>754</v>
      </c>
      <c r="J15" s="36" t="s">
        <v>852</v>
      </c>
      <c r="K15" s="43">
        <f>VLOOKUP($C15,Trading_Economics_S!$C$6:$J$518,5,FALSE)</f>
        <v>-2.69E-2</v>
      </c>
      <c r="L15" s="43">
        <f>VLOOKUP($C15,Trading_Economics_S!$C$6:$J$518,6,FALSE)</f>
        <v>-0.57299999999999995</v>
      </c>
      <c r="M15" s="155">
        <f>VLOOKUP($C15,Trading_Economics_S!$C$6:$J$518,8,FALSE)</f>
        <v>45292</v>
      </c>
      <c r="N15" s="116" t="str">
        <f>VLOOKUP(_xlfn.CONCAT($B15,"Income Statement"),Google_finance!$A:$E,5,FALSE)</f>
        <v>Sep 2024info</v>
      </c>
      <c r="O15" s="62">
        <f t="shared" si="0"/>
        <v>90337600000</v>
      </c>
      <c r="P15" s="14"/>
      <c r="Q15" s="62">
        <f>VLOOKUP(_xlfn.CONCAT($B15,Q$3),Google_finance!$A:$K,10,FALSE)</f>
        <v>13280000000</v>
      </c>
      <c r="R15" s="43">
        <f>VLOOKUP(_xlfn.CONCAT($B15,Q$3),Google_finance!$A:$K,6,FALSE)</f>
        <v>-6.1699999999999998E-2</v>
      </c>
      <c r="S15" s="62">
        <f>VLOOKUP(_xlfn.CONCAT($B15,S$3),Google_finance!$A:$K,10,FALSE)</f>
        <v>5430000000</v>
      </c>
      <c r="T15" s="43">
        <f>VLOOKUP(_xlfn.CONCAT($B15,S$3),Google_finance!$A:$K,6,FALSE)</f>
        <v>4.2599999999999999E-2</v>
      </c>
      <c r="U15" s="62">
        <f>VLOOKUP(_xlfn.CONCAT($B15,U$3),Google_finance!$A:$K,10,FALSE)</f>
        <v>-16640000000</v>
      </c>
      <c r="V15" s="43">
        <f>VLOOKUP(_xlfn.CONCAT($B15,U$3),Google_finance!$A:$K,6,FALSE)</f>
        <v>-57.023600000000002</v>
      </c>
      <c r="W15" s="14">
        <f>VLOOKUP(_xlfn.CONCAT($B15,W$3),Google_finance!$A:$K,10,FALSE)</f>
        <v>-125.26</v>
      </c>
      <c r="X15" s="43">
        <f>VLOOKUP(_xlfn.CONCAT($B15,W$3),Google_finance!$A:$K,6,FALSE)</f>
        <v>-60.647599999999997</v>
      </c>
      <c r="Y15" s="14">
        <f>VLOOKUP(_xlfn.CONCAT($B15,Y$3),Google_finance!$A:$K,10,FALSE)</f>
        <v>-0.46</v>
      </c>
      <c r="Z15" s="43">
        <f>VLOOKUP(_xlfn.CONCAT($B15,Y$3),Google_finance!$A:$K,6,FALSE)</f>
        <v>-2.1219999999999999</v>
      </c>
      <c r="AA15" s="62">
        <f>VLOOKUP(_xlfn.CONCAT($B15,AA$3),Google_finance!$A:$K,10,FALSE)</f>
        <v>3470000000</v>
      </c>
      <c r="AB15" s="43">
        <f>VLOOKUP(_xlfn.CONCAT($B15,AA$3),Google_finance!$A:$K,6,FALSE)</f>
        <v>-3.5000000000000003E-2</v>
      </c>
      <c r="AC15" s="38">
        <f>VLOOKUP(_xlfn.CONCAT($B15,AC$3),Google_finance!$A:$K,10,FALSE)</f>
        <v>-0.86980000000000002</v>
      </c>
      <c r="AD15" s="38" t="str">
        <f>VLOOKUP(_xlfn.CONCAT($B15,AC$3),Google_finance!$A:$K,6,FALSE)</f>
        <v>—</v>
      </c>
      <c r="AE15" s="38"/>
      <c r="AF15" s="62">
        <f>VLOOKUP(_xlfn.CONCAT($B15,AF$3),Google_finance!$A:$K,10,FALSE)</f>
        <v>24090000000</v>
      </c>
      <c r="AG15" s="43">
        <f>VLOOKUP(_xlfn.CONCAT($B15,AF$3),Google_finance!$A:$K,6,FALSE)</f>
        <v>-3.7699999999999997E-2</v>
      </c>
      <c r="AH15" s="62">
        <f>VLOOKUP(_xlfn.CONCAT($B15,AH$3),Google_finance!$A:$K,10,FALSE)</f>
        <v>0</v>
      </c>
      <c r="AI15" s="43">
        <f>VLOOKUP(_xlfn.CONCAT($B15,AH$3),Google_finance!$A:$K,6,FALSE)</f>
        <v>2.4899999999999999E-2</v>
      </c>
      <c r="AJ15" s="62">
        <f>VLOOKUP(_xlfn.CONCAT($B15,AJ$3),Google_finance!$A:$K,10,FALSE)</f>
        <v>88680000000</v>
      </c>
      <c r="AK15" s="43">
        <f>VLOOKUP(_xlfn.CONCAT($B15,AJ$3),Google_finance!$A:$K,6,FALSE)</f>
        <v>6.6500000000000004E-2</v>
      </c>
      <c r="AL15" s="62">
        <f>VLOOKUP(_xlfn.CONCAT($B15,AL$3),Google_finance!$A:$K,10,FALSE)</f>
        <v>104860000000</v>
      </c>
      <c r="AM15" s="160">
        <f>VLOOKUP(_xlfn.CONCAT($B15,AM$3),Google_finance!$A:$K,10,FALSE)</f>
        <v>4310000000</v>
      </c>
      <c r="AN15" s="73">
        <f>VLOOKUP(_xlfn.CONCAT($B15,AN$3),Google_finance!$A:$K,10,FALSE)</f>
        <v>0.93</v>
      </c>
      <c r="AO15" s="38">
        <f>VLOOKUP(_xlfn.CONCAT($B15,AO$3),Google_finance!$A:$K,10,FALSE)</f>
        <v>-1.6999999999999999E-3</v>
      </c>
      <c r="AP15" s="38">
        <f>VLOOKUP(_xlfn.CONCAT($B15,AP$3),Google_finance!$A:$K,10,FALSE)</f>
        <v>-2.0999999999999999E-3</v>
      </c>
      <c r="AQ15" s="38"/>
      <c r="AR15" s="62">
        <f>VLOOKUP(_xlfn.CONCAT($B15,AR$3),Google_finance!$A:$K,10,FALSE)</f>
        <v>-16640000000</v>
      </c>
      <c r="AS15" s="43">
        <f>VLOOKUP(_xlfn.CONCAT($B15,AR$3),Google_finance!$A:$K,6,FALSE)</f>
        <v>-57.023600000000002</v>
      </c>
      <c r="AT15" s="62">
        <f>VLOOKUP(_xlfn.CONCAT($B15,AT$3),Google_finance!$A:$K,10,FALSE)</f>
        <v>4050000000</v>
      </c>
      <c r="AU15" s="43">
        <f>VLOOKUP(_xlfn.CONCAT($B15,AT$3),Google_finance!$A:$K,6,FALSE)</f>
        <v>-0.3039</v>
      </c>
      <c r="AV15" s="62">
        <f>VLOOKUP(_xlfn.CONCAT($B15,AV$3),Google_finance!$A:$K,10,FALSE)</f>
        <v>-2760000000</v>
      </c>
      <c r="AW15" s="43">
        <f>VLOOKUP(_xlfn.CONCAT($B15,AV$3),Google_finance!$A:$K,6,FALSE)</f>
        <v>0.62619999999999998</v>
      </c>
      <c r="AX15" s="62">
        <f>VLOOKUP(_xlfn.CONCAT($B15,AX$3),Google_finance!$A:$K,10,FALSE)</f>
        <v>-3790000000</v>
      </c>
      <c r="AY15" s="43">
        <f>VLOOKUP(_xlfn.CONCAT($B15,AX$3),Google_finance!$A:$K,6,FALSE)</f>
        <v>-5.5035999999999996</v>
      </c>
      <c r="AZ15" s="62">
        <f>VLOOKUP(_xlfn.CONCAT($B15,AZ$3),Google_finance!$A:$K,10,FALSE)</f>
        <v>-2500000000</v>
      </c>
      <c r="BA15" s="43">
        <f>VLOOKUP(_xlfn.CONCAT($B15,AZ$3),Google_finance!$A:$K,6,FALSE)</f>
        <v>-2.4367999999999999</v>
      </c>
      <c r="BB15" s="62">
        <f>VLOOKUP(_xlfn.CONCAT($B15,BB$3),Google_finance!$A:$K,10,FALSE)</f>
        <v>1280000000</v>
      </c>
      <c r="BC15" s="43">
        <f>VLOOKUP(_xlfn.CONCAT($B15,BB$3),Google_finance!$A:$K,6,FALSE)</f>
        <v>4.5735000000000001</v>
      </c>
      <c r="BD15" s="62"/>
      <c r="BE15" s="102">
        <f>O15/U15/4</f>
        <v>-1.3572355769230768</v>
      </c>
      <c r="BF15" s="102">
        <f>O15/4/Q15</f>
        <v>1.7006325301204819</v>
      </c>
      <c r="BG15" s="102">
        <f>O15/AL15</f>
        <v>0.86150677093267214</v>
      </c>
      <c r="BH15" s="102"/>
      <c r="BI15" s="102"/>
    </row>
    <row r="16" spans="1:61" ht="18">
      <c r="B16" s="11"/>
      <c r="C16" s="31"/>
      <c r="D16" s="12"/>
      <c r="E16" s="12"/>
      <c r="F16" s="12"/>
      <c r="G16" s="35"/>
      <c r="H16" s="35"/>
      <c r="I16" s="126"/>
      <c r="J16" s="35"/>
      <c r="K16" s="42"/>
      <c r="L16" s="42"/>
      <c r="M16" s="154"/>
      <c r="N16" s="117"/>
      <c r="O16" s="90"/>
      <c r="P16" s="96"/>
      <c r="Q16" s="90"/>
      <c r="R16" s="92"/>
      <c r="S16" s="90"/>
      <c r="T16" s="92"/>
      <c r="U16" s="90"/>
      <c r="V16" s="92"/>
      <c r="W16" s="96"/>
      <c r="X16" s="92"/>
      <c r="Y16" s="96"/>
      <c r="Z16" s="92"/>
      <c r="AA16" s="90"/>
      <c r="AB16" s="92"/>
      <c r="AC16" s="97"/>
      <c r="AD16" s="97"/>
      <c r="AE16" s="97"/>
      <c r="AF16" s="90"/>
      <c r="AG16" s="92"/>
      <c r="AH16" s="90"/>
      <c r="AI16" s="92"/>
      <c r="AJ16" s="90"/>
      <c r="AK16" s="92"/>
      <c r="AL16" s="90"/>
      <c r="AM16" s="161"/>
      <c r="AN16" s="99"/>
      <c r="AO16" s="97"/>
      <c r="AP16" s="97"/>
      <c r="AQ16" s="97"/>
      <c r="AR16" s="90"/>
      <c r="AS16" s="92"/>
      <c r="AT16" s="90"/>
      <c r="AU16" s="92"/>
      <c r="AV16" s="90"/>
      <c r="AW16" s="92"/>
      <c r="AX16" s="90"/>
      <c r="AY16" s="92"/>
      <c r="AZ16" s="90"/>
      <c r="BA16" s="92"/>
      <c r="BB16" s="90"/>
      <c r="BC16" s="92"/>
      <c r="BD16" s="90"/>
      <c r="BE16" s="103"/>
      <c r="BF16" s="103"/>
      <c r="BG16" s="103"/>
      <c r="BH16" s="103"/>
      <c r="BI16" s="103"/>
    </row>
    <row r="17" spans="2:61" ht="19">
      <c r="B17" s="13" t="s">
        <v>285</v>
      </c>
      <c r="C17" s="32" t="s">
        <v>286</v>
      </c>
      <c r="D17" s="14" t="s">
        <v>245</v>
      </c>
      <c r="E17" s="14" t="s">
        <v>246</v>
      </c>
      <c r="F17" s="14">
        <f>VLOOKUP($C17,Trading_Economics_S!$C$6:$J$518,2,FALSE)</f>
        <v>787.28</v>
      </c>
      <c r="G17" s="36">
        <f t="shared" ref="G17:G39" si="10">H17</f>
        <v>21.08</v>
      </c>
      <c r="H17" s="36">
        <f>VLOOKUP($C17,Trading_Economics_S!$C$6:$J$518,4,FALSE)</f>
        <v>21.08</v>
      </c>
      <c r="I17" s="129" t="s">
        <v>758</v>
      </c>
      <c r="J17" s="36" t="s">
        <v>853</v>
      </c>
      <c r="K17" s="43">
        <f>VLOOKUP($C17,Trading_Economics_S!$C$6:$J$518,5,FALSE)</f>
        <v>2.75E-2</v>
      </c>
      <c r="L17" s="43">
        <f>VLOOKUP($C17,Trading_Economics_S!$C$6:$J$518,6,FALSE)</f>
        <v>0.25440000000000002</v>
      </c>
      <c r="M17" s="155">
        <f>VLOOKUP($C17,Trading_Economics_S!$C$6:$J$518,8,FALSE)</f>
        <v>45292</v>
      </c>
      <c r="N17" s="116" t="str">
        <f>VLOOKUP(_xlfn.CONCAT($B17,"Income Statement"),Google_finance!$A:$E,5,FALSE)</f>
        <v>Sep 2024info</v>
      </c>
      <c r="O17" s="93">
        <f t="shared" ref="O17:O23" si="11">AM17*F17</f>
        <v>708016649600</v>
      </c>
      <c r="P17" s="94"/>
      <c r="Q17" s="93">
        <f>VLOOKUP(_xlfn.CONCAT($B17,Q$3),Google_finance!$A:$K,10,FALSE)</f>
        <v>11440000000</v>
      </c>
      <c r="R17" s="95">
        <f>VLOOKUP(_xlfn.CONCAT($B17,Q$3),Google_finance!$A:$K,6,FALSE)</f>
        <v>0.20430000000000001</v>
      </c>
      <c r="S17" s="93">
        <f>VLOOKUP(_xlfn.CONCAT($B17,S$3),Google_finance!$A:$K,10,FALSE)</f>
        <v>4720000000</v>
      </c>
      <c r="T17" s="95">
        <f>VLOOKUP(_xlfn.CONCAT($B17,S$3),Google_finance!$A:$K,6,FALSE)</f>
        <v>0.15160000000000001</v>
      </c>
      <c r="U17" s="93">
        <f>VLOOKUP(_xlfn.CONCAT($B17,U$3),Google_finance!$A:$K,10,FALSE)</f>
        <v>970300000</v>
      </c>
      <c r="V17" s="95">
        <f>VLOOKUP(_xlfn.CONCAT($B17,U$3),Google_finance!$A:$K,6,FALSE)</f>
        <v>17.904199999999999</v>
      </c>
      <c r="W17" s="94">
        <f>VLOOKUP(_xlfn.CONCAT($B17,W$3),Google_finance!$A:$K,10,FALSE)</f>
        <v>8.48</v>
      </c>
      <c r="X17" s="95">
        <f>VLOOKUP(_xlfn.CONCAT($B17,W$3),Google_finance!$A:$K,6,FALSE)</f>
        <v>15.1333</v>
      </c>
      <c r="Y17" s="94">
        <f>VLOOKUP(_xlfn.CONCAT($B17,Y$3),Google_finance!$A:$K,10,FALSE)</f>
        <v>1.18</v>
      </c>
      <c r="Z17" s="95">
        <f>VLOOKUP(_xlfn.CONCAT($B17,Y$3),Google_finance!$A:$K,6,FALSE)</f>
        <v>10.8</v>
      </c>
      <c r="AA17" s="93">
        <f>VLOOKUP(_xlfn.CONCAT($B17,AA$3),Google_finance!$A:$K,10,FALSE)</f>
        <v>5020000000</v>
      </c>
      <c r="AB17" s="95">
        <f>VLOOKUP(_xlfn.CONCAT($B17,AA$3),Google_finance!$A:$K,6,FALSE)</f>
        <v>0.26939999999999997</v>
      </c>
      <c r="AC17" s="98">
        <f>VLOOKUP(_xlfn.CONCAT($B17,AC$3),Google_finance!$A:$K,10,FALSE)</f>
        <v>0.3891</v>
      </c>
      <c r="AD17" s="98" t="str">
        <f>VLOOKUP(_xlfn.CONCAT($B17,AC$3),Google_finance!$A:$K,6,FALSE)</f>
        <v>—</v>
      </c>
      <c r="AE17" s="98"/>
      <c r="AF17" s="93">
        <f>VLOOKUP(_xlfn.CONCAT($B17,AF$3),Google_finance!$A:$K,10,FALSE)</f>
        <v>3520000000</v>
      </c>
      <c r="AG17" s="95">
        <f>VLOOKUP(_xlfn.CONCAT($B17,AF$3),Google_finance!$A:$K,6,FALSE)</f>
        <v>0.34110000000000001</v>
      </c>
      <c r="AH17" s="93">
        <f>VLOOKUP(_xlfn.CONCAT($B17,AH$3),Google_finance!$A:$K,10,FALSE)</f>
        <v>0</v>
      </c>
      <c r="AI17" s="95">
        <f>VLOOKUP(_xlfn.CONCAT($B17,AH$3),Google_finance!$A:$K,6,FALSE)</f>
        <v>0.30549999999999999</v>
      </c>
      <c r="AJ17" s="93">
        <f>VLOOKUP(_xlfn.CONCAT($B17,AJ$3),Google_finance!$A:$K,10,FALSE)</f>
        <v>61290000000</v>
      </c>
      <c r="AK17" s="95">
        <f>VLOOKUP(_xlfn.CONCAT($B17,AJ$3),Google_finance!$A:$K,6,FALSE)</f>
        <v>0.31490000000000001</v>
      </c>
      <c r="AL17" s="93">
        <f>VLOOKUP(_xlfn.CONCAT($B17,AL$3),Google_finance!$A:$K,10,FALSE)</f>
        <v>14320000000</v>
      </c>
      <c r="AM17" s="162">
        <f>VLOOKUP(_xlfn.CONCAT($B17,AM$3),Google_finance!$A:$K,10,FALSE)</f>
        <v>899320000</v>
      </c>
      <c r="AN17" s="100">
        <f>VLOOKUP(_xlfn.CONCAT($B17,AN$3),Google_finance!$A:$K,10,FALSE)</f>
        <v>48.46</v>
      </c>
      <c r="AO17" s="98">
        <f>VLOOKUP(_xlfn.CONCAT($B17,AO$3),Google_finance!$A:$K,10,FALSE)</f>
        <v>0.1542</v>
      </c>
      <c r="AP17" s="98">
        <f>VLOOKUP(_xlfn.CONCAT($B17,AP$3),Google_finance!$A:$K,10,FALSE)</f>
        <v>0.25790000000000002</v>
      </c>
      <c r="AQ17" s="98"/>
      <c r="AR17" s="93">
        <f>VLOOKUP(_xlfn.CONCAT($B17,AR$3),Google_finance!$A:$K,10,FALSE)</f>
        <v>970300000</v>
      </c>
      <c r="AS17" s="95">
        <f>VLOOKUP(_xlfn.CONCAT($B17,AR$3),Google_finance!$A:$K,6,FALSE)</f>
        <v>17.904199999999999</v>
      </c>
      <c r="AT17" s="93">
        <f>VLOOKUP(_xlfn.CONCAT($B17,AT$3),Google_finance!$A:$K,10,FALSE)</f>
        <v>3710000000</v>
      </c>
      <c r="AU17" s="95">
        <f>VLOOKUP(_xlfn.CONCAT($B17,AT$3),Google_finance!$A:$K,6,FALSE)</f>
        <v>0.69530000000000003</v>
      </c>
      <c r="AV17" s="93">
        <f>VLOOKUP(_xlfn.CONCAT($B17,AV$3),Google_finance!$A:$K,10,FALSE)</f>
        <v>-4000000000</v>
      </c>
      <c r="AW17" s="95">
        <f>VLOOKUP(_xlfn.CONCAT($B17,AV$3),Google_finance!$A:$K,6,FALSE)</f>
        <v>-0.3</v>
      </c>
      <c r="AX17" s="93">
        <f>VLOOKUP(_xlfn.CONCAT($B17,AX$3),Google_finance!$A:$K,10,FALSE)</f>
        <v>211300000</v>
      </c>
      <c r="AY17" s="95">
        <f>VLOOKUP(_xlfn.CONCAT($B17,AX$3),Google_finance!$A:$K,6,FALSE)</f>
        <v>-0.63060000000000005</v>
      </c>
      <c r="AZ17" s="93">
        <f>VLOOKUP(_xlfn.CONCAT($B17,AZ$3),Google_finance!$A:$K,10,FALSE)</f>
        <v>145400000</v>
      </c>
      <c r="BA17" s="95">
        <f>VLOOKUP(_xlfn.CONCAT($B17,AZ$3),Google_finance!$A:$K,6,FALSE)</f>
        <v>1.4635</v>
      </c>
      <c r="BB17" s="93">
        <f>VLOOKUP(_xlfn.CONCAT($B17,BB$3),Google_finance!$A:$K,10,FALSE)</f>
        <v>-889810000</v>
      </c>
      <c r="BC17" s="95">
        <f>VLOOKUP(_xlfn.CONCAT($B17,BB$3),Google_finance!$A:$K,6,FALSE)</f>
        <v>-1.6121000000000001</v>
      </c>
      <c r="BD17" s="93"/>
      <c r="BE17" s="104">
        <f t="shared" ref="BE17:BE23" si="12">O17/U17/4</f>
        <v>182.42209873235083</v>
      </c>
      <c r="BF17" s="104">
        <f t="shared" ref="BF17:BF23" si="13">O17/4/Q17</f>
        <v>15.472391818181817</v>
      </c>
      <c r="BG17" s="104">
        <f t="shared" ref="BG17:BG23" si="14">O17/AL17</f>
        <v>49.442503463687153</v>
      </c>
      <c r="BH17" s="104"/>
      <c r="BI17" s="104"/>
    </row>
    <row r="18" spans="2:61" ht="19">
      <c r="B18" s="11" t="s">
        <v>291</v>
      </c>
      <c r="C18" s="31" t="s">
        <v>292</v>
      </c>
      <c r="D18" s="12" t="s">
        <v>245</v>
      </c>
      <c r="E18" s="12" t="s">
        <v>246</v>
      </c>
      <c r="F18" s="12">
        <f>VLOOKUP($C18,Trading_Economics_S!$C$6:$J$518,2,FALSE)</f>
        <v>26.1</v>
      </c>
      <c r="G18" s="35">
        <f t="shared" si="10"/>
        <v>-0.37</v>
      </c>
      <c r="H18" s="35">
        <f>VLOOKUP($C18,Trading_Economics_S!$C$6:$J$518,4,FALSE)</f>
        <v>-0.37</v>
      </c>
      <c r="I18" s="128" t="s">
        <v>762</v>
      </c>
      <c r="J18" s="35" t="s">
        <v>853</v>
      </c>
      <c r="K18" s="42">
        <f>VLOOKUP($C18,Trading_Economics_S!$C$6:$J$518,5,FALSE)</f>
        <v>-1.4E-2</v>
      </c>
      <c r="L18" s="42">
        <f>VLOOKUP($C18,Trading_Economics_S!$C$6:$J$518,6,FALSE)</f>
        <v>-7.8700000000000006E-2</v>
      </c>
      <c r="M18" s="154">
        <f>VLOOKUP($C18,Trading_Economics_S!$C$6:$J$518,8,FALSE)</f>
        <v>45292</v>
      </c>
      <c r="N18" s="117" t="str">
        <f>VLOOKUP(_xlfn.CONCAT($B18,"Income Statement"),Google_finance!$A:$E,5,FALSE)</f>
        <v>Sep 2024info</v>
      </c>
      <c r="O18" s="90">
        <f t="shared" si="11"/>
        <v>147987000000</v>
      </c>
      <c r="P18" s="96"/>
      <c r="Q18" s="90">
        <f>VLOOKUP(_xlfn.CONCAT($B18,Q$3),Google_finance!$A:$K,10,FALSE)</f>
        <v>17700000000</v>
      </c>
      <c r="R18" s="92">
        <f>VLOOKUP(_xlfn.CONCAT($B18,Q$3),Google_finance!$A:$K,6,FALSE)</f>
        <v>0.312</v>
      </c>
      <c r="S18" s="90">
        <f>VLOOKUP(_xlfn.CONCAT($B18,S$3),Google_finance!$A:$K,10,FALSE)</f>
        <v>6990000000</v>
      </c>
      <c r="T18" s="92">
        <f>VLOOKUP(_xlfn.CONCAT($B18,S$3),Google_finance!$A:$K,6,FALSE)</f>
        <v>2.5999999999999999E-3</v>
      </c>
      <c r="U18" s="90">
        <f>VLOOKUP(_xlfn.CONCAT($B18,U$3),Google_finance!$A:$K,10,FALSE)</f>
        <v>4460000000</v>
      </c>
      <c r="V18" s="92">
        <f>VLOOKUP(_xlfn.CONCAT($B18,U$3),Google_finance!$A:$K,6,FALSE)</f>
        <v>2.8744999999999998</v>
      </c>
      <c r="W18" s="96">
        <f>VLOOKUP(_xlfn.CONCAT($B18,W$3),Google_finance!$A:$K,10,FALSE)</f>
        <v>25.22</v>
      </c>
      <c r="X18" s="92">
        <f>VLOOKUP(_xlfn.CONCAT($B18,W$3),Google_finance!$A:$K,6,FALSE)</f>
        <v>2.4289000000000001</v>
      </c>
      <c r="Y18" s="96">
        <f>VLOOKUP(_xlfn.CONCAT($B18,Y$3),Google_finance!$A:$K,10,FALSE)</f>
        <v>1.06</v>
      </c>
      <c r="Z18" s="92">
        <f>VLOOKUP(_xlfn.CONCAT($B18,Y$3),Google_finance!$A:$K,6,FALSE)</f>
        <v>7.2352999999999996</v>
      </c>
      <c r="AA18" s="90">
        <f>VLOOKUP(_xlfn.CONCAT($B18,AA$3),Google_finance!$A:$K,10,FALSE)</f>
        <v>7590000000</v>
      </c>
      <c r="AB18" s="92">
        <f>VLOOKUP(_xlfn.CONCAT($B18,AA$3),Google_finance!$A:$K,6,FALSE)</f>
        <v>10.1288</v>
      </c>
      <c r="AC18" s="97">
        <f>VLOOKUP(_xlfn.CONCAT($B18,AC$3),Google_finance!$A:$K,10,FALSE)</f>
        <v>4.9599999999999998E-2</v>
      </c>
      <c r="AD18" s="97" t="str">
        <f>VLOOKUP(_xlfn.CONCAT($B18,AC$3),Google_finance!$A:$K,6,FALSE)</f>
        <v>—</v>
      </c>
      <c r="AE18" s="97"/>
      <c r="AF18" s="90">
        <f>VLOOKUP(_xlfn.CONCAT($B18,AF$3),Google_finance!$A:$K,10,FALSE)</f>
        <v>9950000000</v>
      </c>
      <c r="AG18" s="92">
        <f>VLOOKUP(_xlfn.CONCAT($B18,AF$3),Google_finance!$A:$K,6,FALSE)</f>
        <v>-0.77470000000000006</v>
      </c>
      <c r="AH18" s="90">
        <f>VLOOKUP(_xlfn.CONCAT($B18,AH$3),Google_finance!$A:$K,10,FALSE)</f>
        <v>0</v>
      </c>
      <c r="AI18" s="92">
        <f>VLOOKUP(_xlfn.CONCAT($B18,AH$3),Google_finance!$A:$K,6,FALSE)</f>
        <v>2.07E-2</v>
      </c>
      <c r="AJ18" s="90">
        <f>VLOOKUP(_xlfn.CONCAT($B18,AJ$3),Google_finance!$A:$K,10,FALSE)</f>
        <v>126920000000</v>
      </c>
      <c r="AK18" s="92">
        <f>VLOOKUP(_xlfn.CONCAT($B18,AJ$3),Google_finance!$A:$K,6,FALSE)</f>
        <v>7.7200000000000005E-2</v>
      </c>
      <c r="AL18" s="90">
        <f>VLOOKUP(_xlfn.CONCAT($B18,AL$3),Google_finance!$A:$K,10,FALSE)</f>
        <v>92560000000</v>
      </c>
      <c r="AM18" s="161">
        <f>VLOOKUP(_xlfn.CONCAT($B18,AM$3),Google_finance!$A:$K,10,FALSE)</f>
        <v>5670000000</v>
      </c>
      <c r="AN18" s="99">
        <f>VLOOKUP(_xlfn.CONCAT($B18,AN$3),Google_finance!$A:$K,10,FALSE)</f>
        <v>1.6</v>
      </c>
      <c r="AO18" s="97">
        <f>VLOOKUP(_xlfn.CONCAT($B18,AO$3),Google_finance!$A:$K,10,FALSE)</f>
        <v>6.7000000000000004E-2</v>
      </c>
      <c r="AP18" s="97">
        <f>VLOOKUP(_xlfn.CONCAT($B18,AP$3),Google_finance!$A:$K,10,FALSE)</f>
        <v>9.1700000000000004E-2</v>
      </c>
      <c r="AQ18" s="97"/>
      <c r="AR18" s="90">
        <f>VLOOKUP(_xlfn.CONCAT($B18,AR$3),Google_finance!$A:$K,10,FALSE)</f>
        <v>4460000000</v>
      </c>
      <c r="AS18" s="92">
        <f>VLOOKUP(_xlfn.CONCAT($B18,AR$3),Google_finance!$A:$K,6,FALSE)</f>
        <v>2.8744999999999998</v>
      </c>
      <c r="AT18" s="90">
        <f>VLOOKUP(_xlfn.CONCAT($B18,AT$3),Google_finance!$A:$K,10,FALSE)</f>
        <v>6710000000</v>
      </c>
      <c r="AU18" s="92">
        <f>VLOOKUP(_xlfn.CONCAT($B18,AT$3),Google_finance!$A:$K,6,FALSE)</f>
        <v>0.94269999999999998</v>
      </c>
      <c r="AV18" s="90">
        <f>VLOOKUP(_xlfn.CONCAT($B18,AV$3),Google_finance!$A:$K,10,FALSE)</f>
        <v>-2060000000</v>
      </c>
      <c r="AW18" s="92">
        <f>VLOOKUP(_xlfn.CONCAT($B18,AV$3),Google_finance!$A:$K,6,FALSE)</f>
        <v>-3.3163999999999998</v>
      </c>
      <c r="AX18" s="90">
        <f>VLOOKUP(_xlfn.CONCAT($B18,AX$3),Google_finance!$A:$K,10,FALSE)</f>
        <v>-4640000000</v>
      </c>
      <c r="AY18" s="92">
        <f>VLOOKUP(_xlfn.CONCAT($B18,AX$3),Google_finance!$A:$K,6,FALSE)</f>
        <v>-0.2268</v>
      </c>
      <c r="AZ18" s="90">
        <f>VLOOKUP(_xlfn.CONCAT($B18,AZ$3),Google_finance!$A:$K,10,FALSE)</f>
        <v>29000000</v>
      </c>
      <c r="BA18" s="92">
        <f>VLOOKUP(_xlfn.CONCAT($B18,AZ$3),Google_finance!$A:$K,6,FALSE)</f>
        <v>-0.94579999999999997</v>
      </c>
      <c r="BB18" s="90">
        <f>VLOOKUP(_xlfn.CONCAT($B18,BB$3),Google_finance!$A:$K,10,FALSE)</f>
        <v>3350000000</v>
      </c>
      <c r="BC18" s="92">
        <f>VLOOKUP(_xlfn.CONCAT($B18,BB$3),Google_finance!$A:$K,6,FALSE)</f>
        <v>1.7432000000000001</v>
      </c>
      <c r="BD18" s="90"/>
      <c r="BE18" s="103">
        <f t="shared" si="12"/>
        <v>8.2952354260089685</v>
      </c>
      <c r="BF18" s="103">
        <f t="shared" si="13"/>
        <v>2.0902118644067795</v>
      </c>
      <c r="BG18" s="103">
        <f t="shared" si="14"/>
        <v>1.5988223854796888</v>
      </c>
      <c r="BH18" s="103"/>
      <c r="BI18" s="103"/>
    </row>
    <row r="19" spans="2:61" ht="19">
      <c r="B19" s="13" t="s">
        <v>179</v>
      </c>
      <c r="C19" s="32" t="s">
        <v>1390</v>
      </c>
      <c r="D19" s="14" t="s">
        <v>245</v>
      </c>
      <c r="E19" s="14" t="s">
        <v>246</v>
      </c>
      <c r="F19" s="14">
        <f>VLOOKUP($C19,Trading_Economics_S!$C$6:$J$518,2,FALSE)</f>
        <v>96.07</v>
      </c>
      <c r="G19" s="36">
        <f t="shared" si="10"/>
        <v>-0.49</v>
      </c>
      <c r="H19" s="36">
        <f>VLOOKUP($C19,Trading_Economics_S!$C$6:$J$518,4,FALSE)</f>
        <v>-0.49</v>
      </c>
      <c r="I19" s="129" t="s">
        <v>764</v>
      </c>
      <c r="J19" s="36" t="s">
        <v>853</v>
      </c>
      <c r="K19" s="43">
        <f>VLOOKUP($C19,Trading_Economics_S!$C$6:$J$518,5,FALSE)</f>
        <v>-5.1000000000000004E-3</v>
      </c>
      <c r="L19" s="43">
        <f>VLOOKUP($C19,Trading_Economics_S!$C$6:$J$518,6,FALSE)</f>
        <v>-0.19189999999999999</v>
      </c>
      <c r="M19" s="155">
        <f>VLOOKUP($C19,Trading_Economics_S!$C$6:$J$518,8,FALSE)</f>
        <v>45292</v>
      </c>
      <c r="N19" s="116" t="str">
        <f>VLOOKUP(_xlfn.CONCAT($B19,"Income Statement"),Google_finance!$A:$E,5,FALSE)</f>
        <v>Sep 2024info</v>
      </c>
      <c r="O19" s="62">
        <f t="shared" si="11"/>
        <v>243057099999.99997</v>
      </c>
      <c r="P19" s="14"/>
      <c r="Q19" s="62">
        <f>VLOOKUP(_xlfn.CONCAT($B19,Q$3),Google_finance!$A:$K,10,FALSE)</f>
        <v>16660000000</v>
      </c>
      <c r="R19" s="43">
        <f>VLOOKUP(_xlfn.CONCAT($B19,Q$3),Google_finance!$A:$K,6,FALSE)</f>
        <v>4.3499999999999997E-2</v>
      </c>
      <c r="S19" s="62">
        <f>VLOOKUP(_xlfn.CONCAT($B19,S$3),Google_finance!$A:$K,10,FALSE)</f>
        <v>8400000000</v>
      </c>
      <c r="T19" s="43">
        <f>VLOOKUP(_xlfn.CONCAT($B19,S$3),Google_finance!$A:$K,6,FALSE)</f>
        <v>0.48809999999999998</v>
      </c>
      <c r="U19" s="62">
        <f>VLOOKUP(_xlfn.CONCAT($B19,U$3),Google_finance!$A:$K,10,FALSE)</f>
        <v>3160000000</v>
      </c>
      <c r="V19" s="43">
        <f>VLOOKUP(_xlfn.CONCAT($B19,U$3),Google_finance!$A:$K,6,FALSE)</f>
        <v>-0.3347</v>
      </c>
      <c r="W19" s="14">
        <f>VLOOKUP(_xlfn.CONCAT($B19,W$3),Google_finance!$A:$K,10,FALSE)</f>
        <v>18.95</v>
      </c>
      <c r="X19" s="43">
        <f>VLOOKUP(_xlfn.CONCAT($B19,W$3),Google_finance!$A:$K,6,FALSE)</f>
        <v>-0.36259999999999998</v>
      </c>
      <c r="Y19" s="14">
        <f>VLOOKUP(_xlfn.CONCAT($B19,Y$3),Google_finance!$A:$K,10,FALSE)</f>
        <v>1.57</v>
      </c>
      <c r="Z19" s="43">
        <f>VLOOKUP(_xlfn.CONCAT($B19,Y$3),Google_finance!$A:$K,6,FALSE)</f>
        <v>-0.26290000000000002</v>
      </c>
      <c r="AA19" s="62">
        <f>VLOOKUP(_xlfn.CONCAT($B19,AA$3),Google_finance!$A:$K,10,FALSE)</f>
        <v>5510000000</v>
      </c>
      <c r="AB19" s="43">
        <f>VLOOKUP(_xlfn.CONCAT($B19,AA$3),Google_finance!$A:$K,6,FALSE)</f>
        <v>-0.21970000000000001</v>
      </c>
      <c r="AC19" s="38">
        <f>VLOOKUP(_xlfn.CONCAT($B19,AC$3),Google_finance!$A:$K,10,FALSE)</f>
        <v>0.2271</v>
      </c>
      <c r="AD19" s="38" t="str">
        <f>VLOOKUP(_xlfn.CONCAT($B19,AC$3),Google_finance!$A:$K,6,FALSE)</f>
        <v>—</v>
      </c>
      <c r="AE19" s="38"/>
      <c r="AF19" s="62">
        <f>VLOOKUP(_xlfn.CONCAT($B19,AF$3),Google_finance!$A:$K,10,FALSE)</f>
        <v>14590000000</v>
      </c>
      <c r="AG19" s="43">
        <f>VLOOKUP(_xlfn.CONCAT($B19,AF$3),Google_finance!$A:$K,6,FALSE)</f>
        <v>0.66339999999999999</v>
      </c>
      <c r="AH19" s="62">
        <f>VLOOKUP(_xlfn.CONCAT($B19,AH$3),Google_finance!$A:$K,10,FALSE)</f>
        <v>0</v>
      </c>
      <c r="AI19" s="43">
        <f>VLOOKUP(_xlfn.CONCAT($B19,AH$3),Google_finance!$A:$K,6,FALSE)</f>
        <v>0.1012</v>
      </c>
      <c r="AJ19" s="62">
        <f>VLOOKUP(_xlfn.CONCAT($B19,AJ$3),Google_finance!$A:$K,10,FALSE)</f>
        <v>72970000000</v>
      </c>
      <c r="AK19" s="43">
        <f>VLOOKUP(_xlfn.CONCAT($B19,AJ$3),Google_finance!$A:$K,6,FALSE)</f>
        <v>0.1153</v>
      </c>
      <c r="AL19" s="62">
        <f>VLOOKUP(_xlfn.CONCAT($B19,AL$3),Google_finance!$A:$K,10,FALSE)</f>
        <v>44560000000</v>
      </c>
      <c r="AM19" s="160">
        <f>VLOOKUP(_xlfn.CONCAT($B19,AM$3),Google_finance!$A:$K,10,FALSE)</f>
        <v>2530000000</v>
      </c>
      <c r="AN19" s="73">
        <f>VLOOKUP(_xlfn.CONCAT($B19,AN$3),Google_finance!$A:$K,10,FALSE)</f>
        <v>5.5</v>
      </c>
      <c r="AO19" s="38">
        <f>VLOOKUP(_xlfn.CONCAT($B19,AO$3),Google_finance!$A:$K,10,FALSE)</f>
        <v>9.4799999999999995E-2</v>
      </c>
      <c r="AP19" s="38">
        <f>VLOOKUP(_xlfn.CONCAT($B19,AP$3),Google_finance!$A:$K,10,FALSE)</f>
        <v>0.13289999999999999</v>
      </c>
      <c r="AQ19" s="38"/>
      <c r="AR19" s="62">
        <f>VLOOKUP(_xlfn.CONCAT($B19,AR$3),Google_finance!$A:$K,10,FALSE)</f>
        <v>3160000000</v>
      </c>
      <c r="AS19" s="43">
        <f>VLOOKUP(_xlfn.CONCAT($B19,AR$3),Google_finance!$A:$K,6,FALSE)</f>
        <v>-0.3347</v>
      </c>
      <c r="AT19" s="62">
        <f>VLOOKUP(_xlfn.CONCAT($B19,AT$3),Google_finance!$A:$K,10,FALSE)</f>
        <v>9290000000</v>
      </c>
      <c r="AU19" s="43">
        <f>VLOOKUP(_xlfn.CONCAT($B19,AT$3),Google_finance!$A:$K,6,FALSE)</f>
        <v>0.20399999999999999</v>
      </c>
      <c r="AV19" s="62">
        <f>VLOOKUP(_xlfn.CONCAT($B19,AV$3),Google_finance!$A:$K,10,FALSE)</f>
        <v>-3840000000</v>
      </c>
      <c r="AW19" s="43">
        <f>VLOOKUP(_xlfn.CONCAT($B19,AV$3),Google_finance!$A:$K,6,FALSE)</f>
        <v>-10.512</v>
      </c>
      <c r="AX19" s="62">
        <f>VLOOKUP(_xlfn.CONCAT($B19,AX$3),Google_finance!$A:$K,10,FALSE)</f>
        <v>-2420000000</v>
      </c>
      <c r="AY19" s="43">
        <f>VLOOKUP(_xlfn.CONCAT($B19,AX$3),Google_finance!$A:$K,6,FALSE)</f>
        <v>0.432</v>
      </c>
      <c r="AZ19" s="62">
        <f>VLOOKUP(_xlfn.CONCAT($B19,AZ$3),Google_finance!$A:$K,10,FALSE)</f>
        <v>3320000000</v>
      </c>
      <c r="BA19" s="43">
        <f>VLOOKUP(_xlfn.CONCAT($B19,AZ$3),Google_finance!$A:$K,6,FALSE)</f>
        <v>0.1211</v>
      </c>
      <c r="BB19" s="62">
        <f>VLOOKUP(_xlfn.CONCAT($B19,BB$3),Google_finance!$A:$K,10,FALSE)</f>
        <v>7420000000</v>
      </c>
      <c r="BC19" s="43">
        <f>VLOOKUP(_xlfn.CONCAT($B19,BB$3),Google_finance!$A:$K,6,FALSE)</f>
        <v>0.28970000000000001</v>
      </c>
      <c r="BD19" s="62"/>
      <c r="BE19" s="102">
        <f t="shared" si="12"/>
        <v>19.229200949367087</v>
      </c>
      <c r="BF19" s="102">
        <f t="shared" si="13"/>
        <v>3.6473154261704677</v>
      </c>
      <c r="BG19" s="102">
        <f t="shared" si="14"/>
        <v>5.4546027827648107</v>
      </c>
      <c r="BH19" s="102"/>
      <c r="BI19" s="102"/>
    </row>
    <row r="20" spans="2:61" ht="19">
      <c r="B20" s="11" t="s">
        <v>161</v>
      </c>
      <c r="C20" s="31" t="s">
        <v>162</v>
      </c>
      <c r="D20" s="12" t="s">
        <v>245</v>
      </c>
      <c r="E20" s="12" t="s">
        <v>255</v>
      </c>
      <c r="F20" s="12">
        <f>VLOOKUP($C20,Trading_Economics_S!$C$6:$J$518,2,FALSE)</f>
        <v>533.37</v>
      </c>
      <c r="G20" s="35">
        <f t="shared" si="10"/>
        <v>4.4000000000000004</v>
      </c>
      <c r="H20" s="35">
        <f>VLOOKUP($C20,Trading_Economics_S!$C$6:$J$518,4,FALSE)</f>
        <v>4.4000000000000004</v>
      </c>
      <c r="I20" s="128" t="s">
        <v>767</v>
      </c>
      <c r="J20" s="35" t="s">
        <v>853</v>
      </c>
      <c r="K20" s="42">
        <f>VLOOKUP($C20,Trading_Economics_S!$C$6:$J$518,5,FALSE)</f>
        <v>8.3000000000000001E-3</v>
      </c>
      <c r="L20" s="42">
        <f>VLOOKUP($C20,Trading_Economics_S!$C$6:$J$518,6,FALSE)</f>
        <v>3.9199999999999999E-2</v>
      </c>
      <c r="M20" s="154">
        <f>VLOOKUP($C20,Trading_Economics_S!$C$6:$J$518,8,FALSE)</f>
        <v>45292</v>
      </c>
      <c r="N20" s="117" t="str">
        <f>VLOOKUP(_xlfn.CONCAT($B20,"Income Statement"),Google_finance!$A:$E,5,FALSE)</f>
        <v>Dec 2024info</v>
      </c>
      <c r="O20" s="61">
        <f t="shared" si="11"/>
        <v>494433990000</v>
      </c>
      <c r="P20" s="12"/>
      <c r="Q20" s="61">
        <f>VLOOKUP(_xlfn.CONCAT($B20,Q$3),Google_finance!$A:$K,10,FALSE)</f>
        <v>100810000000</v>
      </c>
      <c r="R20" s="42">
        <f>VLOOKUP(_xlfn.CONCAT($B20,Q$3),Google_finance!$A:$K,6,FALSE)</f>
        <v>6.7599999999999993E-2</v>
      </c>
      <c r="S20" s="61">
        <f>VLOOKUP(_xlfn.CONCAT($B20,S$3),Google_finance!$A:$K,10,FALSE)</f>
        <v>13540000000</v>
      </c>
      <c r="T20" s="42">
        <f>VLOOKUP(_xlfn.CONCAT($B20,S$3),Google_finance!$A:$K,6,FALSE)</f>
        <v>-5.4399999999999997E-2</v>
      </c>
      <c r="U20" s="61">
        <f>VLOOKUP(_xlfn.CONCAT($B20,U$3),Google_finance!$A:$K,10,FALSE)</f>
        <v>5540000000</v>
      </c>
      <c r="V20" s="42">
        <f>VLOOKUP(_xlfn.CONCAT($B20,U$3),Google_finance!$A:$K,6,FALSE)</f>
        <v>1.61E-2</v>
      </c>
      <c r="W20" s="12">
        <f>VLOOKUP(_xlfn.CONCAT($B20,W$3),Google_finance!$A:$K,10,FALSE)</f>
        <v>5.5</v>
      </c>
      <c r="X20" s="42">
        <f>VLOOKUP(_xlfn.CONCAT($B20,W$3),Google_finance!$A:$K,6,FALSE)</f>
        <v>-4.8399999999999999E-2</v>
      </c>
      <c r="Y20" s="12">
        <f>VLOOKUP(_xlfn.CONCAT($B20,Y$3),Google_finance!$A:$K,10,FALSE)</f>
        <v>6.81</v>
      </c>
      <c r="Z20" s="42">
        <f>VLOOKUP(_xlfn.CONCAT($B20,Y$3),Google_finance!$A:$K,6,FALSE)</f>
        <v>0.1055</v>
      </c>
      <c r="AA20" s="61">
        <f>VLOOKUP(_xlfn.CONCAT($B20,AA$3),Google_finance!$A:$K,10,FALSE)</f>
        <v>8810000000</v>
      </c>
      <c r="AB20" s="42">
        <f>VLOOKUP(_xlfn.CONCAT($B20,AA$3),Google_finance!$A:$K,6,FALSE)</f>
        <v>1.7399999999999999E-2</v>
      </c>
      <c r="AC20" s="37">
        <f>VLOOKUP(_xlfn.CONCAT($B20,AC$3),Google_finance!$A:$K,10,FALSE)</f>
        <v>0.14829999999999999</v>
      </c>
      <c r="AD20" s="37" t="str">
        <f>VLOOKUP(_xlfn.CONCAT($B20,AC$3),Google_finance!$A:$K,6,FALSE)</f>
        <v>—</v>
      </c>
      <c r="AE20" s="37"/>
      <c r="AF20" s="61">
        <f>VLOOKUP(_xlfn.CONCAT($B20,AF$3),Google_finance!$A:$K,10,FALSE)</f>
        <v>29110000000</v>
      </c>
      <c r="AG20" s="42">
        <f>VLOOKUP(_xlfn.CONCAT($B20,AF$3),Google_finance!$A:$K,6,FALSE)</f>
        <v>-1.7399999999999999E-2</v>
      </c>
      <c r="AH20" s="61">
        <f>VLOOKUP(_xlfn.CONCAT($B20,AH$3),Google_finance!$A:$K,10,FALSE)</f>
        <v>0</v>
      </c>
      <c r="AI20" s="42">
        <f>VLOOKUP(_xlfn.CONCAT($B20,AH$3),Google_finance!$A:$K,6,FALSE)</f>
        <v>8.9700000000000002E-2</v>
      </c>
      <c r="AJ20" s="61">
        <f>VLOOKUP(_xlfn.CONCAT($B20,AJ$3),Google_finance!$A:$K,10,FALSE)</f>
        <v>195690000000</v>
      </c>
      <c r="AK20" s="42">
        <f>VLOOKUP(_xlfn.CONCAT($B20,AJ$3),Google_finance!$A:$K,6,FALSE)</f>
        <v>0.1195</v>
      </c>
      <c r="AL20" s="61">
        <f>VLOOKUP(_xlfn.CONCAT($B20,AL$3),Google_finance!$A:$K,10,FALSE)</f>
        <v>102590000000</v>
      </c>
      <c r="AM20" s="159">
        <f>VLOOKUP(_xlfn.CONCAT($B20,AM$3),Google_finance!$A:$K,10,FALSE)</f>
        <v>927000000</v>
      </c>
      <c r="AN20" s="72">
        <f>VLOOKUP(_xlfn.CONCAT($B20,AN$3),Google_finance!$A:$K,10,FALSE)</f>
        <v>5</v>
      </c>
      <c r="AO20" s="37">
        <f>VLOOKUP(_xlfn.CONCAT($B20,AO$3),Google_finance!$A:$K,10,FALSE)</f>
        <v>6.5000000000000002E-2</v>
      </c>
      <c r="AP20" s="37">
        <f>VLOOKUP(_xlfn.CONCAT($B20,AP$3),Google_finance!$A:$K,10,FALSE)</f>
        <v>0.1074</v>
      </c>
      <c r="AQ20" s="37"/>
      <c r="AR20" s="61">
        <f>VLOOKUP(_xlfn.CONCAT($B20,AR$3),Google_finance!$A:$K,10,FALSE)</f>
        <v>5540000000</v>
      </c>
      <c r="AS20" s="42">
        <f>VLOOKUP(_xlfn.CONCAT($B20,AR$3),Google_finance!$A:$K,6,FALSE)</f>
        <v>1.61E-2</v>
      </c>
      <c r="AT20" s="61">
        <f>VLOOKUP(_xlfn.CONCAT($B20,AT$3),Google_finance!$A:$K,10,FALSE)</f>
        <v>2370000000</v>
      </c>
      <c r="AU20" s="42">
        <f>VLOOKUP(_xlfn.CONCAT($B20,AT$3),Google_finance!$A:$K,6,FALSE)</f>
        <v>1.4561999999999999</v>
      </c>
      <c r="AV20" s="61">
        <f>VLOOKUP(_xlfn.CONCAT($B20,AV$3),Google_finance!$A:$K,10,FALSE)</f>
        <v>-1120000000</v>
      </c>
      <c r="AW20" s="42">
        <f>VLOOKUP(_xlfn.CONCAT($B20,AV$3),Google_finance!$A:$K,6,FALSE)</f>
        <v>5.7299999999999997E-2</v>
      </c>
      <c r="AX20" s="61">
        <f>VLOOKUP(_xlfn.CONCAT($B20,AX$3),Google_finance!$A:$K,10,FALSE)</f>
        <v>-8340000000</v>
      </c>
      <c r="AY20" s="42">
        <f>VLOOKUP(_xlfn.CONCAT($B20,AX$3),Google_finance!$A:$K,6,FALSE)</f>
        <v>-0.16569999999999999</v>
      </c>
      <c r="AZ20" s="61">
        <f>VLOOKUP(_xlfn.CONCAT($B20,AZ$3),Google_finance!$A:$K,10,FALSE)</f>
        <v>-7090000000</v>
      </c>
      <c r="BA20" s="42">
        <f>VLOOKUP(_xlfn.CONCAT($B20,AZ$3),Google_finance!$A:$K,6,FALSE)</f>
        <v>0.47449999999999998</v>
      </c>
      <c r="BB20" s="61">
        <f>VLOOKUP(_xlfn.CONCAT($B20,BB$3),Google_finance!$A:$K,10,FALSE)</f>
        <v>5320000000</v>
      </c>
      <c r="BC20" s="42">
        <f>VLOOKUP(_xlfn.CONCAT($B20,BB$3),Google_finance!$A:$K,6,FALSE)</f>
        <v>1.5057</v>
      </c>
      <c r="BD20" s="61"/>
      <c r="BE20" s="67">
        <f t="shared" si="12"/>
        <v>22.312003158844764</v>
      </c>
      <c r="BF20" s="67">
        <f t="shared" si="13"/>
        <v>1.2261531346096617</v>
      </c>
      <c r="BG20" s="67">
        <f t="shared" si="14"/>
        <v>4.8195144750950387</v>
      </c>
      <c r="BH20" s="67"/>
      <c r="BI20" s="67"/>
    </row>
    <row r="21" spans="2:61" ht="19">
      <c r="B21" s="13" t="s">
        <v>163</v>
      </c>
      <c r="C21" s="32" t="s">
        <v>164</v>
      </c>
      <c r="D21" s="14" t="s">
        <v>245</v>
      </c>
      <c r="E21" s="14" t="s">
        <v>246</v>
      </c>
      <c r="F21" s="14">
        <f>VLOOKUP($C21,Trading_Economics_S!$C$6:$J$518,2,FALSE)</f>
        <v>146.83000000000001</v>
      </c>
      <c r="G21" s="36">
        <f t="shared" si="10"/>
        <v>0.28000000000000003</v>
      </c>
      <c r="H21" s="36">
        <f>VLOOKUP($C21,Trading_Economics_S!$C$6:$J$518,4,FALSE)</f>
        <v>0.28000000000000003</v>
      </c>
      <c r="I21" s="129" t="s">
        <v>769</v>
      </c>
      <c r="J21" s="36" t="s">
        <v>853</v>
      </c>
      <c r="K21" s="43">
        <f>VLOOKUP($C21,Trading_Economics_S!$C$6:$J$518,5,FALSE)</f>
        <v>1.9E-3</v>
      </c>
      <c r="L21" s="43">
        <f>VLOOKUP($C21,Trading_Economics_S!$C$6:$J$518,6,FALSE)</f>
        <v>-7.6300000000000007E-2</v>
      </c>
      <c r="M21" s="155">
        <f>VLOOKUP($C21,Trading_Economics_S!$C$6:$J$518,8,FALSE)</f>
        <v>45292</v>
      </c>
      <c r="N21" s="116" t="str">
        <f>VLOOKUP(_xlfn.CONCAT($B21,"Income Statement"),Google_finance!$A:$E,5,FALSE)</f>
        <v>Dec 2024info</v>
      </c>
      <c r="O21" s="62" t="e">
        <f t="shared" si="11"/>
        <v>#VALUE!</v>
      </c>
      <c r="P21" s="14"/>
      <c r="Q21" s="62">
        <f>VLOOKUP(_xlfn.CONCAT($B21,Q$3),Google_finance!$A:$K,10,FALSE)</f>
        <v>22520000000</v>
      </c>
      <c r="R21" s="43">
        <f>VLOOKUP(_xlfn.CONCAT($B21,Q$3),Google_finance!$A:$K,6,FALSE)</f>
        <v>5.2600000000000001E-2</v>
      </c>
      <c r="S21" s="62">
        <f>VLOOKUP(_xlfn.CONCAT($B21,S$3),Google_finance!$A:$K,10,FALSE)</f>
        <v>11750000000</v>
      </c>
      <c r="T21" s="43">
        <f>VLOOKUP(_xlfn.CONCAT($B21,S$3),Google_finance!$A:$K,6,FALSE)</f>
        <v>0.18099999999999999</v>
      </c>
      <c r="U21" s="62">
        <f>VLOOKUP(_xlfn.CONCAT($B21,U$3),Google_finance!$A:$K,10,FALSE)</f>
        <v>3430000000</v>
      </c>
      <c r="V21" s="43">
        <f>VLOOKUP(_xlfn.CONCAT($B21,U$3),Google_finance!$A:$K,6,FALSE)</f>
        <v>-0.15260000000000001</v>
      </c>
      <c r="W21" s="14">
        <f>VLOOKUP(_xlfn.CONCAT($B21,W$3),Google_finance!$A:$K,10,FALSE)</f>
        <v>15.24</v>
      </c>
      <c r="X21" s="43">
        <f>VLOOKUP(_xlfn.CONCAT($B21,W$3),Google_finance!$A:$K,6,FALSE)</f>
        <v>-0.19450000000000001</v>
      </c>
      <c r="Y21" s="14">
        <f>VLOOKUP(_xlfn.CONCAT($B21,Y$3),Google_finance!$A:$K,10,FALSE)</f>
        <v>2.04</v>
      </c>
      <c r="Z21" s="43">
        <f>VLOOKUP(_xlfn.CONCAT($B21,Y$3),Google_finance!$A:$K,6,FALSE)</f>
        <v>-0.10920000000000001</v>
      </c>
      <c r="AA21" s="62">
        <f>VLOOKUP(_xlfn.CONCAT($B21,AA$3),Google_finance!$A:$K,10,FALSE)</f>
        <v>5490000000</v>
      </c>
      <c r="AB21" s="43">
        <f>VLOOKUP(_xlfn.CONCAT($B21,AA$3),Google_finance!$A:$K,6,FALSE)</f>
        <v>-0.11360000000000001</v>
      </c>
      <c r="AC21" s="38">
        <f>VLOOKUP(_xlfn.CONCAT($B21,AC$3),Google_finance!$A:$K,10,FALSE)</f>
        <v>0.1173</v>
      </c>
      <c r="AD21" s="38" t="str">
        <f>VLOOKUP(_xlfn.CONCAT($B21,AC$3),Google_finance!$A:$K,6,FALSE)</f>
        <v>—</v>
      </c>
      <c r="AE21" s="38"/>
      <c r="AF21" s="62" t="str">
        <f>VLOOKUP(_xlfn.CONCAT($B21,AF$3),Google_finance!$A:$K,10,FALSE)</f>
        <v>—</v>
      </c>
      <c r="AG21" s="43" t="str">
        <f>VLOOKUP(_xlfn.CONCAT($B21,AF$3),Google_finance!$A:$K,6,FALSE)</f>
        <v>—</v>
      </c>
      <c r="AH21" s="62">
        <f>VLOOKUP(_xlfn.CONCAT($B21,AH$3),Google_finance!$A:$K,10,FALSE)</f>
        <v>0</v>
      </c>
      <c r="AI21" s="43" t="str">
        <f>VLOOKUP(_xlfn.CONCAT($B21,AH$3),Google_finance!$A:$K,6,FALSE)</f>
        <v>—</v>
      </c>
      <c r="AJ21" s="62" t="str">
        <f>VLOOKUP(_xlfn.CONCAT($B21,AJ$3),Google_finance!$A:$K,10,FALSE)</f>
        <v>—</v>
      </c>
      <c r="AK21" s="43" t="str">
        <f>VLOOKUP(_xlfn.CONCAT($B21,AJ$3),Google_finance!$A:$K,6,FALSE)</f>
        <v>—</v>
      </c>
      <c r="AL21" s="62" t="str">
        <f>VLOOKUP(_xlfn.CONCAT($B21,AL$3),Google_finance!$A:$K,10,FALSE)</f>
        <v>—</v>
      </c>
      <c r="AM21" s="160" t="str">
        <f>VLOOKUP(_xlfn.CONCAT($B21,AM$3),Google_finance!$A:$K,10,FALSE)</f>
        <v>—</v>
      </c>
      <c r="AN21" s="73" t="str">
        <f>VLOOKUP(_xlfn.CONCAT($B21,AN$3),Google_finance!$A:$K,10,FALSE)</f>
        <v>—</v>
      </c>
      <c r="AO21" s="38" t="str">
        <f>VLOOKUP(_xlfn.CONCAT($B21,AO$3),Google_finance!$A:$K,10,FALSE)</f>
        <v>—</v>
      </c>
      <c r="AP21" s="38">
        <f>VLOOKUP(_xlfn.CONCAT($B21,AP$3),Google_finance!$A:$K,10,FALSE)</f>
        <v>8.5900000000000004E-2</v>
      </c>
      <c r="AQ21" s="38"/>
      <c r="AR21" s="62">
        <f>VLOOKUP(_xlfn.CONCAT($B21,AR$3),Google_finance!$A:$K,10,FALSE)</f>
        <v>3430000000</v>
      </c>
      <c r="AS21" s="43">
        <f>VLOOKUP(_xlfn.CONCAT($B21,AR$3),Google_finance!$A:$K,6,FALSE)</f>
        <v>-0.15260000000000001</v>
      </c>
      <c r="AT21" s="62" t="str">
        <f>VLOOKUP(_xlfn.CONCAT($B21,AT$3),Google_finance!$A:$K,10,FALSE)</f>
        <v>—</v>
      </c>
      <c r="AU21" s="43" t="str">
        <f>VLOOKUP(_xlfn.CONCAT($B21,AT$3),Google_finance!$A:$K,6,FALSE)</f>
        <v>—</v>
      </c>
      <c r="AV21" s="62" t="str">
        <f>VLOOKUP(_xlfn.CONCAT($B21,AV$3),Google_finance!$A:$K,10,FALSE)</f>
        <v>—</v>
      </c>
      <c r="AW21" s="43" t="str">
        <f>VLOOKUP(_xlfn.CONCAT($B21,AV$3),Google_finance!$A:$K,6,FALSE)</f>
        <v>—</v>
      </c>
      <c r="AX21" s="62" t="str">
        <f>VLOOKUP(_xlfn.CONCAT($B21,AX$3),Google_finance!$A:$K,10,FALSE)</f>
        <v>—</v>
      </c>
      <c r="AY21" s="43" t="str">
        <f>VLOOKUP(_xlfn.CONCAT($B21,AX$3),Google_finance!$A:$K,6,FALSE)</f>
        <v>—</v>
      </c>
      <c r="AZ21" s="62" t="str">
        <f>VLOOKUP(_xlfn.CONCAT($B21,AZ$3),Google_finance!$A:$K,10,FALSE)</f>
        <v>—</v>
      </c>
      <c r="BA21" s="43" t="str">
        <f>VLOOKUP(_xlfn.CONCAT($B21,AZ$3),Google_finance!$A:$K,6,FALSE)</f>
        <v>—</v>
      </c>
      <c r="BB21" s="62" t="str">
        <f>VLOOKUP(_xlfn.CONCAT($B21,BB$3),Google_finance!$A:$K,10,FALSE)</f>
        <v>—</v>
      </c>
      <c r="BC21" s="43" t="str">
        <f>VLOOKUP(_xlfn.CONCAT($B21,BB$3),Google_finance!$A:$K,6,FALSE)</f>
        <v>—</v>
      </c>
      <c r="BD21" s="62"/>
      <c r="BE21" s="102" t="e">
        <f t="shared" si="12"/>
        <v>#VALUE!</v>
      </c>
      <c r="BF21" s="102" t="e">
        <f t="shared" si="13"/>
        <v>#VALUE!</v>
      </c>
      <c r="BG21" s="102" t="e">
        <f t="shared" si="14"/>
        <v>#VALUE!</v>
      </c>
      <c r="BH21" s="102"/>
      <c r="BI21" s="102"/>
    </row>
    <row r="22" spans="2:61" ht="38">
      <c r="B22" s="11" t="s">
        <v>210</v>
      </c>
      <c r="C22" s="31" t="s">
        <v>211</v>
      </c>
      <c r="D22" s="12" t="s">
        <v>245</v>
      </c>
      <c r="E22" s="12" t="s">
        <v>273</v>
      </c>
      <c r="F22" s="12">
        <f>VLOOKUP($C22,Trading_Economics_S!$C$6:$J$518,2,FALSE)</f>
        <v>11.84</v>
      </c>
      <c r="G22" s="35">
        <f t="shared" si="10"/>
        <v>0.11</v>
      </c>
      <c r="H22" s="35">
        <f>VLOOKUP($C22,Trading_Economics_S!$C$6:$J$518,4,FALSE)</f>
        <v>0.11</v>
      </c>
      <c r="I22" s="128" t="s">
        <v>772</v>
      </c>
      <c r="J22" s="35" t="s">
        <v>852</v>
      </c>
      <c r="K22" s="42">
        <f>VLOOKUP($C22,Trading_Economics_S!$C$6:$J$518,5,FALSE)</f>
        <v>9.4000000000000004E-3</v>
      </c>
      <c r="L22" s="42">
        <f>VLOOKUP($C22,Trading_Economics_S!$C$6:$J$518,6,FALSE)</f>
        <v>-0.47089999999999999</v>
      </c>
      <c r="M22" s="154">
        <f>VLOOKUP($C22,Trading_Economics_S!$C$6:$J$518,8,FALSE)</f>
        <v>45292</v>
      </c>
      <c r="N22" s="117" t="str">
        <f>VLOOKUP(_xlfn.CONCAT($B22,"Income Statement"),Google_finance!$A:$E,5,FALSE)</f>
        <v>Nov 2024info</v>
      </c>
      <c r="O22" s="61">
        <f t="shared" si="11"/>
        <v>10231536000</v>
      </c>
      <c r="P22" s="12"/>
      <c r="Q22" s="61">
        <f>VLOOKUP(_xlfn.CONCAT($B22,Q$3),Google_finance!$A:$K,10,FALSE)</f>
        <v>39460000000</v>
      </c>
      <c r="R22" s="42">
        <f>VLOOKUP(_xlfn.CONCAT($B22,Q$3),Google_finance!$A:$K,6,FALSE)</f>
        <v>7.4999999999999997E-2</v>
      </c>
      <c r="S22" s="61">
        <f>VLOOKUP(_xlfn.CONCAT($B22,S$3),Google_finance!$A:$K,10,FALSE)</f>
        <v>6830000000</v>
      </c>
      <c r="T22" s="42">
        <f>VLOOKUP(_xlfn.CONCAT($B22,S$3),Google_finance!$A:$K,6,FALSE)</f>
        <v>1.17E-2</v>
      </c>
      <c r="U22" s="61">
        <f>VLOOKUP(_xlfn.CONCAT($B22,U$3),Google_finance!$A:$K,10,FALSE)</f>
        <v>-265000000</v>
      </c>
      <c r="V22" s="42">
        <f>VLOOKUP(_xlfn.CONCAT($B22,U$3),Google_finance!$A:$K,6,FALSE)</f>
        <v>-2.9552</v>
      </c>
      <c r="W22" s="12">
        <f>VLOOKUP(_xlfn.CONCAT($B22,W$3),Google_finance!$A:$K,10,FALSE)</f>
        <v>-0.67</v>
      </c>
      <c r="X22" s="42">
        <f>VLOOKUP(_xlfn.CONCAT($B22,W$3),Google_finance!$A:$K,6,FALSE)</f>
        <v>-2.7222</v>
      </c>
      <c r="Y22" s="12">
        <f>VLOOKUP(_xlfn.CONCAT($B22,Y$3),Google_finance!$A:$K,10,FALSE)</f>
        <v>0.51</v>
      </c>
      <c r="Z22" s="42">
        <f>VLOOKUP(_xlfn.CONCAT($B22,Y$3),Google_finance!$A:$K,6,FALSE)</f>
        <v>-0.2273</v>
      </c>
      <c r="AA22" s="61">
        <f>VLOOKUP(_xlfn.CONCAT($B22,AA$3),Google_finance!$A:$K,10,FALSE)</f>
        <v>573000000</v>
      </c>
      <c r="AB22" s="42">
        <f>VLOOKUP(_xlfn.CONCAT($B22,AA$3),Google_finance!$A:$K,6,FALSE)</f>
        <v>-9.6199999999999994E-2</v>
      </c>
      <c r="AC22" s="37">
        <f>VLOOKUP(_xlfn.CONCAT($B22,AC$3),Google_finance!$A:$K,10,FALSE)</f>
        <v>-0.12239999999999999</v>
      </c>
      <c r="AD22" s="37" t="str">
        <f>VLOOKUP(_xlfn.CONCAT($B22,AC$3),Google_finance!$A:$K,6,FALSE)</f>
        <v>—</v>
      </c>
      <c r="AE22" s="37"/>
      <c r="AF22" s="61">
        <f>VLOOKUP(_xlfn.CONCAT($B22,AF$3),Google_finance!$A:$K,10,FALSE)</f>
        <v>1190000000</v>
      </c>
      <c r="AG22" s="42">
        <f>VLOOKUP(_xlfn.CONCAT($B22,AF$3),Google_finance!$A:$K,6,FALSE)</f>
        <v>0.5</v>
      </c>
      <c r="AH22" s="61">
        <f>VLOOKUP(_xlfn.CONCAT($B22,AH$3),Google_finance!$A:$K,10,FALSE)</f>
        <v>0</v>
      </c>
      <c r="AI22" s="42">
        <f>VLOOKUP(_xlfn.CONCAT($B22,AH$3),Google_finance!$A:$K,6,FALSE)</f>
        <v>-0.19719999999999999</v>
      </c>
      <c r="AJ22" s="61">
        <f>VLOOKUP(_xlfn.CONCAT($B22,AJ$3),Google_finance!$A:$K,10,FALSE)</f>
        <v>67260000000.000008</v>
      </c>
      <c r="AK22" s="42">
        <f>VLOOKUP(_xlfn.CONCAT($B22,AJ$3),Google_finance!$A:$K,6,FALSE)</f>
        <v>-0.04</v>
      </c>
      <c r="AL22" s="61">
        <f>VLOOKUP(_xlfn.CONCAT($B22,AL$3),Google_finance!$A:$K,10,FALSE)</f>
        <v>11270000000</v>
      </c>
      <c r="AM22" s="159">
        <f>VLOOKUP(_xlfn.CONCAT($B22,AM$3),Google_finance!$A:$K,10,FALSE)</f>
        <v>864150000</v>
      </c>
      <c r="AN22" s="72">
        <f>VLOOKUP(_xlfn.CONCAT($B22,AN$3),Google_finance!$A:$K,10,FALSE)</f>
        <v>1.02</v>
      </c>
      <c r="AO22" s="37">
        <f>VLOOKUP(_xlfn.CONCAT($B22,AO$3),Google_finance!$A:$K,10,FALSE)</f>
        <v>-1.6000000000000001E-3</v>
      </c>
      <c r="AP22" s="37">
        <f>VLOOKUP(_xlfn.CONCAT($B22,AP$3),Google_finance!$A:$K,10,FALSE)</f>
        <v>-2.8999999999999998E-3</v>
      </c>
      <c r="AQ22" s="37"/>
      <c r="AR22" s="61">
        <f>VLOOKUP(_xlfn.CONCAT($B22,AR$3),Google_finance!$A:$K,10,FALSE)</f>
        <v>-265000000</v>
      </c>
      <c r="AS22" s="42">
        <f>VLOOKUP(_xlfn.CONCAT($B22,AR$3),Google_finance!$A:$K,6,FALSE)</f>
        <v>-2.9552</v>
      </c>
      <c r="AT22" s="61">
        <f>VLOOKUP(_xlfn.CONCAT($B22,AT$3),Google_finance!$A:$K,10,FALSE)</f>
        <v>-140000000</v>
      </c>
      <c r="AU22" s="42">
        <f>VLOOKUP(_xlfn.CONCAT($B22,AT$3),Google_finance!$A:$K,6,FALSE)</f>
        <v>0.50180000000000002</v>
      </c>
      <c r="AV22" s="61">
        <f>VLOOKUP(_xlfn.CONCAT($B22,AV$3),Google_finance!$A:$K,10,FALSE)</f>
        <v>-76000000</v>
      </c>
      <c r="AW22" s="42">
        <f>VLOOKUP(_xlfn.CONCAT($B22,AV$3),Google_finance!$A:$K,6,FALSE)</f>
        <v>-1.8940999999999999</v>
      </c>
      <c r="AX22" s="61">
        <f>VLOOKUP(_xlfn.CONCAT($B22,AX$3),Google_finance!$A:$K,10,FALSE)</f>
        <v>-1680000000</v>
      </c>
      <c r="AY22" s="42">
        <f>VLOOKUP(_xlfn.CONCAT($B22,AX$3),Google_finance!$A:$K,6,FALSE)</f>
        <v>-10.059100000000001</v>
      </c>
      <c r="AZ22" s="61">
        <f>VLOOKUP(_xlfn.CONCAT($B22,AZ$3),Google_finance!$A:$K,10,FALSE)</f>
        <v>-1910000000</v>
      </c>
      <c r="BA22" s="42">
        <f>VLOOKUP(_xlfn.CONCAT($B22,AZ$3),Google_finance!$A:$K,6,FALSE)</f>
        <v>-190</v>
      </c>
      <c r="BB22" s="61">
        <f>VLOOKUP(_xlfn.CONCAT($B22,BB$3),Google_finance!$A:$K,10,FALSE)</f>
        <v>751250000</v>
      </c>
      <c r="BC22" s="42">
        <f>VLOOKUP(_xlfn.CONCAT($B22,BB$3),Google_finance!$A:$K,6,FALSE)</f>
        <v>1.8842000000000001</v>
      </c>
      <c r="BD22" s="61"/>
      <c r="BE22" s="67">
        <f t="shared" si="12"/>
        <v>-9.6523924528301883</v>
      </c>
      <c r="BF22" s="67">
        <f t="shared" si="13"/>
        <v>6.4822199695894575E-2</v>
      </c>
      <c r="BG22" s="67">
        <f t="shared" si="14"/>
        <v>0.90785590062111798</v>
      </c>
      <c r="BH22" s="67"/>
      <c r="BI22" s="67"/>
    </row>
    <row r="23" spans="2:61" ht="19">
      <c r="B23" s="13" t="s">
        <v>190</v>
      </c>
      <c r="C23" s="32" t="s">
        <v>191</v>
      </c>
      <c r="D23" s="14" t="s">
        <v>245</v>
      </c>
      <c r="E23" s="14" t="s">
        <v>246</v>
      </c>
      <c r="F23" s="14">
        <f>VLOOKUP($C23,Trading_Economics_S!$C$6:$J$518,2,FALSE)</f>
        <v>276.72000000000003</v>
      </c>
      <c r="G23" s="36">
        <f t="shared" si="10"/>
        <v>-1.06</v>
      </c>
      <c r="H23" s="36">
        <f>VLOOKUP($C23,Trading_Economics_S!$C$6:$J$518,4,FALSE)</f>
        <v>-1.06</v>
      </c>
      <c r="I23" s="129" t="s">
        <v>774</v>
      </c>
      <c r="J23" s="36" t="s">
        <v>852</v>
      </c>
      <c r="K23" s="43">
        <f>VLOOKUP($C23,Trading_Economics_S!$C$6:$J$518,5,FALSE)</f>
        <v>-3.8E-3</v>
      </c>
      <c r="L23" s="43">
        <f>VLOOKUP($C23,Trading_Economics_S!$C$6:$J$518,6,FALSE)</f>
        <v>-9.4200000000000006E-2</v>
      </c>
      <c r="M23" s="155">
        <f>VLOOKUP($C23,Trading_Economics_S!$C$6:$J$518,8,FALSE)</f>
        <v>45292</v>
      </c>
      <c r="N23" s="116" t="str">
        <f>VLOOKUP(_xlfn.CONCAT($B23,"Income Statement"),Google_finance!$A:$E,5,FALSE)</f>
        <v>Sep 2024info</v>
      </c>
      <c r="O23" s="62">
        <f t="shared" si="11"/>
        <v>148745301600</v>
      </c>
      <c r="P23" s="14"/>
      <c r="Q23" s="62">
        <f>VLOOKUP(_xlfn.CONCAT($B23,Q$3),Google_finance!$A:$K,10,FALSE)</f>
        <v>8500000000</v>
      </c>
      <c r="R23" s="43">
        <f>VLOOKUP(_xlfn.CONCAT($B23,Q$3),Google_finance!$A:$K,6,FALSE)</f>
        <v>0.23180000000000001</v>
      </c>
      <c r="S23" s="62">
        <f>VLOOKUP(_xlfn.CONCAT($B23,S$3),Google_finance!$A:$K,10,FALSE)</f>
        <v>3140000000</v>
      </c>
      <c r="T23" s="43">
        <f>VLOOKUP(_xlfn.CONCAT($B23,S$3),Google_finance!$A:$K,6,FALSE)</f>
        <v>-2.6100000000000002E-2</v>
      </c>
      <c r="U23" s="62">
        <f>VLOOKUP(_xlfn.CONCAT($B23,U$3),Google_finance!$A:$K,10,FALSE)</f>
        <v>2830000000</v>
      </c>
      <c r="V23" s="43">
        <f>VLOOKUP(_xlfn.CONCAT($B23,U$3),Google_finance!$A:$K,6,FALSE)</f>
        <v>0.63580000000000003</v>
      </c>
      <c r="W23" s="14">
        <f>VLOOKUP(_xlfn.CONCAT($B23,W$3),Google_finance!$A:$K,10,FALSE)</f>
        <v>33.28</v>
      </c>
      <c r="X23" s="43">
        <f>VLOOKUP(_xlfn.CONCAT($B23,W$3),Google_finance!$A:$K,6,FALSE)</f>
        <v>0.32800000000000001</v>
      </c>
      <c r="Y23" s="14">
        <f>VLOOKUP(_xlfn.CONCAT($B23,Y$3),Google_finance!$A:$K,10,FALSE)</f>
        <v>5.58</v>
      </c>
      <c r="Z23" s="43">
        <f>VLOOKUP(_xlfn.CONCAT($B23,Y$3),Google_finance!$A:$K,6,FALSE)</f>
        <v>0.125</v>
      </c>
      <c r="AA23" s="62">
        <f>VLOOKUP(_xlfn.CONCAT($B23,AA$3),Google_finance!$A:$K,10,FALSE)</f>
        <v>3450000000</v>
      </c>
      <c r="AB23" s="43">
        <f>VLOOKUP(_xlfn.CONCAT($B23,AA$3),Google_finance!$A:$K,6,FALSE)</f>
        <v>0.24590000000000001</v>
      </c>
      <c r="AC23" s="38">
        <f>VLOOKUP(_xlfn.CONCAT($B23,AC$3),Google_finance!$A:$K,10,FALSE)</f>
        <v>8.7400000000000005E-2</v>
      </c>
      <c r="AD23" s="38" t="str">
        <f>VLOOKUP(_xlfn.CONCAT($B23,AC$3),Google_finance!$A:$K,6,FALSE)</f>
        <v>—</v>
      </c>
      <c r="AE23" s="38"/>
      <c r="AF23" s="62">
        <f>VLOOKUP(_xlfn.CONCAT($B23,AF$3),Google_finance!$A:$K,10,FALSE)</f>
        <v>9010000000</v>
      </c>
      <c r="AG23" s="43">
        <f>VLOOKUP(_xlfn.CONCAT($B23,AF$3),Google_finance!$A:$K,6,FALSE)</f>
        <v>-0.74060000000000004</v>
      </c>
      <c r="AH23" s="62">
        <f>VLOOKUP(_xlfn.CONCAT($B23,AH$3),Google_finance!$A:$K,10,FALSE)</f>
        <v>0</v>
      </c>
      <c r="AI23" s="43">
        <f>VLOOKUP(_xlfn.CONCAT($B23,AH$3),Google_finance!$A:$K,6,FALSE)</f>
        <v>3.8999999999999998E-3</v>
      </c>
      <c r="AJ23" s="62">
        <f>VLOOKUP(_xlfn.CONCAT($B23,AJ$3),Google_finance!$A:$K,10,FALSE)</f>
        <v>83360000000</v>
      </c>
      <c r="AK23" s="43">
        <f>VLOOKUP(_xlfn.CONCAT($B23,AJ$3),Google_finance!$A:$K,6,FALSE)</f>
        <v>5.7999999999999996E-3</v>
      </c>
      <c r="AL23" s="62">
        <f>VLOOKUP(_xlfn.CONCAT($B23,AL$3),Google_finance!$A:$K,10,FALSE)</f>
        <v>7530000000</v>
      </c>
      <c r="AM23" s="160">
        <f>VLOOKUP(_xlfn.CONCAT($B23,AM$3),Google_finance!$A:$K,10,FALSE)</f>
        <v>537530000</v>
      </c>
      <c r="AN23" s="73">
        <f>VLOOKUP(_xlfn.CONCAT($B23,AN$3),Google_finance!$A:$K,10,FALSE)</f>
        <v>19.850000000000001</v>
      </c>
      <c r="AO23" s="38">
        <f>VLOOKUP(_xlfn.CONCAT($B23,AO$3),Google_finance!$A:$K,10,FALSE)</f>
        <v>5.6500000000000002E-2</v>
      </c>
      <c r="AP23" s="38">
        <f>VLOOKUP(_xlfn.CONCAT($B23,AP$3),Google_finance!$A:$K,10,FALSE)</f>
        <v>7.5200000000000003E-2</v>
      </c>
      <c r="AQ23" s="38"/>
      <c r="AR23" s="62">
        <f>VLOOKUP(_xlfn.CONCAT($B23,AR$3),Google_finance!$A:$K,10,FALSE)</f>
        <v>2830000000</v>
      </c>
      <c r="AS23" s="43">
        <f>VLOOKUP(_xlfn.CONCAT($B23,AR$3),Google_finance!$A:$K,6,FALSE)</f>
        <v>0.63580000000000003</v>
      </c>
      <c r="AT23" s="62">
        <f>VLOOKUP(_xlfn.CONCAT($B23,AT$3),Google_finance!$A:$K,10,FALSE)</f>
        <v>3570000000</v>
      </c>
      <c r="AU23" s="43">
        <f>VLOOKUP(_xlfn.CONCAT($B23,AT$3),Google_finance!$A:$K,6,FALSE)</f>
        <v>0.29380000000000001</v>
      </c>
      <c r="AV23" s="62">
        <f>VLOOKUP(_xlfn.CONCAT($B23,AV$3),Google_finance!$A:$K,10,FALSE)</f>
        <v>-210000000</v>
      </c>
      <c r="AW23" s="43">
        <f>VLOOKUP(_xlfn.CONCAT($B23,AV$3),Google_finance!$A:$K,6,FALSE)</f>
        <v>0.19850000000000001</v>
      </c>
      <c r="AX23" s="62">
        <f>VLOOKUP(_xlfn.CONCAT($B23,AX$3),Google_finance!$A:$K,10,FALSE)</f>
        <v>-3650000000</v>
      </c>
      <c r="AY23" s="43">
        <f>VLOOKUP(_xlfn.CONCAT($B23,AX$3),Google_finance!$A:$K,6,FALSE)</f>
        <v>-0.82089999999999996</v>
      </c>
      <c r="AZ23" s="62">
        <f>VLOOKUP(_xlfn.CONCAT($B23,AZ$3),Google_finance!$A:$K,10,FALSE)</f>
        <v>-290000000</v>
      </c>
      <c r="BA23" s="43">
        <f>VLOOKUP(_xlfn.CONCAT($B23,AZ$3),Google_finance!$A:$K,6,FALSE)</f>
        <v>-1.5882000000000001</v>
      </c>
      <c r="BB23" s="62">
        <f>VLOOKUP(_xlfn.CONCAT($B23,BB$3),Google_finance!$A:$K,10,FALSE)</f>
        <v>2870000000</v>
      </c>
      <c r="BC23" s="43">
        <f>VLOOKUP(_xlfn.CONCAT($B23,BB$3),Google_finance!$A:$K,6,FALSE)</f>
        <v>1.1459999999999999</v>
      </c>
      <c r="BD23" s="62"/>
      <c r="BE23" s="102">
        <f t="shared" si="12"/>
        <v>13.140044310954064</v>
      </c>
      <c r="BF23" s="102">
        <f t="shared" si="13"/>
        <v>4.3748618117647062</v>
      </c>
      <c r="BG23" s="102">
        <f t="shared" si="14"/>
        <v>19.753692111553786</v>
      </c>
      <c r="BH23" s="102"/>
      <c r="BI23" s="102"/>
    </row>
    <row r="24" spans="2:61" ht="18">
      <c r="B24" s="11"/>
      <c r="C24" s="31"/>
      <c r="D24" s="12"/>
      <c r="E24" s="12"/>
      <c r="F24" s="12"/>
      <c r="G24" s="35"/>
      <c r="H24" s="35"/>
      <c r="I24" s="126"/>
      <c r="J24" s="35"/>
      <c r="K24" s="42"/>
      <c r="L24" s="42"/>
      <c r="M24" s="154"/>
      <c r="N24" s="117"/>
      <c r="O24" s="61"/>
      <c r="P24" s="12"/>
      <c r="Q24" s="61"/>
      <c r="R24" s="42"/>
      <c r="S24" s="61"/>
      <c r="T24" s="42"/>
      <c r="U24" s="61"/>
      <c r="V24" s="42"/>
      <c r="W24" s="12"/>
      <c r="X24" s="42"/>
      <c r="Y24" s="12"/>
      <c r="Z24" s="42"/>
      <c r="AA24" s="61"/>
      <c r="AB24" s="42"/>
      <c r="AC24" s="37"/>
      <c r="AD24" s="37"/>
      <c r="AE24" s="37"/>
      <c r="AF24" s="61"/>
      <c r="AG24" s="42"/>
      <c r="AH24" s="61"/>
      <c r="AI24" s="42"/>
      <c r="AJ24" s="61"/>
      <c r="AK24" s="42"/>
      <c r="AL24" s="61"/>
      <c r="AM24" s="159"/>
      <c r="AN24" s="72"/>
      <c r="AO24" s="37"/>
      <c r="AP24" s="37"/>
      <c r="AQ24" s="37"/>
      <c r="AR24" s="61"/>
      <c r="AS24" s="42"/>
      <c r="AT24" s="61"/>
      <c r="AU24" s="42"/>
      <c r="AV24" s="61"/>
      <c r="AW24" s="42"/>
      <c r="AX24" s="61"/>
      <c r="AY24" s="42"/>
      <c r="AZ24" s="61"/>
      <c r="BA24" s="42"/>
      <c r="BB24" s="61"/>
      <c r="BC24" s="42"/>
      <c r="BD24" s="61"/>
      <c r="BE24" s="67"/>
      <c r="BF24" s="67"/>
      <c r="BG24" s="67"/>
      <c r="BH24" s="67"/>
      <c r="BI24" s="67"/>
    </row>
    <row r="25" spans="2:61" ht="19">
      <c r="B25" s="13" t="s">
        <v>321</v>
      </c>
      <c r="C25" s="32" t="s">
        <v>322</v>
      </c>
      <c r="D25" s="14" t="s">
        <v>267</v>
      </c>
      <c r="E25" s="14" t="s">
        <v>270</v>
      </c>
      <c r="F25" s="14">
        <f>VLOOKUP($C25,Trading_Economics_S!$C$6:$J$518,2,FALSE)</f>
        <v>496.65</v>
      </c>
      <c r="G25" s="36">
        <f t="shared" ref="G25:G27" si="15">H25</f>
        <v>-0.37</v>
      </c>
      <c r="H25" s="36">
        <f>VLOOKUP($C25,Trading_Economics_S!$C$6:$J$518,4,FALSE)</f>
        <v>-0.37</v>
      </c>
      <c r="I25" s="129" t="s">
        <v>779</v>
      </c>
      <c r="J25" s="36" t="s">
        <v>853</v>
      </c>
      <c r="K25" s="43">
        <f>VLOOKUP($C25,Trading_Economics_S!$C$6:$J$518,5,FALSE)</f>
        <v>-6.9999999999999999E-4</v>
      </c>
      <c r="L25" s="43">
        <f>VLOOKUP($C25,Trading_Economics_S!$C$6:$J$518,6,FALSE)</f>
        <v>0.15060000000000001</v>
      </c>
      <c r="M25" s="155">
        <f>VLOOKUP($C25,Trading_Economics_S!$C$6:$J$518,8,FALSE)</f>
        <v>45292</v>
      </c>
      <c r="N25" s="116" t="str">
        <f>VLOOKUP(_xlfn.CONCAT($B25,"Income Statement"),Google_finance!$A:$E,5,FALSE)</f>
        <v>Sep 2024info</v>
      </c>
      <c r="O25" s="62">
        <f>AM25*F25</f>
        <v>117725916000</v>
      </c>
      <c r="P25" s="14"/>
      <c r="Q25" s="62">
        <f>VLOOKUP(_xlfn.CONCAT($B25,Q$3),Google_finance!$A:$K,10,FALSE)</f>
        <v>17100000000.000002</v>
      </c>
      <c r="R25" s="43">
        <f>VLOOKUP(_xlfn.CONCAT($B25,Q$3),Google_finance!$A:$K,6,FALSE)</f>
        <v>1.34E-2</v>
      </c>
      <c r="S25" s="62">
        <f>VLOOKUP(_xlfn.CONCAT($B25,S$3),Google_finance!$A:$K,10,FALSE)</f>
        <v>-53000000</v>
      </c>
      <c r="T25" s="43">
        <f>VLOOKUP(_xlfn.CONCAT($B25,S$3),Google_finance!$A:$K,6,FALSE)</f>
        <v>0.4854</v>
      </c>
      <c r="U25" s="62">
        <f>VLOOKUP(_xlfn.CONCAT($B25,U$3),Google_finance!$A:$K,10,FALSE)</f>
        <v>1620000000</v>
      </c>
      <c r="V25" s="43">
        <f>VLOOKUP(_xlfn.CONCAT($B25,U$3),Google_finance!$A:$K,6,FALSE)</f>
        <v>-3.6200000000000003E-2</v>
      </c>
      <c r="W25" s="14">
        <f>VLOOKUP(_xlfn.CONCAT($B25,W$3),Google_finance!$A:$K,10,FALSE)</f>
        <v>9.49</v>
      </c>
      <c r="X25" s="43">
        <f>VLOOKUP(_xlfn.CONCAT($B25,W$3),Google_finance!$A:$K,6,FALSE)</f>
        <v>-4.9099999999999998E-2</v>
      </c>
      <c r="Y25" s="14">
        <f>VLOOKUP(_xlfn.CONCAT($B25,Y$3),Google_finance!$A:$K,10,FALSE)</f>
        <v>6.84</v>
      </c>
      <c r="Z25" s="43">
        <f>VLOOKUP(_xlfn.CONCAT($B25,Y$3),Google_finance!$A:$K,6,FALSE)</f>
        <v>1.03E-2</v>
      </c>
      <c r="AA25" s="62">
        <f>VLOOKUP(_xlfn.CONCAT($B25,AA$3),Google_finance!$A:$K,10,FALSE)</f>
        <v>2560000000</v>
      </c>
      <c r="AB25" s="43">
        <f>VLOOKUP(_xlfn.CONCAT($B25,AA$3),Google_finance!$A:$K,6,FALSE)</f>
        <v>2.3599999999999999E-2</v>
      </c>
      <c r="AC25" s="38">
        <f>VLOOKUP(_xlfn.CONCAT($B25,AC$3),Google_finance!$A:$K,10,FALSE)</f>
        <v>0.15379999999999999</v>
      </c>
      <c r="AD25" s="38" t="str">
        <f>VLOOKUP(_xlfn.CONCAT($B25,AC$3),Google_finance!$A:$K,6,FALSE)</f>
        <v>—</v>
      </c>
      <c r="AE25" s="38"/>
      <c r="AF25" s="62">
        <f>VLOOKUP(_xlfn.CONCAT($B25,AF$3),Google_finance!$A:$K,10,FALSE)</f>
        <v>3150000000</v>
      </c>
      <c r="AG25" s="43">
        <f>VLOOKUP(_xlfn.CONCAT($B25,AF$3),Google_finance!$A:$K,6,FALSE)</f>
        <v>-0.11260000000000001</v>
      </c>
      <c r="AH25" s="62">
        <f>VLOOKUP(_xlfn.CONCAT($B25,AH$3),Google_finance!$A:$K,10,FALSE)</f>
        <v>0</v>
      </c>
      <c r="AI25" s="43">
        <f>VLOOKUP(_xlfn.CONCAT($B25,AH$3),Google_finance!$A:$K,6,FALSE)</f>
        <v>-2.0199999999999999E-2</v>
      </c>
      <c r="AJ25" s="62">
        <f>VLOOKUP(_xlfn.CONCAT($B25,AJ$3),Google_finance!$A:$K,10,FALSE)</f>
        <v>48320000000</v>
      </c>
      <c r="AK25" s="43">
        <f>VLOOKUP(_xlfn.CONCAT($B25,AJ$3),Google_finance!$A:$K,6,FALSE)</f>
        <v>1.9599999999999999E-2</v>
      </c>
      <c r="AL25" s="62">
        <f>VLOOKUP(_xlfn.CONCAT($B25,AL$3),Google_finance!$A:$K,10,FALSE)</f>
        <v>7200000000</v>
      </c>
      <c r="AM25" s="160">
        <f>VLOOKUP(_xlfn.CONCAT($B25,AM$3),Google_finance!$A:$K,10,FALSE)</f>
        <v>237040000</v>
      </c>
      <c r="AN25" s="73">
        <f>VLOOKUP(_xlfn.CONCAT($B25,AN$3),Google_finance!$A:$K,10,FALSE)</f>
        <v>16.3</v>
      </c>
      <c r="AO25" s="38">
        <f>VLOOKUP(_xlfn.CONCAT($B25,AO$3),Google_finance!$A:$K,10,FALSE)</f>
        <v>9.8100000000000007E-2</v>
      </c>
      <c r="AP25" s="38">
        <f>VLOOKUP(_xlfn.CONCAT($B25,AP$3),Google_finance!$A:$K,10,FALSE)</f>
        <v>0.20880000000000001</v>
      </c>
      <c r="AQ25" s="38"/>
      <c r="AR25" s="62">
        <f>VLOOKUP(_xlfn.CONCAT($B25,AR$3),Google_finance!$A:$K,10,FALSE)</f>
        <v>1620000000</v>
      </c>
      <c r="AS25" s="43">
        <f>VLOOKUP(_xlfn.CONCAT($B25,AR$3),Google_finance!$A:$K,6,FALSE)</f>
        <v>-3.6200000000000003E-2</v>
      </c>
      <c r="AT25" s="62">
        <f>VLOOKUP(_xlfn.CONCAT($B25,AT$3),Google_finance!$A:$K,10,FALSE)</f>
        <v>2440000000</v>
      </c>
      <c r="AU25" s="43">
        <f>VLOOKUP(_xlfn.CONCAT($B25,AT$3),Google_finance!$A:$K,6,FALSE)</f>
        <v>-0.15670000000000001</v>
      </c>
      <c r="AV25" s="62">
        <f>VLOOKUP(_xlfn.CONCAT($B25,AV$3),Google_finance!$A:$K,10,FALSE)</f>
        <v>-210000000</v>
      </c>
      <c r="AW25" s="43">
        <f>VLOOKUP(_xlfn.CONCAT($B25,AV$3),Google_finance!$A:$K,6,FALSE)</f>
        <v>0.47239999999999999</v>
      </c>
      <c r="AX25" s="62">
        <f>VLOOKUP(_xlfn.CONCAT($B25,AX$3),Google_finance!$A:$K,10,FALSE)</f>
        <v>-1600000000</v>
      </c>
      <c r="AY25" s="43">
        <f>VLOOKUP(_xlfn.CONCAT($B25,AX$3),Google_finance!$A:$K,6,FALSE)</f>
        <v>0.3881</v>
      </c>
      <c r="AZ25" s="62">
        <f>VLOOKUP(_xlfn.CONCAT($B25,AZ$3),Google_finance!$A:$K,10,FALSE)</f>
        <v>628000000</v>
      </c>
      <c r="BA25" s="43">
        <f>VLOOKUP(_xlfn.CONCAT($B25,AZ$3),Google_finance!$A:$K,6,FALSE)</f>
        <v>6.1475</v>
      </c>
      <c r="BB25" s="62">
        <f>VLOOKUP(_xlfn.CONCAT($B25,BB$3),Google_finance!$A:$K,10,FALSE)</f>
        <v>932250000</v>
      </c>
      <c r="BC25" s="43">
        <f>VLOOKUP(_xlfn.CONCAT($B25,BB$3),Google_finance!$A:$K,6,FALSE)</f>
        <v>-0.34770000000000001</v>
      </c>
      <c r="BD25" s="62"/>
      <c r="BE25" s="102">
        <f t="shared" ref="BE25:BE27" si="16">O25/U25/4</f>
        <v>18.167579629629628</v>
      </c>
      <c r="BF25" s="102">
        <f t="shared" ref="BF25:BF27" si="17">O25/4/Q25</f>
        <v>1.7211391228070174</v>
      </c>
      <c r="BG25" s="102">
        <f t="shared" ref="BG25:BG27" si="18">O25/AL25</f>
        <v>16.350821666666668</v>
      </c>
      <c r="BH25" s="102"/>
      <c r="BI25" s="102"/>
    </row>
    <row r="26" spans="2:61" ht="19">
      <c r="B26" s="11" t="s">
        <v>359</v>
      </c>
      <c r="C26" s="31" t="s">
        <v>360</v>
      </c>
      <c r="D26" s="12" t="s">
        <v>267</v>
      </c>
      <c r="E26" s="12" t="s">
        <v>270</v>
      </c>
      <c r="F26" s="12">
        <f>VLOOKUP($C26,Trading_Economics_S!$C$6:$J$518,2,FALSE)</f>
        <v>267.17</v>
      </c>
      <c r="G26" s="35">
        <f t="shared" si="15"/>
        <v>-0.84</v>
      </c>
      <c r="H26" s="35">
        <f>VLOOKUP($C26,Trading_Economics_S!$C$6:$J$518,4,FALSE)</f>
        <v>-0.84</v>
      </c>
      <c r="I26" s="128" t="s">
        <v>781</v>
      </c>
      <c r="J26" s="35" t="s">
        <v>853</v>
      </c>
      <c r="K26" s="42">
        <f>VLOOKUP($C26,Trading_Economics_S!$C$6:$J$518,5,FALSE)</f>
        <v>-3.0999999999999999E-3</v>
      </c>
      <c r="L26" s="42">
        <f>VLOOKUP($C26,Trading_Economics_S!$C$6:$J$518,6,FALSE)</f>
        <v>2.29E-2</v>
      </c>
      <c r="M26" s="154">
        <f>VLOOKUP($C26,Trading_Economics_S!$C$6:$J$518,8,FALSE)</f>
        <v>45292</v>
      </c>
      <c r="N26" s="117" t="str">
        <f>VLOOKUP(_xlfn.CONCAT($B26,"Income Statement"),Google_finance!$A:$E,5,FALSE)</f>
        <v>Sep 2024info</v>
      </c>
      <c r="O26" s="61">
        <f>AM26*F26</f>
        <v>73346180100</v>
      </c>
      <c r="P26" s="12"/>
      <c r="Q26" s="61">
        <f>VLOOKUP(_xlfn.CONCAT($B26,Q$3),Google_finance!$A:$K,10,FALSE)</f>
        <v>11670000000</v>
      </c>
      <c r="R26" s="42">
        <f>VLOOKUP(_xlfn.CONCAT($B26,Q$3),Google_finance!$A:$K,6,FALSE)</f>
        <v>0.1041</v>
      </c>
      <c r="S26" s="61">
        <f>VLOOKUP(_xlfn.CONCAT($B26,S$3),Google_finance!$A:$K,10,FALSE)</f>
        <v>625000000</v>
      </c>
      <c r="T26" s="42">
        <f>VLOOKUP(_xlfn.CONCAT($B26,S$3),Google_finance!$A:$K,6,FALSE)</f>
        <v>-0.14269999999999999</v>
      </c>
      <c r="U26" s="61">
        <f>VLOOKUP(_xlfn.CONCAT($B26,U$3),Google_finance!$A:$K,10,FALSE)</f>
        <v>930000000</v>
      </c>
      <c r="V26" s="42">
        <f>VLOOKUP(_xlfn.CONCAT($B26,U$3),Google_finance!$A:$K,6,FALSE)</f>
        <v>0.1124</v>
      </c>
      <c r="W26" s="12">
        <f>VLOOKUP(_xlfn.CONCAT($B26,W$3),Google_finance!$A:$K,10,FALSE)</f>
        <v>7.97</v>
      </c>
      <c r="X26" s="42">
        <f>VLOOKUP(_xlfn.CONCAT($B26,W$3),Google_finance!$A:$K,6,FALSE)</f>
        <v>7.6E-3</v>
      </c>
      <c r="Y26" s="12">
        <f>VLOOKUP(_xlfn.CONCAT($B26,Y$3),Google_finance!$A:$K,10,FALSE)</f>
        <v>3.35</v>
      </c>
      <c r="Z26" s="42">
        <f>VLOOKUP(_xlfn.CONCAT($B26,Y$3),Google_finance!$A:$K,6,FALSE)</f>
        <v>0.10199999999999999</v>
      </c>
      <c r="AA26" s="61">
        <f>VLOOKUP(_xlfn.CONCAT($B26,AA$3),Google_finance!$A:$K,10,FALSE)</f>
        <v>1410000000</v>
      </c>
      <c r="AB26" s="42">
        <f>VLOOKUP(_xlfn.CONCAT($B26,AA$3),Google_finance!$A:$K,6,FALSE)</f>
        <v>0.2392</v>
      </c>
      <c r="AC26" s="37">
        <f>VLOOKUP(_xlfn.CONCAT($B26,AC$3),Google_finance!$A:$K,10,FALSE)</f>
        <v>0.16520000000000001</v>
      </c>
      <c r="AD26" s="37" t="str">
        <f>VLOOKUP(_xlfn.CONCAT($B26,AC$3),Google_finance!$A:$K,6,FALSE)</f>
        <v>—</v>
      </c>
      <c r="AE26" s="37"/>
      <c r="AF26" s="61">
        <f>VLOOKUP(_xlfn.CONCAT($B26,AF$3),Google_finance!$A:$K,10,FALSE)</f>
        <v>2100000000</v>
      </c>
      <c r="AG26" s="42">
        <f>VLOOKUP(_xlfn.CONCAT($B26,AF$3),Google_finance!$A:$K,6,FALSE)</f>
        <v>0.55400000000000005</v>
      </c>
      <c r="AH26" s="61">
        <f>VLOOKUP(_xlfn.CONCAT($B26,AH$3),Google_finance!$A:$K,10,FALSE)</f>
        <v>0</v>
      </c>
      <c r="AI26" s="42">
        <f>VLOOKUP(_xlfn.CONCAT($B26,AH$3),Google_finance!$A:$K,6,FALSE)</f>
        <v>7.0800000000000002E-2</v>
      </c>
      <c r="AJ26" s="61">
        <f>VLOOKUP(_xlfn.CONCAT($B26,AJ$3),Google_finance!$A:$K,10,FALSE)</f>
        <v>34340000000.000004</v>
      </c>
      <c r="AK26" s="42">
        <f>VLOOKUP(_xlfn.CONCAT($B26,AJ$3),Google_finance!$A:$K,6,FALSE)</f>
        <v>2.3E-2</v>
      </c>
      <c r="AL26" s="61">
        <f>VLOOKUP(_xlfn.CONCAT($B26,AL$3),Google_finance!$A:$K,10,FALSE)</f>
        <v>22970000000</v>
      </c>
      <c r="AM26" s="159">
        <f>VLOOKUP(_xlfn.CONCAT($B26,AM$3),Google_finance!$A:$K,10,FALSE)</f>
        <v>274530000</v>
      </c>
      <c r="AN26" s="72">
        <f>VLOOKUP(_xlfn.CONCAT($B26,AN$3),Google_finance!$A:$K,10,FALSE)</f>
        <v>3.21</v>
      </c>
      <c r="AO26" s="37">
        <f>VLOOKUP(_xlfn.CONCAT($B26,AO$3),Google_finance!$A:$K,10,FALSE)</f>
        <v>5.28E-2</v>
      </c>
      <c r="AP26" s="37">
        <f>VLOOKUP(_xlfn.CONCAT($B26,AP$3),Google_finance!$A:$K,10,FALSE)</f>
        <v>8.8499999999999995E-2</v>
      </c>
      <c r="AQ26" s="37"/>
      <c r="AR26" s="61">
        <f>VLOOKUP(_xlfn.CONCAT($B26,AR$3),Google_finance!$A:$K,10,FALSE)</f>
        <v>930000000</v>
      </c>
      <c r="AS26" s="42">
        <f>VLOOKUP(_xlfn.CONCAT($B26,AR$3),Google_finance!$A:$K,6,FALSE)</f>
        <v>0.1124</v>
      </c>
      <c r="AT26" s="61">
        <f>VLOOKUP(_xlfn.CONCAT($B26,AT$3),Google_finance!$A:$K,10,FALSE)</f>
        <v>1420000000</v>
      </c>
      <c r="AU26" s="42">
        <f>VLOOKUP(_xlfn.CONCAT($B26,AT$3),Google_finance!$A:$K,6,FALSE)</f>
        <v>7.2800000000000004E-2</v>
      </c>
      <c r="AV26" s="61">
        <f>VLOOKUP(_xlfn.CONCAT($B26,AV$3),Google_finance!$A:$K,10,FALSE)</f>
        <v>-281000000</v>
      </c>
      <c r="AW26" s="42">
        <f>VLOOKUP(_xlfn.CONCAT($B26,AV$3),Google_finance!$A:$K,6,FALSE)</f>
        <v>-0.3775</v>
      </c>
      <c r="AX26" s="61">
        <f>VLOOKUP(_xlfn.CONCAT($B26,AX$3),Google_finance!$A:$K,10,FALSE)</f>
        <v>-395000000</v>
      </c>
      <c r="AY26" s="42">
        <f>VLOOKUP(_xlfn.CONCAT($B26,AX$3),Google_finance!$A:$K,6,FALSE)</f>
        <v>0.56920000000000004</v>
      </c>
      <c r="AZ26" s="61">
        <f>VLOOKUP(_xlfn.CONCAT($B26,AZ$3),Google_finance!$A:$K,10,FALSE)</f>
        <v>739000000</v>
      </c>
      <c r="BA26" s="42">
        <f>VLOOKUP(_xlfn.CONCAT($B26,AZ$3),Google_finance!$A:$K,6,FALSE)</f>
        <v>2.7323</v>
      </c>
      <c r="BB26" s="61">
        <f>VLOOKUP(_xlfn.CONCAT($B26,BB$3),Google_finance!$A:$K,10,FALSE)</f>
        <v>1300000000</v>
      </c>
      <c r="BC26" s="42">
        <f>VLOOKUP(_xlfn.CONCAT($B26,BB$3),Google_finance!$A:$K,6,FALSE)</f>
        <v>1.5065</v>
      </c>
      <c r="BD26" s="61"/>
      <c r="BE26" s="67">
        <f t="shared" si="16"/>
        <v>19.716715080645162</v>
      </c>
      <c r="BF26" s="67">
        <f t="shared" si="17"/>
        <v>1.5712549293059126</v>
      </c>
      <c r="BG26" s="67">
        <f t="shared" si="18"/>
        <v>3.1931293034392687</v>
      </c>
      <c r="BH26" s="67"/>
      <c r="BI26" s="67"/>
    </row>
    <row r="27" spans="2:61" ht="19">
      <c r="B27" s="13" t="s">
        <v>204</v>
      </c>
      <c r="C27" s="32" t="s">
        <v>205</v>
      </c>
      <c r="D27" s="14" t="s">
        <v>267</v>
      </c>
      <c r="E27" s="14" t="s">
        <v>270</v>
      </c>
      <c r="F27" s="14">
        <f>VLOOKUP($C27,Trading_Economics_S!$C$6:$J$518,2,FALSE)</f>
        <v>176.32</v>
      </c>
      <c r="G27" s="36">
        <f t="shared" si="15"/>
        <v>-2.0299999999999998</v>
      </c>
      <c r="H27" s="36">
        <f>VLOOKUP($C27,Trading_Economics_S!$C$6:$J$518,4,FALSE)</f>
        <v>-2.0299999999999998</v>
      </c>
      <c r="I27" s="129" t="s">
        <v>785</v>
      </c>
      <c r="J27" s="36" t="s">
        <v>853</v>
      </c>
      <c r="K27" s="43">
        <f>VLOOKUP($C27,Trading_Economics_S!$C$6:$J$518,5,FALSE)</f>
        <v>-1.14E-2</v>
      </c>
      <c r="L27" s="43">
        <f>VLOOKUP($C27,Trading_Economics_S!$C$6:$J$518,6,FALSE)</f>
        <v>-0.17660000000000001</v>
      </c>
      <c r="M27" s="155">
        <f>VLOOKUP($C27,Trading_Economics_S!$C$6:$J$518,8,FALSE)</f>
        <v>45292</v>
      </c>
      <c r="N27" s="116" t="str">
        <f>VLOOKUP(_xlfn.CONCAT($B27,"Income Statement"),Google_finance!$A:$E,5,FALSE)</f>
        <v>Sep 2024info</v>
      </c>
      <c r="O27" s="62">
        <f>AM27*F27</f>
        <v>109001024000</v>
      </c>
      <c r="P27" s="14"/>
      <c r="Q27" s="62">
        <f>VLOOKUP(_xlfn.CONCAT($B27,Q$3),Google_finance!$A:$K,10,FALSE)</f>
        <v>17840000000</v>
      </c>
      <c r="R27" s="43">
        <f>VLOOKUP(_xlfn.CONCAT($B27,Q$3),Google_finance!$A:$K,6,FALSE)</f>
        <v>-1.46E-2</v>
      </c>
      <c r="S27" s="62">
        <f>VLOOKUP(_xlfn.CONCAT($B27,S$3),Google_finance!$A:$K,10,FALSE)</f>
        <v>2100000000</v>
      </c>
      <c r="T27" s="43">
        <f>VLOOKUP(_xlfn.CONCAT($B27,S$3),Google_finance!$A:$K,6,FALSE)</f>
        <v>0.1328</v>
      </c>
      <c r="U27" s="62">
        <f>VLOOKUP(_xlfn.CONCAT($B27,U$3),Google_finance!$A:$K,10,FALSE)</f>
        <v>-6170000000</v>
      </c>
      <c r="V27" s="43">
        <f>VLOOKUP(_xlfn.CONCAT($B27,U$3),Google_finance!$A:$K,6,FALSE)</f>
        <v>-2.7713999999999999</v>
      </c>
      <c r="W27" s="14">
        <f>VLOOKUP(_xlfn.CONCAT($B27,W$3),Google_finance!$A:$K,10,FALSE)</f>
        <v>-34.590000000000003</v>
      </c>
      <c r="X27" s="43">
        <f>VLOOKUP(_xlfn.CONCAT($B27,W$3),Google_finance!$A:$K,6,FALSE)</f>
        <v>-2.8262999999999998</v>
      </c>
      <c r="Y27" s="14">
        <f>VLOOKUP(_xlfn.CONCAT($B27,Y$3),Google_finance!$A:$K,10,FALSE)</f>
        <v>-10.44</v>
      </c>
      <c r="Z27" s="43">
        <f>VLOOKUP(_xlfn.CONCAT($B27,Y$3),Google_finance!$A:$K,6,FALSE)</f>
        <v>-2.2025000000000001</v>
      </c>
      <c r="AA27" s="62">
        <f>VLOOKUP(_xlfn.CONCAT($B27,AA$3),Google_finance!$A:$K,10,FALSE)</f>
        <v>-5160000000</v>
      </c>
      <c r="AB27" s="43">
        <f>VLOOKUP(_xlfn.CONCAT($B27,AA$3),Google_finance!$A:$K,6,FALSE)</f>
        <v>-22.459099999999999</v>
      </c>
      <c r="AC27" s="38">
        <f>VLOOKUP(_xlfn.CONCAT($B27,AC$3),Google_finance!$A:$K,10,FALSE)</f>
        <v>8.0000000000000002E-3</v>
      </c>
      <c r="AD27" s="38" t="str">
        <f>VLOOKUP(_xlfn.CONCAT($B27,AC$3),Google_finance!$A:$K,6,FALSE)</f>
        <v>—</v>
      </c>
      <c r="AE27" s="38"/>
      <c r="AF27" s="62">
        <f>VLOOKUP(_xlfn.CONCAT($B27,AF$3),Google_finance!$A:$K,10,FALSE)</f>
        <v>10450000000</v>
      </c>
      <c r="AG27" s="43">
        <f>VLOOKUP(_xlfn.CONCAT($B27,AF$3),Google_finance!$A:$K,6,FALSE)</f>
        <v>-0.21740000000000001</v>
      </c>
      <c r="AH27" s="62">
        <f>VLOOKUP(_xlfn.CONCAT($B27,AH$3),Google_finance!$A:$K,10,FALSE)</f>
        <v>0</v>
      </c>
      <c r="AI27" s="43">
        <f>VLOOKUP(_xlfn.CONCAT($B27,AH$3),Google_finance!$A:$K,6,FALSE)</f>
        <v>2.5399999999999999E-2</v>
      </c>
      <c r="AJ27" s="62">
        <f>VLOOKUP(_xlfn.CONCAT($B27,AJ$3),Google_finance!$A:$K,10,FALSE)</f>
        <v>161260000000</v>
      </c>
      <c r="AK27" s="43">
        <f>VLOOKUP(_xlfn.CONCAT($B27,AJ$3),Google_finance!$A:$K,6,FALSE)</f>
        <v>6.7900000000000002E-2</v>
      </c>
      <c r="AL27" s="62">
        <f>VLOOKUP(_xlfn.CONCAT($B27,AL$3),Google_finance!$A:$K,10,FALSE)</f>
        <v>-23560000000</v>
      </c>
      <c r="AM27" s="160">
        <f>VLOOKUP(_xlfn.CONCAT($B27,AM$3),Google_finance!$A:$K,10,FALSE)</f>
        <v>618200000</v>
      </c>
      <c r="AN27" s="73">
        <f>VLOOKUP(_xlfn.CONCAT($B27,AN$3),Google_finance!$A:$K,10,FALSE)</f>
        <v>-4.68</v>
      </c>
      <c r="AO27" s="38">
        <f>VLOOKUP(_xlfn.CONCAT($B27,AO$3),Google_finance!$A:$K,10,FALSE)</f>
        <v>-9.9900000000000003E-2</v>
      </c>
      <c r="AP27" s="38">
        <f>VLOOKUP(_xlfn.CONCAT($B27,AP$3),Google_finance!$A:$K,10,FALSE)</f>
        <v>-0.3785</v>
      </c>
      <c r="AQ27" s="38"/>
      <c r="AR27" s="62">
        <f>VLOOKUP(_xlfn.CONCAT($B27,AR$3),Google_finance!$A:$K,10,FALSE)</f>
        <v>-6170000000</v>
      </c>
      <c r="AS27" s="43">
        <f>VLOOKUP(_xlfn.CONCAT($B27,AR$3),Google_finance!$A:$K,6,FALSE)</f>
        <v>-2.7713999999999999</v>
      </c>
      <c r="AT27" s="62">
        <f>VLOOKUP(_xlfn.CONCAT($B27,AT$3),Google_finance!$A:$K,10,FALSE)</f>
        <v>-1340000000</v>
      </c>
      <c r="AU27" s="43">
        <f>VLOOKUP(_xlfn.CONCAT($B27,AT$3),Google_finance!$A:$K,6,FALSE)</f>
        <v>-62.136400000000002</v>
      </c>
      <c r="AV27" s="62">
        <f>VLOOKUP(_xlfn.CONCAT($B27,AV$3),Google_finance!$A:$K,10,FALSE)</f>
        <v>679000000</v>
      </c>
      <c r="AW27" s="43">
        <f>VLOOKUP(_xlfn.CONCAT($B27,AV$3),Google_finance!$A:$K,6,FALSE)</f>
        <v>2.6848999999999998</v>
      </c>
      <c r="AX27" s="62">
        <f>VLOOKUP(_xlfn.CONCAT($B27,AX$3),Google_finance!$A:$K,10,FALSE)</f>
        <v>-300000000</v>
      </c>
      <c r="AY27" s="43">
        <f>VLOOKUP(_xlfn.CONCAT($B27,AX$3),Google_finance!$A:$K,6,FALSE)</f>
        <v>-6.8947000000000003</v>
      </c>
      <c r="AZ27" s="62">
        <f>VLOOKUP(_xlfn.CONCAT($B27,AZ$3),Google_finance!$A:$K,10,FALSE)</f>
        <v>-933000000</v>
      </c>
      <c r="BA27" s="43">
        <f>VLOOKUP(_xlfn.CONCAT($B27,AZ$3),Google_finance!$A:$K,6,FALSE)</f>
        <v>-1.1061000000000001</v>
      </c>
      <c r="BB27" s="62">
        <f>VLOOKUP(_xlfn.CONCAT($B27,BB$3),Google_finance!$A:$K,10,FALSE)</f>
        <v>-377120000</v>
      </c>
      <c r="BC27" s="43">
        <f>VLOOKUP(_xlfn.CONCAT($B27,BB$3),Google_finance!$A:$K,6,FALSE)</f>
        <v>-4.0536000000000003</v>
      </c>
      <c r="BD27" s="62"/>
      <c r="BE27" s="102">
        <f t="shared" si="16"/>
        <v>-4.4165730956239875</v>
      </c>
      <c r="BF27" s="102">
        <f t="shared" si="17"/>
        <v>1.5274807174887892</v>
      </c>
      <c r="BG27" s="102">
        <f t="shared" si="18"/>
        <v>-4.6265290322580643</v>
      </c>
      <c r="BH27" s="102"/>
      <c r="BI27" s="102"/>
    </row>
    <row r="28" spans="2:61" ht="18">
      <c r="B28" s="11"/>
      <c r="C28" s="31"/>
      <c r="D28" s="12"/>
      <c r="E28" s="12"/>
      <c r="F28" s="12"/>
      <c r="G28" s="35"/>
      <c r="H28" s="35"/>
      <c r="I28" s="126"/>
      <c r="J28" s="35"/>
      <c r="K28" s="42"/>
      <c r="L28" s="42"/>
      <c r="M28" s="154"/>
      <c r="N28" s="117"/>
      <c r="O28" s="61"/>
      <c r="P28" s="12"/>
      <c r="Q28" s="61"/>
      <c r="R28" s="42"/>
      <c r="S28" s="61"/>
      <c r="T28" s="42"/>
      <c r="U28" s="61"/>
      <c r="V28" s="42"/>
      <c r="W28" s="12"/>
      <c r="X28" s="42"/>
      <c r="Y28" s="12"/>
      <c r="Z28" s="42"/>
      <c r="AA28" s="61"/>
      <c r="AB28" s="42"/>
      <c r="AC28" s="37"/>
      <c r="AD28" s="37"/>
      <c r="AE28" s="37"/>
      <c r="AF28" s="61"/>
      <c r="AG28" s="42"/>
      <c r="AH28" s="61"/>
      <c r="AI28" s="42"/>
      <c r="AJ28" s="61"/>
      <c r="AK28" s="42"/>
      <c r="AL28" s="61"/>
      <c r="AM28" s="159"/>
      <c r="AN28" s="72"/>
      <c r="AO28" s="37"/>
      <c r="AP28" s="37"/>
      <c r="AQ28" s="37"/>
      <c r="AR28" s="61"/>
      <c r="AS28" s="42"/>
      <c r="AT28" s="61"/>
      <c r="AU28" s="42"/>
      <c r="AV28" s="61"/>
      <c r="AW28" s="42"/>
      <c r="AX28" s="61"/>
      <c r="AY28" s="42"/>
      <c r="AZ28" s="61"/>
      <c r="BA28" s="42"/>
      <c r="BB28" s="61"/>
      <c r="BC28" s="42"/>
      <c r="BD28" s="61"/>
      <c r="BE28" s="67"/>
      <c r="BF28" s="67"/>
      <c r="BG28" s="67"/>
      <c r="BH28" s="67"/>
      <c r="BI28" s="67"/>
    </row>
    <row r="29" spans="2:61" ht="19">
      <c r="B29" s="13" t="s">
        <v>296</v>
      </c>
      <c r="C29" s="32" t="s">
        <v>297</v>
      </c>
      <c r="D29" s="14" t="s">
        <v>247</v>
      </c>
      <c r="E29" s="14" t="s">
        <v>248</v>
      </c>
      <c r="F29" s="14">
        <f>VLOOKUP($C29,Trading_Economics_S!$C$6:$J$518,2,FALSE)</f>
        <v>935.51</v>
      </c>
      <c r="G29" s="36">
        <f t="shared" ref="G29:G30" si="19">H29</f>
        <v>-7.15</v>
      </c>
      <c r="H29" s="36">
        <f>VLOOKUP($C29,Trading_Economics_S!$C$6:$J$518,4,FALSE)</f>
        <v>-7.15</v>
      </c>
      <c r="I29" s="129" t="s">
        <v>788</v>
      </c>
      <c r="J29" s="36" t="s">
        <v>852</v>
      </c>
      <c r="K29" s="43">
        <f>VLOOKUP($C29,Trading_Economics_S!$C$6:$J$518,5,FALSE)</f>
        <v>-7.6E-3</v>
      </c>
      <c r="L29" s="43">
        <f>VLOOKUP($C29,Trading_Economics_S!$C$6:$J$518,6,FALSE)</f>
        <v>0.36270000000000002</v>
      </c>
      <c r="M29" s="155">
        <f>VLOOKUP($C29,Trading_Economics_S!$C$6:$J$518,8,FALSE)</f>
        <v>45292</v>
      </c>
      <c r="N29" s="116" t="str">
        <f>VLOOKUP(_xlfn.CONCAT($B29,"Income Statement"),Google_finance!$A:$E,5,FALSE)</f>
        <v>Nov 2024info</v>
      </c>
      <c r="O29" s="93">
        <f t="shared" ref="O29:O36" si="20">AM29*F29</f>
        <v>415272889000</v>
      </c>
      <c r="P29" s="94"/>
      <c r="Q29" s="93">
        <f>VLOOKUP(_xlfn.CONCAT($B29,Q$3),Google_finance!$A:$K,10,FALSE)</f>
        <v>62150000000</v>
      </c>
      <c r="R29" s="95">
        <f>VLOOKUP(_xlfn.CONCAT($B29,Q$3),Google_finance!$A:$K,6,FALSE)</f>
        <v>7.5300000000000006E-2</v>
      </c>
      <c r="S29" s="93">
        <f>VLOOKUP(_xlfn.CONCAT($B29,S$3),Google_finance!$A:$K,10,FALSE)</f>
        <v>5850000000</v>
      </c>
      <c r="T29" s="95">
        <f>VLOOKUP(_xlfn.CONCAT($B29,S$3),Google_finance!$A:$K,6,FALSE)</f>
        <v>9.11E-2</v>
      </c>
      <c r="U29" s="93">
        <f>VLOOKUP(_xlfn.CONCAT($B29,U$3),Google_finance!$A:$K,10,FALSE)</f>
        <v>1800000000</v>
      </c>
      <c r="V29" s="95">
        <f>VLOOKUP(_xlfn.CONCAT($B29,U$3),Google_finance!$A:$K,6,FALSE)</f>
        <v>0.13150000000000001</v>
      </c>
      <c r="W29" s="94">
        <f>VLOOKUP(_xlfn.CONCAT($B29,W$3),Google_finance!$A:$K,10,FALSE)</f>
        <v>2.89</v>
      </c>
      <c r="X29" s="95">
        <f>VLOOKUP(_xlfn.CONCAT($B29,W$3),Google_finance!$A:$K,6,FALSE)</f>
        <v>5.0900000000000001E-2</v>
      </c>
      <c r="Y29" s="94">
        <f>VLOOKUP(_xlfn.CONCAT($B29,Y$3),Google_finance!$A:$K,10,FALSE)</f>
        <v>4.04</v>
      </c>
      <c r="Z29" s="95">
        <f>VLOOKUP(_xlfn.CONCAT($B29,Y$3),Google_finance!$A:$K,6,FALSE)</f>
        <v>0.16089999999999999</v>
      </c>
      <c r="AA29" s="93">
        <f>VLOOKUP(_xlfn.CONCAT($B29,AA$3),Google_finance!$A:$K,10,FALSE)</f>
        <v>2740000000</v>
      </c>
      <c r="AB29" s="95">
        <f>VLOOKUP(_xlfn.CONCAT($B29,AA$3),Google_finance!$A:$K,6,FALSE)</f>
        <v>0.1042</v>
      </c>
      <c r="AC29" s="98">
        <f>VLOOKUP(_xlfn.CONCAT($B29,AC$3),Google_finance!$A:$K,10,FALSE)</f>
        <v>0.2203</v>
      </c>
      <c r="AD29" s="98" t="str">
        <f>VLOOKUP(_xlfn.CONCAT($B29,AC$3),Google_finance!$A:$K,6,FALSE)</f>
        <v>—</v>
      </c>
      <c r="AE29" s="98"/>
      <c r="AF29" s="93">
        <f>VLOOKUP(_xlfn.CONCAT($B29,AF$3),Google_finance!$A:$K,10,FALSE)</f>
        <v>11830000000</v>
      </c>
      <c r="AG29" s="95">
        <f>VLOOKUP(_xlfn.CONCAT($B29,AF$3),Google_finance!$A:$K,6,FALSE)</f>
        <v>-0.33789999999999998</v>
      </c>
      <c r="AH29" s="93">
        <f>VLOOKUP(_xlfn.CONCAT($B29,AH$3),Google_finance!$A:$K,10,FALSE)</f>
        <v>0</v>
      </c>
      <c r="AI29" s="95">
        <f>VLOOKUP(_xlfn.CONCAT($B29,AH$3),Google_finance!$A:$K,6,FALSE)</f>
        <v>-4.5999999999999999E-3</v>
      </c>
      <c r="AJ29" s="93">
        <f>VLOOKUP(_xlfn.CONCAT($B29,AJ$3),Google_finance!$A:$K,10,FALSE)</f>
        <v>48940000000</v>
      </c>
      <c r="AK29" s="95">
        <f>VLOOKUP(_xlfn.CONCAT($B29,AJ$3),Google_finance!$A:$K,6,FALSE)</f>
        <v>2.86E-2</v>
      </c>
      <c r="AL29" s="93">
        <f>VLOOKUP(_xlfn.CONCAT($B29,AL$3),Google_finance!$A:$K,10,FALSE)</f>
        <v>24450000000</v>
      </c>
      <c r="AM29" s="162">
        <f>VLOOKUP(_xlfn.CONCAT($B29,AM$3),Google_finance!$A:$K,10,FALSE)</f>
        <v>443900000</v>
      </c>
      <c r="AN29" s="100">
        <f>VLOOKUP(_xlfn.CONCAT($B29,AN$3),Google_finance!$A:$K,10,FALSE)</f>
        <v>17.11</v>
      </c>
      <c r="AO29" s="98">
        <f>VLOOKUP(_xlfn.CONCAT($B29,AO$3),Google_finance!$A:$K,10,FALSE)</f>
        <v>7.6700000000000004E-2</v>
      </c>
      <c r="AP29" s="98">
        <f>VLOOKUP(_xlfn.CONCAT($B29,AP$3),Google_finance!$A:$K,10,FALSE)</f>
        <v>0.16600000000000001</v>
      </c>
      <c r="AQ29" s="98"/>
      <c r="AR29" s="93">
        <f>VLOOKUP(_xlfn.CONCAT($B29,AR$3),Google_finance!$A:$K,10,FALSE)</f>
        <v>1800000000</v>
      </c>
      <c r="AS29" s="95">
        <f>VLOOKUP(_xlfn.CONCAT($B29,AR$3),Google_finance!$A:$K,6,FALSE)</f>
        <v>0.13150000000000001</v>
      </c>
      <c r="AT29" s="93">
        <f>VLOOKUP(_xlfn.CONCAT($B29,AT$3),Google_finance!$A:$K,10,FALSE)</f>
        <v>3260000000</v>
      </c>
      <c r="AU29" s="95">
        <f>VLOOKUP(_xlfn.CONCAT($B29,AT$3),Google_finance!$A:$K,6,FALSE)</f>
        <v>-0.29909999999999998</v>
      </c>
      <c r="AV29" s="93">
        <f>VLOOKUP(_xlfn.CONCAT($B29,AV$3),Google_finance!$A:$K,10,FALSE)</f>
        <v>-985000000</v>
      </c>
      <c r="AW29" s="95">
        <f>VLOOKUP(_xlfn.CONCAT($B29,AV$3),Google_finance!$A:$K,6,FALSE)</f>
        <v>-1.6913</v>
      </c>
      <c r="AX29" s="93">
        <f>VLOOKUP(_xlfn.CONCAT($B29,AX$3),Google_finance!$A:$K,10,FALSE)</f>
        <v>-1190000000</v>
      </c>
      <c r="AY29" s="95">
        <f>VLOOKUP(_xlfn.CONCAT($B29,AX$3),Google_finance!$A:$K,6,FALSE)</f>
        <v>-0.2248</v>
      </c>
      <c r="AZ29" s="93">
        <f>VLOOKUP(_xlfn.CONCAT($B29,AZ$3),Google_finance!$A:$K,10,FALSE)</f>
        <v>1000000000</v>
      </c>
      <c r="BA29" s="95">
        <f>VLOOKUP(_xlfn.CONCAT($B29,AZ$3),Google_finance!$A:$K,6,FALSE)</f>
        <v>-0.69769999999999999</v>
      </c>
      <c r="BB29" s="93">
        <f>VLOOKUP(_xlfn.CONCAT($B29,BB$3),Google_finance!$A:$K,10,FALSE)</f>
        <v>1660000000</v>
      </c>
      <c r="BC29" s="95">
        <f>VLOOKUP(_xlfn.CONCAT($B29,BB$3),Google_finance!$A:$K,6,FALSE)</f>
        <v>-0.4622</v>
      </c>
      <c r="BD29" s="93"/>
      <c r="BE29" s="104">
        <f t="shared" ref="BE29:BE36" si="21">O29/U29/4</f>
        <v>57.67679013888889</v>
      </c>
      <c r="BF29" s="104">
        <f t="shared" ref="BF29:BF36" si="22">O29/4/Q29</f>
        <v>1.6704460539018504</v>
      </c>
      <c r="BG29" s="104">
        <f t="shared" ref="BG29:BG36" si="23">O29/AL29</f>
        <v>16.984576237218814</v>
      </c>
      <c r="BH29" s="104"/>
      <c r="BI29" s="104"/>
    </row>
    <row r="30" spans="2:61" ht="19">
      <c r="B30" s="11" t="s">
        <v>177</v>
      </c>
      <c r="C30" s="31" t="s">
        <v>178</v>
      </c>
      <c r="D30" s="12" t="s">
        <v>247</v>
      </c>
      <c r="E30" s="12" t="s">
        <v>256</v>
      </c>
      <c r="F30" s="12">
        <f>VLOOKUP($C30,Trading_Economics_S!$C$6:$J$518,2,FALSE)</f>
        <v>61.52</v>
      </c>
      <c r="G30" s="35">
        <f t="shared" si="19"/>
        <v>-0.02</v>
      </c>
      <c r="H30" s="35">
        <f>VLOOKUP($C30,Trading_Economics_S!$C$6:$J$518,4,FALSE)</f>
        <v>-0.02</v>
      </c>
      <c r="I30" s="128" t="s">
        <v>791</v>
      </c>
      <c r="J30" s="35" t="s">
        <v>853</v>
      </c>
      <c r="K30" s="42">
        <f>VLOOKUP($C30,Trading_Economics_S!$C$6:$J$518,5,FALSE)</f>
        <v>-2.9999999999999997E-4</v>
      </c>
      <c r="L30" s="42">
        <f>VLOOKUP($C30,Trading_Economics_S!$C$6:$J$518,6,FALSE)</f>
        <v>4.4299999999999999E-2</v>
      </c>
      <c r="M30" s="154">
        <f>VLOOKUP($C30,Trading_Economics_S!$C$6:$J$518,8,FALSE)</f>
        <v>45292</v>
      </c>
      <c r="N30" s="117" t="str">
        <f>VLOOKUP(_xlfn.CONCAT($B30,"Income Statement"),Google_finance!$A:$E,5,FALSE)</f>
        <v>Sep 2024info</v>
      </c>
      <c r="O30" s="61">
        <f t="shared" si="20"/>
        <v>265151200000</v>
      </c>
      <c r="P30" s="12"/>
      <c r="Q30" s="61">
        <f>VLOOKUP(_xlfn.CONCAT($B30,Q$3),Google_finance!$A:$K,10,FALSE)</f>
        <v>11850000000</v>
      </c>
      <c r="R30" s="42">
        <f>VLOOKUP(_xlfn.CONCAT($B30,Q$3),Google_finance!$A:$K,6,FALSE)</f>
        <v>-8.3000000000000001E-3</v>
      </c>
      <c r="S30" s="61">
        <f>VLOOKUP(_xlfn.CONCAT($B30,S$3),Google_finance!$A:$K,10,FALSE)</f>
        <v>3610000000</v>
      </c>
      <c r="T30" s="42">
        <f>VLOOKUP(_xlfn.CONCAT($B30,S$3),Google_finance!$A:$K,6,FALSE)</f>
        <v>-1.4200000000000001E-2</v>
      </c>
      <c r="U30" s="61">
        <f>VLOOKUP(_xlfn.CONCAT($B30,U$3),Google_finance!$A:$K,10,FALSE)</f>
        <v>2850000000</v>
      </c>
      <c r="V30" s="42">
        <f>VLOOKUP(_xlfn.CONCAT($B30,U$3),Google_finance!$A:$K,6,FALSE)</f>
        <v>-7.7399999999999997E-2</v>
      </c>
      <c r="W30" s="12">
        <f>VLOOKUP(_xlfn.CONCAT($B30,W$3),Google_finance!$A:$K,10,FALSE)</f>
        <v>24.03</v>
      </c>
      <c r="X30" s="42">
        <f>VLOOKUP(_xlfn.CONCAT($B30,W$3),Google_finance!$A:$K,6,FALSE)</f>
        <v>-6.9699999999999998E-2</v>
      </c>
      <c r="Y30" s="12">
        <f>VLOOKUP(_xlfn.CONCAT($B30,Y$3),Google_finance!$A:$K,10,FALSE)</f>
        <v>0.77</v>
      </c>
      <c r="Z30" s="42">
        <f>VLOOKUP(_xlfn.CONCAT($B30,Y$3),Google_finance!$A:$K,6,FALSE)</f>
        <v>4.0500000000000001E-2</v>
      </c>
      <c r="AA30" s="61">
        <f>VLOOKUP(_xlfn.CONCAT($B30,AA$3),Google_finance!$A:$K,10,FALSE)</f>
        <v>3850000000</v>
      </c>
      <c r="AB30" s="42">
        <f>VLOOKUP(_xlfn.CONCAT($B30,AA$3),Google_finance!$A:$K,6,FALSE)</f>
        <v>-1.9300000000000001E-2</v>
      </c>
      <c r="AC30" s="37">
        <f>VLOOKUP(_xlfn.CONCAT($B30,AC$3),Google_finance!$A:$K,10,FALSE)</f>
        <v>0.15679999999999999</v>
      </c>
      <c r="AD30" s="37" t="str">
        <f>VLOOKUP(_xlfn.CONCAT($B30,AC$3),Google_finance!$A:$K,6,FALSE)</f>
        <v>—</v>
      </c>
      <c r="AE30" s="37"/>
      <c r="AF30" s="61">
        <f>VLOOKUP(_xlfn.CONCAT($B30,AF$3),Google_finance!$A:$K,10,FALSE)</f>
        <v>18160000000</v>
      </c>
      <c r="AG30" s="42">
        <f>VLOOKUP(_xlfn.CONCAT($B30,AF$3),Google_finance!$A:$K,6,FALSE)</f>
        <v>0.1767</v>
      </c>
      <c r="AH30" s="61">
        <f>VLOOKUP(_xlfn.CONCAT($B30,AH$3),Google_finance!$A:$K,10,FALSE)</f>
        <v>0</v>
      </c>
      <c r="AI30" s="42">
        <f>VLOOKUP(_xlfn.CONCAT($B30,AH$3),Google_finance!$A:$K,6,FALSE)</f>
        <v>8.8999999999999996E-2</v>
      </c>
      <c r="AJ30" s="61">
        <f>VLOOKUP(_xlfn.CONCAT($B30,AJ$3),Google_finance!$A:$K,10,FALSE)</f>
        <v>78110000000</v>
      </c>
      <c r="AK30" s="42">
        <f>VLOOKUP(_xlfn.CONCAT($B30,AJ$3),Google_finance!$A:$K,6,FALSE)</f>
        <v>0.12</v>
      </c>
      <c r="AL30" s="61">
        <f>VLOOKUP(_xlfn.CONCAT($B30,AL$3),Google_finance!$A:$K,10,FALSE)</f>
        <v>28150000000</v>
      </c>
      <c r="AM30" s="159">
        <f>VLOOKUP(_xlfn.CONCAT($B30,AM$3),Google_finance!$A:$K,10,FALSE)</f>
        <v>4310000000</v>
      </c>
      <c r="AN30" s="72">
        <f>VLOOKUP(_xlfn.CONCAT($B30,AN$3),Google_finance!$A:$K,10,FALSE)</f>
        <v>10</v>
      </c>
      <c r="AO30" s="37">
        <f>VLOOKUP(_xlfn.CONCAT($B30,AO$3),Google_finance!$A:$K,10,FALSE)</f>
        <v>8.6400000000000005E-2</v>
      </c>
      <c r="AP30" s="37">
        <f>VLOOKUP(_xlfn.CONCAT($B30,AP$3),Google_finance!$A:$K,10,FALSE)</f>
        <v>0.12130000000000001</v>
      </c>
      <c r="AQ30" s="37"/>
      <c r="AR30" s="61">
        <f>VLOOKUP(_xlfn.CONCAT($B30,AR$3),Google_finance!$A:$K,10,FALSE)</f>
        <v>2850000000</v>
      </c>
      <c r="AS30" s="42">
        <f>VLOOKUP(_xlfn.CONCAT($B30,AR$3),Google_finance!$A:$K,6,FALSE)</f>
        <v>-7.7399999999999997E-2</v>
      </c>
      <c r="AT30" s="61">
        <f>VLOOKUP(_xlfn.CONCAT($B30,AT$3),Google_finance!$A:$K,10,FALSE)</f>
        <v>-1260000000</v>
      </c>
      <c r="AU30" s="42">
        <f>VLOOKUP(_xlfn.CONCAT($B30,AT$3),Google_finance!$A:$K,6,FALSE)</f>
        <v>-1.2927999999999999</v>
      </c>
      <c r="AV30" s="61">
        <f>VLOOKUP(_xlfn.CONCAT($B30,AV$3),Google_finance!$A:$K,10,FALSE)</f>
        <v>2310000000</v>
      </c>
      <c r="AW30" s="42">
        <f>VLOOKUP(_xlfn.CONCAT($B30,AV$3),Google_finance!$A:$K,6,FALSE)</f>
        <v>2.3940999999999999</v>
      </c>
      <c r="AX30" s="61">
        <f>VLOOKUP(_xlfn.CONCAT($B30,AX$3),Google_finance!$A:$K,10,FALSE)</f>
        <v>-894000000</v>
      </c>
      <c r="AY30" s="42">
        <f>VLOOKUP(_xlfn.CONCAT($B30,AX$3),Google_finance!$A:$K,6,FALSE)</f>
        <v>0.71040000000000003</v>
      </c>
      <c r="AZ30" s="61">
        <f>VLOOKUP(_xlfn.CONCAT($B30,AZ$3),Google_finance!$A:$K,10,FALSE)</f>
        <v>248000000</v>
      </c>
      <c r="BA30" s="42">
        <f>VLOOKUP(_xlfn.CONCAT($B30,AZ$3),Google_finance!$A:$K,6,FALSE)</f>
        <v>1.3863000000000001</v>
      </c>
      <c r="BB30" s="61">
        <f>VLOOKUP(_xlfn.CONCAT($B30,BB$3),Google_finance!$A:$K,10,FALSE)</f>
        <v>4080000000</v>
      </c>
      <c r="BC30" s="42">
        <f>VLOOKUP(_xlfn.CONCAT($B30,BB$3),Google_finance!$A:$K,6,FALSE)</f>
        <v>1.3027</v>
      </c>
      <c r="BD30" s="61"/>
      <c r="BE30" s="67">
        <f t="shared" si="21"/>
        <v>23.258877192982457</v>
      </c>
      <c r="BF30" s="67">
        <f t="shared" si="22"/>
        <v>5.593907172995781</v>
      </c>
      <c r="BG30" s="67">
        <f t="shared" si="23"/>
        <v>9.4192255772646529</v>
      </c>
      <c r="BH30" s="67"/>
      <c r="BI30" s="67"/>
    </row>
    <row r="31" spans="2:61" ht="19">
      <c r="B31" s="13" t="s">
        <v>167</v>
      </c>
      <c r="C31" s="32" t="s">
        <v>168</v>
      </c>
      <c r="D31" s="14" t="s">
        <v>247</v>
      </c>
      <c r="E31" s="14" t="s">
        <v>248</v>
      </c>
      <c r="F31" s="14">
        <f>VLOOKUP($C31,Trading_Economics_S!$C$6:$J$518,2,FALSE)</f>
        <v>94.63</v>
      </c>
      <c r="G31" s="36">
        <f t="shared" ref="G31:G32" si="24">H31</f>
        <v>0.86</v>
      </c>
      <c r="H31" s="36">
        <f>VLOOKUP($C31,Trading_Economics_S!$C$6:$J$518,4,FALSE)</f>
        <v>0.86</v>
      </c>
      <c r="I31" s="129" t="s">
        <v>797</v>
      </c>
      <c r="J31" s="36" t="s">
        <v>853</v>
      </c>
      <c r="K31" s="43">
        <f>VLOOKUP($C31,Trading_Economics_S!$C$6:$J$518,5,FALSE)</f>
        <v>9.1999999999999998E-3</v>
      </c>
      <c r="L31" s="43">
        <f>VLOOKUP($C31,Trading_Economics_S!$C$6:$J$518,6,FALSE)</f>
        <v>0.74339999999999995</v>
      </c>
      <c r="M31" s="155">
        <f>VLOOKUP($C31,Trading_Economics_S!$C$6:$J$518,8,FALSE)</f>
        <v>45292</v>
      </c>
      <c r="N31" s="116" t="str">
        <f>VLOOKUP(_xlfn.CONCAT($B31,"Income Statement"),Google_finance!$A:$E,5,FALSE)</f>
        <v>Oct 2024info</v>
      </c>
      <c r="O31" s="62">
        <f t="shared" si="20"/>
        <v>759878899999.99988</v>
      </c>
      <c r="P31" s="14"/>
      <c r="Q31" s="62">
        <f>VLOOKUP(_xlfn.CONCAT($B31,Q$3),Google_finance!$A:$K,10,FALSE)</f>
        <v>169590000000</v>
      </c>
      <c r="R31" s="43">
        <f>VLOOKUP(_xlfn.CONCAT($B31,Q$3),Google_finance!$A:$K,6,FALSE)</f>
        <v>5.4600000000000003E-2</v>
      </c>
      <c r="S31" s="62">
        <f>VLOOKUP(_xlfn.CONCAT($B31,S$3),Google_finance!$A:$K,10,FALSE)</f>
        <v>35540000000</v>
      </c>
      <c r="T31" s="43">
        <f>VLOOKUP(_xlfn.CONCAT($B31,S$3),Google_finance!$A:$K,6,FALSE)</f>
        <v>6.3500000000000001E-2</v>
      </c>
      <c r="U31" s="62">
        <f>VLOOKUP(_xlfn.CONCAT($B31,U$3),Google_finance!$A:$K,10,FALSE)</f>
        <v>4580000000</v>
      </c>
      <c r="V31" s="43">
        <f>VLOOKUP(_xlfn.CONCAT($B31,U$3),Google_finance!$A:$K,6,FALSE)</f>
        <v>9.1037999999999997</v>
      </c>
      <c r="W31" s="14">
        <f>VLOOKUP(_xlfn.CONCAT($B31,W$3),Google_finance!$A:$K,10,FALSE)</f>
        <v>2.7</v>
      </c>
      <c r="X31" s="43">
        <f>VLOOKUP(_xlfn.CONCAT($B31,W$3),Google_finance!$A:$K,6,FALSE)</f>
        <v>8.6428999999999991</v>
      </c>
      <c r="Y31" s="14">
        <f>VLOOKUP(_xlfn.CONCAT($B31,Y$3),Google_finance!$A:$K,10,FALSE)</f>
        <v>0.57999999999999996</v>
      </c>
      <c r="Z31" s="43">
        <f>VLOOKUP(_xlfn.CONCAT($B31,Y$3),Google_finance!$A:$K,6,FALSE)</f>
        <v>0.13730000000000001</v>
      </c>
      <c r="AA31" s="62">
        <f>VLOOKUP(_xlfn.CONCAT($B31,AA$3),Google_finance!$A:$K,10,FALSE)</f>
        <v>9970000000</v>
      </c>
      <c r="AB31" s="43">
        <f>VLOOKUP(_xlfn.CONCAT($B31,AA$3),Google_finance!$A:$K,6,FALSE)</f>
        <v>8.4900000000000003E-2</v>
      </c>
      <c r="AC31" s="38">
        <f>VLOOKUP(_xlfn.CONCAT($B31,AC$3),Google_finance!$A:$K,10,FALSE)</f>
        <v>0.22700000000000001</v>
      </c>
      <c r="AD31" s="38" t="str">
        <f>VLOOKUP(_xlfn.CONCAT($B31,AC$3),Google_finance!$A:$K,6,FALSE)</f>
        <v>—</v>
      </c>
      <c r="AE31" s="38"/>
      <c r="AF31" s="62">
        <f>VLOOKUP(_xlfn.CONCAT($B31,AF$3),Google_finance!$A:$K,10,FALSE)</f>
        <v>10050000000</v>
      </c>
      <c r="AG31" s="43">
        <f>VLOOKUP(_xlfn.CONCAT($B31,AF$3),Google_finance!$A:$K,6,FALSE)</f>
        <v>-0.17319999999999999</v>
      </c>
      <c r="AH31" s="62">
        <f>VLOOKUP(_xlfn.CONCAT($B31,AH$3),Google_finance!$A:$K,10,FALSE)</f>
        <v>0</v>
      </c>
      <c r="AI31" s="43">
        <f>VLOOKUP(_xlfn.CONCAT($B31,AH$3),Google_finance!$A:$K,6,FALSE)</f>
        <v>1.6299999999999999E-2</v>
      </c>
      <c r="AJ31" s="62">
        <f>VLOOKUP(_xlfn.CONCAT($B31,AJ$3),Google_finance!$A:$K,10,FALSE)</f>
        <v>168930000000</v>
      </c>
      <c r="AK31" s="43">
        <f>VLOOKUP(_xlfn.CONCAT($B31,AJ$3),Google_finance!$A:$K,6,FALSE)</f>
        <v>-2.5499999999999998E-2</v>
      </c>
      <c r="AL31" s="62">
        <f>VLOOKUP(_xlfn.CONCAT($B31,AL$3),Google_finance!$A:$K,10,FALSE)</f>
        <v>94460000000</v>
      </c>
      <c r="AM31" s="160">
        <f>VLOOKUP(_xlfn.CONCAT($B31,AM$3),Google_finance!$A:$K,10,FALSE)</f>
        <v>8029999999.999999</v>
      </c>
      <c r="AN31" s="73">
        <f>VLOOKUP(_xlfn.CONCAT($B31,AN$3),Google_finance!$A:$K,10,FALSE)</f>
        <v>8.5500000000000007</v>
      </c>
      <c r="AO31" s="38">
        <f>VLOOKUP(_xlfn.CONCAT($B31,AO$3),Google_finance!$A:$K,10,FALSE)</f>
        <v>6.4799999999999996E-2</v>
      </c>
      <c r="AP31" s="38">
        <f>VLOOKUP(_xlfn.CONCAT($B31,AP$3),Google_finance!$A:$K,10,FALSE)</f>
        <v>0.1075</v>
      </c>
      <c r="AQ31" s="38"/>
      <c r="AR31" s="62">
        <f>VLOOKUP(_xlfn.CONCAT($B31,AR$3),Google_finance!$A:$K,10,FALSE)</f>
        <v>4580000000</v>
      </c>
      <c r="AS31" s="43">
        <f>VLOOKUP(_xlfn.CONCAT($B31,AR$3),Google_finance!$A:$K,6,FALSE)</f>
        <v>9.1037999999999997</v>
      </c>
      <c r="AT31" s="62">
        <f>VLOOKUP(_xlfn.CONCAT($B31,AT$3),Google_finance!$A:$K,10,FALSE)</f>
        <v>6560000000</v>
      </c>
      <c r="AU31" s="43">
        <f>VLOOKUP(_xlfn.CONCAT($B31,AT$3),Google_finance!$A:$K,6,FALSE)</f>
        <v>7.0701000000000001</v>
      </c>
      <c r="AV31" s="62">
        <f>VLOOKUP(_xlfn.CONCAT($B31,AV$3),Google_finance!$A:$K,10,FALSE)</f>
        <v>-2530000000</v>
      </c>
      <c r="AW31" s="43">
        <f>VLOOKUP(_xlfn.CONCAT($B31,AV$3),Google_finance!$A:$K,6,FALSE)</f>
        <v>0.53649999999999998</v>
      </c>
      <c r="AX31" s="62">
        <f>VLOOKUP(_xlfn.CONCAT($B31,AX$3),Google_finance!$A:$K,10,FALSE)</f>
        <v>-2730000000</v>
      </c>
      <c r="AY31" s="43">
        <f>VLOOKUP(_xlfn.CONCAT($B31,AX$3),Google_finance!$A:$K,6,FALSE)</f>
        <v>-1.8715999999999999</v>
      </c>
      <c r="AZ31" s="62">
        <f>VLOOKUP(_xlfn.CONCAT($B31,AZ$3),Google_finance!$A:$K,10,FALSE)</f>
        <v>1290000000</v>
      </c>
      <c r="BA31" s="43">
        <f>VLOOKUP(_xlfn.CONCAT($B31,AZ$3),Google_finance!$A:$K,6,FALSE)</f>
        <v>1.7690999999999999</v>
      </c>
      <c r="BB31" s="62">
        <f>VLOOKUP(_xlfn.CONCAT($B31,BB$3),Google_finance!$A:$K,10,FALSE)</f>
        <v>-3170000000</v>
      </c>
      <c r="BC31" s="43">
        <f>VLOOKUP(_xlfn.CONCAT($B31,BB$3),Google_finance!$A:$K,6,FALSE)</f>
        <v>0.57479999999999998</v>
      </c>
      <c r="BD31" s="62"/>
      <c r="BE31" s="102">
        <f t="shared" si="21"/>
        <v>41.478105895196499</v>
      </c>
      <c r="BF31" s="102">
        <f t="shared" si="22"/>
        <v>1.1201705584055661</v>
      </c>
      <c r="BG31" s="102">
        <f t="shared" si="23"/>
        <v>8.0444516197332199</v>
      </c>
      <c r="BH31" s="102"/>
      <c r="BI31" s="102"/>
    </row>
    <row r="32" spans="2:61" ht="19">
      <c r="B32" s="11" t="s">
        <v>171</v>
      </c>
      <c r="C32" s="31" t="s">
        <v>172</v>
      </c>
      <c r="D32" s="12" t="s">
        <v>247</v>
      </c>
      <c r="E32" s="12" t="s">
        <v>250</v>
      </c>
      <c r="F32" s="12">
        <f>VLOOKUP($C32,Trading_Economics_S!$C$6:$J$518,2,FALSE)</f>
        <v>164.67</v>
      </c>
      <c r="G32" s="35">
        <f t="shared" si="24"/>
        <v>-1.52</v>
      </c>
      <c r="H32" s="35">
        <f>VLOOKUP($C32,Trading_Economics_S!$C$6:$J$518,4,FALSE)</f>
        <v>-1.52</v>
      </c>
      <c r="I32" s="128" t="s">
        <v>799</v>
      </c>
      <c r="J32" s="35" t="s">
        <v>853</v>
      </c>
      <c r="K32" s="42">
        <f>VLOOKUP($C32,Trading_Economics_S!$C$6:$J$518,5,FALSE)</f>
        <v>-9.1000000000000004E-3</v>
      </c>
      <c r="L32" s="42">
        <f>VLOOKUP($C32,Trading_Economics_S!$C$6:$J$518,6,FALSE)</f>
        <v>8.2500000000000004E-2</v>
      </c>
      <c r="M32" s="154">
        <f>VLOOKUP($C32,Trading_Economics_S!$C$6:$J$518,8,FALSE)</f>
        <v>45292</v>
      </c>
      <c r="N32" s="117" t="str">
        <f>VLOOKUP(_xlfn.CONCAT($B32,"Income Statement"),Google_finance!$A:$E,5,FALSE)</f>
        <v>Dec 2024info</v>
      </c>
      <c r="O32" s="61">
        <f t="shared" si="20"/>
        <v>393561300000</v>
      </c>
      <c r="P32" s="12"/>
      <c r="Q32" s="61">
        <f>VLOOKUP(_xlfn.CONCAT($B32,Q$3),Google_finance!$A:$K,10,FALSE)</f>
        <v>21880000000</v>
      </c>
      <c r="R32" s="42">
        <f>VLOOKUP(_xlfn.CONCAT($B32,Q$3),Google_finance!$A:$K,6,FALSE)</f>
        <v>2.06E-2</v>
      </c>
      <c r="S32" s="61">
        <f>VLOOKUP(_xlfn.CONCAT($B32,S$3),Google_finance!$A:$K,10,FALSE)</f>
        <v>5720000000</v>
      </c>
      <c r="T32" s="42">
        <f>VLOOKUP(_xlfn.CONCAT($B32,S$3),Google_finance!$A:$K,6,FALSE)</f>
        <v>5.4800000000000001E-2</v>
      </c>
      <c r="U32" s="61">
        <f>VLOOKUP(_xlfn.CONCAT($B32,U$3),Google_finance!$A:$K,10,FALSE)</f>
        <v>4630000000</v>
      </c>
      <c r="V32" s="42">
        <f>VLOOKUP(_xlfn.CONCAT($B32,U$3),Google_finance!$A:$K,6,FALSE)</f>
        <v>0.33510000000000001</v>
      </c>
      <c r="W32" s="12">
        <f>VLOOKUP(_xlfn.CONCAT($B32,W$3),Google_finance!$A:$K,10,FALSE)</f>
        <v>21.16</v>
      </c>
      <c r="X32" s="42">
        <f>VLOOKUP(_xlfn.CONCAT($B32,W$3),Google_finance!$A:$K,6,FALSE)</f>
        <v>0.30859999999999999</v>
      </c>
      <c r="Y32" s="12">
        <f>VLOOKUP(_xlfn.CONCAT($B32,Y$3),Google_finance!$A:$K,10,FALSE)</f>
        <v>1.88</v>
      </c>
      <c r="Z32" s="42">
        <f>VLOOKUP(_xlfn.CONCAT($B32,Y$3),Google_finance!$A:$K,6,FALSE)</f>
        <v>2.1700000000000001E-2</v>
      </c>
      <c r="AA32" s="61">
        <f>VLOOKUP(_xlfn.CONCAT($B32,AA$3),Google_finance!$A:$K,10,FALSE)</f>
        <v>6490000000</v>
      </c>
      <c r="AB32" s="42">
        <f>VLOOKUP(_xlfn.CONCAT($B32,AA$3),Google_finance!$A:$K,6,FALSE)</f>
        <v>-1.6799999999999999E-2</v>
      </c>
      <c r="AC32" s="37">
        <f>VLOOKUP(_xlfn.CONCAT($B32,AC$3),Google_finance!$A:$K,10,FALSE)</f>
        <v>0.20300000000000001</v>
      </c>
      <c r="AD32" s="37" t="str">
        <f>VLOOKUP(_xlfn.CONCAT($B32,AC$3),Google_finance!$A:$K,6,FALSE)</f>
        <v>—</v>
      </c>
      <c r="AE32" s="37"/>
      <c r="AF32" s="61">
        <f>VLOOKUP(_xlfn.CONCAT($B32,AF$3),Google_finance!$A:$K,10,FALSE)</f>
        <v>10230000000</v>
      </c>
      <c r="AG32" s="42">
        <f>VLOOKUP(_xlfn.CONCAT($B32,AF$3),Google_finance!$A:$K,6,FALSE)</f>
        <v>0.29659999999999997</v>
      </c>
      <c r="AH32" s="61">
        <f>VLOOKUP(_xlfn.CONCAT($B32,AH$3),Google_finance!$A:$K,10,FALSE)</f>
        <v>0</v>
      </c>
      <c r="AI32" s="42">
        <f>VLOOKUP(_xlfn.CONCAT($B32,AH$3),Google_finance!$A:$K,6,FALSE)</f>
        <v>1.6E-2</v>
      </c>
      <c r="AJ32" s="61">
        <f>VLOOKUP(_xlfn.CONCAT($B32,AJ$3),Google_finance!$A:$K,10,FALSE)</f>
        <v>71200000000</v>
      </c>
      <c r="AK32" s="42">
        <f>VLOOKUP(_xlfn.CONCAT($B32,AJ$3),Google_finance!$A:$K,6,FALSE)</f>
        <v>-9.4999999999999998E-3</v>
      </c>
      <c r="AL32" s="61">
        <f>VLOOKUP(_xlfn.CONCAT($B32,AL$3),Google_finance!$A:$K,10,FALSE)</f>
        <v>51440000000</v>
      </c>
      <c r="AM32" s="159">
        <f>VLOOKUP(_xlfn.CONCAT($B32,AM$3),Google_finance!$A:$K,10,FALSE)</f>
        <v>2390000000</v>
      </c>
      <c r="AN32" s="72">
        <f>VLOOKUP(_xlfn.CONCAT($B32,AN$3),Google_finance!$A:$K,10,FALSE)</f>
        <v>7.66</v>
      </c>
      <c r="AO32" s="37">
        <f>VLOOKUP(_xlfn.CONCAT($B32,AO$3),Google_finance!$A:$K,10,FALSE)</f>
        <v>0.11559999999999999</v>
      </c>
      <c r="AP32" s="37">
        <f>VLOOKUP(_xlfn.CONCAT($B32,AP$3),Google_finance!$A:$K,10,FALSE)</f>
        <v>0.1651</v>
      </c>
      <c r="AQ32" s="37"/>
      <c r="AR32" s="61">
        <f>VLOOKUP(_xlfn.CONCAT($B32,AR$3),Google_finance!$A:$K,10,FALSE)</f>
        <v>4630000000</v>
      </c>
      <c r="AS32" s="42">
        <f>VLOOKUP(_xlfn.CONCAT($B32,AR$3),Google_finance!$A:$K,6,FALSE)</f>
        <v>0.33510000000000001</v>
      </c>
      <c r="AT32" s="61">
        <f>VLOOKUP(_xlfn.CONCAT($B32,AT$3),Google_finance!$A:$K,10,FALSE)</f>
        <v>4820000000</v>
      </c>
      <c r="AU32" s="42">
        <f>VLOOKUP(_xlfn.CONCAT($B32,AT$3),Google_finance!$A:$K,6,FALSE)</f>
        <v>-5.3900000000000003E-2</v>
      </c>
      <c r="AV32" s="61">
        <f>VLOOKUP(_xlfn.CONCAT($B32,AV$3),Google_finance!$A:$K,10,FALSE)</f>
        <v>-921000000</v>
      </c>
      <c r="AW32" s="42">
        <f>VLOOKUP(_xlfn.CONCAT($B32,AV$3),Google_finance!$A:$K,6,FALSE)</f>
        <v>8.0799999999999997E-2</v>
      </c>
      <c r="AX32" s="61">
        <f>VLOOKUP(_xlfn.CONCAT($B32,AX$3),Google_finance!$A:$K,10,FALSE)</f>
        <v>-5570000000</v>
      </c>
      <c r="AY32" s="42">
        <f>VLOOKUP(_xlfn.CONCAT($B32,AX$3),Google_finance!$A:$K,6,FALSE)</f>
        <v>7.9000000000000001E-2</v>
      </c>
      <c r="AZ32" s="61">
        <f>VLOOKUP(_xlfn.CONCAT($B32,AZ$3),Google_finance!$A:$K,10,FALSE)</f>
        <v>-1930000000</v>
      </c>
      <c r="BA32" s="42">
        <f>VLOOKUP(_xlfn.CONCAT($B32,AZ$3),Google_finance!$A:$K,6,FALSE)</f>
        <v>-4.5600000000000002E-2</v>
      </c>
      <c r="BB32" s="61">
        <f>VLOOKUP(_xlfn.CONCAT($B32,BB$3),Google_finance!$A:$K,10,FALSE)</f>
        <v>1720000000</v>
      </c>
      <c r="BC32" s="42">
        <f>VLOOKUP(_xlfn.CONCAT($B32,BB$3),Google_finance!$A:$K,6,FALSE)</f>
        <v>-0.51619999999999999</v>
      </c>
      <c r="BD32" s="61"/>
      <c r="BE32" s="67">
        <f t="shared" si="21"/>
        <v>21.250610151187907</v>
      </c>
      <c r="BF32" s="67">
        <f t="shared" si="22"/>
        <v>4.4968155850091405</v>
      </c>
      <c r="BG32" s="67">
        <f t="shared" si="23"/>
        <v>7.6508806376360807</v>
      </c>
      <c r="BH32" s="67"/>
      <c r="BI32" s="67"/>
    </row>
    <row r="33" spans="2:61" ht="19">
      <c r="B33" s="13" t="s">
        <v>175</v>
      </c>
      <c r="C33" s="32" t="s">
        <v>176</v>
      </c>
      <c r="D33" s="14" t="s">
        <v>253</v>
      </c>
      <c r="E33" s="14" t="s">
        <v>254</v>
      </c>
      <c r="F33" s="14">
        <f>VLOOKUP($C33,Trading_Economics_S!$C$6:$J$518,2,FALSE)</f>
        <v>414.16</v>
      </c>
      <c r="G33" s="36">
        <f t="shared" ref="G33:G36" si="25">H33</f>
        <v>-0.31</v>
      </c>
      <c r="H33" s="36">
        <f>VLOOKUP($C33,Trading_Economics_S!$C$6:$J$518,4,FALSE)</f>
        <v>-0.31</v>
      </c>
      <c r="I33" s="129" t="s">
        <v>801</v>
      </c>
      <c r="J33" s="36" t="s">
        <v>853</v>
      </c>
      <c r="K33" s="43">
        <f>VLOOKUP($C33,Trading_Economics_S!$C$6:$J$518,5,FALSE)</f>
        <v>-6.9999999999999999E-4</v>
      </c>
      <c r="L33" s="43">
        <f>VLOOKUP($C33,Trading_Economics_S!$C$6:$J$518,6,FALSE)</f>
        <v>0.18</v>
      </c>
      <c r="M33" s="155">
        <f>VLOOKUP($C33,Trading_Economics_S!$C$6:$J$518,8,FALSE)</f>
        <v>45292</v>
      </c>
      <c r="N33" s="116" t="str">
        <f>VLOOKUP(_xlfn.CONCAT($B33,"Income Statement"),Google_finance!$A:$E,5,FALSE)</f>
        <v>Oct 2024info</v>
      </c>
      <c r="O33" s="62">
        <f t="shared" si="20"/>
        <v>411409977600</v>
      </c>
      <c r="P33" s="14"/>
      <c r="Q33" s="62">
        <f>VLOOKUP(_xlfn.CONCAT($B33,Q$3),Google_finance!$A:$K,10,FALSE)</f>
        <v>40220000000</v>
      </c>
      <c r="R33" s="43">
        <f>VLOOKUP(_xlfn.CONCAT($B33,Q$3),Google_finance!$A:$K,6,FALSE)</f>
        <v>6.6500000000000004E-2</v>
      </c>
      <c r="S33" s="62">
        <f>VLOOKUP(_xlfn.CONCAT($B33,S$3),Google_finance!$A:$K,10,FALSE)</f>
        <v>8010000000</v>
      </c>
      <c r="T33" s="43">
        <f>VLOOKUP(_xlfn.CONCAT($B33,S$3),Google_finance!$A:$K,6,FALSE)</f>
        <v>9.2100000000000001E-2</v>
      </c>
      <c r="U33" s="62">
        <f>VLOOKUP(_xlfn.CONCAT($B33,U$3),Google_finance!$A:$K,10,FALSE)</f>
        <v>3650000000</v>
      </c>
      <c r="V33" s="43">
        <f>VLOOKUP(_xlfn.CONCAT($B33,U$3),Google_finance!$A:$K,6,FALSE)</f>
        <v>-4.2500000000000003E-2</v>
      </c>
      <c r="W33" s="14">
        <f>VLOOKUP(_xlfn.CONCAT($B33,W$3),Google_finance!$A:$K,10,FALSE)</f>
        <v>9.07</v>
      </c>
      <c r="X33" s="43">
        <f>VLOOKUP(_xlfn.CONCAT($B33,W$3),Google_finance!$A:$K,6,FALSE)</f>
        <v>-0.10199999999999999</v>
      </c>
      <c r="Y33" s="14">
        <f>VLOOKUP(_xlfn.CONCAT($B33,Y$3),Google_finance!$A:$K,10,FALSE)</f>
        <v>3.78</v>
      </c>
      <c r="Z33" s="43">
        <f>VLOOKUP(_xlfn.CONCAT($B33,Y$3),Google_finance!$A:$K,6,FALSE)</f>
        <v>-7.9000000000000008E-3</v>
      </c>
      <c r="AA33" s="62">
        <f>VLOOKUP(_xlfn.CONCAT($B33,AA$3),Google_finance!$A:$K,10,FALSE)</f>
        <v>6410000000</v>
      </c>
      <c r="AB33" s="43">
        <f>VLOOKUP(_xlfn.CONCAT($B33,AA$3),Google_finance!$A:$K,6,FALSE)</f>
        <v>2.8899999999999999E-2</v>
      </c>
      <c r="AC33" s="38">
        <f>VLOOKUP(_xlfn.CONCAT($B33,AC$3),Google_finance!$A:$K,10,FALSE)</f>
        <v>0.24360000000000001</v>
      </c>
      <c r="AD33" s="38" t="str">
        <f>VLOOKUP(_xlfn.CONCAT($B33,AC$3),Google_finance!$A:$K,6,FALSE)</f>
        <v>—</v>
      </c>
      <c r="AE33" s="38"/>
      <c r="AF33" s="62">
        <f>VLOOKUP(_xlfn.CONCAT($B33,AF$3),Google_finance!$A:$K,10,FALSE)</f>
        <v>1530000000</v>
      </c>
      <c r="AG33" s="43">
        <f>VLOOKUP(_xlfn.CONCAT($B33,AF$3),Google_finance!$A:$K,6,FALSE)</f>
        <v>-0.25609999999999999</v>
      </c>
      <c r="AH33" s="62">
        <f>VLOOKUP(_xlfn.CONCAT($B33,AH$3),Google_finance!$A:$K,10,FALSE)</f>
        <v>0</v>
      </c>
      <c r="AI33" s="43">
        <f>VLOOKUP(_xlfn.CONCAT($B33,AH$3),Google_finance!$A:$K,6,FALSE)</f>
        <v>0.28699999999999998</v>
      </c>
      <c r="AJ33" s="62">
        <f>VLOOKUP(_xlfn.CONCAT($B33,AJ$3),Google_finance!$A:$K,10,FALSE)</f>
        <v>91480000000</v>
      </c>
      <c r="AK33" s="43">
        <f>VLOOKUP(_xlfn.CONCAT($B33,AJ$3),Google_finance!$A:$K,6,FALSE)</f>
        <v>0.23369999999999999</v>
      </c>
      <c r="AL33" s="62">
        <f>VLOOKUP(_xlfn.CONCAT($B33,AL$3),Google_finance!$A:$K,10,FALSE)</f>
        <v>5790000000</v>
      </c>
      <c r="AM33" s="160">
        <f>VLOOKUP(_xlfn.CONCAT($B33,AM$3),Google_finance!$A:$K,10,FALSE)</f>
        <v>993360000</v>
      </c>
      <c r="AN33" s="73">
        <f>VLOOKUP(_xlfn.CONCAT($B33,AN$3),Google_finance!$A:$K,10,FALSE)</f>
        <v>71.08</v>
      </c>
      <c r="AO33" s="38">
        <f>VLOOKUP(_xlfn.CONCAT($B33,AO$3),Google_finance!$A:$K,10,FALSE)</f>
        <v>0.1396</v>
      </c>
      <c r="AP33" s="38">
        <f>VLOOKUP(_xlfn.CONCAT($B33,AP$3),Google_finance!$A:$K,10,FALSE)</f>
        <v>0.1938</v>
      </c>
      <c r="AQ33" s="38"/>
      <c r="AR33" s="62">
        <f>VLOOKUP(_xlfn.CONCAT($B33,AR$3),Google_finance!$A:$K,10,FALSE)</f>
        <v>3650000000</v>
      </c>
      <c r="AS33" s="43">
        <f>VLOOKUP(_xlfn.CONCAT($B33,AR$3),Google_finance!$A:$K,6,FALSE)</f>
        <v>-4.2500000000000003E-2</v>
      </c>
      <c r="AT33" s="62">
        <f>VLOOKUP(_xlfn.CONCAT($B33,AT$3),Google_finance!$A:$K,10,FALSE)</f>
        <v>4230000000.0000005</v>
      </c>
      <c r="AU33" s="43">
        <f>VLOOKUP(_xlfn.CONCAT($B33,AT$3),Google_finance!$A:$K,6,FALSE)</f>
        <v>-2.0000000000000001E-4</v>
      </c>
      <c r="AV33" s="62">
        <f>VLOOKUP(_xlfn.CONCAT($B33,AV$3),Google_finance!$A:$K,10,FALSE)</f>
        <v>-814000000</v>
      </c>
      <c r="AW33" s="43">
        <f>VLOOKUP(_xlfn.CONCAT($B33,AV$3),Google_finance!$A:$K,6,FALSE)</f>
        <v>0.34670000000000001</v>
      </c>
      <c r="AX33" s="62">
        <f>VLOOKUP(_xlfn.CONCAT($B33,AX$3),Google_finance!$A:$K,10,FALSE)</f>
        <v>-3480000000</v>
      </c>
      <c r="AY33" s="43">
        <f>VLOOKUP(_xlfn.CONCAT($B33,AX$3),Google_finance!$A:$K,6,FALSE)</f>
        <v>4.9500000000000002E-2</v>
      </c>
      <c r="AZ33" s="62">
        <f>VLOOKUP(_xlfn.CONCAT($B33,AZ$3),Google_finance!$A:$K,10,FALSE)</f>
        <v>-82000000</v>
      </c>
      <c r="BA33" s="43">
        <f>VLOOKUP(_xlfn.CONCAT($B33,AZ$3),Google_finance!$A:$K,6,FALSE)</f>
        <v>0.89149999999999996</v>
      </c>
      <c r="BB33" s="62">
        <f>VLOOKUP(_xlfn.CONCAT($B33,BB$3),Google_finance!$A:$K,10,FALSE)</f>
        <v>2710000000</v>
      </c>
      <c r="BC33" s="43">
        <f>VLOOKUP(_xlfn.CONCAT($B33,BB$3),Google_finance!$A:$K,6,FALSE)</f>
        <v>-7.9100000000000004E-2</v>
      </c>
      <c r="BD33" s="62"/>
      <c r="BE33" s="102">
        <f t="shared" si="21"/>
        <v>28.178765589041095</v>
      </c>
      <c r="BF33" s="102">
        <f t="shared" si="22"/>
        <v>2.5572474987568374</v>
      </c>
      <c r="BG33" s="102">
        <f t="shared" si="23"/>
        <v>71.055263834196893</v>
      </c>
      <c r="BH33" s="102"/>
      <c r="BI33" s="102"/>
    </row>
    <row r="34" spans="2:61" ht="19">
      <c r="B34" s="11" t="s">
        <v>184</v>
      </c>
      <c r="C34" s="31" t="s">
        <v>185</v>
      </c>
      <c r="D34" s="12" t="s">
        <v>260</v>
      </c>
      <c r="E34" s="12" t="s">
        <v>259</v>
      </c>
      <c r="F34" s="12">
        <f>VLOOKUP($C34,Trading_Economics_S!$C$6:$J$518,2,FALSE)</f>
        <v>112.36</v>
      </c>
      <c r="G34" s="35">
        <f t="shared" si="25"/>
        <v>1.34</v>
      </c>
      <c r="H34" s="35">
        <f>VLOOKUP($C34,Trading_Economics_S!$C$6:$J$518,4,FALSE)</f>
        <v>1.34</v>
      </c>
      <c r="I34" s="128" t="s">
        <v>803</v>
      </c>
      <c r="J34" s="35" t="s">
        <v>853</v>
      </c>
      <c r="K34" s="42">
        <f>VLOOKUP($C34,Trading_Economics_S!$C$6:$J$518,5,FALSE)</f>
        <v>1.21E-2</v>
      </c>
      <c r="L34" s="42">
        <f>VLOOKUP($C34,Trading_Economics_S!$C$6:$J$518,6,FALSE)</f>
        <v>0.1845</v>
      </c>
      <c r="M34" s="154">
        <f>VLOOKUP($C34,Trading_Economics_S!$C$6:$J$518,8,FALSE)</f>
        <v>45292</v>
      </c>
      <c r="N34" s="117" t="str">
        <f>VLOOKUP(_xlfn.CONCAT($B34,"Income Statement"),Google_finance!$A:$E,5,FALSE)</f>
        <v>Sep 2024info</v>
      </c>
      <c r="O34" s="61">
        <f t="shared" si="20"/>
        <v>203371600000</v>
      </c>
      <c r="P34" s="12"/>
      <c r="Q34" s="61">
        <f>VLOOKUP(_xlfn.CONCAT($B34,Q$3),Google_finance!$A:$K,10,FALSE)</f>
        <v>22570000000</v>
      </c>
      <c r="R34" s="42">
        <f>VLOOKUP(_xlfn.CONCAT($B34,Q$3),Google_finance!$A:$K,6,FALSE)</f>
        <v>6.2799999999999995E-2</v>
      </c>
      <c r="S34" s="61">
        <f>VLOOKUP(_xlfn.CONCAT($B34,S$3),Google_finance!$A:$K,10,FALSE)</f>
        <v>5500000000</v>
      </c>
      <c r="T34" s="42">
        <f>VLOOKUP(_xlfn.CONCAT($B34,S$3),Google_finance!$A:$K,6,FALSE)</f>
        <v>2.81E-2</v>
      </c>
      <c r="U34" s="61">
        <f>VLOOKUP(_xlfn.CONCAT($B34,U$3),Google_finance!$A:$K,10,FALSE)</f>
        <v>460000000</v>
      </c>
      <c r="V34" s="42">
        <f>VLOOKUP(_xlfn.CONCAT($B34,U$3),Google_finance!$A:$K,6,FALSE)</f>
        <v>0.74239999999999995</v>
      </c>
      <c r="W34" s="12">
        <f>VLOOKUP(_xlfn.CONCAT($B34,W$3),Google_finance!$A:$K,10,FALSE)</f>
        <v>2.04</v>
      </c>
      <c r="X34" s="42">
        <f>VLOOKUP(_xlfn.CONCAT($B34,W$3),Google_finance!$A:$K,6,FALSE)</f>
        <v>0.6452</v>
      </c>
      <c r="Y34" s="12">
        <f>VLOOKUP(_xlfn.CONCAT($B34,Y$3),Google_finance!$A:$K,10,FALSE)</f>
        <v>1.1399999999999999</v>
      </c>
      <c r="Z34" s="42">
        <f>VLOOKUP(_xlfn.CONCAT($B34,Y$3),Google_finance!$A:$K,6,FALSE)</f>
        <v>0.39019999999999999</v>
      </c>
      <c r="AA34" s="61">
        <f>VLOOKUP(_xlfn.CONCAT($B34,AA$3),Google_finance!$A:$K,10,FALSE)</f>
        <v>4130000000</v>
      </c>
      <c r="AB34" s="42">
        <f>VLOOKUP(_xlfn.CONCAT($B34,AA$3),Google_finance!$A:$K,6,FALSE)</f>
        <v>0.15579999999999999</v>
      </c>
      <c r="AC34" s="37">
        <f>VLOOKUP(_xlfn.CONCAT($B34,AC$3),Google_finance!$A:$K,10,FALSE)</f>
        <v>0.40510000000000002</v>
      </c>
      <c r="AD34" s="37" t="str">
        <f>VLOOKUP(_xlfn.CONCAT($B34,AC$3),Google_finance!$A:$K,6,FALSE)</f>
        <v>—</v>
      </c>
      <c r="AE34" s="37"/>
      <c r="AF34" s="61">
        <f>VLOOKUP(_xlfn.CONCAT($B34,AF$3),Google_finance!$A:$K,10,FALSE)</f>
        <v>6000000000</v>
      </c>
      <c r="AG34" s="42">
        <f>VLOOKUP(_xlfn.CONCAT($B34,AF$3),Google_finance!$A:$K,6,FALSE)</f>
        <v>-0.57679999999999998</v>
      </c>
      <c r="AH34" s="61">
        <f>VLOOKUP(_xlfn.CONCAT($B34,AH$3),Google_finance!$A:$K,10,FALSE)</f>
        <v>0</v>
      </c>
      <c r="AI34" s="42">
        <f>VLOOKUP(_xlfn.CONCAT($B34,AH$3),Google_finance!$A:$K,6,FALSE)</f>
        <v>-4.5499999999999999E-2</v>
      </c>
      <c r="AJ34" s="61">
        <f>VLOOKUP(_xlfn.CONCAT($B34,AJ$3),Google_finance!$A:$K,10,FALSE)</f>
        <v>90700000000</v>
      </c>
      <c r="AK34" s="42">
        <f>VLOOKUP(_xlfn.CONCAT($B34,AJ$3),Google_finance!$A:$K,6,FALSE)</f>
        <v>-2.0199999999999999E-2</v>
      </c>
      <c r="AL34" s="61">
        <f>VLOOKUP(_xlfn.CONCAT($B34,AL$3),Google_finance!$A:$K,10,FALSE)</f>
        <v>105520000000</v>
      </c>
      <c r="AM34" s="159">
        <f>VLOOKUP(_xlfn.CONCAT($B34,AM$3),Google_finance!$A:$K,10,FALSE)</f>
        <v>1810000000</v>
      </c>
      <c r="AN34" s="72">
        <f>VLOOKUP(_xlfn.CONCAT($B34,AN$3),Google_finance!$A:$K,10,FALSE)</f>
        <v>2</v>
      </c>
      <c r="AO34" s="37">
        <f>VLOOKUP(_xlfn.CONCAT($B34,AO$3),Google_finance!$A:$K,10,FALSE)</f>
        <v>3.61E-2</v>
      </c>
      <c r="AP34" s="37">
        <f>VLOOKUP(_xlfn.CONCAT($B34,AP$3),Google_finance!$A:$K,10,FALSE)</f>
        <v>4.6199999999999998E-2</v>
      </c>
      <c r="AQ34" s="37"/>
      <c r="AR34" s="61">
        <f>VLOOKUP(_xlfn.CONCAT($B34,AR$3),Google_finance!$A:$K,10,FALSE)</f>
        <v>460000000</v>
      </c>
      <c r="AS34" s="42">
        <f>VLOOKUP(_xlfn.CONCAT($B34,AR$3),Google_finance!$A:$K,6,FALSE)</f>
        <v>0.74239999999999995</v>
      </c>
      <c r="AT34" s="61">
        <f>VLOOKUP(_xlfn.CONCAT($B34,AT$3),Google_finance!$A:$K,10,FALSE)</f>
        <v>5520000000</v>
      </c>
      <c r="AU34" s="42">
        <f>VLOOKUP(_xlfn.CONCAT($B34,AT$3),Google_finance!$A:$K,6,FALSE)</f>
        <v>0.14910000000000001</v>
      </c>
      <c r="AV34" s="61">
        <f>VLOOKUP(_xlfn.CONCAT($B34,AV$3),Google_finance!$A:$K,10,FALSE)</f>
        <v>-1980000000</v>
      </c>
      <c r="AW34" s="42">
        <f>VLOOKUP(_xlfn.CONCAT($B34,AV$3),Google_finance!$A:$K,6,FALSE)</f>
        <v>-0.43130000000000002</v>
      </c>
      <c r="AX34" s="61">
        <f>VLOOKUP(_xlfn.CONCAT($B34,AX$3),Google_finance!$A:$K,10,FALSE)</f>
        <v>-3570000000</v>
      </c>
      <c r="AY34" s="42">
        <f>VLOOKUP(_xlfn.CONCAT($B34,AX$3),Google_finance!$A:$K,6,FALSE)</f>
        <v>-4.9732000000000003</v>
      </c>
      <c r="AZ34" s="61">
        <f>VLOOKUP(_xlfn.CONCAT($B34,AZ$3),Google_finance!$A:$K,10,FALSE)</f>
        <v>53000000</v>
      </c>
      <c r="BA34" s="42">
        <f>VLOOKUP(_xlfn.CONCAT($B34,AZ$3),Google_finance!$A:$K,6,FALSE)</f>
        <v>-0.98050000000000004</v>
      </c>
      <c r="BB34" s="61">
        <f>VLOOKUP(_xlfn.CONCAT($B34,BB$3),Google_finance!$A:$K,10,FALSE)</f>
        <v>1300000000</v>
      </c>
      <c r="BC34" s="42">
        <f>VLOOKUP(_xlfn.CONCAT($B34,BB$3),Google_finance!$A:$K,6,FALSE)</f>
        <v>-0.32790000000000002</v>
      </c>
      <c r="BD34" s="61"/>
      <c r="BE34" s="67">
        <f t="shared" si="21"/>
        <v>110.52804347826087</v>
      </c>
      <c r="BF34" s="67">
        <f t="shared" si="22"/>
        <v>2.2526761187416926</v>
      </c>
      <c r="BG34" s="67">
        <f t="shared" si="23"/>
        <v>1.9273275208491281</v>
      </c>
      <c r="BH34" s="67"/>
      <c r="BI34" s="67"/>
    </row>
    <row r="35" spans="2:61" ht="19">
      <c r="B35" s="13" t="s">
        <v>186</v>
      </c>
      <c r="C35" s="32" t="s">
        <v>187</v>
      </c>
      <c r="D35" s="14" t="s">
        <v>253</v>
      </c>
      <c r="E35" s="14" t="s">
        <v>261</v>
      </c>
      <c r="F35" s="14">
        <f>VLOOKUP($C35,Trading_Economics_S!$C$6:$J$518,2,FALSE)</f>
        <v>73.349999999999994</v>
      </c>
      <c r="G35" s="36">
        <f t="shared" si="25"/>
        <v>-1.1000000000000001</v>
      </c>
      <c r="H35" s="36">
        <f>VLOOKUP($C35,Trading_Economics_S!$C$6:$J$518,4,FALSE)</f>
        <v>-1.1000000000000001</v>
      </c>
      <c r="I35" s="129" t="s">
        <v>805</v>
      </c>
      <c r="J35" s="36" t="s">
        <v>853</v>
      </c>
      <c r="K35" s="43">
        <f>VLOOKUP($C35,Trading_Economics_S!$C$6:$J$518,5,FALSE)</f>
        <v>-1.4800000000000001E-2</v>
      </c>
      <c r="L35" s="43">
        <f>VLOOKUP($C35,Trading_Economics_S!$C$6:$J$518,6,FALSE)</f>
        <v>-0.27200000000000002</v>
      </c>
      <c r="M35" s="155">
        <f>VLOOKUP($C35,Trading_Economics_S!$C$6:$J$518,8,FALSE)</f>
        <v>45292</v>
      </c>
      <c r="N35" s="116" t="str">
        <f>VLOOKUP(_xlfn.CONCAT($B35,"Income Statement"),Google_finance!$A:$E,5,FALSE)</f>
        <v>Nov 2024info</v>
      </c>
      <c r="O35" s="62">
        <f t="shared" si="20"/>
        <v>108557999999.99998</v>
      </c>
      <c r="P35" s="14"/>
      <c r="Q35" s="62">
        <f>VLOOKUP(_xlfn.CONCAT($B35,Q$3),Google_finance!$A:$K,10,FALSE)</f>
        <v>12350000000</v>
      </c>
      <c r="R35" s="43">
        <f>VLOOKUP(_xlfn.CONCAT($B35,Q$3),Google_finance!$A:$K,6,FALSE)</f>
        <v>-7.7200000000000005E-2</v>
      </c>
      <c r="S35" s="62">
        <f>VLOOKUP(_xlfn.CONCAT($B35,S$3),Google_finance!$A:$K,10,FALSE)</f>
        <v>4000000000</v>
      </c>
      <c r="T35" s="43">
        <f>VLOOKUP(_xlfn.CONCAT($B35,S$3),Google_finance!$A:$K,6,FALSE)</f>
        <v>-3.4000000000000002E-2</v>
      </c>
      <c r="U35" s="62">
        <f>VLOOKUP(_xlfn.CONCAT($B35,U$3),Google_finance!$A:$K,10,FALSE)</f>
        <v>1160000000</v>
      </c>
      <c r="V35" s="43">
        <f>VLOOKUP(_xlfn.CONCAT($B35,U$3),Google_finance!$A:$K,6,FALSE)</f>
        <v>-0.26300000000000001</v>
      </c>
      <c r="W35" s="14">
        <f>VLOOKUP(_xlfn.CONCAT($B35,W$3),Google_finance!$A:$K,10,FALSE)</f>
        <v>9.41</v>
      </c>
      <c r="X35" s="43">
        <f>VLOOKUP(_xlfn.CONCAT($B35,W$3),Google_finance!$A:$K,6,FALSE)</f>
        <v>-0.2019</v>
      </c>
      <c r="Y35" s="14">
        <f>VLOOKUP(_xlfn.CONCAT($B35,Y$3),Google_finance!$A:$K,10,FALSE)</f>
        <v>0.78</v>
      </c>
      <c r="Z35" s="43">
        <f>VLOOKUP(_xlfn.CONCAT($B35,Y$3),Google_finance!$A:$K,6,FALSE)</f>
        <v>-0.2427</v>
      </c>
      <c r="AA35" s="62">
        <f>VLOOKUP(_xlfn.CONCAT($B35,AA$3),Google_finance!$A:$K,10,FALSE)</f>
        <v>1570000000</v>
      </c>
      <c r="AB35" s="43">
        <f>VLOOKUP(_xlfn.CONCAT($B35,AA$3),Google_finance!$A:$K,6,FALSE)</f>
        <v>-0.219</v>
      </c>
      <c r="AC35" s="38">
        <f>VLOOKUP(_xlfn.CONCAT($B35,AC$3),Google_finance!$A:$K,10,FALSE)</f>
        <v>0.1787</v>
      </c>
      <c r="AD35" s="38" t="str">
        <f>VLOOKUP(_xlfn.CONCAT($B35,AC$3),Google_finance!$A:$K,6,FALSE)</f>
        <v>—</v>
      </c>
      <c r="AE35" s="38"/>
      <c r="AF35" s="62">
        <f>VLOOKUP(_xlfn.CONCAT($B35,AF$3),Google_finance!$A:$K,10,FALSE)</f>
        <v>9760000000</v>
      </c>
      <c r="AG35" s="43">
        <f>VLOOKUP(_xlfn.CONCAT($B35,AF$3),Google_finance!$A:$K,6,FALSE)</f>
        <v>-1.67E-2</v>
      </c>
      <c r="AH35" s="62">
        <f>VLOOKUP(_xlfn.CONCAT($B35,AH$3),Google_finance!$A:$K,10,FALSE)</f>
        <v>0</v>
      </c>
      <c r="AI35" s="43">
        <f>VLOOKUP(_xlfn.CONCAT($B35,AH$3),Google_finance!$A:$K,6,FALSE)</f>
        <v>2.0299999999999999E-2</v>
      </c>
      <c r="AJ35" s="62">
        <f>VLOOKUP(_xlfn.CONCAT($B35,AJ$3),Google_finance!$A:$K,10,FALSE)</f>
        <v>23920000000</v>
      </c>
      <c r="AK35" s="43">
        <f>VLOOKUP(_xlfn.CONCAT($B35,AJ$3),Google_finance!$A:$K,6,FALSE)</f>
        <v>3.7499999999999999E-2</v>
      </c>
      <c r="AL35" s="62">
        <f>VLOOKUP(_xlfn.CONCAT($B35,AL$3),Google_finance!$A:$K,10,FALSE)</f>
        <v>14040000000</v>
      </c>
      <c r="AM35" s="160">
        <f>VLOOKUP(_xlfn.CONCAT($B35,AM$3),Google_finance!$A:$K,10,FALSE)</f>
        <v>1480000000</v>
      </c>
      <c r="AN35" s="73">
        <f>VLOOKUP(_xlfn.CONCAT($B35,AN$3),Google_finance!$A:$K,10,FALSE)</f>
        <v>7.84</v>
      </c>
      <c r="AO35" s="38">
        <f>VLOOKUP(_xlfn.CONCAT($B35,AO$3),Google_finance!$A:$K,10,FALSE)</f>
        <v>9.1300000000000006E-2</v>
      </c>
      <c r="AP35" s="38">
        <f>VLOOKUP(_xlfn.CONCAT($B35,AP$3),Google_finance!$A:$K,10,FALSE)</f>
        <v>0.1326</v>
      </c>
      <c r="AQ35" s="38"/>
      <c r="AR35" s="62">
        <f>VLOOKUP(_xlfn.CONCAT($B35,AR$3),Google_finance!$A:$K,10,FALSE)</f>
        <v>1160000000</v>
      </c>
      <c r="AS35" s="43">
        <f>VLOOKUP(_xlfn.CONCAT($B35,AR$3),Google_finance!$A:$K,6,FALSE)</f>
        <v>-0.26300000000000001</v>
      </c>
      <c r="AT35" s="62">
        <f>VLOOKUP(_xlfn.CONCAT($B35,AT$3),Google_finance!$A:$K,10,FALSE)</f>
        <v>1050000000</v>
      </c>
      <c r="AU35" s="43">
        <f>VLOOKUP(_xlfn.CONCAT($B35,AT$3),Google_finance!$A:$K,6,FALSE)</f>
        <v>-0.62760000000000005</v>
      </c>
      <c r="AV35" s="62">
        <f>VLOOKUP(_xlfn.CONCAT($B35,AV$3),Google_finance!$A:$K,10,FALSE)</f>
        <v>-74000000</v>
      </c>
      <c r="AW35" s="43">
        <f>VLOOKUP(_xlfn.CONCAT($B35,AV$3),Google_finance!$A:$K,6,FALSE)</f>
        <v>-1.1618999999999999</v>
      </c>
      <c r="AX35" s="62">
        <f>VLOOKUP(_xlfn.CONCAT($B35,AX$3),Google_finance!$A:$K,10,FALSE)</f>
        <v>-1450000000</v>
      </c>
      <c r="AY35" s="43">
        <f>VLOOKUP(_xlfn.CONCAT($B35,AX$3),Google_finance!$A:$K,6,FALSE)</f>
        <v>6.7000000000000004E-2</v>
      </c>
      <c r="AZ35" s="62">
        <f>VLOOKUP(_xlfn.CONCAT($B35,AZ$3),Google_finance!$A:$K,10,FALSE)</f>
        <v>-506000000</v>
      </c>
      <c r="BA35" s="43">
        <f>VLOOKUP(_xlfn.CONCAT($B35,AZ$3),Google_finance!$A:$K,6,FALSE)</f>
        <v>-1.2906</v>
      </c>
      <c r="BB35" s="62">
        <f>VLOOKUP(_xlfn.CONCAT($B35,BB$3),Google_finance!$A:$K,10,FALSE)</f>
        <v>1190000000</v>
      </c>
      <c r="BC35" s="43">
        <f>VLOOKUP(_xlfn.CONCAT($B35,BB$3),Google_finance!$A:$K,6,FALSE)</f>
        <v>-0.53600000000000003</v>
      </c>
      <c r="BD35" s="62"/>
      <c r="BE35" s="102">
        <f t="shared" si="21"/>
        <v>23.39612068965517</v>
      </c>
      <c r="BF35" s="102">
        <f t="shared" si="22"/>
        <v>2.1975303643724695</v>
      </c>
      <c r="BG35" s="102">
        <f t="shared" si="23"/>
        <v>7.7320512820512812</v>
      </c>
      <c r="BH35" s="102"/>
      <c r="BI35" s="102"/>
    </row>
    <row r="36" spans="2:61" ht="19">
      <c r="B36" s="11" t="s">
        <v>182</v>
      </c>
      <c r="C36" s="31" t="s">
        <v>183</v>
      </c>
      <c r="D36" s="12" t="s">
        <v>253</v>
      </c>
      <c r="E36" s="12" t="s">
        <v>258</v>
      </c>
      <c r="F36" s="12">
        <f>VLOOKUP($C36,Trading_Economics_S!$C$6:$J$518,2,FALSE)</f>
        <v>286.33999999999997</v>
      </c>
      <c r="G36" s="35">
        <f t="shared" si="25"/>
        <v>1.81</v>
      </c>
      <c r="H36" s="35">
        <f>VLOOKUP($C36,Trading_Economics_S!$C$6:$J$518,4,FALSE)</f>
        <v>1.81</v>
      </c>
      <c r="I36" s="128" t="s">
        <v>807</v>
      </c>
      <c r="J36" s="35" t="s">
        <v>853</v>
      </c>
      <c r="K36" s="42">
        <f>VLOOKUP($C36,Trading_Economics_S!$C$6:$J$518,5,FALSE)</f>
        <v>6.4000000000000003E-3</v>
      </c>
      <c r="L36" s="42">
        <f>VLOOKUP($C36,Trading_Economics_S!$C$6:$J$518,6,FALSE)</f>
        <v>-3.6600000000000001E-2</v>
      </c>
      <c r="M36" s="154">
        <f>VLOOKUP($C36,Trading_Economics_S!$C$6:$J$518,8,FALSE)</f>
        <v>45292</v>
      </c>
      <c r="N36" s="117" t="str">
        <f>VLOOKUP(_xlfn.CONCAT($B36,"Income Statement"),Google_finance!$A:$E,5,FALSE)</f>
        <v>Sep 2024info</v>
      </c>
      <c r="O36" s="61">
        <f t="shared" si="20"/>
        <v>205196970799.99997</v>
      </c>
      <c r="P36" s="12"/>
      <c r="Q36" s="61">
        <f>VLOOKUP(_xlfn.CONCAT($B36,Q$3),Google_finance!$A:$K,10,FALSE)</f>
        <v>6870000000</v>
      </c>
      <c r="R36" s="42">
        <f>VLOOKUP(_xlfn.CONCAT($B36,Q$3),Google_finance!$A:$K,6,FALSE)</f>
        <v>2.7199999999999998E-2</v>
      </c>
      <c r="S36" s="61">
        <f>VLOOKUP(_xlfn.CONCAT($B36,S$3),Google_finance!$A:$K,10,FALSE)</f>
        <v>647000000</v>
      </c>
      <c r="T36" s="42">
        <f>VLOOKUP(_xlfn.CONCAT($B36,S$3),Google_finance!$A:$K,6,FALSE)</f>
        <v>-4.99E-2</v>
      </c>
      <c r="U36" s="61">
        <f>VLOOKUP(_xlfn.CONCAT($B36,U$3),Google_finance!$A:$K,10,FALSE)</f>
        <v>2260000000</v>
      </c>
      <c r="V36" s="42">
        <f>VLOOKUP(_xlfn.CONCAT($B36,U$3),Google_finance!$A:$K,6,FALSE)</f>
        <v>-2.6800000000000001E-2</v>
      </c>
      <c r="W36" s="12">
        <f>VLOOKUP(_xlfn.CONCAT($B36,W$3),Google_finance!$A:$K,10,FALSE)</f>
        <v>32.799999999999997</v>
      </c>
      <c r="X36" s="42">
        <f>VLOOKUP(_xlfn.CONCAT($B36,W$3),Google_finance!$A:$K,6,FALSE)</f>
        <v>-5.2600000000000001E-2</v>
      </c>
      <c r="Y36" s="12">
        <f>VLOOKUP(_xlfn.CONCAT($B36,Y$3),Google_finance!$A:$K,10,FALSE)</f>
        <v>3.23</v>
      </c>
      <c r="Z36" s="42">
        <f>VLOOKUP(_xlfn.CONCAT($B36,Y$3),Google_finance!$A:$K,6,FALSE)</f>
        <v>1.2500000000000001E-2</v>
      </c>
      <c r="AA36" s="61">
        <f>VLOOKUP(_xlfn.CONCAT($B36,AA$3),Google_finance!$A:$K,10,FALSE)</f>
        <v>3760000000</v>
      </c>
      <c r="AB36" s="42">
        <f>VLOOKUP(_xlfn.CONCAT($B36,AA$3),Google_finance!$A:$K,6,FALSE)</f>
        <v>2.1700000000000001E-2</v>
      </c>
      <c r="AC36" s="37">
        <f>VLOOKUP(_xlfn.CONCAT($B36,AC$3),Google_finance!$A:$K,10,FALSE)</f>
        <v>0.20680000000000001</v>
      </c>
      <c r="AD36" s="37" t="str">
        <f>VLOOKUP(_xlfn.CONCAT($B36,AC$3),Google_finance!$A:$K,6,FALSE)</f>
        <v>—</v>
      </c>
      <c r="AE36" s="37"/>
      <c r="AF36" s="61">
        <f>VLOOKUP(_xlfn.CONCAT($B36,AF$3),Google_finance!$A:$K,10,FALSE)</f>
        <v>1220000000</v>
      </c>
      <c r="AG36" s="42">
        <f>VLOOKUP(_xlfn.CONCAT($B36,AF$3),Google_finance!$A:$K,6,FALSE)</f>
        <v>-0.65080000000000005</v>
      </c>
      <c r="AH36" s="61">
        <f>VLOOKUP(_xlfn.CONCAT($B36,AH$3),Google_finance!$A:$K,10,FALSE)</f>
        <v>0</v>
      </c>
      <c r="AI36" s="42">
        <f>VLOOKUP(_xlfn.CONCAT($B36,AH$3),Google_finance!$A:$K,6,FALSE)</f>
        <v>7.8399999999999997E-2</v>
      </c>
      <c r="AJ36" s="61">
        <f>VLOOKUP(_xlfn.CONCAT($B36,AJ$3),Google_finance!$A:$K,10,FALSE)</f>
        <v>61350000000</v>
      </c>
      <c r="AK36" s="42">
        <f>VLOOKUP(_xlfn.CONCAT($B36,AJ$3),Google_finance!$A:$K,6,FALSE)</f>
        <v>7.7399999999999997E-2</v>
      </c>
      <c r="AL36" s="61">
        <f>VLOOKUP(_xlfn.CONCAT($B36,AL$3),Google_finance!$A:$K,10,FALSE)</f>
        <v>-5180000000</v>
      </c>
      <c r="AM36" s="159">
        <f>VLOOKUP(_xlfn.CONCAT($B36,AM$3),Google_finance!$A:$K,10,FALSE)</f>
        <v>716620000</v>
      </c>
      <c r="AN36" s="72">
        <f>VLOOKUP(_xlfn.CONCAT($B36,AN$3),Google_finance!$A:$K,10,FALSE)</f>
        <v>-39.39</v>
      </c>
      <c r="AO36" s="37">
        <f>VLOOKUP(_xlfn.CONCAT($B36,AO$3),Google_finance!$A:$K,10,FALSE)</f>
        <v>0.14680000000000001</v>
      </c>
      <c r="AP36" s="37">
        <f>VLOOKUP(_xlfn.CONCAT($B36,AP$3),Google_finance!$A:$K,10,FALSE)</f>
        <v>0.16900000000000001</v>
      </c>
      <c r="AQ36" s="37"/>
      <c r="AR36" s="61">
        <f>VLOOKUP(_xlfn.CONCAT($B36,AR$3),Google_finance!$A:$K,10,FALSE)</f>
        <v>2260000000</v>
      </c>
      <c r="AS36" s="42">
        <f>VLOOKUP(_xlfn.CONCAT($B36,AR$3),Google_finance!$A:$K,6,FALSE)</f>
        <v>-2.6800000000000001E-2</v>
      </c>
      <c r="AT36" s="61">
        <f>VLOOKUP(_xlfn.CONCAT($B36,AT$3),Google_finance!$A:$K,10,FALSE)</f>
        <v>2740000000</v>
      </c>
      <c r="AU36" s="42">
        <f>VLOOKUP(_xlfn.CONCAT($B36,AT$3),Google_finance!$A:$K,6,FALSE)</f>
        <v>-9.6699999999999994E-2</v>
      </c>
      <c r="AV36" s="61">
        <f>VLOOKUP(_xlfn.CONCAT($B36,AV$3),Google_finance!$A:$K,10,FALSE)</f>
        <v>-1270000000</v>
      </c>
      <c r="AW36" s="42">
        <f>VLOOKUP(_xlfn.CONCAT($B36,AV$3),Google_finance!$A:$K,6,FALSE)</f>
        <v>-0.3569</v>
      </c>
      <c r="AX36" s="61">
        <f>VLOOKUP(_xlfn.CONCAT($B36,AX$3),Google_finance!$A:$K,10,FALSE)</f>
        <v>-1090000000</v>
      </c>
      <c r="AY36" s="42">
        <f>VLOOKUP(_xlfn.CONCAT($B36,AX$3),Google_finance!$A:$K,6,FALSE)</f>
        <v>-6.9343000000000004</v>
      </c>
      <c r="AZ36" s="61">
        <f>VLOOKUP(_xlfn.CONCAT($B36,AZ$3),Google_finance!$A:$K,10,FALSE)</f>
        <v>429000000</v>
      </c>
      <c r="BA36" s="42">
        <f>VLOOKUP(_xlfn.CONCAT($B36,AZ$3),Google_finance!$A:$K,6,FALSE)</f>
        <v>-0.77070000000000005</v>
      </c>
      <c r="BB36" s="61">
        <f>VLOOKUP(_xlfn.CONCAT($B36,BB$3),Google_finance!$A:$K,10,FALSE)</f>
        <v>3070000000</v>
      </c>
      <c r="BC36" s="42">
        <f>VLOOKUP(_xlfn.CONCAT($B36,BB$3),Google_finance!$A:$K,6,FALSE)</f>
        <v>0.49070000000000003</v>
      </c>
      <c r="BD36" s="61"/>
      <c r="BE36" s="67">
        <f t="shared" si="21"/>
        <v>22.698779955752208</v>
      </c>
      <c r="BF36" s="67">
        <f t="shared" si="22"/>
        <v>7.4671386754002897</v>
      </c>
      <c r="BG36" s="67">
        <f t="shared" si="23"/>
        <v>-39.613314826254822</v>
      </c>
      <c r="BH36" s="67"/>
      <c r="BI36" s="67"/>
    </row>
    <row r="37" spans="2:61" ht="18">
      <c r="B37" s="13"/>
      <c r="C37" s="32"/>
      <c r="D37" s="14"/>
      <c r="E37" s="14"/>
      <c r="F37" s="14"/>
      <c r="G37" s="36"/>
      <c r="H37" s="36"/>
      <c r="I37" s="127"/>
      <c r="J37" s="36"/>
      <c r="K37" s="43"/>
      <c r="L37" s="43"/>
      <c r="M37" s="155"/>
      <c r="N37" s="116"/>
      <c r="O37" s="93"/>
      <c r="P37" s="94"/>
      <c r="Q37" s="93"/>
      <c r="R37" s="95"/>
      <c r="S37" s="93"/>
      <c r="T37" s="95"/>
      <c r="U37" s="93"/>
      <c r="V37" s="95"/>
      <c r="W37" s="94"/>
      <c r="X37" s="95"/>
      <c r="Y37" s="94"/>
      <c r="Z37" s="95"/>
      <c r="AA37" s="93"/>
      <c r="AB37" s="95"/>
      <c r="AC37" s="98"/>
      <c r="AD37" s="98"/>
      <c r="AE37" s="98"/>
      <c r="AF37" s="93"/>
      <c r="AG37" s="95"/>
      <c r="AH37" s="93"/>
      <c r="AI37" s="95"/>
      <c r="AJ37" s="93"/>
      <c r="AK37" s="95"/>
      <c r="AL37" s="93"/>
      <c r="AM37" s="162"/>
      <c r="AN37" s="100"/>
      <c r="AO37" s="98"/>
      <c r="AP37" s="98"/>
      <c r="AQ37" s="98"/>
      <c r="AR37" s="93"/>
      <c r="AS37" s="95"/>
      <c r="AT37" s="93"/>
      <c r="AU37" s="95"/>
      <c r="AV37" s="93"/>
      <c r="AW37" s="95"/>
      <c r="AX37" s="93"/>
      <c r="AY37" s="95"/>
      <c r="AZ37" s="93"/>
      <c r="BA37" s="95"/>
      <c r="BB37" s="93"/>
      <c r="BC37" s="95"/>
      <c r="BD37" s="93"/>
      <c r="BE37" s="104"/>
      <c r="BF37" s="104"/>
      <c r="BG37" s="104"/>
      <c r="BH37" s="104"/>
      <c r="BI37" s="104"/>
    </row>
    <row r="38" spans="2:61" ht="19">
      <c r="B38" s="11" t="s">
        <v>169</v>
      </c>
      <c r="C38" s="31" t="s">
        <v>170</v>
      </c>
      <c r="D38" s="12" t="s">
        <v>243</v>
      </c>
      <c r="E38" s="12" t="s">
        <v>244</v>
      </c>
      <c r="F38" s="12">
        <f>VLOOKUP($C38,Trading_Economics_S!$C$6:$J$518,2,FALSE)</f>
        <v>264.06</v>
      </c>
      <c r="G38" s="35">
        <f t="shared" ref="G38" si="26">H38</f>
        <v>-1.57</v>
      </c>
      <c r="H38" s="35">
        <f>VLOOKUP($C38,Trading_Economics_S!$C$6:$J$518,4,FALSE)</f>
        <v>-1.57</v>
      </c>
      <c r="I38" s="128" t="s">
        <v>809</v>
      </c>
      <c r="J38" s="35" t="s">
        <v>853</v>
      </c>
      <c r="K38" s="42">
        <f>VLOOKUP($C38,Trading_Economics_S!$C$6:$J$518,5,FALSE)</f>
        <v>-5.8999999999999999E-3</v>
      </c>
      <c r="L38" s="42">
        <f>VLOOKUP($C38,Trading_Economics_S!$C$6:$J$518,6,FALSE)</f>
        <v>0.54869999999999997</v>
      </c>
      <c r="M38" s="154">
        <f>VLOOKUP($C38,Trading_Economics_S!$C$6:$J$518,8,FALSE)</f>
        <v>45292</v>
      </c>
      <c r="N38" s="117" t="str">
        <f>VLOOKUP(_xlfn.CONCAT($B38,"Income Statement"),Google_finance!$A:$E,5,FALSE)</f>
        <v>Dec 2024info</v>
      </c>
      <c r="O38" s="61">
        <f t="shared" ref="O38:O43" si="27">AM38*F38</f>
        <v>739368000000</v>
      </c>
      <c r="P38" s="12"/>
      <c r="Q38" s="61">
        <f>VLOOKUP(_xlfn.CONCAT($B38,Q$3),Google_finance!$A:$K,10,FALSE)</f>
        <v>40140000000</v>
      </c>
      <c r="R38" s="42">
        <f>VLOOKUP(_xlfn.CONCAT($B38,Q$3),Google_finance!$A:$K,6,FALSE)</f>
        <v>0.13070000000000001</v>
      </c>
      <c r="S38" s="61">
        <f>VLOOKUP(_xlfn.CONCAT($B38,S$3),Google_finance!$A:$K,10,FALSE)</f>
        <v>22530000000</v>
      </c>
      <c r="T38" s="42">
        <f>VLOOKUP(_xlfn.CONCAT($B38,S$3),Google_finance!$A:$K,6,FALSE)</f>
        <v>3.39E-2</v>
      </c>
      <c r="U38" s="61">
        <f>VLOOKUP(_xlfn.CONCAT($B38,U$3),Google_finance!$A:$K,10,FALSE)</f>
        <v>14000000000</v>
      </c>
      <c r="V38" s="42">
        <f>VLOOKUP(_xlfn.CONCAT($B38,U$3),Google_finance!$A:$K,6,FALSE)</f>
        <v>0.50480000000000003</v>
      </c>
      <c r="W38" s="12">
        <f>VLOOKUP(_xlfn.CONCAT($B38,W$3),Google_finance!$A:$K,10,FALSE)</f>
        <v>34.89</v>
      </c>
      <c r="X38" s="42">
        <f>VLOOKUP(_xlfn.CONCAT($B38,W$3),Google_finance!$A:$K,6,FALSE)</f>
        <v>0.33069999999999999</v>
      </c>
      <c r="Y38" s="12">
        <f>VLOOKUP(_xlfn.CONCAT($B38,Y$3),Google_finance!$A:$K,10,FALSE)</f>
        <v>4.8099999999999996</v>
      </c>
      <c r="Z38" s="42">
        <f>VLOOKUP(_xlfn.CONCAT($B38,Y$3),Google_finance!$A:$K,6,FALSE)</f>
        <v>0.58220000000000005</v>
      </c>
      <c r="AA38" s="61" t="str">
        <f>VLOOKUP(_xlfn.CONCAT($B38,AA$3),Google_finance!$A:$K,10,FALSE)</f>
        <v>—</v>
      </c>
      <c r="AB38" s="42" t="str">
        <f>VLOOKUP(_xlfn.CONCAT($B38,AA$3),Google_finance!$A:$K,6,FALSE)</f>
        <v>—</v>
      </c>
      <c r="AC38" s="37">
        <f>VLOOKUP(_xlfn.CONCAT($B38,AC$3),Google_finance!$A:$K,10,FALSE)</f>
        <v>0.19400000000000001</v>
      </c>
      <c r="AD38" s="37" t="str">
        <f>VLOOKUP(_xlfn.CONCAT($B38,AC$3),Google_finance!$A:$K,6,FALSE)</f>
        <v>—</v>
      </c>
      <c r="AE38" s="37"/>
      <c r="AF38" s="61" t="str">
        <f>VLOOKUP(_xlfn.CONCAT($B38,AF$3),Google_finance!$A:$K,10,FALSE)</f>
        <v>1.40T</v>
      </c>
      <c r="AG38" s="42">
        <f>VLOOKUP(_xlfn.CONCAT($B38,AF$3),Google_finance!$A:$K,6,FALSE)</f>
        <v>-1.35E-2</v>
      </c>
      <c r="AH38" s="61">
        <f>VLOOKUP(_xlfn.CONCAT($B38,AH$3),Google_finance!$A:$K,10,FALSE)</f>
        <v>0</v>
      </c>
      <c r="AI38" s="42">
        <f>VLOOKUP(_xlfn.CONCAT($B38,AH$3),Google_finance!$A:$K,6,FALSE)</f>
        <v>3.2899999999999999E-2</v>
      </c>
      <c r="AJ38" s="61" t="str">
        <f>VLOOKUP(_xlfn.CONCAT($B38,AJ$3),Google_finance!$A:$K,10,FALSE)</f>
        <v>3.66T</v>
      </c>
      <c r="AK38" s="42">
        <f>VLOOKUP(_xlfn.CONCAT($B38,AJ$3),Google_finance!$A:$K,6,FALSE)</f>
        <v>3.1199999999999999E-2</v>
      </c>
      <c r="AL38" s="61">
        <f>VLOOKUP(_xlfn.CONCAT($B38,AL$3),Google_finance!$A:$K,10,FALSE)</f>
        <v>344760000000</v>
      </c>
      <c r="AM38" s="159">
        <f>VLOOKUP(_xlfn.CONCAT($B38,AM$3),Google_finance!$A:$K,10,FALSE)</f>
        <v>2800000000</v>
      </c>
      <c r="AN38" s="72">
        <f>VLOOKUP(_xlfn.CONCAT($B38,AN$3),Google_finance!$A:$K,10,FALSE)</f>
        <v>2.29</v>
      </c>
      <c r="AO38" s="37">
        <f>VLOOKUP(_xlfn.CONCAT($B38,AO$3),Google_finance!$A:$K,10,FALSE)</f>
        <v>1.3599999999999999E-2</v>
      </c>
      <c r="AP38" s="37" t="str">
        <f>VLOOKUP(_xlfn.CONCAT($B38,AP$3),Google_finance!$A:$K,10,FALSE)</f>
        <v>—</v>
      </c>
      <c r="AQ38" s="37"/>
      <c r="AR38" s="61">
        <f>VLOOKUP(_xlfn.CONCAT($B38,AR$3),Google_finance!$A:$K,10,FALSE)</f>
        <v>14000000000</v>
      </c>
      <c r="AS38" s="42">
        <f>VLOOKUP(_xlfn.CONCAT($B38,AR$3),Google_finance!$A:$K,6,FALSE)</f>
        <v>0.50480000000000003</v>
      </c>
      <c r="AT38" s="61" t="str">
        <f>VLOOKUP(_xlfn.CONCAT($B38,AT$3),Google_finance!$A:$K,10,FALSE)</f>
        <v>—</v>
      </c>
      <c r="AU38" s="42" t="str">
        <f>VLOOKUP(_xlfn.CONCAT($B38,AT$3),Google_finance!$A:$K,6,FALSE)</f>
        <v>—</v>
      </c>
      <c r="AV38" s="61" t="str">
        <f>VLOOKUP(_xlfn.CONCAT($B38,AV$3),Google_finance!$A:$K,10,FALSE)</f>
        <v>—</v>
      </c>
      <c r="AW38" s="42" t="str">
        <f>VLOOKUP(_xlfn.CONCAT($B38,AV$3),Google_finance!$A:$K,6,FALSE)</f>
        <v>—</v>
      </c>
      <c r="AX38" s="61" t="str">
        <f>VLOOKUP(_xlfn.CONCAT($B38,AX$3),Google_finance!$A:$K,10,FALSE)</f>
        <v>—</v>
      </c>
      <c r="AY38" s="42" t="str">
        <f>VLOOKUP(_xlfn.CONCAT($B38,AX$3),Google_finance!$A:$K,6,FALSE)</f>
        <v>—</v>
      </c>
      <c r="AZ38" s="61" t="str">
        <f>VLOOKUP(_xlfn.CONCAT($B38,AZ$3),Google_finance!$A:$K,10,FALSE)</f>
        <v>—</v>
      </c>
      <c r="BA38" s="42" t="str">
        <f>VLOOKUP(_xlfn.CONCAT($B38,AZ$3),Google_finance!$A:$K,6,FALSE)</f>
        <v>—</v>
      </c>
      <c r="BB38" s="61" t="str">
        <f>VLOOKUP(_xlfn.CONCAT($B38,BB$3),Google_finance!$A:$K,10,FALSE)</f>
        <v>—</v>
      </c>
      <c r="BC38" s="42" t="str">
        <f>VLOOKUP(_xlfn.CONCAT($B38,BB$3),Google_finance!$A:$K,6,FALSE)</f>
        <v>—</v>
      </c>
      <c r="BD38" s="61"/>
      <c r="BE38" s="67">
        <f t="shared" ref="BE38:BE43" si="28">O38/U38/4</f>
        <v>13.202999999999999</v>
      </c>
      <c r="BF38" s="67">
        <f t="shared" ref="BF38:BF43" si="29">O38/4/Q38</f>
        <v>4.6049327354260088</v>
      </c>
      <c r="BG38" s="67">
        <f t="shared" ref="BG38:BG43" si="30">O38/AL38</f>
        <v>2.144587539157675</v>
      </c>
      <c r="BH38" s="67"/>
      <c r="BI38" s="67"/>
    </row>
    <row r="39" spans="2:61" ht="19">
      <c r="B39" s="13" t="s">
        <v>287</v>
      </c>
      <c r="C39" s="32" t="s">
        <v>288</v>
      </c>
      <c r="D39" s="14" t="s">
        <v>243</v>
      </c>
      <c r="E39" s="14" t="s">
        <v>277</v>
      </c>
      <c r="F39" s="14">
        <f>VLOOKUP($C39,Trading_Economics_S!$C$6:$J$518,2,FALSE)</f>
        <v>533.89</v>
      </c>
      <c r="G39" s="36">
        <f t="shared" si="10"/>
        <v>0.13</v>
      </c>
      <c r="H39" s="36">
        <f>VLOOKUP($C39,Trading_Economics_S!$C$6:$J$518,4,FALSE)</f>
        <v>0.13</v>
      </c>
      <c r="I39" s="129" t="s">
        <v>811</v>
      </c>
      <c r="J39" s="36" t="s">
        <v>853</v>
      </c>
      <c r="K39" s="43">
        <f>VLOOKUP($C39,Trading_Economics_S!$C$6:$J$518,5,FALSE)</f>
        <v>2.0000000000000001E-4</v>
      </c>
      <c r="L39" s="43">
        <f>VLOOKUP($C39,Trading_Economics_S!$C$6:$J$518,6,FALSE)</f>
        <v>0.2223</v>
      </c>
      <c r="M39" s="155">
        <f>VLOOKUP($C39,Trading_Economics_S!$C$6:$J$518,8,FALSE)</f>
        <v>45292</v>
      </c>
      <c r="N39" s="116" t="str">
        <f>VLOOKUP(_xlfn.CONCAT($B39,"Income Statement"),Google_finance!$A:$E,5,FALSE)</f>
        <v>Sep 2024info</v>
      </c>
      <c r="O39" s="93">
        <f t="shared" si="27"/>
        <v>490020258700</v>
      </c>
      <c r="P39" s="94"/>
      <c r="Q39" s="93">
        <f>VLOOKUP(_xlfn.CONCAT($B39,Q$3),Google_finance!$A:$K,10,FALSE)</f>
        <v>7370000000</v>
      </c>
      <c r="R39" s="95">
        <f>VLOOKUP(_xlfn.CONCAT($B39,Q$3),Google_finance!$A:$K,6,FALSE)</f>
        <v>0.128</v>
      </c>
      <c r="S39" s="93">
        <f>VLOOKUP(_xlfn.CONCAT($B39,S$3),Google_finance!$A:$K,10,FALSE)</f>
        <v>3000000000</v>
      </c>
      <c r="T39" s="95">
        <f>VLOOKUP(_xlfn.CONCAT($B39,S$3),Google_finance!$A:$K,6,FALSE)</f>
        <v>0.1153</v>
      </c>
      <c r="U39" s="93">
        <f>VLOOKUP(_xlfn.CONCAT($B39,U$3),Google_finance!$A:$K,10,FALSE)</f>
        <v>3260000000</v>
      </c>
      <c r="V39" s="95">
        <f>VLOOKUP(_xlfn.CONCAT($B39,U$3),Google_finance!$A:$K,6,FALSE)</f>
        <v>2.0299999999999999E-2</v>
      </c>
      <c r="W39" s="94">
        <f>VLOOKUP(_xlfn.CONCAT($B39,W$3),Google_finance!$A:$K,10,FALSE)</f>
        <v>44.28</v>
      </c>
      <c r="X39" s="95">
        <f>VLOOKUP(_xlfn.CONCAT($B39,W$3),Google_finance!$A:$K,6,FALSE)</f>
        <v>-9.5399999999999999E-2</v>
      </c>
      <c r="Y39" s="94">
        <f>VLOOKUP(_xlfn.CONCAT($B39,Y$3),Google_finance!$A:$K,10,FALSE)</f>
        <v>3.89</v>
      </c>
      <c r="Z39" s="95">
        <f>VLOOKUP(_xlfn.CONCAT($B39,Y$3),Google_finance!$A:$K,6,FALSE)</f>
        <v>0.14749999999999999</v>
      </c>
      <c r="AA39" s="93">
        <f>VLOOKUP(_xlfn.CONCAT($B39,AA$3),Google_finance!$A:$K,10,FALSE)</f>
        <v>4600000000</v>
      </c>
      <c r="AB39" s="95">
        <f>VLOOKUP(_xlfn.CONCAT($B39,AA$3),Google_finance!$A:$K,6,FALSE)</f>
        <v>0.13320000000000001</v>
      </c>
      <c r="AC39" s="98">
        <f>VLOOKUP(_xlfn.CONCAT($B39,AC$3),Google_finance!$A:$K,10,FALSE)</f>
        <v>0.156</v>
      </c>
      <c r="AD39" s="98" t="str">
        <f>VLOOKUP(_xlfn.CONCAT($B39,AC$3),Google_finance!$A:$K,6,FALSE)</f>
        <v>—</v>
      </c>
      <c r="AE39" s="98"/>
      <c r="AF39" s="93">
        <f>VLOOKUP(_xlfn.CONCAT($B39,AF$3),Google_finance!$A:$K,10,FALSE)</f>
        <v>11400000000</v>
      </c>
      <c r="AG39" s="95">
        <f>VLOOKUP(_xlfn.CONCAT($B39,AF$3),Google_finance!$A:$K,6,FALSE)</f>
        <v>0.52180000000000004</v>
      </c>
      <c r="AH39" s="93">
        <f>VLOOKUP(_xlfn.CONCAT($B39,AH$3),Google_finance!$A:$K,10,FALSE)</f>
        <v>0</v>
      </c>
      <c r="AI39" s="95">
        <f>VLOOKUP(_xlfn.CONCAT($B39,AH$3),Google_finance!$A:$K,6,FALSE)</f>
        <v>0.19059999999999999</v>
      </c>
      <c r="AJ39" s="93">
        <f>VLOOKUP(_xlfn.CONCAT($B39,AJ$3),Google_finance!$A:$K,10,FALSE)</f>
        <v>39740000000</v>
      </c>
      <c r="AK39" s="95">
        <f>VLOOKUP(_xlfn.CONCAT($B39,AJ$3),Google_finance!$A:$K,6,FALSE)</f>
        <v>0.19359999999999999</v>
      </c>
      <c r="AL39" s="93">
        <f>VLOOKUP(_xlfn.CONCAT($B39,AL$3),Google_finance!$A:$K,10,FALSE)</f>
        <v>7500000000</v>
      </c>
      <c r="AM39" s="162">
        <f>VLOOKUP(_xlfn.CONCAT($B39,AM$3),Google_finance!$A:$K,10,FALSE)</f>
        <v>917830000</v>
      </c>
      <c r="AN39" s="100">
        <f>VLOOKUP(_xlfn.CONCAT($B39,AN$3),Google_finance!$A:$K,10,FALSE)</f>
        <v>66.03</v>
      </c>
      <c r="AO39" s="98">
        <f>VLOOKUP(_xlfn.CONCAT($B39,AO$3),Google_finance!$A:$K,10,FALSE)</f>
        <v>0.24390000000000001</v>
      </c>
      <c r="AP39" s="98">
        <f>VLOOKUP(_xlfn.CONCAT($B39,AP$3),Google_finance!$A:$K,10,FALSE)</f>
        <v>0.44640000000000002</v>
      </c>
      <c r="AQ39" s="98"/>
      <c r="AR39" s="93">
        <f>VLOOKUP(_xlfn.CONCAT($B39,AR$3),Google_finance!$A:$K,10,FALSE)</f>
        <v>3260000000</v>
      </c>
      <c r="AS39" s="95">
        <f>VLOOKUP(_xlfn.CONCAT($B39,AR$3),Google_finance!$A:$K,6,FALSE)</f>
        <v>2.0299999999999999E-2</v>
      </c>
      <c r="AT39" s="93">
        <f>VLOOKUP(_xlfn.CONCAT($B39,AT$3),Google_finance!$A:$K,10,FALSE)</f>
        <v>5140000000</v>
      </c>
      <c r="AU39" s="95">
        <f>VLOOKUP(_xlfn.CONCAT($B39,AT$3),Google_finance!$A:$K,6,FALSE)</f>
        <v>0.58860000000000001</v>
      </c>
      <c r="AV39" s="93">
        <f>VLOOKUP(_xlfn.CONCAT($B39,AV$3),Google_finance!$A:$K,10,FALSE)</f>
        <v>-256000000</v>
      </c>
      <c r="AW39" s="95">
        <f>VLOOKUP(_xlfn.CONCAT($B39,AV$3),Google_finance!$A:$K,6,FALSE)</f>
        <v>0.50960000000000005</v>
      </c>
      <c r="AX39" s="93">
        <f>VLOOKUP(_xlfn.CONCAT($B39,AX$3),Google_finance!$A:$K,10,FALSE)</f>
        <v>-857000000</v>
      </c>
      <c r="AY39" s="95">
        <f>VLOOKUP(_xlfn.CONCAT($B39,AX$3),Google_finance!$A:$K,6,FALSE)</f>
        <v>0.64349999999999996</v>
      </c>
      <c r="AZ39" s="93">
        <f>VLOOKUP(_xlfn.CONCAT($B39,AZ$3),Google_finance!$A:$K,10,FALSE)</f>
        <v>4160000000</v>
      </c>
      <c r="BA39" s="95">
        <f>VLOOKUP(_xlfn.CONCAT($B39,AZ$3),Google_finance!$A:$K,6,FALSE)</f>
        <v>17.8462</v>
      </c>
      <c r="BB39" s="93">
        <f>VLOOKUP(_xlfn.CONCAT($B39,BB$3),Google_finance!$A:$K,10,FALSE)</f>
        <v>4650000000</v>
      </c>
      <c r="BC39" s="95">
        <f>VLOOKUP(_xlfn.CONCAT($B39,BB$3),Google_finance!$A:$K,6,FALSE)</f>
        <v>0.49640000000000001</v>
      </c>
      <c r="BD39" s="93"/>
      <c r="BE39" s="104">
        <f t="shared" si="28"/>
        <v>37.578240697852763</v>
      </c>
      <c r="BF39" s="104">
        <f t="shared" si="29"/>
        <v>16.622125464721844</v>
      </c>
      <c r="BG39" s="104">
        <f t="shared" si="30"/>
        <v>65.336034493333329</v>
      </c>
      <c r="BH39" s="104"/>
      <c r="BI39" s="104"/>
    </row>
    <row r="40" spans="2:61" ht="19">
      <c r="B40" s="11" t="s">
        <v>165</v>
      </c>
      <c r="C40" s="31" t="s">
        <v>166</v>
      </c>
      <c r="D40" s="12" t="s">
        <v>243</v>
      </c>
      <c r="E40" s="12" t="s">
        <v>249</v>
      </c>
      <c r="F40" s="12">
        <f>VLOOKUP($C40,Trading_Economics_S!$C$6:$J$518,2,FALSE)</f>
        <v>330.01</v>
      </c>
      <c r="G40" s="35">
        <f t="shared" ref="G40:G43" si="31">H40</f>
        <v>1.91</v>
      </c>
      <c r="H40" s="35">
        <f>VLOOKUP($C40,Trading_Economics_S!$C$6:$J$518,4,FALSE)</f>
        <v>1.91</v>
      </c>
      <c r="I40" s="128" t="s">
        <v>813</v>
      </c>
      <c r="J40" s="35" t="s">
        <v>853</v>
      </c>
      <c r="K40" s="42">
        <f>VLOOKUP($C40,Trading_Economics_S!$C$6:$J$518,5,FALSE)</f>
        <v>5.7999999999999996E-3</v>
      </c>
      <c r="L40" s="42">
        <f>VLOOKUP($C40,Trading_Economics_S!$C$6:$J$518,6,FALSE)</f>
        <v>0.21060000000000001</v>
      </c>
      <c r="M40" s="154">
        <f>VLOOKUP($C40,Trading_Economics_S!$C$6:$J$518,8,FALSE)</f>
        <v>45292</v>
      </c>
      <c r="N40" s="117" t="str">
        <f>VLOOKUP(_xlfn.CONCAT($B40,"Income Statement"),Google_finance!$A:$E,5,FALSE)</f>
        <v>Sep 2024info</v>
      </c>
      <c r="O40" s="61">
        <f t="shared" si="27"/>
        <v>646819600000</v>
      </c>
      <c r="P40" s="12"/>
      <c r="Q40" s="61">
        <f>VLOOKUP(_xlfn.CONCAT($B40,Q$3),Google_finance!$A:$K,10,FALSE)</f>
        <v>9620000000</v>
      </c>
      <c r="R40" s="42">
        <f>VLOOKUP(_xlfn.CONCAT($B40,Q$3),Google_finance!$A:$K,6,FALSE)</f>
        <v>0.1171</v>
      </c>
      <c r="S40" s="61">
        <f>VLOOKUP(_xlfn.CONCAT($B40,S$3),Google_finance!$A:$K,10,FALSE)</f>
        <v>3170000000</v>
      </c>
      <c r="T40" s="42">
        <f>VLOOKUP(_xlfn.CONCAT($B40,S$3),Google_finance!$A:$K,6,FALSE)</f>
        <v>0.15920000000000001</v>
      </c>
      <c r="U40" s="61">
        <f>VLOOKUP(_xlfn.CONCAT($B40,U$3),Google_finance!$A:$K,10,FALSE)</f>
        <v>5320000000</v>
      </c>
      <c r="V40" s="42">
        <f>VLOOKUP(_xlfn.CONCAT($B40,U$3),Google_finance!$A:$K,6,FALSE)</f>
        <v>0.1361</v>
      </c>
      <c r="W40" s="12">
        <f>VLOOKUP(_xlfn.CONCAT($B40,W$3),Google_finance!$A:$K,10,FALSE)</f>
        <v>55.3</v>
      </c>
      <c r="X40" s="42">
        <f>VLOOKUP(_xlfn.CONCAT($B40,W$3),Google_finance!$A:$K,6,FALSE)</f>
        <v>1.7100000000000001E-2</v>
      </c>
      <c r="Y40" s="12">
        <f>VLOOKUP(_xlfn.CONCAT($B40,Y$3),Google_finance!$A:$K,10,FALSE)</f>
        <v>2.71</v>
      </c>
      <c r="Z40" s="42">
        <f>VLOOKUP(_xlfn.CONCAT($B40,Y$3),Google_finance!$A:$K,6,FALSE)</f>
        <v>0.16309999999999999</v>
      </c>
      <c r="AA40" s="61">
        <f>VLOOKUP(_xlfn.CONCAT($B40,AA$3),Google_finance!$A:$K,10,FALSE)</f>
        <v>6520000000</v>
      </c>
      <c r="AB40" s="42">
        <f>VLOOKUP(_xlfn.CONCAT($B40,AA$3),Google_finance!$A:$K,6,FALSE)</f>
        <v>9.9400000000000002E-2</v>
      </c>
      <c r="AC40" s="37">
        <f>VLOOKUP(_xlfn.CONCAT($B40,AC$3),Google_finance!$A:$K,10,FALSE)</f>
        <v>0.16539999999999999</v>
      </c>
      <c r="AD40" s="37" t="str">
        <f>VLOOKUP(_xlfn.CONCAT($B40,AC$3),Google_finance!$A:$K,6,FALSE)</f>
        <v>—</v>
      </c>
      <c r="AE40" s="37"/>
      <c r="AF40" s="61">
        <f>VLOOKUP(_xlfn.CONCAT($B40,AF$3),Google_finance!$A:$K,10,FALSE)</f>
        <v>15180000000</v>
      </c>
      <c r="AG40" s="42">
        <f>VLOOKUP(_xlfn.CONCAT($B40,AF$3),Google_finance!$A:$K,6,FALSE)</f>
        <v>-0.24610000000000001</v>
      </c>
      <c r="AH40" s="61">
        <f>VLOOKUP(_xlfn.CONCAT($B40,AH$3),Google_finance!$A:$K,10,FALSE)</f>
        <v>0</v>
      </c>
      <c r="AI40" s="42">
        <f>VLOOKUP(_xlfn.CONCAT($B40,AH$3),Google_finance!$A:$K,6,FALSE)</f>
        <v>4.4299999999999999E-2</v>
      </c>
      <c r="AJ40" s="61">
        <f>VLOOKUP(_xlfn.CONCAT($B40,AJ$3),Google_finance!$A:$K,10,FALSE)</f>
        <v>55370000000</v>
      </c>
      <c r="AK40" s="42">
        <f>VLOOKUP(_xlfn.CONCAT($B40,AJ$3),Google_finance!$A:$K,6,FALSE)</f>
        <v>6.9699999999999998E-2</v>
      </c>
      <c r="AL40" s="61">
        <f>VLOOKUP(_xlfn.CONCAT($B40,AL$3),Google_finance!$A:$K,10,FALSE)</f>
        <v>39140000000</v>
      </c>
      <c r="AM40" s="159">
        <f>VLOOKUP(_xlfn.CONCAT($B40,AM$3),Google_finance!$A:$K,10,FALSE)</f>
        <v>1960000000</v>
      </c>
      <c r="AN40" s="72">
        <f>VLOOKUP(_xlfn.CONCAT($B40,AN$3),Google_finance!$A:$K,10,FALSE)</f>
        <v>16.940000000000001</v>
      </c>
      <c r="AO40" s="37">
        <f>VLOOKUP(_xlfn.CONCAT($B40,AO$3),Google_finance!$A:$K,10,FALSE)</f>
        <v>0.16819999999999999</v>
      </c>
      <c r="AP40" s="37">
        <f>VLOOKUP(_xlfn.CONCAT($B40,AP$3),Google_finance!$A:$K,10,FALSE)</f>
        <v>0.25729999999999997</v>
      </c>
      <c r="AQ40" s="37"/>
      <c r="AR40" s="61">
        <f>VLOOKUP(_xlfn.CONCAT($B40,AR$3),Google_finance!$A:$K,10,FALSE)</f>
        <v>5320000000</v>
      </c>
      <c r="AS40" s="42">
        <f>VLOOKUP(_xlfn.CONCAT($B40,AR$3),Google_finance!$A:$K,6,FALSE)</f>
        <v>0.1361</v>
      </c>
      <c r="AT40" s="61">
        <f>VLOOKUP(_xlfn.CONCAT($B40,AT$3),Google_finance!$A:$K,10,FALSE)</f>
        <v>6660000000</v>
      </c>
      <c r="AU40" s="42">
        <f>VLOOKUP(_xlfn.CONCAT($B40,AT$3),Google_finance!$A:$K,6,FALSE)</f>
        <v>-3.7999999999999999E-2</v>
      </c>
      <c r="AV40" s="61">
        <f>VLOOKUP(_xlfn.CONCAT($B40,AV$3),Google_finance!$A:$K,10,FALSE)</f>
        <v>584000000</v>
      </c>
      <c r="AW40" s="42">
        <f>VLOOKUP(_xlfn.CONCAT($B40,AV$3),Google_finance!$A:$K,6,FALSE)</f>
        <v>1.4916</v>
      </c>
      <c r="AX40" s="61">
        <f>VLOOKUP(_xlfn.CONCAT($B40,AX$3),Google_finance!$A:$K,10,FALSE)</f>
        <v>-7070000000</v>
      </c>
      <c r="AY40" s="42">
        <f>VLOOKUP(_xlfn.CONCAT($B40,AX$3),Google_finance!$A:$K,6,FALSE)</f>
        <v>-0.54339999999999999</v>
      </c>
      <c r="AZ40" s="61">
        <f>VLOOKUP(_xlfn.CONCAT($B40,AZ$3),Google_finance!$A:$K,10,FALSE)</f>
        <v>487000000</v>
      </c>
      <c r="BA40" s="42">
        <f>VLOOKUP(_xlfn.CONCAT($B40,AZ$3),Google_finance!$A:$K,6,FALSE)</f>
        <v>-0.4879</v>
      </c>
      <c r="BB40" s="61">
        <f>VLOOKUP(_xlfn.CONCAT($B40,BB$3),Google_finance!$A:$K,10,FALSE)</f>
        <v>3240000000</v>
      </c>
      <c r="BC40" s="42">
        <f>VLOOKUP(_xlfn.CONCAT($B40,BB$3),Google_finance!$A:$K,6,FALSE)</f>
        <v>-0.3291</v>
      </c>
      <c r="BD40" s="61"/>
      <c r="BE40" s="67">
        <f t="shared" si="28"/>
        <v>30.395657894736843</v>
      </c>
      <c r="BF40" s="67">
        <f t="shared" si="29"/>
        <v>16.809241164241165</v>
      </c>
      <c r="BG40" s="67">
        <f t="shared" si="30"/>
        <v>16.525794583546244</v>
      </c>
      <c r="BH40" s="67"/>
      <c r="BI40" s="67"/>
    </row>
    <row r="41" spans="2:61" ht="38">
      <c r="B41" s="13" t="s">
        <v>196</v>
      </c>
      <c r="C41" s="32" t="s">
        <v>197</v>
      </c>
      <c r="D41" s="14" t="s">
        <v>243</v>
      </c>
      <c r="E41" s="14" t="s">
        <v>263</v>
      </c>
      <c r="F41" s="14">
        <f>VLOOKUP($C41,Trading_Economics_S!$C$6:$J$518,2,FALSE)</f>
        <v>637.92999999999995</v>
      </c>
      <c r="G41" s="36">
        <f t="shared" si="31"/>
        <v>-0.64</v>
      </c>
      <c r="H41" s="36">
        <f>VLOOKUP($C41,Trading_Economics_S!$C$6:$J$518,4,FALSE)</f>
        <v>-0.64</v>
      </c>
      <c r="I41" s="129" t="s">
        <v>815</v>
      </c>
      <c r="J41" s="36" t="s">
        <v>853</v>
      </c>
      <c r="K41" s="43">
        <f>VLOOKUP($C41,Trading_Economics_S!$C$6:$J$518,5,FALSE)</f>
        <v>-1E-3</v>
      </c>
      <c r="L41" s="43">
        <f>VLOOKUP($C41,Trading_Economics_S!$C$6:$J$518,6,FALSE)</f>
        <v>0.68140000000000001</v>
      </c>
      <c r="M41" s="155">
        <f>VLOOKUP($C41,Trading_Economics_S!$C$6:$J$518,8,FALSE)</f>
        <v>45292</v>
      </c>
      <c r="N41" s="116" t="str">
        <f>VLOOKUP(_xlfn.CONCAT($B41,"Income Statement"),Google_finance!$A:$E,5,FALSE)</f>
        <v>Dec 2024info</v>
      </c>
      <c r="O41" s="62">
        <f t="shared" si="27"/>
        <v>215754305299.99997</v>
      </c>
      <c r="P41" s="14"/>
      <c r="Q41" s="62">
        <f>VLOOKUP(_xlfn.CONCAT($B41,Q$3),Google_finance!$A:$K,10,FALSE)</f>
        <v>13520000000</v>
      </c>
      <c r="R41" s="43">
        <f>VLOOKUP(_xlfn.CONCAT($B41,Q$3),Google_finance!$A:$K,6,FALSE)</f>
        <v>0.25850000000000001</v>
      </c>
      <c r="S41" s="62">
        <f>VLOOKUP(_xlfn.CONCAT($B41,S$3),Google_finance!$A:$K,10,FALSE)</f>
        <v>5870000000</v>
      </c>
      <c r="T41" s="43">
        <f>VLOOKUP(_xlfn.CONCAT($B41,S$3),Google_finance!$A:$K,6,FALSE)</f>
        <v>-0.22189999999999999</v>
      </c>
      <c r="U41" s="62">
        <f>VLOOKUP(_xlfn.CONCAT($B41,U$3),Google_finance!$A:$K,10,FALSE)</f>
        <v>4110000000.0000005</v>
      </c>
      <c r="V41" s="43">
        <f>VLOOKUP(_xlfn.CONCAT($B41,U$3),Google_finance!$A:$K,6,FALSE)</f>
        <v>1.0472999999999999</v>
      </c>
      <c r="W41" s="14">
        <f>VLOOKUP(_xlfn.CONCAT($B41,W$3),Google_finance!$A:$K,10,FALSE)</f>
        <v>30.41</v>
      </c>
      <c r="X41" s="43">
        <f>VLOOKUP(_xlfn.CONCAT($B41,W$3),Google_finance!$A:$K,6,FALSE)</f>
        <v>0.62709999999999999</v>
      </c>
      <c r="Y41" s="14">
        <f>VLOOKUP(_xlfn.CONCAT($B41,Y$3),Google_finance!$A:$K,10,FALSE)</f>
        <v>11.95</v>
      </c>
      <c r="Z41" s="43">
        <f>VLOOKUP(_xlfn.CONCAT($B41,Y$3),Google_finance!$A:$K,6,FALSE)</f>
        <v>1.1807000000000001</v>
      </c>
      <c r="AA41" s="62" t="str">
        <f>VLOOKUP(_xlfn.CONCAT($B41,AA$3),Google_finance!$A:$K,10,FALSE)</f>
        <v>—</v>
      </c>
      <c r="AB41" s="43" t="str">
        <f>VLOOKUP(_xlfn.CONCAT($B41,AA$3),Google_finance!$A:$K,6,FALSE)</f>
        <v>—</v>
      </c>
      <c r="AC41" s="38">
        <f>VLOOKUP(_xlfn.CONCAT($B41,AC$3),Google_finance!$A:$K,10,FALSE)</f>
        <v>0.218</v>
      </c>
      <c r="AD41" s="38" t="str">
        <f>VLOOKUP(_xlfn.CONCAT($B41,AC$3),Google_finance!$A:$K,6,FALSE)</f>
        <v>—</v>
      </c>
      <c r="AE41" s="38"/>
      <c r="AF41" s="62">
        <f>VLOOKUP(_xlfn.CONCAT($B41,AF$3),Google_finance!$A:$K,10,FALSE)</f>
        <v>753000000000</v>
      </c>
      <c r="AG41" s="43">
        <f>VLOOKUP(_xlfn.CONCAT($B41,AF$3),Google_finance!$A:$K,6,FALSE)</f>
        <v>-0.2702</v>
      </c>
      <c r="AH41" s="62">
        <f>VLOOKUP(_xlfn.CONCAT($B41,AH$3),Google_finance!$A:$K,10,FALSE)</f>
        <v>0</v>
      </c>
      <c r="AI41" s="43">
        <f>VLOOKUP(_xlfn.CONCAT($B41,AH$3),Google_finance!$A:$K,6,FALSE)</f>
        <v>1.7899999999999999E-2</v>
      </c>
      <c r="AJ41" s="62" t="str">
        <f>VLOOKUP(_xlfn.CONCAT($B41,AJ$3),Google_finance!$A:$K,10,FALSE)</f>
        <v>1.55T</v>
      </c>
      <c r="AK41" s="43">
        <f>VLOOKUP(_xlfn.CONCAT($B41,AJ$3),Google_finance!$A:$K,6,FALSE)</f>
        <v>1.6199999999999999E-2</v>
      </c>
      <c r="AL41" s="62">
        <f>VLOOKUP(_xlfn.CONCAT($B41,AL$3),Google_finance!$A:$K,10,FALSE)</f>
        <v>122000000000</v>
      </c>
      <c r="AM41" s="160">
        <f>VLOOKUP(_xlfn.CONCAT($B41,AM$3),Google_finance!$A:$K,10,FALSE)</f>
        <v>338210000</v>
      </c>
      <c r="AN41" s="73">
        <f>VLOOKUP(_xlfn.CONCAT($B41,AN$3),Google_finance!$A:$K,10,FALSE)</f>
        <v>1.99</v>
      </c>
      <c r="AO41" s="38">
        <f>VLOOKUP(_xlfn.CONCAT($B41,AO$3),Google_finance!$A:$K,10,FALSE)</f>
        <v>9.7000000000000003E-3</v>
      </c>
      <c r="AP41" s="38" t="str">
        <f>VLOOKUP(_xlfn.CONCAT($B41,AP$3),Google_finance!$A:$K,10,FALSE)</f>
        <v>—</v>
      </c>
      <c r="AQ41" s="38"/>
      <c r="AR41" s="62">
        <f>VLOOKUP(_xlfn.CONCAT($B41,AR$3),Google_finance!$A:$K,10,FALSE)</f>
        <v>4110000000.0000005</v>
      </c>
      <c r="AS41" s="43">
        <f>VLOOKUP(_xlfn.CONCAT($B41,AR$3),Google_finance!$A:$K,6,FALSE)</f>
        <v>1.0472999999999999</v>
      </c>
      <c r="AT41" s="62" t="str">
        <f>VLOOKUP(_xlfn.CONCAT($B41,AT$3),Google_finance!$A:$K,10,FALSE)</f>
        <v>—</v>
      </c>
      <c r="AU41" s="43" t="str">
        <f>VLOOKUP(_xlfn.CONCAT($B41,AT$3),Google_finance!$A:$K,6,FALSE)</f>
        <v>—</v>
      </c>
      <c r="AV41" s="62" t="str">
        <f>VLOOKUP(_xlfn.CONCAT($B41,AV$3),Google_finance!$A:$K,10,FALSE)</f>
        <v>—</v>
      </c>
      <c r="AW41" s="43" t="str">
        <f>VLOOKUP(_xlfn.CONCAT($B41,AV$3),Google_finance!$A:$K,6,FALSE)</f>
        <v>—</v>
      </c>
      <c r="AX41" s="62" t="str">
        <f>VLOOKUP(_xlfn.CONCAT($B41,AX$3),Google_finance!$A:$K,10,FALSE)</f>
        <v>—</v>
      </c>
      <c r="AY41" s="43" t="str">
        <f>VLOOKUP(_xlfn.CONCAT($B41,AX$3),Google_finance!$A:$K,6,FALSE)</f>
        <v>—</v>
      </c>
      <c r="AZ41" s="62" t="str">
        <f>VLOOKUP(_xlfn.CONCAT($B41,AZ$3),Google_finance!$A:$K,10,FALSE)</f>
        <v>—</v>
      </c>
      <c r="BA41" s="43" t="str">
        <f>VLOOKUP(_xlfn.CONCAT($B41,AZ$3),Google_finance!$A:$K,6,FALSE)</f>
        <v>—</v>
      </c>
      <c r="BB41" s="62" t="str">
        <f>VLOOKUP(_xlfn.CONCAT($B41,BB$3),Google_finance!$A:$K,10,FALSE)</f>
        <v>—</v>
      </c>
      <c r="BC41" s="43" t="str">
        <f>VLOOKUP(_xlfn.CONCAT($B41,BB$3),Google_finance!$A:$K,6,FALSE)</f>
        <v>—</v>
      </c>
      <c r="BD41" s="62"/>
      <c r="BE41" s="102">
        <f t="shared" si="28"/>
        <v>13.123741198296834</v>
      </c>
      <c r="BF41" s="102">
        <f t="shared" si="29"/>
        <v>3.9895396690088751</v>
      </c>
      <c r="BG41" s="102">
        <f t="shared" si="30"/>
        <v>1.7684779122950818</v>
      </c>
      <c r="BH41" s="102"/>
      <c r="BI41" s="102"/>
    </row>
    <row r="42" spans="2:61" ht="38">
      <c r="B42" s="11" t="s">
        <v>202</v>
      </c>
      <c r="C42" s="31" t="s">
        <v>203</v>
      </c>
      <c r="D42" s="12" t="s">
        <v>243</v>
      </c>
      <c r="E42" s="12" t="s">
        <v>249</v>
      </c>
      <c r="F42" s="12">
        <f>VLOOKUP($C42,Trading_Economics_S!$C$6:$J$518,2,FALSE)</f>
        <v>318.27999999999997</v>
      </c>
      <c r="G42" s="35">
        <f t="shared" si="31"/>
        <v>-6.69</v>
      </c>
      <c r="H42" s="35">
        <f>VLOOKUP($C42,Trading_Economics_S!$C$6:$J$518,4,FALSE)</f>
        <v>-6.69</v>
      </c>
      <c r="I42" s="128" t="s">
        <v>817</v>
      </c>
      <c r="J42" s="35" t="s">
        <v>853</v>
      </c>
      <c r="K42" s="42">
        <f>VLOOKUP($C42,Trading_Economics_S!$C$6:$J$518,5,FALSE)</f>
        <v>-2.06E-2</v>
      </c>
      <c r="L42" s="42">
        <f>VLOOKUP($C42,Trading_Economics_S!$C$6:$J$518,6,FALSE)</f>
        <v>0.71279999999999999</v>
      </c>
      <c r="M42" s="154">
        <f>VLOOKUP($C42,Trading_Economics_S!$C$6:$J$518,8,FALSE)</f>
        <v>45292</v>
      </c>
      <c r="N42" s="117" t="str">
        <f>VLOOKUP(_xlfn.CONCAT($B42,"Income Statement"),Google_finance!$A:$E,5,FALSE)</f>
        <v>Sep 2024info</v>
      </c>
      <c r="O42" s="61">
        <f t="shared" si="27"/>
        <v>224209163199.99997</v>
      </c>
      <c r="P42" s="12"/>
      <c r="Q42" s="61">
        <f>VLOOKUP(_xlfn.CONCAT($B42,Q$3),Google_finance!$A:$K,10,FALSE)</f>
        <v>15280000000</v>
      </c>
      <c r="R42" s="42">
        <f>VLOOKUP(_xlfn.CONCAT($B42,Q$3),Google_finance!$A:$K,6,FALSE)</f>
        <v>0.08</v>
      </c>
      <c r="S42" s="61">
        <f>VLOOKUP(_xlfn.CONCAT($B42,S$3),Google_finance!$A:$K,10,FALSE)</f>
        <v>6730000000</v>
      </c>
      <c r="T42" s="42">
        <f>VLOOKUP(_xlfn.CONCAT($B42,S$3),Google_finance!$A:$K,6,FALSE)</f>
        <v>7.0599999999999996E-2</v>
      </c>
      <c r="U42" s="61">
        <f>VLOOKUP(_xlfn.CONCAT($B42,U$3),Google_finance!$A:$K,10,FALSE)</f>
        <v>2510000000</v>
      </c>
      <c r="V42" s="42">
        <f>VLOOKUP(_xlfn.CONCAT($B42,U$3),Google_finance!$A:$K,6,FALSE)</f>
        <v>2.2800000000000001E-2</v>
      </c>
      <c r="W42" s="12">
        <f>VLOOKUP(_xlfn.CONCAT($B42,W$3),Google_finance!$A:$K,10,FALSE)</f>
        <v>16.41</v>
      </c>
      <c r="X42" s="42">
        <f>VLOOKUP(_xlfn.CONCAT($B42,W$3),Google_finance!$A:$K,6,FALSE)</f>
        <v>-5.2499999999999998E-2</v>
      </c>
      <c r="Y42" s="12">
        <f>VLOOKUP(_xlfn.CONCAT($B42,Y$3),Google_finance!$A:$K,10,FALSE)</f>
        <v>3.49</v>
      </c>
      <c r="Z42" s="42">
        <f>VLOOKUP(_xlfn.CONCAT($B42,Y$3),Google_finance!$A:$K,6,FALSE)</f>
        <v>5.7599999999999998E-2</v>
      </c>
      <c r="AA42" s="61" t="str">
        <f>VLOOKUP(_xlfn.CONCAT($B42,AA$3),Google_finance!$A:$K,10,FALSE)</f>
        <v>—</v>
      </c>
      <c r="AB42" s="42" t="str">
        <f>VLOOKUP(_xlfn.CONCAT($B42,AA$3),Google_finance!$A:$K,6,FALSE)</f>
        <v>—</v>
      </c>
      <c r="AC42" s="37">
        <f>VLOOKUP(_xlfn.CONCAT($B42,AC$3),Google_finance!$A:$K,10,FALSE)</f>
        <v>0.2175</v>
      </c>
      <c r="AD42" s="37" t="str">
        <f>VLOOKUP(_xlfn.CONCAT($B42,AC$3),Google_finance!$A:$K,6,FALSE)</f>
        <v>—</v>
      </c>
      <c r="AE42" s="37"/>
      <c r="AF42" s="61">
        <f>VLOOKUP(_xlfn.CONCAT($B42,AF$3),Google_finance!$A:$K,10,FALSE)</f>
        <v>47580000000</v>
      </c>
      <c r="AG42" s="42">
        <f>VLOOKUP(_xlfn.CONCAT($B42,AF$3),Google_finance!$A:$K,6,FALSE)</f>
        <v>7.9699999999999993E-2</v>
      </c>
      <c r="AH42" s="61">
        <f>VLOOKUP(_xlfn.CONCAT($B42,AH$3),Google_finance!$A:$K,10,FALSE)</f>
        <v>0</v>
      </c>
      <c r="AI42" s="42">
        <f>VLOOKUP(_xlfn.CONCAT($B42,AH$3),Google_finance!$A:$K,6,FALSE)</f>
        <v>8.14E-2</v>
      </c>
      <c r="AJ42" s="61">
        <f>VLOOKUP(_xlfn.CONCAT($B42,AJ$3),Google_finance!$A:$K,10,FALSE)</f>
        <v>241270000000</v>
      </c>
      <c r="AK42" s="42">
        <f>VLOOKUP(_xlfn.CONCAT($B42,AJ$3),Google_finance!$A:$K,6,FALSE)</f>
        <v>8.0699999999999994E-2</v>
      </c>
      <c r="AL42" s="61">
        <f>VLOOKUP(_xlfn.CONCAT($B42,AL$3),Google_finance!$A:$K,10,FALSE)</f>
        <v>29710000000</v>
      </c>
      <c r="AM42" s="159">
        <f>VLOOKUP(_xlfn.CONCAT($B42,AM$3),Google_finance!$A:$K,10,FALSE)</f>
        <v>704440000</v>
      </c>
      <c r="AN42" s="72">
        <f>VLOOKUP(_xlfn.CONCAT($B42,AN$3),Google_finance!$A:$K,10,FALSE)</f>
        <v>7.72</v>
      </c>
      <c r="AO42" s="37">
        <f>VLOOKUP(_xlfn.CONCAT($B42,AO$3),Google_finance!$A:$K,10,FALSE)</f>
        <v>3.6900000000000002E-2</v>
      </c>
      <c r="AP42" s="37" t="str">
        <f>VLOOKUP(_xlfn.CONCAT($B42,AP$3),Google_finance!$A:$K,10,FALSE)</f>
        <v>—</v>
      </c>
      <c r="AQ42" s="37"/>
      <c r="AR42" s="61">
        <f>VLOOKUP(_xlfn.CONCAT($B42,AR$3),Google_finance!$A:$K,10,FALSE)</f>
        <v>2510000000</v>
      </c>
      <c r="AS42" s="42">
        <f>VLOOKUP(_xlfn.CONCAT($B42,AR$3),Google_finance!$A:$K,6,FALSE)</f>
        <v>2.2800000000000001E-2</v>
      </c>
      <c r="AT42" s="61">
        <f>VLOOKUP(_xlfn.CONCAT($B42,AT$3),Google_finance!$A:$K,10,FALSE)</f>
        <v>-1810000000</v>
      </c>
      <c r="AU42" s="42">
        <f>VLOOKUP(_xlfn.CONCAT($B42,AT$3),Google_finance!$A:$K,6,FALSE)</f>
        <v>-1.2198</v>
      </c>
      <c r="AV42" s="61">
        <f>VLOOKUP(_xlfn.CONCAT($B42,AV$3),Google_finance!$A:$K,10,FALSE)</f>
        <v>-3520000000</v>
      </c>
      <c r="AW42" s="42">
        <f>VLOOKUP(_xlfn.CONCAT($B42,AV$3),Google_finance!$A:$K,6,FALSE)</f>
        <v>0.49170000000000003</v>
      </c>
      <c r="AX42" s="61">
        <f>VLOOKUP(_xlfn.CONCAT($B42,AX$3),Google_finance!$A:$K,10,FALSE)</f>
        <v>350000000</v>
      </c>
      <c r="AY42" s="42">
        <f>VLOOKUP(_xlfn.CONCAT($B42,AX$3),Google_finance!$A:$K,6,FALSE)</f>
        <v>2.1145999999999998</v>
      </c>
      <c r="AZ42" s="61">
        <f>VLOOKUP(_xlfn.CONCAT($B42,AZ$3),Google_finance!$A:$K,10,FALSE)</f>
        <v>-4980000000</v>
      </c>
      <c r="BA42" s="42">
        <f>VLOOKUP(_xlfn.CONCAT($B42,AZ$3),Google_finance!$A:$K,6,FALSE)</f>
        <v>-6.2389000000000001</v>
      </c>
      <c r="BB42" s="61" t="str">
        <f>VLOOKUP(_xlfn.CONCAT($B42,BB$3),Google_finance!$A:$K,10,FALSE)</f>
        <v>—</v>
      </c>
      <c r="BC42" s="42" t="str">
        <f>VLOOKUP(_xlfn.CONCAT($B42,BB$3),Google_finance!$A:$K,6,FALSE)</f>
        <v>—</v>
      </c>
      <c r="BD42" s="61"/>
      <c r="BE42" s="67">
        <f t="shared" si="28"/>
        <v>22.331589960159359</v>
      </c>
      <c r="BF42" s="67">
        <f t="shared" si="29"/>
        <v>3.6683436387434551</v>
      </c>
      <c r="BG42" s="67">
        <f t="shared" si="30"/>
        <v>7.5465891349713887</v>
      </c>
      <c r="BH42" s="67"/>
      <c r="BI42" s="67"/>
    </row>
    <row r="43" spans="2:61" ht="38">
      <c r="B43" s="13" t="s">
        <v>208</v>
      </c>
      <c r="C43" s="32" t="s">
        <v>209</v>
      </c>
      <c r="D43" s="14" t="s">
        <v>243</v>
      </c>
      <c r="E43" s="14" t="s">
        <v>272</v>
      </c>
      <c r="F43" s="14">
        <f>VLOOKUP($C43,Trading_Economics_S!$C$6:$J$518,2,FALSE)</f>
        <v>241.21</v>
      </c>
      <c r="G43" s="36">
        <f t="shared" si="31"/>
        <v>-0.56999999999999995</v>
      </c>
      <c r="H43" s="36">
        <f>VLOOKUP($C43,Trading_Economics_S!$C$6:$J$518,4,FALSE)</f>
        <v>-0.56999999999999995</v>
      </c>
      <c r="I43" s="129" t="s">
        <v>819</v>
      </c>
      <c r="J43" s="36" t="s">
        <v>853</v>
      </c>
      <c r="K43" s="43">
        <f>VLOOKUP($C43,Trading_Economics_S!$C$6:$J$518,5,FALSE)</f>
        <v>-2.3999999999999998E-3</v>
      </c>
      <c r="L43" s="43">
        <f>VLOOKUP($C43,Trading_Economics_S!$C$6:$J$518,6,FALSE)</f>
        <v>0.1404</v>
      </c>
      <c r="M43" s="155">
        <f>VLOOKUP($C43,Trading_Economics_S!$C$6:$J$518,8,FALSE)</f>
        <v>45292</v>
      </c>
      <c r="N43" s="116" t="str">
        <f>VLOOKUP(_xlfn.CONCAT($B43,"Income Statement"),Google_finance!$A:$E,5,FALSE)</f>
        <v>Dec 2024info</v>
      </c>
      <c r="O43" s="62">
        <f t="shared" si="27"/>
        <v>54658186000</v>
      </c>
      <c r="P43" s="14"/>
      <c r="Q43" s="62">
        <f>VLOOKUP(_xlfn.CONCAT($B43,Q$3),Google_finance!$A:$K,10,FALSE)</f>
        <v>12010000000</v>
      </c>
      <c r="R43" s="43">
        <f>VLOOKUP(_xlfn.CONCAT($B43,Q$3),Google_finance!$A:$K,6,FALSE)</f>
        <v>9.8900000000000002E-2</v>
      </c>
      <c r="S43" s="62">
        <f>VLOOKUP(_xlfn.CONCAT($B43,S$3),Google_finance!$A:$K,10,FALSE)</f>
        <v>1480000000</v>
      </c>
      <c r="T43" s="43">
        <f>VLOOKUP(_xlfn.CONCAT($B43,S$3),Google_finance!$A:$K,6,FALSE)</f>
        <v>0.14430000000000001</v>
      </c>
      <c r="U43" s="62">
        <f>VLOOKUP(_xlfn.CONCAT($B43,U$3),Google_finance!$A:$K,10,FALSE)</f>
        <v>2080000000</v>
      </c>
      <c r="V43" s="43">
        <f>VLOOKUP(_xlfn.CONCAT($B43,U$3),Google_finance!$A:$K,6,FALSE)</f>
        <v>0.28039999999999998</v>
      </c>
      <c r="W43" s="14">
        <f>VLOOKUP(_xlfn.CONCAT($B43,W$3),Google_finance!$A:$K,10,FALSE)</f>
        <v>17.34</v>
      </c>
      <c r="X43" s="43">
        <f>VLOOKUP(_xlfn.CONCAT($B43,W$3),Google_finance!$A:$K,6,FALSE)</f>
        <v>0.1653</v>
      </c>
      <c r="Y43" s="14">
        <f>VLOOKUP(_xlfn.CONCAT($B43,Y$3),Google_finance!$A:$K,10,FALSE)</f>
        <v>9.15</v>
      </c>
      <c r="Z43" s="43">
        <f>VLOOKUP(_xlfn.CONCAT($B43,Y$3),Google_finance!$A:$K,6,FALSE)</f>
        <v>0.30530000000000002</v>
      </c>
      <c r="AA43" s="62">
        <f>VLOOKUP(_xlfn.CONCAT($B43,AA$3),Google_finance!$A:$K,10,FALSE)</f>
        <v>2860000000</v>
      </c>
      <c r="AB43" s="43">
        <f>VLOOKUP(_xlfn.CONCAT($B43,AA$3),Google_finance!$A:$K,6,FALSE)</f>
        <v>0.24840000000000001</v>
      </c>
      <c r="AC43" s="38">
        <f>VLOOKUP(_xlfn.CONCAT($B43,AC$3),Google_finance!$A:$K,10,FALSE)</f>
        <v>0.19739999999999999</v>
      </c>
      <c r="AD43" s="38" t="str">
        <f>VLOOKUP(_xlfn.CONCAT($B43,AC$3),Google_finance!$A:$K,6,FALSE)</f>
        <v>—</v>
      </c>
      <c r="AE43" s="38"/>
      <c r="AF43" s="62">
        <f>VLOOKUP(_xlfn.CONCAT($B43,AF$3),Google_finance!$A:$K,10,FALSE)</f>
        <v>5790000000</v>
      </c>
      <c r="AG43" s="43">
        <f>VLOOKUP(_xlfn.CONCAT($B43,AF$3),Google_finance!$A:$K,6,FALSE)</f>
        <v>0</v>
      </c>
      <c r="AH43" s="62">
        <f>VLOOKUP(_xlfn.CONCAT($B43,AH$3),Google_finance!$A:$K,10,FALSE)</f>
        <v>0</v>
      </c>
      <c r="AI43" s="43">
        <f>VLOOKUP(_xlfn.CONCAT($B43,AH$3),Google_finance!$A:$K,6,FALSE)</f>
        <v>0</v>
      </c>
      <c r="AJ43" s="62">
        <f>VLOOKUP(_xlfn.CONCAT($B43,AJ$3),Google_finance!$A:$K,10,FALSE)</f>
        <v>101060000000</v>
      </c>
      <c r="AK43" s="43">
        <f>VLOOKUP(_xlfn.CONCAT($B43,AJ$3),Google_finance!$A:$K,6,FALSE)</f>
        <v>0</v>
      </c>
      <c r="AL43" s="62">
        <f>VLOOKUP(_xlfn.CONCAT($B43,AL$3),Google_finance!$A:$K,10,FALSE)</f>
        <v>24920000000</v>
      </c>
      <c r="AM43" s="160">
        <f>VLOOKUP(_xlfn.CONCAT($B43,AM$3),Google_finance!$A:$K,10,FALSE)</f>
        <v>226600000</v>
      </c>
      <c r="AN43" s="73">
        <f>VLOOKUP(_xlfn.CONCAT($B43,AN$3),Google_finance!$A:$K,10,FALSE)</f>
        <v>2.2000000000000002</v>
      </c>
      <c r="AO43" s="38">
        <f>VLOOKUP(_xlfn.CONCAT($B43,AO$3),Google_finance!$A:$K,10,FALSE)</f>
        <v>5.1700000000000003E-2</v>
      </c>
      <c r="AP43" s="38">
        <f>VLOOKUP(_xlfn.CONCAT($B43,AP$3),Google_finance!$A:$K,10,FALSE)</f>
        <v>0.19600000000000001</v>
      </c>
      <c r="AQ43" s="38"/>
      <c r="AR43" s="62">
        <f>VLOOKUP(_xlfn.CONCAT($B43,AR$3),Google_finance!$A:$K,10,FALSE)</f>
        <v>2080000000</v>
      </c>
      <c r="AS43" s="43">
        <f>VLOOKUP(_xlfn.CONCAT($B43,AR$3),Google_finance!$A:$K,6,FALSE)</f>
        <v>0.28039999999999998</v>
      </c>
      <c r="AT43" s="62">
        <f>VLOOKUP(_xlfn.CONCAT($B43,AT$3),Google_finance!$A:$K,10,FALSE)</f>
        <v>2060000000</v>
      </c>
      <c r="AU43" s="43">
        <f>VLOOKUP(_xlfn.CONCAT($B43,AT$3),Google_finance!$A:$K,6,FALSE)</f>
        <v>-1.9E-2</v>
      </c>
      <c r="AV43" s="62">
        <f>VLOOKUP(_xlfn.CONCAT($B43,AV$3),Google_finance!$A:$K,10,FALSE)</f>
        <v>-1690000000</v>
      </c>
      <c r="AW43" s="43">
        <f>VLOOKUP(_xlfn.CONCAT($B43,AV$3),Google_finance!$A:$K,6,FALSE)</f>
        <v>5.0999999999999997E-2</v>
      </c>
      <c r="AX43" s="62">
        <f>VLOOKUP(_xlfn.CONCAT($B43,AX$3),Google_finance!$A:$K,10,FALSE)</f>
        <v>-422000000</v>
      </c>
      <c r="AY43" s="43">
        <f>VLOOKUP(_xlfn.CONCAT($B43,AX$3),Google_finance!$A:$K,6,FALSE)</f>
        <v>-0.54579999999999995</v>
      </c>
      <c r="AZ43" s="62">
        <f>VLOOKUP(_xlfn.CONCAT($B43,AZ$3),Google_finance!$A:$K,10,FALSE)</f>
        <v>-73000000</v>
      </c>
      <c r="BA43" s="43">
        <f>VLOOKUP(_xlfn.CONCAT($B43,AZ$3),Google_finance!$A:$K,6,FALSE)</f>
        <v>-2.2806999999999999</v>
      </c>
      <c r="BB43" s="62">
        <f>VLOOKUP(_xlfn.CONCAT($B43,BB$3),Google_finance!$A:$K,10,FALSE)</f>
        <v>-555750000</v>
      </c>
      <c r="BC43" s="43">
        <f>VLOOKUP(_xlfn.CONCAT($B43,BB$3),Google_finance!$A:$K,6,FALSE)</f>
        <v>-1.1525000000000001</v>
      </c>
      <c r="BD43" s="62"/>
      <c r="BE43" s="102">
        <f t="shared" si="28"/>
        <v>6.569493509615385</v>
      </c>
      <c r="BF43" s="102">
        <f t="shared" si="29"/>
        <v>1.1377640716069941</v>
      </c>
      <c r="BG43" s="102">
        <f t="shared" si="30"/>
        <v>2.193346147672552</v>
      </c>
      <c r="BH43" s="102"/>
      <c r="BI43" s="102"/>
    </row>
    <row r="44" spans="2:61" ht="18">
      <c r="B44" s="11"/>
      <c r="C44" s="31"/>
      <c r="D44" s="12"/>
      <c r="E44" s="12"/>
      <c r="F44" s="12"/>
      <c r="G44" s="35"/>
      <c r="H44" s="35"/>
      <c r="I44" s="126"/>
      <c r="J44" s="35"/>
      <c r="K44" s="42"/>
      <c r="L44" s="42"/>
      <c r="M44" s="154"/>
      <c r="N44" s="117"/>
      <c r="O44" s="61"/>
      <c r="P44" s="12"/>
      <c r="Q44" s="61"/>
      <c r="R44" s="42"/>
      <c r="S44" s="61"/>
      <c r="T44" s="42"/>
      <c r="U44" s="61"/>
      <c r="V44" s="42"/>
      <c r="W44" s="12"/>
      <c r="X44" s="42"/>
      <c r="Y44" s="12"/>
      <c r="Z44" s="42"/>
      <c r="AA44" s="61"/>
      <c r="AB44" s="42"/>
      <c r="AC44" s="37"/>
      <c r="AD44" s="37"/>
      <c r="AE44" s="37"/>
      <c r="AF44" s="61"/>
      <c r="AG44" s="42"/>
      <c r="AH44" s="61"/>
      <c r="AI44" s="42"/>
      <c r="AJ44" s="61"/>
      <c r="AK44" s="42"/>
      <c r="AL44" s="61"/>
      <c r="AM44" s="159"/>
      <c r="AN44" s="72"/>
      <c r="AO44" s="37"/>
      <c r="AP44" s="37"/>
      <c r="AQ44" s="37"/>
      <c r="AR44" s="61"/>
      <c r="AS44" s="42"/>
      <c r="AT44" s="61"/>
      <c r="AU44" s="42"/>
      <c r="AV44" s="61"/>
      <c r="AW44" s="42"/>
      <c r="AX44" s="61"/>
      <c r="AY44" s="42"/>
      <c r="AZ44" s="61"/>
      <c r="BA44" s="42"/>
      <c r="BB44" s="61"/>
      <c r="BC44" s="42"/>
      <c r="BD44" s="61"/>
      <c r="BE44" s="67"/>
      <c r="BF44" s="67"/>
      <c r="BG44" s="67"/>
      <c r="BH44" s="67"/>
      <c r="BI44" s="67"/>
    </row>
    <row r="45" spans="2:61" ht="18">
      <c r="B45" s="13"/>
      <c r="C45" s="32"/>
      <c r="D45" s="14"/>
      <c r="E45" s="14"/>
      <c r="F45" s="14"/>
      <c r="G45" s="36"/>
      <c r="H45" s="36"/>
      <c r="I45" s="127"/>
      <c r="J45" s="36"/>
      <c r="K45" s="43"/>
      <c r="L45" s="43"/>
      <c r="M45" s="155"/>
      <c r="N45" s="116"/>
      <c r="O45" s="62"/>
      <c r="P45" s="14"/>
      <c r="Q45" s="62"/>
      <c r="R45" s="43"/>
      <c r="S45" s="62"/>
      <c r="T45" s="43"/>
      <c r="U45" s="62"/>
      <c r="V45" s="43"/>
      <c r="W45" s="14"/>
      <c r="X45" s="43"/>
      <c r="Y45" s="14"/>
      <c r="Z45" s="43"/>
      <c r="AA45" s="62"/>
      <c r="AB45" s="43"/>
      <c r="AC45" s="38"/>
      <c r="AD45" s="38"/>
      <c r="AE45" s="38"/>
      <c r="AF45" s="62"/>
      <c r="AG45" s="43"/>
      <c r="AH45" s="62"/>
      <c r="AI45" s="43"/>
      <c r="AJ45" s="62"/>
      <c r="AK45" s="43"/>
      <c r="AL45" s="62"/>
      <c r="AM45" s="160"/>
      <c r="AN45" s="73"/>
      <c r="AO45" s="38"/>
      <c r="AP45" s="38"/>
      <c r="AQ45" s="38"/>
      <c r="AR45" s="62"/>
      <c r="AS45" s="43"/>
      <c r="AT45" s="62"/>
      <c r="AU45" s="43"/>
      <c r="AV45" s="62"/>
      <c r="AW45" s="43"/>
      <c r="AX45" s="62"/>
      <c r="AY45" s="43"/>
      <c r="AZ45" s="62"/>
      <c r="BA45" s="43"/>
      <c r="BB45" s="62"/>
      <c r="BC45" s="43"/>
      <c r="BD45" s="62"/>
      <c r="BE45" s="102"/>
      <c r="BF45" s="102"/>
      <c r="BG45" s="102"/>
      <c r="BH45" s="102"/>
      <c r="BI45" s="102"/>
    </row>
    <row r="46" spans="2:61" ht="38">
      <c r="B46" s="11" t="s">
        <v>335</v>
      </c>
      <c r="C46" s="31" t="s">
        <v>336</v>
      </c>
      <c r="D46" s="12" t="s">
        <v>267</v>
      </c>
      <c r="E46" s="12" t="s">
        <v>271</v>
      </c>
      <c r="F46" s="12">
        <f>VLOOKUP($C46,Trading_Economics_S!$C$6:$J$518,2,FALSE)</f>
        <v>196.27</v>
      </c>
      <c r="G46" s="35">
        <f t="shared" ref="G46:G49" si="32">H46</f>
        <v>-4.42</v>
      </c>
      <c r="H46" s="35">
        <f>VLOOKUP($C46,Trading_Economics_S!$C$6:$J$518,4,FALSE)</f>
        <v>-4.42</v>
      </c>
      <c r="I46" s="128" t="s">
        <v>821</v>
      </c>
      <c r="J46" s="35" t="s">
        <v>853</v>
      </c>
      <c r="K46" s="42">
        <f>VLOOKUP($C46,Trading_Economics_S!$C$6:$J$518,5,FALSE)</f>
        <v>-2.1999999999999999E-2</v>
      </c>
      <c r="L46" s="42">
        <f>VLOOKUP($C46,Trading_Economics_S!$C$6:$J$518,6,FALSE)</f>
        <v>0.51060000000000005</v>
      </c>
      <c r="M46" s="154">
        <f>VLOOKUP($C46,Trading_Economics_S!$C$6:$J$518,8,FALSE)</f>
        <v>45292</v>
      </c>
      <c r="N46" s="117" t="str">
        <f>VLOOKUP(_xlfn.CONCAT($B46,"Income Statement"),Google_finance!$A:$E,5,FALSE)</f>
        <v>Sep 2024info</v>
      </c>
      <c r="O46" s="90">
        <f>AM46*F46</f>
        <v>211971600000</v>
      </c>
      <c r="P46" s="96"/>
      <c r="Q46" s="90">
        <f>VLOOKUP(_xlfn.CONCAT($B46,Q$3),Google_finance!$A:$K,10,FALSE)</f>
        <v>9840000000</v>
      </c>
      <c r="R46" s="92">
        <f>VLOOKUP(_xlfn.CONCAT($B46,Q$3),Google_finance!$A:$K,6,FALSE)</f>
        <v>5.8099999999999999E-2</v>
      </c>
      <c r="S46" s="90">
        <f>VLOOKUP(_xlfn.CONCAT($B46,S$3),Google_finance!$A:$K,10,FALSE)</f>
        <v>1130000000</v>
      </c>
      <c r="T46" s="92">
        <f>VLOOKUP(_xlfn.CONCAT($B46,S$3),Google_finance!$A:$K,6,FALSE)</f>
        <v>-5.8999999999999997E-2</v>
      </c>
      <c r="U46" s="90">
        <f>VLOOKUP(_xlfn.CONCAT($B46,U$3),Google_finance!$A:$K,10,FALSE)</f>
        <v>1850000000</v>
      </c>
      <c r="V46" s="92">
        <f>VLOOKUP(_xlfn.CONCAT($B46,U$3),Google_finance!$A:$K,6,FALSE)</f>
        <v>4.2614000000000001</v>
      </c>
      <c r="W46" s="96">
        <f>VLOOKUP(_xlfn.CONCAT($B46,W$3),Google_finance!$A:$K,10,FALSE)</f>
        <v>18.82</v>
      </c>
      <c r="X46" s="92">
        <f>VLOOKUP(_xlfn.CONCAT($B46,W$3),Google_finance!$A:$K,6,FALSE)</f>
        <v>3.9788000000000001</v>
      </c>
      <c r="Y46" s="96">
        <f>VLOOKUP(_xlfn.CONCAT($B46,Y$3),Google_finance!$A:$K,10,FALSE)</f>
        <v>1.1499999999999999</v>
      </c>
      <c r="Z46" s="92">
        <f>VLOOKUP(_xlfn.CONCAT($B46,Y$3),Google_finance!$A:$K,6,FALSE)</f>
        <v>0.40239999999999998</v>
      </c>
      <c r="AA46" s="90">
        <f>VLOOKUP(_xlfn.CONCAT($B46,AA$3),Google_finance!$A:$K,10,FALSE)</f>
        <v>2109999999.9999998</v>
      </c>
      <c r="AB46" s="92">
        <f>VLOOKUP(_xlfn.CONCAT($B46,AA$3),Google_finance!$A:$K,6,FALSE)</f>
        <v>0.2472</v>
      </c>
      <c r="AC46" s="97">
        <f>VLOOKUP(_xlfn.CONCAT($B46,AC$3),Google_finance!$A:$K,10,FALSE)</f>
        <v>0.1046</v>
      </c>
      <c r="AD46" s="97" t="str">
        <f>VLOOKUP(_xlfn.CONCAT($B46,AC$3),Google_finance!$A:$K,6,FALSE)</f>
        <v>—</v>
      </c>
      <c r="AE46" s="97"/>
      <c r="AF46" s="90">
        <f>VLOOKUP(_xlfn.CONCAT($B46,AF$3),Google_finance!$A:$K,10,FALSE)</f>
        <v>15560000000</v>
      </c>
      <c r="AG46" s="92">
        <f>VLOOKUP(_xlfn.CONCAT($B46,AF$3),Google_finance!$A:$K,6,FALSE)</f>
        <v>-0.1396</v>
      </c>
      <c r="AH46" s="90">
        <f>VLOOKUP(_xlfn.CONCAT($B46,AH$3),Google_finance!$A:$K,10,FALSE)</f>
        <v>0</v>
      </c>
      <c r="AI46" s="92">
        <f>VLOOKUP(_xlfn.CONCAT($B46,AH$3),Google_finance!$A:$K,6,FALSE)</f>
        <v>-0.1913</v>
      </c>
      <c r="AJ46" s="90">
        <f>VLOOKUP(_xlfn.CONCAT($B46,AJ$3),Google_finance!$A:$K,10,FALSE)</f>
        <v>107600000000</v>
      </c>
      <c r="AK46" s="92">
        <f>VLOOKUP(_xlfn.CONCAT($B46,AJ$3),Google_finance!$A:$K,6,FALSE)</f>
        <v>-0.1517</v>
      </c>
      <c r="AL46" s="90">
        <f>VLOOKUP(_xlfn.CONCAT($B46,AL$3),Google_finance!$A:$K,10,FALSE)</f>
        <v>19100000000</v>
      </c>
      <c r="AM46" s="161">
        <f>VLOOKUP(_xlfn.CONCAT($B46,AM$3),Google_finance!$A:$K,10,FALSE)</f>
        <v>1080000000</v>
      </c>
      <c r="AN46" s="99">
        <f>VLOOKUP(_xlfn.CONCAT($B46,AN$3),Google_finance!$A:$K,10,FALSE)</f>
        <v>11.51</v>
      </c>
      <c r="AO46" s="97">
        <f>VLOOKUP(_xlfn.CONCAT($B46,AO$3),Google_finance!$A:$K,10,FALSE)</f>
        <v>3.5900000000000001E-2</v>
      </c>
      <c r="AP46" s="97">
        <f>VLOOKUP(_xlfn.CONCAT($B46,AP$3),Google_finance!$A:$K,10,FALSE)</f>
        <v>0.1125</v>
      </c>
      <c r="AQ46" s="97"/>
      <c r="AR46" s="90">
        <f>VLOOKUP(_xlfn.CONCAT($B46,AR$3),Google_finance!$A:$K,10,FALSE)</f>
        <v>1850000000</v>
      </c>
      <c r="AS46" s="92">
        <f>VLOOKUP(_xlfn.CONCAT($B46,AR$3),Google_finance!$A:$K,6,FALSE)</f>
        <v>4.2614000000000001</v>
      </c>
      <c r="AT46" s="90">
        <f>VLOOKUP(_xlfn.CONCAT($B46,AT$3),Google_finance!$A:$K,10,FALSE)</f>
        <v>1510000000</v>
      </c>
      <c r="AU46" s="92">
        <f>VLOOKUP(_xlfn.CONCAT($B46,AT$3),Google_finance!$A:$K,6,FALSE)</f>
        <v>-0.17280000000000001</v>
      </c>
      <c r="AV46" s="90">
        <f>VLOOKUP(_xlfn.CONCAT($B46,AV$3),Google_finance!$A:$K,10,FALSE)</f>
        <v>1490000000</v>
      </c>
      <c r="AW46" s="92">
        <f>VLOOKUP(_xlfn.CONCAT($B46,AV$3),Google_finance!$A:$K,6,FALSE)</f>
        <v>-0.39219999999999999</v>
      </c>
      <c r="AX46" s="90">
        <f>VLOOKUP(_xlfn.CONCAT($B46,AX$3),Google_finance!$A:$K,10,FALSE)</f>
        <v>-1460000000</v>
      </c>
      <c r="AY46" s="92">
        <f>VLOOKUP(_xlfn.CONCAT($B46,AX$3),Google_finance!$A:$K,6,FALSE)</f>
        <v>0.61850000000000005</v>
      </c>
      <c r="AZ46" s="90">
        <f>VLOOKUP(_xlfn.CONCAT($B46,AZ$3),Google_finance!$A:$K,10,FALSE)</f>
        <v>1620000000</v>
      </c>
      <c r="BA46" s="92">
        <f>VLOOKUP(_xlfn.CONCAT($B46,AZ$3),Google_finance!$A:$K,6,FALSE)</f>
        <v>4.7624000000000004</v>
      </c>
      <c r="BB46" s="90">
        <f>VLOOKUP(_xlfn.CONCAT($B46,BB$3),Google_finance!$A:$K,10,FALSE)</f>
        <v>1490000000</v>
      </c>
      <c r="BC46" s="92">
        <f>VLOOKUP(_xlfn.CONCAT($B46,BB$3),Google_finance!$A:$K,6,FALSE)</f>
        <v>0.17449999999999999</v>
      </c>
      <c r="BD46" s="90"/>
      <c r="BE46" s="103">
        <f t="shared" ref="BE46:BE49" si="33">O46/U46/4</f>
        <v>28.64481081081081</v>
      </c>
      <c r="BF46" s="103">
        <f t="shared" ref="BF46:BF49" si="34">O46/4/Q46</f>
        <v>5.385457317073171</v>
      </c>
      <c r="BG46" s="103">
        <f t="shared" ref="BG46:BG49" si="35">O46/AL46</f>
        <v>11.097989528795811</v>
      </c>
      <c r="BH46" s="103"/>
      <c r="BI46" s="103"/>
    </row>
    <row r="47" spans="2:61" ht="38">
      <c r="B47" s="13" t="s">
        <v>192</v>
      </c>
      <c r="C47" s="32" t="s">
        <v>193</v>
      </c>
      <c r="D47" s="14" t="s">
        <v>267</v>
      </c>
      <c r="E47" s="14" t="s">
        <v>266</v>
      </c>
      <c r="F47" s="14">
        <f>VLOOKUP($C47,Trading_Economics_S!$C$6:$J$518,2,FALSE)</f>
        <v>223.06</v>
      </c>
      <c r="G47" s="36">
        <f t="shared" si="32"/>
        <v>-2.6</v>
      </c>
      <c r="H47" s="36">
        <f>VLOOKUP($C47,Trading_Economics_S!$C$6:$J$518,4,FALSE)</f>
        <v>-2.6</v>
      </c>
      <c r="I47" s="129" t="s">
        <v>823</v>
      </c>
      <c r="J47" s="36" t="s">
        <v>852</v>
      </c>
      <c r="K47" s="43">
        <f>VLOOKUP($C47,Trading_Economics_S!$C$6:$J$518,5,FALSE)</f>
        <v>-1.15E-2</v>
      </c>
      <c r="L47" s="43">
        <f>VLOOKUP($C47,Trading_Economics_S!$C$6:$J$518,6,FALSE)</f>
        <v>0.1012</v>
      </c>
      <c r="M47" s="155">
        <f>VLOOKUP($C47,Trading_Economics_S!$C$6:$J$518,8,FALSE)</f>
        <v>45292</v>
      </c>
      <c r="N47" s="116" t="str">
        <f>VLOOKUP(_xlfn.CONCAT($B47,"Income Statement"),Google_finance!$A:$E,5,FALSE)</f>
        <v>Sep 2024info</v>
      </c>
      <c r="O47" s="62">
        <f>AM47*F47</f>
        <v>145044765000</v>
      </c>
      <c r="P47" s="14"/>
      <c r="Q47" s="62">
        <f>VLOOKUP(_xlfn.CONCAT($B47,Q$3),Google_finance!$A:$K,10,FALSE)</f>
        <v>9730000000</v>
      </c>
      <c r="R47" s="43">
        <f>VLOOKUP(_xlfn.CONCAT($B47,Q$3),Google_finance!$A:$K,6,FALSE)</f>
        <v>5.6000000000000001E-2</v>
      </c>
      <c r="S47" s="62">
        <f>VLOOKUP(_xlfn.CONCAT($B47,S$3),Google_finance!$A:$K,10,FALSE)</f>
        <v>1600000000</v>
      </c>
      <c r="T47" s="43">
        <f>VLOOKUP(_xlfn.CONCAT($B47,S$3),Google_finance!$A:$K,6,FALSE)</f>
        <v>9.5799999999999996E-2</v>
      </c>
      <c r="U47" s="62">
        <f>VLOOKUP(_xlfn.CONCAT($B47,U$3),Google_finance!$A:$K,10,FALSE)</f>
        <v>1410000000</v>
      </c>
      <c r="V47" s="43">
        <f>VLOOKUP(_xlfn.CONCAT($B47,U$3),Google_finance!$A:$K,6,FALSE)</f>
        <v>-6.6699999999999995E-2</v>
      </c>
      <c r="W47" s="14">
        <f>VLOOKUP(_xlfn.CONCAT($B47,W$3),Google_finance!$A:$K,10,FALSE)</f>
        <v>14.53</v>
      </c>
      <c r="X47" s="43">
        <f>VLOOKUP(_xlfn.CONCAT($B47,W$3),Google_finance!$A:$K,6,FALSE)</f>
        <v>-0.11559999999999999</v>
      </c>
      <c r="Y47" s="14">
        <f>VLOOKUP(_xlfn.CONCAT($B47,Y$3),Google_finance!$A:$K,10,FALSE)</f>
        <v>2.58</v>
      </c>
      <c r="Z47" s="43">
        <f>VLOOKUP(_xlfn.CONCAT($B47,Y$3),Google_finance!$A:$K,6,FALSE)</f>
        <v>0.1366</v>
      </c>
      <c r="AA47" s="62">
        <f>VLOOKUP(_xlfn.CONCAT($B47,AA$3),Google_finance!$A:$K,10,FALSE)</f>
        <v>2500000000</v>
      </c>
      <c r="AB47" s="43">
        <f>VLOOKUP(_xlfn.CONCAT($B47,AA$3),Google_finance!$A:$K,6,FALSE)</f>
        <v>4.8599999999999997E-2</v>
      </c>
      <c r="AC47" s="38">
        <f>VLOOKUP(_xlfn.CONCAT($B47,AC$3),Google_finance!$A:$K,10,FALSE)</f>
        <v>0.22420000000000001</v>
      </c>
      <c r="AD47" s="38" t="str">
        <f>VLOOKUP(_xlfn.CONCAT($B47,AC$3),Google_finance!$A:$K,6,FALSE)</f>
        <v>—</v>
      </c>
      <c r="AE47" s="38"/>
      <c r="AF47" s="62">
        <f>VLOOKUP(_xlfn.CONCAT($B47,AF$3),Google_finance!$A:$K,10,FALSE)</f>
        <v>10920000000</v>
      </c>
      <c r="AG47" s="43">
        <f>VLOOKUP(_xlfn.CONCAT($B47,AF$3),Google_finance!$A:$K,6,FALSE)</f>
        <v>0.37619999999999998</v>
      </c>
      <c r="AH47" s="62">
        <f>VLOOKUP(_xlfn.CONCAT($B47,AH$3),Google_finance!$A:$K,10,FALSE)</f>
        <v>0</v>
      </c>
      <c r="AI47" s="43">
        <f>VLOOKUP(_xlfn.CONCAT($B47,AH$3),Google_finance!$A:$K,6,FALSE)</f>
        <v>0.19900000000000001</v>
      </c>
      <c r="AJ47" s="62">
        <f>VLOOKUP(_xlfn.CONCAT($B47,AJ$3),Google_finance!$A:$K,10,FALSE)</f>
        <v>55510000000</v>
      </c>
      <c r="AK47" s="43">
        <f>VLOOKUP(_xlfn.CONCAT($B47,AJ$3),Google_finance!$A:$K,6,FALSE)</f>
        <v>0.2757</v>
      </c>
      <c r="AL47" s="62">
        <f>VLOOKUP(_xlfn.CONCAT($B47,AL$3),Google_finance!$A:$K,10,FALSE)</f>
        <v>17980000000</v>
      </c>
      <c r="AM47" s="160">
        <f>VLOOKUP(_xlfn.CONCAT($B47,AM$3),Google_finance!$A:$K,10,FALSE)</f>
        <v>650250000</v>
      </c>
      <c r="AN47" s="73">
        <f>VLOOKUP(_xlfn.CONCAT($B47,AN$3),Google_finance!$A:$K,10,FALSE)</f>
        <v>8.43</v>
      </c>
      <c r="AO47" s="38">
        <f>VLOOKUP(_xlfn.CONCAT($B47,AO$3),Google_finance!$A:$K,10,FALSE)</f>
        <v>7.5200000000000003E-2</v>
      </c>
      <c r="AP47" s="38">
        <f>VLOOKUP(_xlfn.CONCAT($B47,AP$3),Google_finance!$A:$K,10,FALSE)</f>
        <v>0.11119999999999999</v>
      </c>
      <c r="AQ47" s="38"/>
      <c r="AR47" s="62">
        <f>VLOOKUP(_xlfn.CONCAT($B47,AR$3),Google_finance!$A:$K,10,FALSE)</f>
        <v>1410000000</v>
      </c>
      <c r="AS47" s="43">
        <f>VLOOKUP(_xlfn.CONCAT($B47,AR$3),Google_finance!$A:$K,6,FALSE)</f>
        <v>-6.6699999999999995E-2</v>
      </c>
      <c r="AT47" s="62">
        <f>VLOOKUP(_xlfn.CONCAT($B47,AT$3),Google_finance!$A:$K,10,FALSE)</f>
        <v>2000000000</v>
      </c>
      <c r="AU47" s="43">
        <f>VLOOKUP(_xlfn.CONCAT($B47,AT$3),Google_finance!$A:$K,6,FALSE)</f>
        <v>0.10390000000000001</v>
      </c>
      <c r="AV47" s="62">
        <f>VLOOKUP(_xlfn.CONCAT($B47,AV$3),Google_finance!$A:$K,10,FALSE)</f>
        <v>-2800000000</v>
      </c>
      <c r="AW47" s="43">
        <f>VLOOKUP(_xlfn.CONCAT($B47,AV$3),Google_finance!$A:$K,6,FALSE)</f>
        <v>-61.1556</v>
      </c>
      <c r="AX47" s="62">
        <f>VLOOKUP(_xlfn.CONCAT($B47,AX$3),Google_finance!$A:$K,10,FALSE)</f>
        <v>1760000000</v>
      </c>
      <c r="AY47" s="43">
        <f>VLOOKUP(_xlfn.CONCAT($B47,AX$3),Google_finance!$A:$K,6,FALSE)</f>
        <v>1.6863999999999999</v>
      </c>
      <c r="AZ47" s="62">
        <f>VLOOKUP(_xlfn.CONCAT($B47,AZ$3),Google_finance!$A:$K,10,FALSE)</f>
        <v>1070000000.0000001</v>
      </c>
      <c r="BA47" s="43">
        <f>VLOOKUP(_xlfn.CONCAT($B47,AZ$3),Google_finance!$A:$K,6,FALSE)</f>
        <v>2.2477</v>
      </c>
      <c r="BB47" s="62">
        <f>VLOOKUP(_xlfn.CONCAT($B47,BB$3),Google_finance!$A:$K,10,FALSE)</f>
        <v>248250000</v>
      </c>
      <c r="BC47" s="43">
        <f>VLOOKUP(_xlfn.CONCAT($B47,BB$3),Google_finance!$A:$K,6,FALSE)</f>
        <v>-0.83660000000000001</v>
      </c>
      <c r="BD47" s="62"/>
      <c r="BE47" s="102">
        <f t="shared" si="33"/>
        <v>25.717156914893618</v>
      </c>
      <c r="BF47" s="102">
        <f t="shared" si="34"/>
        <v>3.7267411356628983</v>
      </c>
      <c r="BG47" s="102">
        <f t="shared" si="35"/>
        <v>8.0670058398220252</v>
      </c>
      <c r="BH47" s="102"/>
      <c r="BI47" s="102"/>
    </row>
    <row r="48" spans="2:61" ht="38">
      <c r="B48" s="11" t="s">
        <v>198</v>
      </c>
      <c r="C48" s="31" t="s">
        <v>199</v>
      </c>
      <c r="D48" s="12" t="s">
        <v>267</v>
      </c>
      <c r="E48" s="12" t="s">
        <v>268</v>
      </c>
      <c r="F48" s="12">
        <f>VLOOKUP($C48,Trading_Economics_S!$C$6:$J$518,2,FALSE)</f>
        <v>407.79</v>
      </c>
      <c r="G48" s="35">
        <f t="shared" si="32"/>
        <v>0.95</v>
      </c>
      <c r="H48" s="35">
        <f>VLOOKUP($C48,Trading_Economics_S!$C$6:$J$518,4,FALSE)</f>
        <v>0.95</v>
      </c>
      <c r="I48" s="128" t="s">
        <v>825</v>
      </c>
      <c r="J48" s="35" t="s">
        <v>853</v>
      </c>
      <c r="K48" s="42">
        <f>VLOOKUP($C48,Trading_Economics_S!$C$6:$J$518,5,FALSE)</f>
        <v>2.3E-3</v>
      </c>
      <c r="L48" s="42">
        <f>VLOOKUP($C48,Trading_Economics_S!$C$6:$J$518,6,FALSE)</f>
        <v>0.40289999999999998</v>
      </c>
      <c r="M48" s="154">
        <f>VLOOKUP($C48,Trading_Economics_S!$C$6:$J$518,8,FALSE)</f>
        <v>45292</v>
      </c>
      <c r="N48" s="117" t="str">
        <f>VLOOKUP(_xlfn.CONCAT($B48,"Income Statement"),Google_finance!$A:$E,5,FALSE)</f>
        <v>Sep 2024info</v>
      </c>
      <c r="O48" s="61">
        <f>AM48*F48</f>
        <v>196881012000</v>
      </c>
      <c r="P48" s="12"/>
      <c r="Q48" s="61">
        <f>VLOOKUP(_xlfn.CONCAT($B48,Q$3),Google_finance!$A:$K,10,FALSE)</f>
        <v>16110000000</v>
      </c>
      <c r="R48" s="42">
        <f>VLOOKUP(_xlfn.CONCAT($B48,Q$3),Google_finance!$A:$K,6,FALSE)</f>
        <v>-4.19E-2</v>
      </c>
      <c r="S48" s="61">
        <f>VLOOKUP(_xlfn.CONCAT($B48,S$3),Google_finance!$A:$K,10,FALSE)</f>
        <v>2000000000</v>
      </c>
      <c r="T48" s="42">
        <f>VLOOKUP(_xlfn.CONCAT($B48,S$3),Google_finance!$A:$K,6,FALSE)</f>
        <v>1.1599999999999999E-2</v>
      </c>
      <c r="U48" s="61">
        <f>VLOOKUP(_xlfn.CONCAT($B48,U$3),Google_finance!$A:$K,10,FALSE)</f>
        <v>2460000000</v>
      </c>
      <c r="V48" s="42">
        <f>VLOOKUP(_xlfn.CONCAT($B48,U$3),Google_finance!$A:$K,6,FALSE)</f>
        <v>-0.1181</v>
      </c>
      <c r="W48" s="12">
        <f>VLOOKUP(_xlfn.CONCAT($B48,W$3),Google_finance!$A:$K,10,FALSE)</f>
        <v>15.3</v>
      </c>
      <c r="X48" s="42">
        <f>VLOOKUP(_xlfn.CONCAT($B48,W$3),Google_finance!$A:$K,6,FALSE)</f>
        <v>-7.9399999999999998E-2</v>
      </c>
      <c r="Y48" s="12">
        <f>VLOOKUP(_xlfn.CONCAT($B48,Y$3),Google_finance!$A:$K,10,FALSE)</f>
        <v>5.17</v>
      </c>
      <c r="Z48" s="42">
        <f>VLOOKUP(_xlfn.CONCAT($B48,Y$3),Google_finance!$A:$K,6,FALSE)</f>
        <v>-6.3399999999999998E-2</v>
      </c>
      <c r="AA48" s="61">
        <f>VLOOKUP(_xlfn.CONCAT($B48,AA$3),Google_finance!$A:$K,10,FALSE)</f>
        <v>3680000000</v>
      </c>
      <c r="AB48" s="42">
        <f>VLOOKUP(_xlfn.CONCAT($B48,AA$3),Google_finance!$A:$K,6,FALSE)</f>
        <v>-7.0400000000000004E-2</v>
      </c>
      <c r="AC48" s="37">
        <f>VLOOKUP(_xlfn.CONCAT($B48,AC$3),Google_finance!$A:$K,10,FALSE)</f>
        <v>0.20680000000000001</v>
      </c>
      <c r="AD48" s="37" t="str">
        <f>VLOOKUP(_xlfn.CONCAT($B48,AC$3),Google_finance!$A:$K,6,FALSE)</f>
        <v>—</v>
      </c>
      <c r="AE48" s="37"/>
      <c r="AF48" s="61">
        <f>VLOOKUP(_xlfn.CONCAT($B48,AF$3),Google_finance!$A:$K,10,FALSE)</f>
        <v>4760000000</v>
      </c>
      <c r="AG48" s="42">
        <f>VLOOKUP(_xlfn.CONCAT($B48,AF$3),Google_finance!$A:$K,6,FALSE)</f>
        <v>-0.43490000000000001</v>
      </c>
      <c r="AH48" s="61">
        <f>VLOOKUP(_xlfn.CONCAT($B48,AH$3),Google_finance!$A:$K,10,FALSE)</f>
        <v>0</v>
      </c>
      <c r="AI48" s="42">
        <f>VLOOKUP(_xlfn.CONCAT($B48,AH$3),Google_finance!$A:$K,6,FALSE)</f>
        <v>-6.0000000000000001E-3</v>
      </c>
      <c r="AJ48" s="61">
        <f>VLOOKUP(_xlfn.CONCAT($B48,AJ$3),Google_finance!$A:$K,10,FALSE)</f>
        <v>66870000000.000008</v>
      </c>
      <c r="AK48" s="42">
        <f>VLOOKUP(_xlfn.CONCAT($B48,AJ$3),Google_finance!$A:$K,6,FALSE)</f>
        <v>8.8000000000000005E-3</v>
      </c>
      <c r="AL48" s="61">
        <f>VLOOKUP(_xlfn.CONCAT($B48,AL$3),Google_finance!$A:$K,10,FALSE)</f>
        <v>19400000000</v>
      </c>
      <c r="AM48" s="159">
        <f>VLOOKUP(_xlfn.CONCAT($B48,AM$3),Google_finance!$A:$K,10,FALSE)</f>
        <v>482800000</v>
      </c>
      <c r="AN48" s="72">
        <f>VLOOKUP(_xlfn.CONCAT($B48,AN$3),Google_finance!$A:$K,10,FALSE)</f>
        <v>10.11</v>
      </c>
      <c r="AO48" s="37">
        <f>VLOOKUP(_xlfn.CONCAT($B48,AO$3),Google_finance!$A:$K,10,FALSE)</f>
        <v>9.2600000000000002E-2</v>
      </c>
      <c r="AP48" s="37">
        <f>VLOOKUP(_xlfn.CONCAT($B48,AP$3),Google_finance!$A:$K,10,FALSE)</f>
        <v>0.14050000000000001</v>
      </c>
      <c r="AQ48" s="37"/>
      <c r="AR48" s="61">
        <f>VLOOKUP(_xlfn.CONCAT($B48,AR$3),Google_finance!$A:$K,10,FALSE)</f>
        <v>2460000000</v>
      </c>
      <c r="AS48" s="42">
        <f>VLOOKUP(_xlfn.CONCAT($B48,AR$3),Google_finance!$A:$K,6,FALSE)</f>
        <v>-0.1181</v>
      </c>
      <c r="AT48" s="61">
        <f>VLOOKUP(_xlfn.CONCAT($B48,AT$3),Google_finance!$A:$K,10,FALSE)</f>
        <v>3570000000</v>
      </c>
      <c r="AU48" s="42">
        <f>VLOOKUP(_xlfn.CONCAT($B48,AT$3),Google_finance!$A:$K,6,FALSE)</f>
        <v>-0.12089999999999999</v>
      </c>
      <c r="AV48" s="61">
        <f>VLOOKUP(_xlfn.CONCAT($B48,AV$3),Google_finance!$A:$K,10,FALSE)</f>
        <v>-1040000000</v>
      </c>
      <c r="AW48" s="42">
        <f>VLOOKUP(_xlfn.CONCAT($B48,AV$3),Google_finance!$A:$K,6,FALSE)</f>
        <v>0.69720000000000004</v>
      </c>
      <c r="AX48" s="61">
        <f>VLOOKUP(_xlfn.CONCAT($B48,AX$3),Google_finance!$A:$K,10,FALSE)</f>
        <v>-1210000000</v>
      </c>
      <c r="AY48" s="42">
        <f>VLOOKUP(_xlfn.CONCAT($B48,AX$3),Google_finance!$A:$K,6,FALSE)</f>
        <v>0.13569999999999999</v>
      </c>
      <c r="AZ48" s="61">
        <f>VLOOKUP(_xlfn.CONCAT($B48,AZ$3),Google_finance!$A:$K,10,FALSE)</f>
        <v>1300000000</v>
      </c>
      <c r="BA48" s="42">
        <f>VLOOKUP(_xlfn.CONCAT($B48,AZ$3),Google_finance!$A:$K,6,FALSE)</f>
        <v>2.5552000000000001</v>
      </c>
      <c r="BB48" s="61">
        <f>VLOOKUP(_xlfn.CONCAT($B48,BB$3),Google_finance!$A:$K,10,FALSE)</f>
        <v>-161620000</v>
      </c>
      <c r="BC48" s="42">
        <f>VLOOKUP(_xlfn.CONCAT($B48,BB$3),Google_finance!$A:$K,6,FALSE)</f>
        <v>-1.5824</v>
      </c>
      <c r="BD48" s="61"/>
      <c r="BE48" s="67">
        <f t="shared" si="33"/>
        <v>20.008232926829269</v>
      </c>
      <c r="BF48" s="67">
        <f t="shared" si="34"/>
        <v>3.0552608938547485</v>
      </c>
      <c r="BG48" s="67">
        <f t="shared" si="35"/>
        <v>10.148505773195875</v>
      </c>
      <c r="BH48" s="67"/>
      <c r="BI48" s="67"/>
    </row>
    <row r="49" spans="2:61" ht="19">
      <c r="B49" s="13" t="s">
        <v>206</v>
      </c>
      <c r="C49" s="32" t="s">
        <v>207</v>
      </c>
      <c r="D49" s="14" t="s">
        <v>267</v>
      </c>
      <c r="E49" s="14" t="s">
        <v>271</v>
      </c>
      <c r="F49" s="14">
        <f>VLOOKUP($C49,Trading_Economics_S!$C$6:$J$518,2,FALSE)</f>
        <v>149.9</v>
      </c>
      <c r="G49" s="36">
        <f t="shared" si="32"/>
        <v>0.38</v>
      </c>
      <c r="H49" s="36">
        <f>VLOOKUP($C49,Trading_Economics_S!$C$6:$J$518,4,FALSE)</f>
        <v>0.38</v>
      </c>
      <c r="I49" s="129" t="s">
        <v>827</v>
      </c>
      <c r="J49" s="36" t="s">
        <v>853</v>
      </c>
      <c r="K49" s="43">
        <f>VLOOKUP($C49,Trading_Economics_S!$C$6:$J$518,5,FALSE)</f>
        <v>2.5000000000000001E-3</v>
      </c>
      <c r="L49" s="43">
        <f>VLOOKUP($C49,Trading_Economics_S!$C$6:$J$518,6,FALSE)</f>
        <v>0.60770000000000002</v>
      </c>
      <c r="M49" s="155">
        <f>VLOOKUP($C49,Trading_Economics_S!$C$6:$J$518,8,FALSE)</f>
        <v>45292</v>
      </c>
      <c r="N49" s="116" t="str">
        <f>VLOOKUP(_xlfn.CONCAT($B49,"Income Statement"),Google_finance!$A:$E,5,FALSE)</f>
        <v>Dec 2024info</v>
      </c>
      <c r="O49" s="62">
        <f>AM49*F49</f>
        <v>80866553000</v>
      </c>
      <c r="P49" s="14"/>
      <c r="Q49" s="62">
        <f>VLOOKUP(_xlfn.CONCAT($B49,Q$3),Google_finance!$A:$K,10,FALSE)</f>
        <v>6010000000</v>
      </c>
      <c r="R49" s="43">
        <f>VLOOKUP(_xlfn.CONCAT($B49,Q$3),Google_finance!$A:$K,6,FALSE)</f>
        <v>-0.25</v>
      </c>
      <c r="S49" s="62">
        <f>VLOOKUP(_xlfn.CONCAT($B49,S$3),Google_finance!$A:$K,10,FALSE)</f>
        <v>1200000000</v>
      </c>
      <c r="T49" s="43">
        <f>VLOOKUP(_xlfn.CONCAT($B49,S$3),Google_finance!$A:$K,6,FALSE)</f>
        <v>-0.48899999999999999</v>
      </c>
      <c r="U49" s="62">
        <f>VLOOKUP(_xlfn.CONCAT($B49,U$3),Google_finance!$A:$K,10,FALSE)</f>
        <v>728000000</v>
      </c>
      <c r="V49" s="43">
        <f>VLOOKUP(_xlfn.CONCAT($B49,U$3),Google_finance!$A:$K,6,FALSE)</f>
        <v>-0.2296</v>
      </c>
      <c r="W49" s="14">
        <f>VLOOKUP(_xlfn.CONCAT($B49,W$3),Google_finance!$A:$K,10,FALSE)</f>
        <v>12.11</v>
      </c>
      <c r="X49" s="43">
        <f>VLOOKUP(_xlfn.CONCAT($B49,W$3),Google_finance!$A:$K,6,FALSE)</f>
        <v>2.7099999999999999E-2</v>
      </c>
      <c r="Y49" s="14">
        <f>VLOOKUP(_xlfn.CONCAT($B49,Y$3),Google_finance!$A:$K,10,FALSE)</f>
        <v>1.68</v>
      </c>
      <c r="Z49" s="43">
        <f>VLOOKUP(_xlfn.CONCAT($B49,Y$3),Google_finance!$A:$K,6,FALSE)</f>
        <v>-0.30580000000000002</v>
      </c>
      <c r="AA49" s="62">
        <f>VLOOKUP(_xlfn.CONCAT($B49,AA$3),Google_finance!$A:$K,10,FALSE)</f>
        <v>1240000000</v>
      </c>
      <c r="AB49" s="43">
        <f>VLOOKUP(_xlfn.CONCAT($B49,AA$3),Google_finance!$A:$K,6,FALSE)</f>
        <v>-0.1968</v>
      </c>
      <c r="AC49" s="38">
        <f>VLOOKUP(_xlfn.CONCAT($B49,AC$3),Google_finance!$A:$K,10,FALSE)</f>
        <v>4.3400000000000001E-2</v>
      </c>
      <c r="AD49" s="38" t="str">
        <f>VLOOKUP(_xlfn.CONCAT($B49,AC$3),Google_finance!$A:$K,6,FALSE)</f>
        <v>—</v>
      </c>
      <c r="AE49" s="38"/>
      <c r="AF49" s="62">
        <f>VLOOKUP(_xlfn.CONCAT($B49,AF$3),Google_finance!$A:$K,10,FALSE)</f>
        <v>7730000000</v>
      </c>
      <c r="AG49" s="43">
        <f>VLOOKUP(_xlfn.CONCAT($B49,AF$3),Google_finance!$A:$K,6,FALSE)</f>
        <v>0.29099999999999998</v>
      </c>
      <c r="AH49" s="62">
        <f>VLOOKUP(_xlfn.CONCAT($B49,AH$3),Google_finance!$A:$K,10,FALSE)</f>
        <v>0</v>
      </c>
      <c r="AI49" s="43">
        <f>VLOOKUP(_xlfn.CONCAT($B49,AH$3),Google_finance!$A:$K,6,FALSE)</f>
        <v>-0.21179999999999999</v>
      </c>
      <c r="AJ49" s="62">
        <f>VLOOKUP(_xlfn.CONCAT($B49,AJ$3),Google_finance!$A:$K,10,FALSE)</f>
        <v>35970000000</v>
      </c>
      <c r="AK49" s="43">
        <f>VLOOKUP(_xlfn.CONCAT($B49,AJ$3),Google_finance!$A:$K,6,FALSE)</f>
        <v>-0.21299999999999999</v>
      </c>
      <c r="AL49" s="62">
        <f>VLOOKUP(_xlfn.CONCAT($B49,AL$3),Google_finance!$A:$K,10,FALSE)</f>
        <v>3890000000</v>
      </c>
      <c r="AM49" s="160">
        <f>VLOOKUP(_xlfn.CONCAT($B49,AM$3),Google_finance!$A:$K,10,FALSE)</f>
        <v>539470000</v>
      </c>
      <c r="AN49" s="73">
        <f>VLOOKUP(_xlfn.CONCAT($B49,AN$3),Google_finance!$A:$K,10,FALSE)</f>
        <v>20.72</v>
      </c>
      <c r="AO49" s="38">
        <f>VLOOKUP(_xlfn.CONCAT($B49,AO$3),Google_finance!$A:$K,10,FALSE)</f>
        <v>6.5799999999999997E-2</v>
      </c>
      <c r="AP49" s="38">
        <f>VLOOKUP(_xlfn.CONCAT($B49,AP$3),Google_finance!$A:$K,10,FALSE)</f>
        <v>0.1489</v>
      </c>
      <c r="AQ49" s="38"/>
      <c r="AR49" s="62">
        <f>VLOOKUP(_xlfn.CONCAT($B49,AR$3),Google_finance!$A:$K,10,FALSE)</f>
        <v>728000000</v>
      </c>
      <c r="AS49" s="43">
        <f>VLOOKUP(_xlfn.CONCAT($B49,AR$3),Google_finance!$A:$K,6,FALSE)</f>
        <v>-0.2296</v>
      </c>
      <c r="AT49" s="62">
        <f>VLOOKUP(_xlfn.CONCAT($B49,AT$3),Google_finance!$A:$K,10,FALSE)</f>
        <v>1820000000</v>
      </c>
      <c r="AU49" s="43">
        <f>VLOOKUP(_xlfn.CONCAT($B49,AT$3),Google_finance!$A:$K,6,FALSE)</f>
        <v>-8.4599999999999995E-2</v>
      </c>
      <c r="AV49" s="62">
        <f>VLOOKUP(_xlfn.CONCAT($B49,AV$3),Google_finance!$A:$K,10,FALSE)</f>
        <v>-1150000000</v>
      </c>
      <c r="AW49" s="43">
        <f>VLOOKUP(_xlfn.CONCAT($B49,AV$3),Google_finance!$A:$K,6,FALSE)</f>
        <v>-2.8073000000000001</v>
      </c>
      <c r="AX49" s="62">
        <f>VLOOKUP(_xlfn.CONCAT($B49,AX$3),Google_finance!$A:$K,10,FALSE)</f>
        <v>-1080000000</v>
      </c>
      <c r="AY49" s="43">
        <f>VLOOKUP(_xlfn.CONCAT($B49,AX$3),Google_finance!$A:$K,6,FALSE)</f>
        <v>-0.16880000000000001</v>
      </c>
      <c r="AZ49" s="62">
        <f>VLOOKUP(_xlfn.CONCAT($B49,AZ$3),Google_finance!$A:$K,10,FALSE)</f>
        <v>-450000000</v>
      </c>
      <c r="BA49" s="43">
        <f>VLOOKUP(_xlfn.CONCAT($B49,AZ$3),Google_finance!$A:$K,6,FALSE)</f>
        <v>-1.5674999999999999</v>
      </c>
      <c r="BB49" s="62">
        <f>VLOOKUP(_xlfn.CONCAT($B49,BB$3),Google_finance!$A:$K,10,FALSE)</f>
        <v>1120000000</v>
      </c>
      <c r="BC49" s="43">
        <f>VLOOKUP(_xlfn.CONCAT($B49,BB$3),Google_finance!$A:$K,6,FALSE)</f>
        <v>-0.1032</v>
      </c>
      <c r="BD49" s="62"/>
      <c r="BE49" s="102">
        <f t="shared" si="33"/>
        <v>27.770107486263736</v>
      </c>
      <c r="BF49" s="102">
        <f t="shared" si="34"/>
        <v>3.3638333194675543</v>
      </c>
      <c r="BG49" s="102">
        <f t="shared" si="35"/>
        <v>20.788316966580975</v>
      </c>
      <c r="BH49" s="102"/>
      <c r="BI49" s="102"/>
    </row>
    <row r="50" spans="2:61" ht="18">
      <c r="B50" s="11"/>
      <c r="C50" s="31"/>
      <c r="D50" s="12"/>
      <c r="E50" s="12"/>
      <c r="F50" s="12"/>
      <c r="G50" s="35"/>
      <c r="H50" s="35"/>
      <c r="I50" s="126"/>
      <c r="J50" s="35"/>
      <c r="K50" s="42"/>
      <c r="L50" s="42"/>
      <c r="M50" s="154"/>
      <c r="N50" s="117"/>
      <c r="O50" s="61"/>
      <c r="P50" s="12"/>
      <c r="Q50" s="61"/>
      <c r="R50" s="42"/>
      <c r="S50" s="61"/>
      <c r="T50" s="42"/>
      <c r="U50" s="61"/>
      <c r="V50" s="42"/>
      <c r="W50" s="12"/>
      <c r="X50" s="42"/>
      <c r="Y50" s="12"/>
      <c r="Z50" s="42"/>
      <c r="AA50" s="61"/>
      <c r="AB50" s="42"/>
      <c r="AC50" s="37"/>
      <c r="AD50" s="37"/>
      <c r="AE50" s="37"/>
      <c r="AF50" s="61"/>
      <c r="AG50" s="42"/>
      <c r="AH50" s="61"/>
      <c r="AI50" s="42"/>
      <c r="AJ50" s="61"/>
      <c r="AK50" s="42"/>
      <c r="AL50" s="61"/>
      <c r="AM50" s="159"/>
      <c r="AN50" s="72"/>
      <c r="AO50" s="37"/>
      <c r="AP50" s="37"/>
      <c r="AQ50" s="37"/>
      <c r="AR50" s="61"/>
      <c r="AS50" s="42"/>
      <c r="AT50" s="61"/>
      <c r="AU50" s="42"/>
      <c r="AV50" s="61"/>
      <c r="AW50" s="42"/>
      <c r="AX50" s="61"/>
      <c r="AY50" s="42"/>
      <c r="AZ50" s="61"/>
      <c r="BA50" s="42"/>
      <c r="BB50" s="61"/>
      <c r="BC50" s="42"/>
      <c r="BD50" s="61"/>
      <c r="BE50" s="67"/>
      <c r="BF50" s="67"/>
      <c r="BG50" s="67"/>
      <c r="BH50" s="67"/>
      <c r="BI50" s="67"/>
    </row>
    <row r="51" spans="2:61" ht="18">
      <c r="B51" s="13"/>
      <c r="C51" s="32"/>
      <c r="D51" s="14"/>
      <c r="E51" s="14"/>
      <c r="F51" s="14"/>
      <c r="G51" s="36"/>
      <c r="H51" s="36"/>
      <c r="I51" s="127"/>
      <c r="J51" s="36"/>
      <c r="K51" s="43"/>
      <c r="L51" s="43"/>
      <c r="M51" s="155"/>
      <c r="N51" s="116"/>
      <c r="O51" s="62"/>
      <c r="P51" s="14"/>
      <c r="Q51" s="62"/>
      <c r="R51" s="43"/>
      <c r="S51" s="62"/>
      <c r="T51" s="43"/>
      <c r="U51" s="62"/>
      <c r="V51" s="43"/>
      <c r="W51" s="14"/>
      <c r="X51" s="43"/>
      <c r="Y51" s="14"/>
      <c r="Z51" s="43"/>
      <c r="AA51" s="62"/>
      <c r="AB51" s="43"/>
      <c r="AC51" s="38"/>
      <c r="AD51" s="38"/>
      <c r="AE51" s="38"/>
      <c r="AF51" s="62"/>
      <c r="AG51" s="43"/>
      <c r="AH51" s="62"/>
      <c r="AI51" s="43"/>
      <c r="AJ51" s="62"/>
      <c r="AK51" s="43"/>
      <c r="AL51" s="62"/>
      <c r="AM51" s="160"/>
      <c r="AN51" s="73"/>
      <c r="AO51" s="38"/>
      <c r="AP51" s="38"/>
      <c r="AQ51" s="38"/>
      <c r="AR51" s="62"/>
      <c r="AS51" s="43"/>
      <c r="AT51" s="62"/>
      <c r="AU51" s="43"/>
      <c r="AV51" s="62"/>
      <c r="AW51" s="43"/>
      <c r="AX51" s="62"/>
      <c r="AY51" s="43"/>
      <c r="AZ51" s="62"/>
      <c r="BA51" s="43"/>
      <c r="BB51" s="62"/>
      <c r="BC51" s="43"/>
      <c r="BD51" s="62"/>
      <c r="BE51" s="102"/>
      <c r="BF51" s="102"/>
      <c r="BG51" s="102"/>
      <c r="BH51" s="102"/>
      <c r="BI51" s="102"/>
    </row>
    <row r="52" spans="2:61" ht="19">
      <c r="B52" s="11" t="s">
        <v>173</v>
      </c>
      <c r="C52" s="31" t="s">
        <v>174</v>
      </c>
      <c r="D52" s="12" t="s">
        <v>252</v>
      </c>
      <c r="E52" s="12" t="s">
        <v>251</v>
      </c>
      <c r="F52" s="12">
        <f>VLOOKUP($C52,Trading_Economics_S!$C$6:$J$518,2,FALSE)</f>
        <v>156.51</v>
      </c>
      <c r="G52" s="35">
        <f t="shared" ref="G52" si="36">H52</f>
        <v>0.55000000000000004</v>
      </c>
      <c r="H52" s="35">
        <f>VLOOKUP($C52,Trading_Economics_S!$C$6:$J$518,4,FALSE)</f>
        <v>0.55000000000000004</v>
      </c>
      <c r="I52" s="128" t="s">
        <v>829</v>
      </c>
      <c r="J52" s="35" t="s">
        <v>853</v>
      </c>
      <c r="K52" s="42">
        <f>VLOOKUP($C52,Trading_Economics_S!$C$6:$J$518,5,FALSE)</f>
        <v>3.5000000000000001E-3</v>
      </c>
      <c r="L52" s="42">
        <f>VLOOKUP($C52,Trading_Economics_S!$C$6:$J$518,6,FALSE)</f>
        <v>5.3400000000000003E-2</v>
      </c>
      <c r="M52" s="154">
        <f>VLOOKUP($C52,Trading_Economics_S!$C$6:$J$518,8,FALSE)</f>
        <v>45292</v>
      </c>
      <c r="N52" s="117" t="str">
        <f>VLOOKUP(_xlfn.CONCAT($B52,"Income Statement"),Google_finance!$A:$E,5,FALSE)</f>
        <v>Sep 2024info</v>
      </c>
      <c r="O52" s="61">
        <f>AM52*F52</f>
        <v>281718000000</v>
      </c>
      <c r="P52" s="12"/>
      <c r="Q52" s="61">
        <f>VLOOKUP(_xlfn.CONCAT($B52,Q$3),Google_finance!$A:$K,10,FALSE)</f>
        <v>49420000000</v>
      </c>
      <c r="R52" s="42">
        <f>VLOOKUP(_xlfn.CONCAT($B52,Q$3),Google_finance!$A:$K,6,FALSE)</f>
        <v>-6.3600000000000004E-2</v>
      </c>
      <c r="S52" s="61">
        <f>VLOOKUP(_xlfn.CONCAT($B52,S$3),Google_finance!$A:$K,10,FALSE)</f>
        <v>13570000000</v>
      </c>
      <c r="T52" s="42">
        <f>VLOOKUP(_xlfn.CONCAT($B52,S$3),Google_finance!$A:$K,6,FALSE)</f>
        <v>5.16E-2</v>
      </c>
      <c r="U52" s="61">
        <f>VLOOKUP(_xlfn.CONCAT($B52,U$3),Google_finance!$A:$K,10,FALSE)</f>
        <v>4490000000</v>
      </c>
      <c r="V52" s="42">
        <f>VLOOKUP(_xlfn.CONCAT($B52,U$3),Google_finance!$A:$K,6,FALSE)</f>
        <v>-0.31240000000000001</v>
      </c>
      <c r="W52" s="12">
        <f>VLOOKUP(_xlfn.CONCAT($B52,W$3),Google_finance!$A:$K,10,FALSE)</f>
        <v>9.08</v>
      </c>
      <c r="X52" s="42">
        <f>VLOOKUP(_xlfn.CONCAT($B52,W$3),Google_finance!$A:$K,6,FALSE)</f>
        <v>-0.26600000000000001</v>
      </c>
      <c r="Y52" s="12">
        <f>VLOOKUP(_xlfn.CONCAT($B52,Y$3),Google_finance!$A:$K,10,FALSE)</f>
        <v>2.5099999999999998</v>
      </c>
      <c r="Z52" s="42">
        <f>VLOOKUP(_xlfn.CONCAT($B52,Y$3),Google_finance!$A:$K,6,FALSE)</f>
        <v>-0.17699999999999999</v>
      </c>
      <c r="AA52" s="61">
        <f>VLOOKUP(_xlfn.CONCAT($B52,AA$3),Google_finance!$A:$K,10,FALSE)</f>
        <v>9610000000</v>
      </c>
      <c r="AB52" s="42">
        <f>VLOOKUP(_xlfn.CONCAT($B52,AA$3),Google_finance!$A:$K,6,FALSE)</f>
        <v>-0.16930000000000001</v>
      </c>
      <c r="AC52" s="37">
        <f>VLOOKUP(_xlfn.CONCAT($B52,AC$3),Google_finance!$A:$K,10,FALSE)</f>
        <v>0.30709999999999998</v>
      </c>
      <c r="AD52" s="37" t="str">
        <f>VLOOKUP(_xlfn.CONCAT($B52,AC$3),Google_finance!$A:$K,6,FALSE)</f>
        <v>—</v>
      </c>
      <c r="AE52" s="37"/>
      <c r="AF52" s="61">
        <f>VLOOKUP(_xlfn.CONCAT($B52,AF$3),Google_finance!$A:$K,10,FALSE)</f>
        <v>4700000000</v>
      </c>
      <c r="AG52" s="42">
        <f>VLOOKUP(_xlfn.CONCAT($B52,AF$3),Google_finance!$A:$K,6,FALSE)</f>
        <v>-0.20799999999999999</v>
      </c>
      <c r="AH52" s="61">
        <f>VLOOKUP(_xlfn.CONCAT($B52,AH$3),Google_finance!$A:$K,10,FALSE)</f>
        <v>0</v>
      </c>
      <c r="AI52" s="42">
        <f>VLOOKUP(_xlfn.CONCAT($B52,AH$3),Google_finance!$A:$K,6,FALSE)</f>
        <v>-1.78E-2</v>
      </c>
      <c r="AJ52" s="61">
        <f>VLOOKUP(_xlfn.CONCAT($B52,AJ$3),Google_finance!$A:$K,10,FALSE)</f>
        <v>102200000000</v>
      </c>
      <c r="AK52" s="42">
        <f>VLOOKUP(_xlfn.CONCAT($B52,AJ$3),Google_finance!$A:$K,6,FALSE)</f>
        <v>4.6300000000000001E-2</v>
      </c>
      <c r="AL52" s="61">
        <f>VLOOKUP(_xlfn.CONCAT($B52,AL$3),Google_finance!$A:$K,10,FALSE)</f>
        <v>157030000000</v>
      </c>
      <c r="AM52" s="159">
        <f>VLOOKUP(_xlfn.CONCAT($B52,AM$3),Google_finance!$A:$K,10,FALSE)</f>
        <v>1800000000</v>
      </c>
      <c r="AN52" s="72">
        <f>VLOOKUP(_xlfn.CONCAT($B52,AN$3),Google_finance!$A:$K,10,FALSE)</f>
        <v>1.79</v>
      </c>
      <c r="AO52" s="37">
        <f>VLOOKUP(_xlfn.CONCAT($B52,AO$3),Google_finance!$A:$K,10,FALSE)</f>
        <v>5.1900000000000002E-2</v>
      </c>
      <c r="AP52" s="37">
        <f>VLOOKUP(_xlfn.CONCAT($B52,AP$3),Google_finance!$A:$K,10,FALSE)</f>
        <v>7.3599999999999999E-2</v>
      </c>
      <c r="AQ52" s="37"/>
      <c r="AR52" s="61">
        <f>VLOOKUP(_xlfn.CONCAT($B52,AR$3),Google_finance!$A:$K,10,FALSE)</f>
        <v>4490000000</v>
      </c>
      <c r="AS52" s="42">
        <f>VLOOKUP(_xlfn.CONCAT($B52,AR$3),Google_finance!$A:$K,6,FALSE)</f>
        <v>-0.31240000000000001</v>
      </c>
      <c r="AT52" s="61">
        <f>VLOOKUP(_xlfn.CONCAT($B52,AT$3),Google_finance!$A:$K,10,FALSE)</f>
        <v>9670000000</v>
      </c>
      <c r="AU52" s="42">
        <f>VLOOKUP(_xlfn.CONCAT($B52,AT$3),Google_finance!$A:$K,6,FALSE)</f>
        <v>1E-4</v>
      </c>
      <c r="AV52" s="61">
        <f>VLOOKUP(_xlfn.CONCAT($B52,AV$3),Google_finance!$A:$K,10,FALSE)</f>
        <v>-3700000000</v>
      </c>
      <c r="AW52" s="42">
        <f>VLOOKUP(_xlfn.CONCAT($B52,AV$3),Google_finance!$A:$K,6,FALSE)</f>
        <v>0.16189999999999999</v>
      </c>
      <c r="AX52" s="61">
        <f>VLOOKUP(_xlfn.CONCAT($B52,AX$3),Google_finance!$A:$K,10,FALSE)</f>
        <v>-5260000000</v>
      </c>
      <c r="AY52" s="42">
        <f>VLOOKUP(_xlfn.CONCAT($B52,AX$3),Google_finance!$A:$K,6,FALSE)</f>
        <v>0.3896</v>
      </c>
      <c r="AZ52" s="61">
        <f>VLOOKUP(_xlfn.CONCAT($B52,AZ$3),Google_finance!$A:$K,10,FALSE)</f>
        <v>799000000</v>
      </c>
      <c r="BA52" s="42">
        <f>VLOOKUP(_xlfn.CONCAT($B52,AZ$3),Google_finance!$A:$K,6,FALSE)</f>
        <v>1.2354000000000001</v>
      </c>
      <c r="BB52" s="61">
        <f>VLOOKUP(_xlfn.CONCAT($B52,BB$3),Google_finance!$A:$K,10,FALSE)</f>
        <v>3590000000</v>
      </c>
      <c r="BC52" s="42">
        <f>VLOOKUP(_xlfn.CONCAT($B52,BB$3),Google_finance!$A:$K,6,FALSE)</f>
        <v>-0.3624</v>
      </c>
      <c r="BD52" s="61"/>
      <c r="BE52" s="67">
        <f>O52/U52/4</f>
        <v>15.685857461024499</v>
      </c>
      <c r="BF52" s="67">
        <f>O52/4/Q52</f>
        <v>1.4251214083367059</v>
      </c>
      <c r="BG52" s="67">
        <f>O52/AL52</f>
        <v>1.7940393555371585</v>
      </c>
      <c r="BH52" s="67"/>
      <c r="BI52" s="67"/>
    </row>
    <row r="53" spans="2:61" ht="18">
      <c r="B53" s="13"/>
      <c r="C53" s="32"/>
      <c r="D53" s="14"/>
      <c r="E53" s="14"/>
      <c r="F53" s="14"/>
      <c r="G53" s="36"/>
      <c r="H53" s="36"/>
      <c r="I53" s="127"/>
      <c r="J53" s="36"/>
      <c r="K53" s="43"/>
      <c r="L53" s="43"/>
      <c r="M53" s="155"/>
      <c r="N53" s="116"/>
      <c r="O53" s="62"/>
      <c r="P53" s="14"/>
      <c r="Q53" s="62"/>
      <c r="R53" s="43"/>
      <c r="S53" s="62"/>
      <c r="T53" s="43"/>
      <c r="U53" s="62"/>
      <c r="V53" s="43"/>
      <c r="W53" s="14"/>
      <c r="X53" s="43"/>
      <c r="Y53" s="14"/>
      <c r="Z53" s="43"/>
      <c r="AA53" s="62"/>
      <c r="AB53" s="43"/>
      <c r="AC53" s="38"/>
      <c r="AD53" s="38"/>
      <c r="AE53" s="38"/>
      <c r="AF53" s="62"/>
      <c r="AG53" s="43"/>
      <c r="AH53" s="62"/>
      <c r="AI53" s="43"/>
      <c r="AJ53" s="62"/>
      <c r="AK53" s="43"/>
      <c r="AL53" s="62"/>
      <c r="AM53" s="160"/>
      <c r="AN53" s="73"/>
      <c r="AO53" s="38"/>
      <c r="AP53" s="38"/>
      <c r="AQ53" s="38"/>
      <c r="AR53" s="62"/>
      <c r="AS53" s="43"/>
      <c r="AT53" s="62"/>
      <c r="AU53" s="43"/>
      <c r="AV53" s="62"/>
      <c r="AW53" s="43"/>
      <c r="AX53" s="62"/>
      <c r="AY53" s="43"/>
      <c r="AZ53" s="62"/>
      <c r="BA53" s="43"/>
      <c r="BB53" s="62"/>
      <c r="BC53" s="43"/>
      <c r="BD53" s="62"/>
      <c r="BE53" s="102"/>
      <c r="BF53" s="102"/>
      <c r="BG53" s="102"/>
      <c r="BH53" s="102"/>
      <c r="BI53" s="102"/>
    </row>
    <row r="54" spans="2:61" ht="19">
      <c r="B54" s="11" t="s">
        <v>188</v>
      </c>
      <c r="C54" s="31" t="s">
        <v>189</v>
      </c>
      <c r="D54" s="12" t="s">
        <v>260</v>
      </c>
      <c r="E54" s="12" t="s">
        <v>265</v>
      </c>
      <c r="F54" s="12">
        <f>VLOOKUP($C54,Trading_Economics_S!$C$6:$J$518,2,FALSE)</f>
        <v>39.74</v>
      </c>
      <c r="G54" s="35">
        <f t="shared" ref="G54" si="37">H54</f>
        <v>0.59</v>
      </c>
      <c r="H54" s="35">
        <f>VLOOKUP($C54,Trading_Economics_S!$C$6:$J$518,4,FALSE)</f>
        <v>0.59</v>
      </c>
      <c r="I54" s="128" t="s">
        <v>831</v>
      </c>
      <c r="J54" s="35" t="s">
        <v>853</v>
      </c>
      <c r="K54" s="42">
        <f>VLOOKUP($C54,Trading_Economics_S!$C$6:$J$518,5,FALSE)</f>
        <v>1.5100000000000001E-2</v>
      </c>
      <c r="L54" s="42">
        <f>VLOOKUP($C54,Trading_Economics_S!$C$6:$J$518,6,FALSE)</f>
        <v>-6.0299999999999999E-2</v>
      </c>
      <c r="M54" s="154">
        <f>VLOOKUP($C54,Trading_Economics_S!$C$6:$J$518,8,FALSE)</f>
        <v>45292</v>
      </c>
      <c r="N54" s="117" t="str">
        <f>VLOOKUP(_xlfn.CONCAT($B54,"Income Statement"),Google_finance!$A:$E,5,FALSE)</f>
        <v>Sep 2024info</v>
      </c>
      <c r="O54" s="61">
        <f>AM54*F54</f>
        <v>167305400000</v>
      </c>
      <c r="P54" s="12"/>
      <c r="Q54" s="61">
        <f>VLOOKUP(_xlfn.CONCAT($B54,Q$3),Google_finance!$A:$K,10,FALSE)</f>
        <v>33330000000</v>
      </c>
      <c r="R54" s="42">
        <f>VLOOKUP(_xlfn.CONCAT($B54,Q$3),Google_finance!$A:$K,6,FALSE)</f>
        <v>-2.0000000000000001E-4</v>
      </c>
      <c r="S54" s="61">
        <f>VLOOKUP(_xlfn.CONCAT($B54,S$3),Google_finance!$A:$K,10,FALSE)</f>
        <v>12300000000</v>
      </c>
      <c r="T54" s="42">
        <f>VLOOKUP(_xlfn.CONCAT($B54,S$3),Google_finance!$A:$K,6,FALSE)</f>
        <v>1.54E-2</v>
      </c>
      <c r="U54" s="61">
        <f>VLOOKUP(_xlfn.CONCAT($B54,U$3),Google_finance!$A:$K,10,FALSE)</f>
        <v>3310000000</v>
      </c>
      <c r="V54" s="42">
        <f>VLOOKUP(_xlfn.CONCAT($B54,U$3),Google_finance!$A:$K,6,FALSE)</f>
        <v>-0.30580000000000002</v>
      </c>
      <c r="W54" s="12">
        <f>VLOOKUP(_xlfn.CONCAT($B54,W$3),Google_finance!$A:$K,10,FALSE)</f>
        <v>9.92</v>
      </c>
      <c r="X54" s="42">
        <f>VLOOKUP(_xlfn.CONCAT($B54,W$3),Google_finance!$A:$K,6,FALSE)</f>
        <v>-0.30530000000000002</v>
      </c>
      <c r="Y54" s="12">
        <f>VLOOKUP(_xlfn.CONCAT($B54,Y$3),Google_finance!$A:$K,10,FALSE)</f>
        <v>1.19</v>
      </c>
      <c r="Z54" s="42">
        <f>VLOOKUP(_xlfn.CONCAT($B54,Y$3),Google_finance!$A:$K,6,FALSE)</f>
        <v>-2.46E-2</v>
      </c>
      <c r="AA54" s="61">
        <f>VLOOKUP(_xlfn.CONCAT($B54,AA$3),Google_finance!$A:$K,10,FALSE)</f>
        <v>12440000000</v>
      </c>
      <c r="AB54" s="42">
        <f>VLOOKUP(_xlfn.CONCAT($B54,AA$3),Google_finance!$A:$K,6,FALSE)</f>
        <v>1.49E-2</v>
      </c>
      <c r="AC54" s="37">
        <f>VLOOKUP(_xlfn.CONCAT($B54,AC$3),Google_finance!$A:$K,10,FALSE)</f>
        <v>0.20710000000000001</v>
      </c>
      <c r="AD54" s="37" t="str">
        <f>VLOOKUP(_xlfn.CONCAT($B54,AC$3),Google_finance!$A:$K,6,FALSE)</f>
        <v>—</v>
      </c>
      <c r="AE54" s="37"/>
      <c r="AF54" s="61">
        <f>VLOOKUP(_xlfn.CONCAT($B54,AF$3),Google_finance!$A:$K,10,FALSE)</f>
        <v>5010000000</v>
      </c>
      <c r="AG54" s="42">
        <f>VLOOKUP(_xlfn.CONCAT($B54,AF$3),Google_finance!$A:$K,6,FALSE)</f>
        <v>0.16309999999999999</v>
      </c>
      <c r="AH54" s="61">
        <f>VLOOKUP(_xlfn.CONCAT($B54,AH$3),Google_finance!$A:$K,10,FALSE)</f>
        <v>0</v>
      </c>
      <c r="AI54" s="42">
        <f>VLOOKUP(_xlfn.CONCAT($B54,AH$3),Google_finance!$A:$K,6,FALSE)</f>
        <v>-9.4999999999999998E-3</v>
      </c>
      <c r="AJ54" s="61">
        <f>VLOOKUP(_xlfn.CONCAT($B54,AJ$3),Google_finance!$A:$K,10,FALSE)</f>
        <v>283500000000</v>
      </c>
      <c r="AK54" s="42">
        <f>VLOOKUP(_xlfn.CONCAT($B54,AJ$3),Google_finance!$A:$K,6,FALSE)</f>
        <v>-7.9000000000000008E-3</v>
      </c>
      <c r="AL54" s="61">
        <f>VLOOKUP(_xlfn.CONCAT($B54,AL$3),Google_finance!$A:$K,10,FALSE)</f>
        <v>97670000000</v>
      </c>
      <c r="AM54" s="159">
        <f>VLOOKUP(_xlfn.CONCAT($B54,AM$3),Google_finance!$A:$K,10,FALSE)</f>
        <v>4210000000</v>
      </c>
      <c r="AN54" s="72">
        <f>VLOOKUP(_xlfn.CONCAT($B54,AN$3),Google_finance!$A:$K,10,FALSE)</f>
        <v>1.71</v>
      </c>
      <c r="AO54" s="37">
        <f>VLOOKUP(_xlfn.CONCAT($B54,AO$3),Google_finance!$A:$K,10,FALSE)</f>
        <v>5.2499999999999998E-2</v>
      </c>
      <c r="AP54" s="37">
        <f>VLOOKUP(_xlfn.CONCAT($B54,AP$3),Google_finance!$A:$K,10,FALSE)</f>
        <v>7.2300000000000003E-2</v>
      </c>
      <c r="AQ54" s="37"/>
      <c r="AR54" s="61">
        <f>VLOOKUP(_xlfn.CONCAT($B54,AR$3),Google_finance!$A:$K,10,FALSE)</f>
        <v>3310000000</v>
      </c>
      <c r="AS54" s="42">
        <f>VLOOKUP(_xlfn.CONCAT($B54,AR$3),Google_finance!$A:$K,6,FALSE)</f>
        <v>-0.30580000000000002</v>
      </c>
      <c r="AT54" s="61">
        <f>VLOOKUP(_xlfn.CONCAT($B54,AT$3),Google_finance!$A:$K,10,FALSE)</f>
        <v>9910000000</v>
      </c>
      <c r="AU54" s="42">
        <f>VLOOKUP(_xlfn.CONCAT($B54,AT$3),Google_finance!$A:$K,6,FALSE)</f>
        <v>-8.0399999999999999E-2</v>
      </c>
      <c r="AV54" s="61">
        <f>VLOOKUP(_xlfn.CONCAT($B54,AV$3),Google_finance!$A:$K,10,FALSE)</f>
        <v>-4000000000</v>
      </c>
      <c r="AW54" s="42">
        <f>VLOOKUP(_xlfn.CONCAT($B54,AV$3),Google_finance!$A:$K,6,FALSE)</f>
        <v>0.25979999999999998</v>
      </c>
      <c r="AX54" s="61">
        <f>VLOOKUP(_xlfn.CONCAT($B54,AX$3),Google_finance!$A:$K,10,FALSE)</f>
        <v>-4420000000</v>
      </c>
      <c r="AY54" s="42">
        <f>VLOOKUP(_xlfn.CONCAT($B54,AX$3),Google_finance!$A:$K,6,FALSE)</f>
        <v>0.27089999999999997</v>
      </c>
      <c r="AZ54" s="61">
        <f>VLOOKUP(_xlfn.CONCAT($B54,AZ$3),Google_finance!$A:$K,10,FALSE)</f>
        <v>1490000000</v>
      </c>
      <c r="BA54" s="42">
        <f>VLOOKUP(_xlfn.CONCAT($B54,AZ$3),Google_finance!$A:$K,6,FALSE)</f>
        <v>3.1796000000000002</v>
      </c>
      <c r="BB54" s="61">
        <f>VLOOKUP(_xlfn.CONCAT($B54,BB$3),Google_finance!$A:$K,10,FALSE)</f>
        <v>6620000000</v>
      </c>
      <c r="BC54" s="42">
        <f>VLOOKUP(_xlfn.CONCAT($B54,BB$3),Google_finance!$A:$K,6,FALSE)</f>
        <v>-0.2132</v>
      </c>
      <c r="BD54" s="61"/>
      <c r="BE54" s="67">
        <f>O54/U54/4</f>
        <v>12.636359516616315</v>
      </c>
      <c r="BF54" s="67">
        <f>O54/4/Q54</f>
        <v>1.2549159915991599</v>
      </c>
      <c r="BG54" s="67">
        <f>O54/AL54</f>
        <v>1.7129661103716596</v>
      </c>
      <c r="BH54" s="67"/>
      <c r="BI54" s="67"/>
    </row>
    <row r="55" spans="2:61" ht="18">
      <c r="B55" s="13"/>
      <c r="C55" s="32"/>
      <c r="D55" s="14"/>
      <c r="E55" s="14"/>
      <c r="F55" s="14"/>
      <c r="G55" s="36"/>
      <c r="H55" s="36"/>
      <c r="I55" s="127"/>
      <c r="J55" s="36"/>
      <c r="K55" s="43"/>
      <c r="L55" s="43"/>
      <c r="M55" s="155"/>
      <c r="N55" s="116"/>
      <c r="O55" s="62"/>
      <c r="P55" s="14"/>
      <c r="Q55" s="62"/>
      <c r="R55" s="43"/>
      <c r="S55" s="62"/>
      <c r="T55" s="43"/>
      <c r="U55" s="62"/>
      <c r="V55" s="43"/>
      <c r="W55" s="14"/>
      <c r="X55" s="43"/>
      <c r="Y55" s="14"/>
      <c r="Z55" s="43"/>
      <c r="AA55" s="62"/>
      <c r="AB55" s="43"/>
      <c r="AC55" s="38"/>
      <c r="AD55" s="38"/>
      <c r="AE55" s="38"/>
      <c r="AF55" s="62"/>
      <c r="AG55" s="43"/>
      <c r="AH55" s="62"/>
      <c r="AI55" s="43"/>
      <c r="AJ55" s="62"/>
      <c r="AK55" s="43"/>
      <c r="AL55" s="62"/>
      <c r="AM55" s="160"/>
      <c r="AN55" s="73"/>
      <c r="AO55" s="38"/>
      <c r="AP55" s="38"/>
      <c r="AQ55" s="38"/>
      <c r="AR55" s="62"/>
      <c r="AS55" s="43"/>
      <c r="AT55" s="62"/>
      <c r="AU55" s="43"/>
      <c r="AV55" s="62"/>
      <c r="AW55" s="43"/>
      <c r="AX55" s="62"/>
      <c r="AY55" s="43"/>
      <c r="AZ55" s="62"/>
      <c r="BA55" s="43"/>
      <c r="BB55" s="62"/>
      <c r="BC55" s="43"/>
      <c r="BD55" s="62"/>
      <c r="BE55" s="102"/>
      <c r="BF55" s="102"/>
      <c r="BG55" s="102"/>
      <c r="BH55" s="102"/>
      <c r="BI55" s="102"/>
    </row>
    <row r="56" spans="2:61" ht="18">
      <c r="B56" s="11"/>
      <c r="C56" s="31"/>
      <c r="D56" s="12"/>
      <c r="E56" s="12"/>
      <c r="F56" s="12"/>
      <c r="G56" s="35"/>
      <c r="H56" s="35"/>
      <c r="I56" s="126"/>
      <c r="J56" s="35"/>
      <c r="K56" s="42"/>
      <c r="L56" s="42"/>
      <c r="M56" s="154"/>
      <c r="N56" s="117"/>
      <c r="O56" s="61"/>
      <c r="P56" s="12"/>
      <c r="Q56" s="61"/>
      <c r="R56" s="42"/>
      <c r="S56" s="61"/>
      <c r="T56" s="42"/>
      <c r="U56" s="61"/>
      <c r="V56" s="42"/>
      <c r="W56" s="12"/>
      <c r="X56" s="42"/>
      <c r="Y56" s="12"/>
      <c r="Z56" s="42"/>
      <c r="AA56" s="61"/>
      <c r="AB56" s="42"/>
      <c r="AC56" s="37"/>
      <c r="AD56" s="37"/>
      <c r="AE56" s="37"/>
      <c r="AF56" s="61"/>
      <c r="AG56" s="42"/>
      <c r="AH56" s="61"/>
      <c r="AI56" s="42"/>
      <c r="AJ56" s="61"/>
      <c r="AK56" s="42"/>
      <c r="AL56" s="61"/>
      <c r="AM56" s="159"/>
      <c r="AN56" s="72"/>
      <c r="AO56" s="37"/>
      <c r="AP56" s="37"/>
      <c r="AQ56" s="37"/>
      <c r="AR56" s="61"/>
      <c r="AS56" s="42"/>
      <c r="AT56" s="61"/>
      <c r="AU56" s="42"/>
      <c r="AV56" s="61"/>
      <c r="AW56" s="42"/>
      <c r="AX56" s="61"/>
      <c r="AY56" s="42"/>
      <c r="AZ56" s="61"/>
      <c r="BA56" s="42"/>
      <c r="BB56" s="61"/>
      <c r="BC56" s="42"/>
      <c r="BD56" s="61"/>
      <c r="BE56" s="67"/>
      <c r="BF56" s="67"/>
      <c r="BG56" s="67"/>
      <c r="BH56" s="67"/>
      <c r="BI56" s="67"/>
    </row>
    <row r="57" spans="2:61" ht="18">
      <c r="B57" s="13"/>
      <c r="C57" s="32"/>
      <c r="D57" s="14"/>
      <c r="E57" s="14"/>
      <c r="F57" s="14"/>
      <c r="G57" s="36"/>
      <c r="H57" s="36"/>
      <c r="I57" s="127"/>
      <c r="J57" s="36"/>
      <c r="K57" s="43"/>
      <c r="L57" s="43"/>
      <c r="M57" s="155"/>
      <c r="N57" s="116"/>
      <c r="O57" s="62"/>
      <c r="P57" s="14"/>
      <c r="Q57" s="62"/>
      <c r="R57" s="43"/>
      <c r="S57" s="62"/>
      <c r="T57" s="43"/>
      <c r="U57" s="62"/>
      <c r="V57" s="43"/>
      <c r="W57" s="14"/>
      <c r="X57" s="43"/>
      <c r="Y57" s="14"/>
      <c r="Z57" s="43"/>
      <c r="AA57" s="62"/>
      <c r="AB57" s="43"/>
      <c r="AC57" s="38"/>
      <c r="AD57" s="38"/>
      <c r="AE57" s="38"/>
      <c r="AF57" s="62"/>
      <c r="AG57" s="43"/>
      <c r="AH57" s="62"/>
      <c r="AI57" s="43"/>
      <c r="AJ57" s="62"/>
      <c r="AK57" s="43"/>
      <c r="AL57" s="62"/>
      <c r="AM57" s="160"/>
      <c r="AN57" s="73"/>
      <c r="AO57" s="38"/>
      <c r="AP57" s="38"/>
      <c r="AQ57" s="38"/>
      <c r="AR57" s="62"/>
      <c r="AS57" s="43"/>
      <c r="AT57" s="62"/>
      <c r="AU57" s="43"/>
      <c r="AV57" s="62"/>
      <c r="AW57" s="43"/>
      <c r="AX57" s="62"/>
      <c r="AY57" s="43"/>
      <c r="AZ57" s="62"/>
      <c r="BA57" s="43"/>
      <c r="BB57" s="62"/>
      <c r="BC57" s="43"/>
      <c r="BD57" s="62"/>
      <c r="BE57" s="102"/>
      <c r="BF57" s="102"/>
      <c r="BG57" s="102"/>
      <c r="BH57" s="102"/>
      <c r="BI57" s="102"/>
    </row>
    <row r="58" spans="2:61" ht="18">
      <c r="B58" s="11"/>
      <c r="C58" s="31"/>
      <c r="D58" s="12"/>
      <c r="E58" s="12"/>
      <c r="F58" s="12"/>
      <c r="G58" s="35"/>
      <c r="H58" s="35"/>
      <c r="I58" s="126"/>
      <c r="J58" s="35"/>
      <c r="K58" s="42"/>
      <c r="L58" s="42"/>
      <c r="M58" s="154"/>
      <c r="N58" s="117"/>
      <c r="O58" s="61"/>
      <c r="P58" s="12"/>
      <c r="Q58" s="61"/>
      <c r="R58" s="42"/>
      <c r="S58" s="61"/>
      <c r="T58" s="42"/>
      <c r="U58" s="61"/>
      <c r="V58" s="42"/>
      <c r="W58" s="12"/>
      <c r="X58" s="42"/>
      <c r="Y58" s="12"/>
      <c r="Z58" s="42"/>
      <c r="AA58" s="61"/>
      <c r="AB58" s="42"/>
      <c r="AC58" s="37"/>
      <c r="AD58" s="37"/>
      <c r="AE58" s="37"/>
      <c r="AF58" s="61"/>
      <c r="AG58" s="42"/>
      <c r="AH58" s="61"/>
      <c r="AI58" s="42"/>
      <c r="AJ58" s="61"/>
      <c r="AK58" s="42"/>
      <c r="AL58" s="61"/>
      <c r="AM58" s="159"/>
      <c r="AN58" s="72"/>
      <c r="AO58" s="37"/>
      <c r="AP58" s="37"/>
      <c r="AQ58" s="37"/>
      <c r="AR58" s="61"/>
      <c r="AS58" s="42"/>
      <c r="AT58" s="61"/>
      <c r="AU58" s="42"/>
      <c r="AV58" s="61"/>
      <c r="AW58" s="42"/>
      <c r="AX58" s="61"/>
      <c r="AY58" s="42"/>
      <c r="AZ58" s="61"/>
      <c r="BA58" s="42"/>
      <c r="BB58" s="61"/>
      <c r="BC58" s="42"/>
      <c r="BD58" s="61"/>
      <c r="BE58" s="67"/>
      <c r="BF58" s="67"/>
      <c r="BG58" s="67"/>
      <c r="BH58" s="67"/>
      <c r="BI58" s="67"/>
    </row>
    <row r="59" spans="2:61" ht="18">
      <c r="B59" s="13"/>
      <c r="C59" s="32"/>
      <c r="D59" s="14"/>
      <c r="E59" s="14"/>
      <c r="F59" s="14"/>
      <c r="G59" s="36"/>
      <c r="H59" s="36"/>
      <c r="I59" s="127"/>
      <c r="J59" s="36"/>
      <c r="K59" s="43"/>
      <c r="L59" s="43"/>
      <c r="M59" s="155"/>
      <c r="N59" s="116"/>
      <c r="O59" s="62"/>
      <c r="P59" s="14"/>
      <c r="Q59" s="62"/>
      <c r="R59" s="43"/>
      <c r="S59" s="62"/>
      <c r="T59" s="43"/>
      <c r="U59" s="62"/>
      <c r="V59" s="43"/>
      <c r="W59" s="14"/>
      <c r="X59" s="43"/>
      <c r="Y59" s="14"/>
      <c r="Z59" s="43"/>
      <c r="AA59" s="62"/>
      <c r="AB59" s="43"/>
      <c r="AC59" s="38"/>
      <c r="AD59" s="38"/>
      <c r="AE59" s="38"/>
      <c r="AF59" s="62"/>
      <c r="AG59" s="43"/>
      <c r="AH59" s="62"/>
      <c r="AI59" s="43"/>
      <c r="AJ59" s="62"/>
      <c r="AK59" s="43"/>
      <c r="AL59" s="62"/>
      <c r="AM59" s="160"/>
      <c r="AN59" s="73"/>
      <c r="AO59" s="38"/>
      <c r="AP59" s="38"/>
      <c r="AQ59" s="38"/>
      <c r="AR59" s="62"/>
      <c r="AS59" s="43"/>
      <c r="AT59" s="62"/>
      <c r="AU59" s="43"/>
      <c r="AV59" s="62"/>
      <c r="AW59" s="43"/>
      <c r="AX59" s="62"/>
      <c r="AY59" s="43"/>
      <c r="AZ59" s="62"/>
      <c r="BA59" s="43"/>
      <c r="BB59" s="62"/>
      <c r="BC59" s="43"/>
      <c r="BD59" s="62"/>
      <c r="BE59" s="102"/>
      <c r="BF59" s="102"/>
      <c r="BG59" s="102"/>
      <c r="BH59" s="102"/>
      <c r="BI59" s="102"/>
    </row>
    <row r="60" spans="2:61" ht="18">
      <c r="B60" s="11"/>
      <c r="C60" s="31"/>
      <c r="D60" s="12"/>
      <c r="E60" s="12"/>
      <c r="F60" s="12"/>
      <c r="G60" s="35"/>
      <c r="H60" s="35"/>
      <c r="I60" s="126"/>
      <c r="J60" s="35"/>
      <c r="K60" s="42"/>
      <c r="L60" s="42"/>
      <c r="M60" s="154"/>
      <c r="N60" s="117"/>
      <c r="O60" s="61"/>
      <c r="P60" s="12"/>
      <c r="Q60" s="61"/>
      <c r="R60" s="42"/>
      <c r="S60" s="61"/>
      <c r="T60" s="42"/>
      <c r="U60" s="61"/>
      <c r="V60" s="42"/>
      <c r="W60" s="12"/>
      <c r="X60" s="42"/>
      <c r="Y60" s="12"/>
      <c r="Z60" s="42"/>
      <c r="AA60" s="61"/>
      <c r="AB60" s="42"/>
      <c r="AC60" s="37"/>
      <c r="AD60" s="37"/>
      <c r="AE60" s="37"/>
      <c r="AF60" s="61"/>
      <c r="AG60" s="42"/>
      <c r="AH60" s="61"/>
      <c r="AI60" s="42"/>
      <c r="AJ60" s="61"/>
      <c r="AK60" s="42"/>
      <c r="AL60" s="61"/>
      <c r="AM60" s="159"/>
      <c r="AN60" s="72"/>
      <c r="AO60" s="37"/>
      <c r="AP60" s="37"/>
      <c r="AQ60" s="37"/>
      <c r="AR60" s="61"/>
      <c r="AS60" s="42"/>
      <c r="AT60" s="61"/>
      <c r="AU60" s="42"/>
      <c r="AV60" s="61"/>
      <c r="AW60" s="42"/>
      <c r="AX60" s="61"/>
      <c r="AY60" s="42"/>
      <c r="AZ60" s="61"/>
      <c r="BA60" s="42"/>
      <c r="BB60" s="61"/>
      <c r="BC60" s="42"/>
      <c r="BD60" s="61"/>
      <c r="BE60" s="67"/>
      <c r="BF60" s="67"/>
      <c r="BG60" s="67"/>
      <c r="BH60" s="67"/>
      <c r="BI60" s="67"/>
    </row>
    <row r="61" spans="2:61" ht="18">
      <c r="B61" s="13"/>
      <c r="C61" s="32"/>
      <c r="D61" s="14"/>
      <c r="E61" s="14"/>
      <c r="F61" s="14"/>
      <c r="G61" s="36"/>
      <c r="H61" s="36"/>
      <c r="I61" s="127"/>
      <c r="J61" s="36"/>
      <c r="K61" s="43"/>
      <c r="L61" s="43"/>
      <c r="M61" s="155"/>
      <c r="N61" s="116"/>
      <c r="O61" s="62"/>
      <c r="P61" s="14"/>
      <c r="Q61" s="62"/>
      <c r="R61" s="43"/>
      <c r="S61" s="62"/>
      <c r="T61" s="43"/>
      <c r="U61" s="62"/>
      <c r="V61" s="43"/>
      <c r="W61" s="14"/>
      <c r="X61" s="43"/>
      <c r="Y61" s="14"/>
      <c r="Z61" s="43"/>
      <c r="AA61" s="62"/>
      <c r="AB61" s="43"/>
      <c r="AC61" s="38"/>
      <c r="AD61" s="38"/>
      <c r="AE61" s="38"/>
      <c r="AF61" s="62"/>
      <c r="AG61" s="43"/>
      <c r="AH61" s="62"/>
      <c r="AI61" s="43"/>
      <c r="AJ61" s="62"/>
      <c r="AK61" s="43"/>
      <c r="AL61" s="62"/>
      <c r="AM61" s="160"/>
      <c r="AN61" s="73"/>
      <c r="AO61" s="38"/>
      <c r="AP61" s="38"/>
      <c r="AQ61" s="38"/>
      <c r="AR61" s="62"/>
      <c r="AS61" s="43"/>
      <c r="AT61" s="62"/>
      <c r="AU61" s="43"/>
      <c r="AV61" s="62"/>
      <c r="AW61" s="43"/>
      <c r="AX61" s="62"/>
      <c r="AY61" s="43"/>
      <c r="AZ61" s="62"/>
      <c r="BA61" s="43"/>
      <c r="BB61" s="62"/>
      <c r="BC61" s="43"/>
      <c r="BD61" s="62"/>
      <c r="BE61" s="102"/>
      <c r="BF61" s="102"/>
      <c r="BG61" s="102"/>
      <c r="BH61" s="102"/>
      <c r="BI61" s="102"/>
    </row>
    <row r="62" spans="2:61" ht="18">
      <c r="B62" s="11"/>
      <c r="C62" s="31"/>
      <c r="D62" s="12"/>
      <c r="E62" s="12"/>
      <c r="F62" s="12"/>
      <c r="G62" s="35"/>
      <c r="H62" s="35"/>
      <c r="I62" s="126"/>
      <c r="J62" s="35"/>
      <c r="K62" s="42"/>
      <c r="L62" s="42"/>
      <c r="M62" s="154"/>
      <c r="N62" s="117"/>
      <c r="O62" s="61"/>
      <c r="P62" s="12"/>
      <c r="Q62" s="61"/>
      <c r="R62" s="42"/>
      <c r="S62" s="61"/>
      <c r="T62" s="42"/>
      <c r="U62" s="61"/>
      <c r="V62" s="42"/>
      <c r="W62" s="12"/>
      <c r="X62" s="42"/>
      <c r="Y62" s="12"/>
      <c r="Z62" s="42"/>
      <c r="AA62" s="61"/>
      <c r="AB62" s="42"/>
      <c r="AC62" s="37"/>
      <c r="AD62" s="37"/>
      <c r="AE62" s="37"/>
      <c r="AF62" s="61"/>
      <c r="AG62" s="42"/>
      <c r="AH62" s="61"/>
      <c r="AI62" s="42"/>
      <c r="AJ62" s="61"/>
      <c r="AK62" s="42"/>
      <c r="AL62" s="61"/>
      <c r="AM62" s="159"/>
      <c r="AN62" s="72"/>
      <c r="AO62" s="37"/>
      <c r="AP62" s="37"/>
      <c r="AQ62" s="37"/>
      <c r="AR62" s="61"/>
      <c r="AS62" s="42"/>
      <c r="AT62" s="61"/>
      <c r="AU62" s="42"/>
      <c r="AV62" s="61"/>
      <c r="AW62" s="42"/>
      <c r="AX62" s="61"/>
      <c r="AY62" s="42"/>
      <c r="AZ62" s="61"/>
      <c r="BA62" s="42"/>
      <c r="BB62" s="61"/>
      <c r="BC62" s="42"/>
      <c r="BD62" s="61"/>
      <c r="BE62" s="67"/>
      <c r="BF62" s="67"/>
      <c r="BG62" s="67"/>
      <c r="BH62" s="67"/>
      <c r="BI62" s="67"/>
    </row>
    <row r="63" spans="2:61" ht="18">
      <c r="B63" s="13"/>
      <c r="C63" s="32"/>
      <c r="D63" s="14"/>
      <c r="E63" s="14"/>
      <c r="F63" s="14"/>
      <c r="G63" s="36"/>
      <c r="H63" s="36"/>
      <c r="I63" s="127"/>
      <c r="J63" s="36"/>
      <c r="K63" s="43"/>
      <c r="L63" s="43"/>
      <c r="M63" s="155"/>
      <c r="N63" s="116"/>
      <c r="O63" s="62"/>
      <c r="P63" s="14"/>
      <c r="Q63" s="62"/>
      <c r="R63" s="43"/>
      <c r="S63" s="62"/>
      <c r="T63" s="43"/>
      <c r="U63" s="62"/>
      <c r="V63" s="43"/>
      <c r="W63" s="14"/>
      <c r="X63" s="43"/>
      <c r="Y63" s="14"/>
      <c r="Z63" s="43"/>
      <c r="AA63" s="62"/>
      <c r="AB63" s="43"/>
      <c r="AC63" s="38"/>
      <c r="AD63" s="38"/>
      <c r="AE63" s="38"/>
      <c r="AF63" s="62"/>
      <c r="AG63" s="43"/>
      <c r="AH63" s="62"/>
      <c r="AI63" s="43"/>
      <c r="AJ63" s="62"/>
      <c r="AK63" s="43"/>
      <c r="AL63" s="62"/>
      <c r="AM63" s="160"/>
      <c r="AN63" s="73"/>
      <c r="AO63" s="38"/>
      <c r="AP63" s="38"/>
      <c r="AQ63" s="38"/>
      <c r="AR63" s="62"/>
      <c r="AS63" s="43"/>
      <c r="AT63" s="62"/>
      <c r="AU63" s="43"/>
      <c r="AV63" s="62"/>
      <c r="AW63" s="43"/>
      <c r="AX63" s="62"/>
      <c r="AY63" s="43"/>
      <c r="AZ63" s="62"/>
      <c r="BA63" s="43"/>
      <c r="BB63" s="62"/>
      <c r="BC63" s="43"/>
      <c r="BD63" s="62"/>
      <c r="BE63" s="102"/>
      <c r="BF63" s="102"/>
      <c r="BG63" s="102"/>
      <c r="BH63" s="102"/>
      <c r="BI63" s="102"/>
    </row>
    <row r="64" spans="2:61" ht="18">
      <c r="B64" s="11"/>
      <c r="C64" s="31"/>
      <c r="D64" s="12"/>
      <c r="E64" s="12"/>
      <c r="F64" s="12"/>
      <c r="G64" s="35"/>
      <c r="H64" s="35"/>
      <c r="I64" s="126"/>
      <c r="J64" s="35"/>
      <c r="K64" s="42"/>
      <c r="L64" s="42"/>
      <c r="M64" s="154"/>
      <c r="N64" s="117"/>
      <c r="O64" s="61"/>
      <c r="P64" s="12"/>
      <c r="Q64" s="61"/>
      <c r="R64" s="42"/>
      <c r="S64" s="61"/>
      <c r="T64" s="42"/>
      <c r="U64" s="61"/>
      <c r="V64" s="42"/>
      <c r="W64" s="12"/>
      <c r="X64" s="42"/>
      <c r="Y64" s="12"/>
      <c r="Z64" s="42"/>
      <c r="AA64" s="61"/>
      <c r="AB64" s="42"/>
      <c r="AC64" s="37"/>
      <c r="AD64" s="37"/>
      <c r="AE64" s="37"/>
      <c r="AF64" s="61"/>
      <c r="AG64" s="42"/>
      <c r="AH64" s="61"/>
      <c r="AI64" s="42"/>
      <c r="AJ64" s="61"/>
      <c r="AK64" s="42"/>
      <c r="AL64" s="61"/>
      <c r="AM64" s="159"/>
      <c r="AN64" s="72"/>
      <c r="AO64" s="37"/>
      <c r="AP64" s="37"/>
      <c r="AQ64" s="37"/>
      <c r="AR64" s="61"/>
      <c r="AS64" s="42"/>
      <c r="AT64" s="61"/>
      <c r="AU64" s="42"/>
      <c r="AV64" s="61"/>
      <c r="AW64" s="42"/>
      <c r="AX64" s="61"/>
      <c r="AY64" s="42"/>
      <c r="AZ64" s="61"/>
      <c r="BA64" s="42"/>
      <c r="BB64" s="61"/>
      <c r="BC64" s="42"/>
      <c r="BD64" s="61"/>
      <c r="BE64" s="67"/>
      <c r="BF64" s="67"/>
      <c r="BG64" s="67"/>
      <c r="BH64" s="67"/>
      <c r="BI64" s="67"/>
    </row>
    <row r="65" spans="2:61" ht="18">
      <c r="B65" s="13"/>
      <c r="C65" s="32"/>
      <c r="D65" s="14"/>
      <c r="E65" s="14"/>
      <c r="F65" s="14"/>
      <c r="G65" s="36"/>
      <c r="H65" s="36"/>
      <c r="I65" s="127"/>
      <c r="J65" s="36"/>
      <c r="K65" s="43"/>
      <c r="L65" s="43"/>
      <c r="M65" s="155"/>
      <c r="N65" s="116"/>
      <c r="O65" s="62"/>
      <c r="P65" s="14"/>
      <c r="Q65" s="62"/>
      <c r="R65" s="43"/>
      <c r="S65" s="62"/>
      <c r="T65" s="43"/>
      <c r="U65" s="62"/>
      <c r="V65" s="43"/>
      <c r="W65" s="14"/>
      <c r="X65" s="43"/>
      <c r="Y65" s="14"/>
      <c r="Z65" s="43"/>
      <c r="AA65" s="62"/>
      <c r="AB65" s="43"/>
      <c r="AC65" s="38"/>
      <c r="AD65" s="38"/>
      <c r="AE65" s="38"/>
      <c r="AF65" s="62"/>
      <c r="AG65" s="43"/>
      <c r="AH65" s="62"/>
      <c r="AI65" s="43"/>
      <c r="AJ65" s="62"/>
      <c r="AK65" s="43"/>
      <c r="AL65" s="62"/>
      <c r="AM65" s="160"/>
      <c r="AN65" s="73"/>
      <c r="AO65" s="38"/>
      <c r="AP65" s="38"/>
      <c r="AQ65" s="38"/>
      <c r="AR65" s="62"/>
      <c r="AS65" s="43"/>
      <c r="AT65" s="62"/>
      <c r="AU65" s="43"/>
      <c r="AV65" s="62"/>
      <c r="AW65" s="43"/>
      <c r="AX65" s="62"/>
      <c r="AY65" s="43"/>
      <c r="AZ65" s="62"/>
      <c r="BA65" s="43"/>
      <c r="BB65" s="62"/>
      <c r="BC65" s="43"/>
      <c r="BD65" s="62"/>
      <c r="BE65" s="102"/>
      <c r="BF65" s="102"/>
      <c r="BG65" s="102"/>
      <c r="BH65" s="102"/>
      <c r="BI65" s="102"/>
    </row>
    <row r="66" spans="2:61" ht="18">
      <c r="B66" s="11"/>
      <c r="C66" s="31"/>
      <c r="D66" s="12"/>
      <c r="E66" s="12"/>
      <c r="F66" s="12"/>
      <c r="G66" s="35"/>
      <c r="H66" s="35"/>
      <c r="I66" s="126"/>
      <c r="J66" s="35"/>
      <c r="K66" s="42"/>
      <c r="L66" s="42"/>
      <c r="M66" s="154"/>
      <c r="N66" s="117"/>
      <c r="O66" s="61"/>
      <c r="P66" s="12"/>
      <c r="Q66" s="61"/>
      <c r="R66" s="42"/>
      <c r="S66" s="61"/>
      <c r="T66" s="42"/>
      <c r="U66" s="61"/>
      <c r="V66" s="42"/>
      <c r="W66" s="12"/>
      <c r="X66" s="42"/>
      <c r="Y66" s="12"/>
      <c r="Z66" s="42"/>
      <c r="AA66" s="61"/>
      <c r="AB66" s="42"/>
      <c r="AC66" s="37"/>
      <c r="AD66" s="37"/>
      <c r="AE66" s="37"/>
      <c r="AF66" s="61"/>
      <c r="AG66" s="42"/>
      <c r="AH66" s="61"/>
      <c r="AI66" s="42"/>
      <c r="AJ66" s="61"/>
      <c r="AK66" s="42"/>
      <c r="AL66" s="61"/>
      <c r="AM66" s="159"/>
      <c r="AN66" s="72"/>
      <c r="AO66" s="37"/>
      <c r="AP66" s="37"/>
      <c r="AQ66" s="37"/>
      <c r="AR66" s="61"/>
      <c r="AS66" s="42"/>
      <c r="AT66" s="61"/>
      <c r="AU66" s="42"/>
      <c r="AV66" s="61"/>
      <c r="AW66" s="42"/>
      <c r="AX66" s="61"/>
      <c r="AY66" s="42"/>
      <c r="AZ66" s="61"/>
      <c r="BA66" s="42"/>
      <c r="BB66" s="61"/>
      <c r="BC66" s="42"/>
      <c r="BD66" s="61"/>
      <c r="BE66" s="67"/>
      <c r="BF66" s="67"/>
      <c r="BG66" s="67"/>
      <c r="BH66" s="67"/>
      <c r="BI66" s="67"/>
    </row>
    <row r="67" spans="2:61" ht="18">
      <c r="B67" s="13"/>
      <c r="C67" s="32"/>
      <c r="D67" s="14"/>
      <c r="E67" s="14"/>
      <c r="F67" s="14"/>
      <c r="G67" s="36"/>
      <c r="H67" s="36"/>
      <c r="I67" s="127"/>
      <c r="J67" s="36"/>
      <c r="K67" s="43"/>
      <c r="L67" s="43"/>
      <c r="M67" s="155"/>
      <c r="N67" s="116"/>
      <c r="O67" s="62"/>
      <c r="P67" s="14"/>
      <c r="Q67" s="62"/>
      <c r="R67" s="43"/>
      <c r="S67" s="62"/>
      <c r="T67" s="43"/>
      <c r="U67" s="62"/>
      <c r="V67" s="43"/>
      <c r="W67" s="14"/>
      <c r="X67" s="43"/>
      <c r="Y67" s="14"/>
      <c r="Z67" s="43"/>
      <c r="AA67" s="62"/>
      <c r="AB67" s="43"/>
      <c r="AC67" s="38"/>
      <c r="AD67" s="38"/>
      <c r="AE67" s="38"/>
      <c r="AF67" s="62"/>
      <c r="AG67" s="43"/>
      <c r="AH67" s="62"/>
      <c r="AI67" s="43"/>
      <c r="AJ67" s="62"/>
      <c r="AK67" s="43"/>
      <c r="AL67" s="62"/>
      <c r="AM67" s="160"/>
      <c r="AN67" s="73"/>
      <c r="AO67" s="38"/>
      <c r="AP67" s="38"/>
      <c r="AQ67" s="38"/>
      <c r="AR67" s="62"/>
      <c r="AS67" s="43"/>
      <c r="AT67" s="62"/>
      <c r="AU67" s="43"/>
      <c r="AV67" s="62"/>
      <c r="AW67" s="43"/>
      <c r="AX67" s="62"/>
      <c r="AY67" s="43"/>
      <c r="AZ67" s="62"/>
      <c r="BA67" s="43"/>
      <c r="BB67" s="62"/>
      <c r="BC67" s="43"/>
      <c r="BD67" s="62"/>
      <c r="BE67" s="102"/>
      <c r="BF67" s="102"/>
      <c r="BG67" s="102"/>
      <c r="BH67" s="102"/>
      <c r="BI67" s="102"/>
    </row>
    <row r="68" spans="2:61" ht="18">
      <c r="B68" s="11"/>
      <c r="C68" s="31"/>
      <c r="D68" s="12"/>
      <c r="E68" s="12"/>
      <c r="F68" s="12"/>
      <c r="G68" s="35"/>
      <c r="H68" s="35"/>
      <c r="I68" s="126"/>
      <c r="J68" s="35"/>
      <c r="K68" s="42"/>
      <c r="L68" s="42"/>
      <c r="M68" s="154"/>
      <c r="N68" s="117"/>
      <c r="O68" s="61"/>
      <c r="P68" s="12"/>
      <c r="Q68" s="61"/>
      <c r="R68" s="42"/>
      <c r="S68" s="61"/>
      <c r="T68" s="42"/>
      <c r="U68" s="61"/>
      <c r="V68" s="42"/>
      <c r="W68" s="12"/>
      <c r="X68" s="42"/>
      <c r="Y68" s="12"/>
      <c r="Z68" s="42"/>
      <c r="AA68" s="61"/>
      <c r="AB68" s="42"/>
      <c r="AC68" s="37"/>
      <c r="AD68" s="37"/>
      <c r="AE68" s="37"/>
      <c r="AF68" s="61"/>
      <c r="AG68" s="42"/>
      <c r="AH68" s="61"/>
      <c r="AI68" s="42"/>
      <c r="AJ68" s="61"/>
      <c r="AK68" s="42"/>
      <c r="AL68" s="61"/>
      <c r="AM68" s="159"/>
      <c r="AN68" s="72"/>
      <c r="AO68" s="37"/>
      <c r="AP68" s="37"/>
      <c r="AQ68" s="37"/>
      <c r="AR68" s="61"/>
      <c r="AS68" s="42"/>
      <c r="AT68" s="61"/>
      <c r="AU68" s="42"/>
      <c r="AV68" s="61"/>
      <c r="AW68" s="42"/>
      <c r="AX68" s="61"/>
      <c r="AY68" s="42"/>
      <c r="AZ68" s="61"/>
      <c r="BA68" s="42"/>
      <c r="BB68" s="61"/>
      <c r="BC68" s="42"/>
      <c r="BD68" s="61"/>
      <c r="BE68" s="67"/>
      <c r="BF68" s="67"/>
      <c r="BG68" s="67"/>
      <c r="BH68" s="67"/>
      <c r="BI68" s="67"/>
    </row>
    <row r="69" spans="2:61" ht="18">
      <c r="B69" s="13"/>
      <c r="C69" s="32"/>
      <c r="D69" s="14"/>
      <c r="E69" s="14"/>
      <c r="F69" s="14"/>
      <c r="G69" s="36"/>
      <c r="H69" s="36"/>
      <c r="I69" s="127"/>
      <c r="J69" s="36"/>
      <c r="K69" s="43"/>
      <c r="L69" s="43"/>
      <c r="M69" s="155"/>
      <c r="N69" s="116"/>
      <c r="O69" s="62"/>
      <c r="P69" s="14"/>
      <c r="Q69" s="62"/>
      <c r="R69" s="43"/>
      <c r="S69" s="62"/>
      <c r="T69" s="43"/>
      <c r="U69" s="62"/>
      <c r="V69" s="43"/>
      <c r="W69" s="14"/>
      <c r="X69" s="43"/>
      <c r="Y69" s="14"/>
      <c r="Z69" s="43"/>
      <c r="AA69" s="62"/>
      <c r="AB69" s="43"/>
      <c r="AC69" s="38"/>
      <c r="AD69" s="38"/>
      <c r="AE69" s="38"/>
      <c r="AF69" s="62"/>
      <c r="AG69" s="43"/>
      <c r="AH69" s="62"/>
      <c r="AI69" s="43"/>
      <c r="AJ69" s="62"/>
      <c r="AK69" s="43"/>
      <c r="AL69" s="62"/>
      <c r="AM69" s="160"/>
      <c r="AN69" s="73"/>
      <c r="AO69" s="38"/>
      <c r="AP69" s="38"/>
      <c r="AQ69" s="38"/>
      <c r="AR69" s="62"/>
      <c r="AS69" s="43"/>
      <c r="AT69" s="62"/>
      <c r="AU69" s="43"/>
      <c r="AV69" s="62"/>
      <c r="AW69" s="43"/>
      <c r="AX69" s="62"/>
      <c r="AY69" s="43"/>
      <c r="AZ69" s="62"/>
      <c r="BA69" s="43"/>
      <c r="BB69" s="62"/>
      <c r="BC69" s="43"/>
      <c r="BD69" s="62"/>
      <c r="BE69" s="102"/>
      <c r="BF69" s="102"/>
      <c r="BG69" s="102"/>
      <c r="BH69" s="102"/>
      <c r="BI69" s="102"/>
    </row>
    <row r="70" spans="2:61" ht="18">
      <c r="B70" s="11"/>
      <c r="C70" s="31"/>
      <c r="D70" s="12"/>
      <c r="E70" s="12"/>
      <c r="F70" s="12"/>
      <c r="G70" s="35"/>
      <c r="H70" s="35"/>
      <c r="I70" s="126"/>
      <c r="J70" s="35"/>
      <c r="K70" s="42"/>
      <c r="L70" s="42"/>
      <c r="M70" s="154"/>
      <c r="N70" s="117"/>
      <c r="O70" s="61"/>
      <c r="P70" s="12"/>
      <c r="Q70" s="61"/>
      <c r="R70" s="42"/>
      <c r="S70" s="61"/>
      <c r="T70" s="42"/>
      <c r="U70" s="61"/>
      <c r="V70" s="42"/>
      <c r="W70" s="12"/>
      <c r="X70" s="42"/>
      <c r="Y70" s="12"/>
      <c r="Z70" s="42"/>
      <c r="AA70" s="61"/>
      <c r="AB70" s="42"/>
      <c r="AC70" s="37"/>
      <c r="AD70" s="37"/>
      <c r="AE70" s="37"/>
      <c r="AF70" s="61"/>
      <c r="AG70" s="42"/>
      <c r="AH70" s="61"/>
      <c r="AI70" s="42"/>
      <c r="AJ70" s="61"/>
      <c r="AK70" s="42"/>
      <c r="AL70" s="61"/>
      <c r="AM70" s="159"/>
      <c r="AN70" s="72"/>
      <c r="AO70" s="37"/>
      <c r="AP70" s="37"/>
      <c r="AQ70" s="37"/>
      <c r="AR70" s="61"/>
      <c r="AS70" s="42"/>
      <c r="AT70" s="61"/>
      <c r="AU70" s="42"/>
      <c r="AV70" s="61"/>
      <c r="AW70" s="42"/>
      <c r="AX70" s="61"/>
      <c r="AY70" s="42"/>
      <c r="AZ70" s="61"/>
      <c r="BA70" s="42"/>
      <c r="BB70" s="61"/>
      <c r="BC70" s="42"/>
      <c r="BD70" s="61"/>
      <c r="BE70" s="67"/>
      <c r="BF70" s="67"/>
      <c r="BG70" s="67"/>
      <c r="BH70" s="67"/>
      <c r="BI70" s="67"/>
    </row>
    <row r="71" spans="2:61" ht="18">
      <c r="B71" s="13"/>
      <c r="C71" s="32"/>
      <c r="D71" s="14"/>
      <c r="E71" s="14"/>
      <c r="F71" s="14"/>
      <c r="G71" s="36"/>
      <c r="H71" s="36"/>
      <c r="I71" s="127"/>
      <c r="J71" s="36"/>
      <c r="K71" s="43"/>
      <c r="L71" s="43"/>
      <c r="M71" s="155"/>
      <c r="N71" s="116"/>
      <c r="O71" s="62"/>
      <c r="P71" s="14"/>
      <c r="Q71" s="62"/>
      <c r="R71" s="43"/>
      <c r="S71" s="62"/>
      <c r="T71" s="43"/>
      <c r="U71" s="62"/>
      <c r="V71" s="43"/>
      <c r="W71" s="14"/>
      <c r="X71" s="43"/>
      <c r="Y71" s="14"/>
      <c r="Z71" s="43"/>
      <c r="AA71" s="62"/>
      <c r="AB71" s="43"/>
      <c r="AC71" s="38"/>
      <c r="AD71" s="38"/>
      <c r="AE71" s="38"/>
      <c r="AF71" s="62"/>
      <c r="AG71" s="43"/>
      <c r="AH71" s="62"/>
      <c r="AI71" s="43"/>
      <c r="AJ71" s="62"/>
      <c r="AK71" s="43"/>
      <c r="AL71" s="62"/>
      <c r="AM71" s="160"/>
      <c r="AN71" s="73"/>
      <c r="AO71" s="38"/>
      <c r="AP71" s="38"/>
      <c r="AQ71" s="38"/>
      <c r="AR71" s="62"/>
      <c r="AS71" s="43"/>
      <c r="AT71" s="62"/>
      <c r="AU71" s="43"/>
      <c r="AV71" s="62"/>
      <c r="AW71" s="43"/>
      <c r="AX71" s="62"/>
      <c r="AY71" s="43"/>
      <c r="AZ71" s="62"/>
      <c r="BA71" s="43"/>
      <c r="BB71" s="62"/>
      <c r="BC71" s="43"/>
      <c r="BD71" s="62"/>
      <c r="BE71" s="102"/>
      <c r="BF71" s="102"/>
      <c r="BG71" s="102"/>
      <c r="BH71" s="102"/>
      <c r="BI71" s="102"/>
    </row>
    <row r="72" spans="2:61" ht="18">
      <c r="B72" s="11"/>
      <c r="C72" s="31"/>
      <c r="D72" s="12"/>
      <c r="E72" s="12"/>
      <c r="F72" s="12"/>
      <c r="G72" s="35"/>
      <c r="H72" s="35"/>
      <c r="I72" s="126"/>
      <c r="J72" s="35"/>
      <c r="K72" s="42"/>
      <c r="L72" s="42"/>
      <c r="M72" s="154"/>
      <c r="N72" s="117"/>
      <c r="O72" s="61"/>
      <c r="P72" s="12"/>
      <c r="Q72" s="61"/>
      <c r="R72" s="42"/>
      <c r="S72" s="61"/>
      <c r="T72" s="42"/>
      <c r="U72" s="61"/>
      <c r="V72" s="42"/>
      <c r="W72" s="12"/>
      <c r="X72" s="42"/>
      <c r="Y72" s="12"/>
      <c r="Z72" s="42"/>
      <c r="AA72" s="61"/>
      <c r="AB72" s="42"/>
      <c r="AC72" s="37"/>
      <c r="AD72" s="37"/>
      <c r="AE72" s="37"/>
      <c r="AF72" s="61"/>
      <c r="AG72" s="42"/>
      <c r="AH72" s="61"/>
      <c r="AI72" s="42"/>
      <c r="AJ72" s="61"/>
      <c r="AK72" s="42"/>
      <c r="AL72" s="61"/>
      <c r="AM72" s="159"/>
      <c r="AN72" s="72"/>
      <c r="AO72" s="37"/>
      <c r="AP72" s="37"/>
      <c r="AQ72" s="37"/>
      <c r="AR72" s="61"/>
      <c r="AS72" s="42"/>
      <c r="AT72" s="61"/>
      <c r="AU72" s="42"/>
      <c r="AV72" s="61"/>
      <c r="AW72" s="42"/>
      <c r="AX72" s="61"/>
      <c r="AY72" s="42"/>
      <c r="AZ72" s="61"/>
      <c r="BA72" s="42"/>
      <c r="BB72" s="61"/>
      <c r="BC72" s="42"/>
      <c r="BD72" s="61"/>
      <c r="BE72" s="67"/>
      <c r="BF72" s="67"/>
      <c r="BG72" s="67"/>
      <c r="BH72" s="67"/>
      <c r="BI72" s="67"/>
    </row>
    <row r="73" spans="2:61" ht="18">
      <c r="B73" s="13"/>
      <c r="C73" s="32"/>
      <c r="D73" s="14"/>
      <c r="E73" s="14"/>
      <c r="F73" s="14"/>
      <c r="G73" s="36"/>
      <c r="H73" s="36"/>
      <c r="I73" s="127"/>
      <c r="J73" s="36"/>
      <c r="K73" s="43"/>
      <c r="L73" s="43"/>
      <c r="M73" s="155"/>
      <c r="N73" s="116"/>
      <c r="O73" s="62"/>
      <c r="P73" s="14"/>
      <c r="Q73" s="62"/>
      <c r="R73" s="43"/>
      <c r="S73" s="62"/>
      <c r="T73" s="43"/>
      <c r="U73" s="62"/>
      <c r="V73" s="43"/>
      <c r="W73" s="14"/>
      <c r="X73" s="43"/>
      <c r="Y73" s="14"/>
      <c r="Z73" s="43"/>
      <c r="AA73" s="62"/>
      <c r="AB73" s="43"/>
      <c r="AC73" s="38"/>
      <c r="AD73" s="38"/>
      <c r="AE73" s="38"/>
      <c r="AF73" s="62"/>
      <c r="AG73" s="43"/>
      <c r="AH73" s="62"/>
      <c r="AI73" s="43"/>
      <c r="AJ73" s="62"/>
      <c r="AK73" s="43"/>
      <c r="AL73" s="62"/>
      <c r="AM73" s="160"/>
      <c r="AN73" s="73"/>
      <c r="AO73" s="38"/>
      <c r="AP73" s="38"/>
      <c r="AQ73" s="38"/>
      <c r="AR73" s="62"/>
      <c r="AS73" s="43"/>
      <c r="AT73" s="62"/>
      <c r="AU73" s="43"/>
      <c r="AV73" s="62"/>
      <c r="AW73" s="43"/>
      <c r="AX73" s="62"/>
      <c r="AY73" s="43"/>
      <c r="AZ73" s="62"/>
      <c r="BA73" s="43"/>
      <c r="BB73" s="62"/>
      <c r="BC73" s="43"/>
      <c r="BD73" s="62"/>
      <c r="BE73" s="102"/>
      <c r="BF73" s="102"/>
      <c r="BG73" s="102"/>
      <c r="BH73" s="102"/>
      <c r="BI73" s="102"/>
    </row>
    <row r="74" spans="2:61" ht="18">
      <c r="B74" s="11"/>
      <c r="C74" s="31"/>
      <c r="D74" s="12"/>
      <c r="E74" s="12"/>
      <c r="F74" s="12"/>
      <c r="G74" s="35"/>
      <c r="H74" s="35"/>
      <c r="I74" s="126"/>
      <c r="J74" s="35"/>
      <c r="K74" s="42"/>
      <c r="L74" s="42"/>
      <c r="M74" s="154"/>
      <c r="N74" s="117"/>
      <c r="O74" s="61"/>
      <c r="P74" s="12"/>
      <c r="Q74" s="61"/>
      <c r="R74" s="42"/>
      <c r="S74" s="61"/>
      <c r="T74" s="42"/>
      <c r="U74" s="61"/>
      <c r="V74" s="42"/>
      <c r="W74" s="12"/>
      <c r="X74" s="42"/>
      <c r="Y74" s="12"/>
      <c r="Z74" s="42"/>
      <c r="AA74" s="61"/>
      <c r="AB74" s="42"/>
      <c r="AC74" s="37"/>
      <c r="AD74" s="37"/>
      <c r="AE74" s="37"/>
      <c r="AF74" s="61"/>
      <c r="AG74" s="42"/>
      <c r="AH74" s="61"/>
      <c r="AI74" s="42"/>
      <c r="AJ74" s="61"/>
      <c r="AK74" s="42"/>
      <c r="AL74" s="61"/>
      <c r="AM74" s="159"/>
      <c r="AN74" s="72"/>
      <c r="AO74" s="37"/>
      <c r="AP74" s="37"/>
      <c r="AQ74" s="37"/>
      <c r="AR74" s="61"/>
      <c r="AS74" s="42"/>
      <c r="AT74" s="61"/>
      <c r="AU74" s="42"/>
      <c r="AV74" s="61"/>
      <c r="AW74" s="42"/>
      <c r="AX74" s="61"/>
      <c r="AY74" s="42"/>
      <c r="AZ74" s="61"/>
      <c r="BA74" s="42"/>
      <c r="BB74" s="61"/>
      <c r="BC74" s="42"/>
      <c r="BD74" s="61"/>
      <c r="BE74" s="67"/>
      <c r="BF74" s="67"/>
      <c r="BG74" s="67"/>
      <c r="BH74" s="67"/>
      <c r="BI74" s="67"/>
    </row>
    <row r="75" spans="2:61" ht="18">
      <c r="B75" s="13"/>
      <c r="C75" s="32"/>
      <c r="D75" s="14"/>
      <c r="E75" s="14"/>
      <c r="F75" s="14"/>
      <c r="G75" s="36"/>
      <c r="H75" s="36"/>
      <c r="I75" s="127"/>
      <c r="J75" s="36"/>
      <c r="K75" s="43"/>
      <c r="L75" s="43"/>
      <c r="M75" s="155"/>
      <c r="N75" s="116"/>
      <c r="O75" s="62"/>
      <c r="P75" s="14"/>
      <c r="Q75" s="62"/>
      <c r="R75" s="43"/>
      <c r="S75" s="62"/>
      <c r="T75" s="43"/>
      <c r="U75" s="62"/>
      <c r="V75" s="43"/>
      <c r="W75" s="14"/>
      <c r="X75" s="43"/>
      <c r="Y75" s="14"/>
      <c r="Z75" s="43"/>
      <c r="AA75" s="62"/>
      <c r="AB75" s="43"/>
      <c r="AC75" s="38"/>
      <c r="AD75" s="38"/>
      <c r="AE75" s="38"/>
      <c r="AF75" s="62"/>
      <c r="AG75" s="43"/>
      <c r="AH75" s="62"/>
      <c r="AI75" s="43"/>
      <c r="AJ75" s="62"/>
      <c r="AK75" s="43"/>
      <c r="AL75" s="62"/>
      <c r="AM75" s="160"/>
      <c r="AN75" s="73"/>
      <c r="AO75" s="38"/>
      <c r="AP75" s="38"/>
      <c r="AQ75" s="38"/>
      <c r="AR75" s="62"/>
      <c r="AS75" s="43"/>
      <c r="AT75" s="62"/>
      <c r="AU75" s="43"/>
      <c r="AV75" s="62"/>
      <c r="AW75" s="43"/>
      <c r="AX75" s="62"/>
      <c r="AY75" s="43"/>
      <c r="AZ75" s="62"/>
      <c r="BA75" s="43"/>
      <c r="BB75" s="62"/>
      <c r="BC75" s="43"/>
      <c r="BD75" s="62"/>
      <c r="BE75" s="102"/>
      <c r="BF75" s="102"/>
      <c r="BG75" s="102"/>
      <c r="BH75" s="102"/>
      <c r="BI75" s="102"/>
    </row>
    <row r="76" spans="2:61" ht="18">
      <c r="B76" s="11"/>
      <c r="C76" s="31"/>
      <c r="D76" s="12"/>
      <c r="E76" s="12"/>
      <c r="F76" s="12"/>
      <c r="G76" s="35"/>
      <c r="H76" s="35"/>
      <c r="I76" s="126"/>
      <c r="J76" s="35"/>
      <c r="K76" s="42"/>
      <c r="L76" s="42"/>
      <c r="M76" s="154"/>
      <c r="N76" s="117"/>
      <c r="O76" s="61"/>
      <c r="P76" s="12"/>
      <c r="Q76" s="61"/>
      <c r="R76" s="42"/>
      <c r="S76" s="61"/>
      <c r="T76" s="42"/>
      <c r="U76" s="61"/>
      <c r="V76" s="42"/>
      <c r="W76" s="12"/>
      <c r="X76" s="42"/>
      <c r="Y76" s="12"/>
      <c r="Z76" s="42"/>
      <c r="AA76" s="61"/>
      <c r="AB76" s="42"/>
      <c r="AC76" s="37"/>
      <c r="AD76" s="37"/>
      <c r="AE76" s="37"/>
      <c r="AF76" s="61"/>
      <c r="AG76" s="42"/>
      <c r="AH76" s="61"/>
      <c r="AI76" s="42"/>
      <c r="AJ76" s="61"/>
      <c r="AK76" s="42"/>
      <c r="AL76" s="61"/>
      <c r="AM76" s="159"/>
      <c r="AN76" s="72"/>
      <c r="AO76" s="37"/>
      <c r="AP76" s="37"/>
      <c r="AQ76" s="37"/>
      <c r="AR76" s="61"/>
      <c r="AS76" s="42"/>
      <c r="AT76" s="61"/>
      <c r="AU76" s="42"/>
      <c r="AV76" s="61"/>
      <c r="AW76" s="42"/>
      <c r="AX76" s="61"/>
      <c r="AY76" s="42"/>
      <c r="AZ76" s="61"/>
      <c r="BA76" s="42"/>
      <c r="BB76" s="61"/>
      <c r="BC76" s="42"/>
      <c r="BD76" s="61"/>
      <c r="BE76" s="67"/>
      <c r="BF76" s="67"/>
      <c r="BG76" s="67"/>
      <c r="BH76" s="67"/>
      <c r="BI76" s="67"/>
    </row>
    <row r="77" spans="2:61" ht="18">
      <c r="B77" s="13"/>
      <c r="C77" s="32"/>
      <c r="D77" s="14"/>
      <c r="E77" s="14"/>
      <c r="F77" s="14"/>
      <c r="G77" s="36"/>
      <c r="H77" s="36"/>
      <c r="I77" s="127"/>
      <c r="J77" s="36"/>
      <c r="K77" s="43"/>
      <c r="L77" s="43"/>
      <c r="M77" s="155"/>
      <c r="N77" s="116"/>
      <c r="O77" s="62"/>
      <c r="P77" s="14"/>
      <c r="Q77" s="62"/>
      <c r="R77" s="43"/>
      <c r="S77" s="62"/>
      <c r="T77" s="43"/>
      <c r="U77" s="62"/>
      <c r="V77" s="43"/>
      <c r="W77" s="14"/>
      <c r="X77" s="43"/>
      <c r="Y77" s="14"/>
      <c r="Z77" s="43"/>
      <c r="AA77" s="62"/>
      <c r="AB77" s="43"/>
      <c r="AC77" s="38"/>
      <c r="AD77" s="38"/>
      <c r="AE77" s="38"/>
      <c r="AF77" s="62"/>
      <c r="AG77" s="43"/>
      <c r="AH77" s="62"/>
      <c r="AI77" s="43"/>
      <c r="AJ77" s="62"/>
      <c r="AK77" s="43"/>
      <c r="AL77" s="62"/>
      <c r="AM77" s="160"/>
      <c r="AN77" s="73"/>
      <c r="AO77" s="38"/>
      <c r="AP77" s="38"/>
      <c r="AQ77" s="38"/>
      <c r="AR77" s="62"/>
      <c r="AS77" s="43"/>
      <c r="AT77" s="62"/>
      <c r="AU77" s="43"/>
      <c r="AV77" s="62"/>
      <c r="AW77" s="43"/>
      <c r="AX77" s="62"/>
      <c r="AY77" s="43"/>
      <c r="AZ77" s="62"/>
      <c r="BA77" s="43"/>
      <c r="BB77" s="62"/>
      <c r="BC77" s="43"/>
      <c r="BD77" s="62"/>
      <c r="BE77" s="102"/>
      <c r="BF77" s="102"/>
      <c r="BG77" s="102"/>
      <c r="BH77" s="102"/>
      <c r="BI77" s="102"/>
    </row>
    <row r="78" spans="2:61" ht="18">
      <c r="B78" s="11"/>
      <c r="C78" s="31"/>
      <c r="D78" s="12"/>
      <c r="E78" s="12"/>
      <c r="F78" s="12"/>
      <c r="G78" s="35"/>
      <c r="H78" s="35"/>
      <c r="I78" s="126"/>
      <c r="J78" s="35"/>
      <c r="K78" s="42"/>
      <c r="L78" s="42"/>
      <c r="M78" s="154"/>
      <c r="N78" s="117"/>
      <c r="O78" s="61"/>
      <c r="P78" s="12"/>
      <c r="Q78" s="61"/>
      <c r="R78" s="42"/>
      <c r="S78" s="61"/>
      <c r="T78" s="42"/>
      <c r="U78" s="61"/>
      <c r="V78" s="42"/>
      <c r="W78" s="12"/>
      <c r="X78" s="42"/>
      <c r="Y78" s="12"/>
      <c r="Z78" s="42"/>
      <c r="AA78" s="61"/>
      <c r="AB78" s="42"/>
      <c r="AC78" s="37"/>
      <c r="AD78" s="37"/>
      <c r="AE78" s="37"/>
      <c r="AF78" s="61"/>
      <c r="AG78" s="42"/>
      <c r="AH78" s="61"/>
      <c r="AI78" s="42"/>
      <c r="AJ78" s="61"/>
      <c r="AK78" s="42"/>
      <c r="AL78" s="61"/>
      <c r="AM78" s="159"/>
      <c r="AN78" s="72"/>
      <c r="AO78" s="37"/>
      <c r="AP78" s="37"/>
      <c r="AQ78" s="37"/>
      <c r="AR78" s="61"/>
      <c r="AS78" s="42"/>
      <c r="AT78" s="61"/>
      <c r="AU78" s="42"/>
      <c r="AV78" s="61"/>
      <c r="AW78" s="42"/>
      <c r="AX78" s="61"/>
      <c r="AY78" s="42"/>
      <c r="AZ78" s="61"/>
      <c r="BA78" s="42"/>
      <c r="BB78" s="61"/>
      <c r="BC78" s="42"/>
      <c r="BD78" s="61"/>
      <c r="BE78" s="67"/>
      <c r="BF78" s="67"/>
      <c r="BG78" s="67"/>
      <c r="BH78" s="67"/>
      <c r="BI78" s="67"/>
    </row>
    <row r="79" spans="2:61" ht="18">
      <c r="B79" s="13"/>
      <c r="C79" s="32"/>
      <c r="D79" s="14"/>
      <c r="E79" s="14"/>
      <c r="F79" s="14"/>
      <c r="G79" s="36"/>
      <c r="H79" s="36"/>
      <c r="I79" s="127"/>
      <c r="J79" s="36"/>
      <c r="K79" s="43"/>
      <c r="L79" s="43"/>
      <c r="M79" s="155"/>
      <c r="N79" s="116"/>
      <c r="O79" s="62"/>
      <c r="P79" s="14"/>
      <c r="Q79" s="62"/>
      <c r="R79" s="43"/>
      <c r="S79" s="62"/>
      <c r="T79" s="43"/>
      <c r="U79" s="62"/>
      <c r="V79" s="43"/>
      <c r="W79" s="14"/>
      <c r="X79" s="43"/>
      <c r="Y79" s="14"/>
      <c r="Z79" s="43"/>
      <c r="AA79" s="62"/>
      <c r="AB79" s="43"/>
      <c r="AC79" s="38"/>
      <c r="AD79" s="38"/>
      <c r="AE79" s="38"/>
      <c r="AF79" s="62"/>
      <c r="AG79" s="43"/>
      <c r="AH79" s="62"/>
      <c r="AI79" s="43"/>
      <c r="AJ79" s="62"/>
      <c r="AK79" s="43"/>
      <c r="AL79" s="62"/>
      <c r="AM79" s="160"/>
      <c r="AN79" s="73"/>
      <c r="AO79" s="38"/>
      <c r="AP79" s="38"/>
      <c r="AQ79" s="38"/>
      <c r="AR79" s="62"/>
      <c r="AS79" s="43"/>
      <c r="AT79" s="62"/>
      <c r="AU79" s="43"/>
      <c r="AV79" s="62"/>
      <c r="AW79" s="43"/>
      <c r="AX79" s="62"/>
      <c r="AY79" s="43"/>
      <c r="AZ79" s="62"/>
      <c r="BA79" s="43"/>
      <c r="BB79" s="62"/>
      <c r="BC79" s="43"/>
      <c r="BD79" s="62"/>
      <c r="BE79" s="102"/>
      <c r="BF79" s="102"/>
      <c r="BG79" s="102"/>
      <c r="BH79" s="102"/>
      <c r="BI79" s="102"/>
    </row>
    <row r="80" spans="2:61" ht="18">
      <c r="B80" s="11"/>
      <c r="C80" s="31"/>
      <c r="D80" s="12"/>
      <c r="E80" s="12"/>
      <c r="F80" s="12"/>
      <c r="G80" s="35"/>
      <c r="H80" s="35"/>
      <c r="I80" s="126"/>
      <c r="J80" s="35"/>
      <c r="K80" s="42"/>
      <c r="L80" s="42"/>
      <c r="M80" s="154"/>
      <c r="N80" s="117"/>
      <c r="O80" s="61"/>
      <c r="P80" s="12"/>
      <c r="Q80" s="61"/>
      <c r="R80" s="42"/>
      <c r="S80" s="61"/>
      <c r="T80" s="42"/>
      <c r="U80" s="61"/>
      <c r="V80" s="42"/>
      <c r="W80" s="12"/>
      <c r="X80" s="42"/>
      <c r="Y80" s="12"/>
      <c r="Z80" s="42"/>
      <c r="AA80" s="61"/>
      <c r="AB80" s="42"/>
      <c r="AC80" s="37"/>
      <c r="AD80" s="37"/>
      <c r="AE80" s="37"/>
      <c r="AF80" s="61"/>
      <c r="AG80" s="42"/>
      <c r="AH80" s="61"/>
      <c r="AI80" s="42"/>
      <c r="AJ80" s="61"/>
      <c r="AK80" s="42"/>
      <c r="AL80" s="61"/>
      <c r="AM80" s="159"/>
      <c r="AN80" s="72"/>
      <c r="AO80" s="37"/>
      <c r="AP80" s="37"/>
      <c r="AQ80" s="37"/>
      <c r="AR80" s="61"/>
      <c r="AS80" s="42"/>
      <c r="AT80" s="61"/>
      <c r="AU80" s="42"/>
      <c r="AV80" s="61"/>
      <c r="AW80" s="42"/>
      <c r="AX80" s="61"/>
      <c r="AY80" s="42"/>
      <c r="AZ80" s="61"/>
      <c r="BA80" s="42"/>
      <c r="BB80" s="61"/>
      <c r="BC80" s="42"/>
      <c r="BD80" s="61"/>
      <c r="BE80" s="67"/>
      <c r="BF80" s="67"/>
      <c r="BG80" s="67"/>
      <c r="BH80" s="67"/>
      <c r="BI80" s="67"/>
    </row>
    <row r="81" spans="2:61" ht="18">
      <c r="B81" s="13"/>
      <c r="C81" s="32"/>
      <c r="D81" s="14"/>
      <c r="E81" s="14"/>
      <c r="F81" s="14"/>
      <c r="G81" s="36"/>
      <c r="H81" s="36"/>
      <c r="I81" s="127"/>
      <c r="J81" s="36"/>
      <c r="K81" s="43"/>
      <c r="L81" s="43"/>
      <c r="M81" s="155"/>
      <c r="N81" s="116"/>
      <c r="O81" s="62"/>
      <c r="P81" s="14"/>
      <c r="Q81" s="62"/>
      <c r="R81" s="43"/>
      <c r="S81" s="62"/>
      <c r="T81" s="43"/>
      <c r="U81" s="62"/>
      <c r="V81" s="43"/>
      <c r="W81" s="14"/>
      <c r="X81" s="43"/>
      <c r="Y81" s="14"/>
      <c r="Z81" s="43"/>
      <c r="AA81" s="62"/>
      <c r="AB81" s="43"/>
      <c r="AC81" s="38"/>
      <c r="AD81" s="38"/>
      <c r="AE81" s="38"/>
      <c r="AF81" s="62"/>
      <c r="AG81" s="43"/>
      <c r="AH81" s="62"/>
      <c r="AI81" s="43"/>
      <c r="AJ81" s="62"/>
      <c r="AK81" s="43"/>
      <c r="AL81" s="62"/>
      <c r="AM81" s="160"/>
      <c r="AN81" s="73"/>
      <c r="AO81" s="38"/>
      <c r="AP81" s="38"/>
      <c r="AQ81" s="38"/>
      <c r="AR81" s="62"/>
      <c r="AS81" s="43"/>
      <c r="AT81" s="62"/>
      <c r="AU81" s="43"/>
      <c r="AV81" s="62"/>
      <c r="AW81" s="43"/>
      <c r="AX81" s="62"/>
      <c r="AY81" s="43"/>
      <c r="AZ81" s="62"/>
      <c r="BA81" s="43"/>
      <c r="BB81" s="62"/>
      <c r="BC81" s="43"/>
      <c r="BD81" s="62"/>
      <c r="BE81" s="102"/>
      <c r="BF81" s="102"/>
      <c r="BG81" s="102"/>
      <c r="BH81" s="102"/>
      <c r="BI81" s="102"/>
    </row>
    <row r="82" spans="2:61" ht="18">
      <c r="B82" s="11"/>
      <c r="C82" s="31"/>
      <c r="D82" s="12"/>
      <c r="E82" s="12"/>
      <c r="F82" s="12"/>
      <c r="G82" s="35"/>
      <c r="H82" s="35"/>
      <c r="I82" s="126"/>
      <c r="J82" s="35"/>
      <c r="K82" s="42"/>
      <c r="L82" s="42"/>
      <c r="M82" s="154"/>
      <c r="N82" s="117"/>
      <c r="O82" s="61"/>
      <c r="P82" s="12"/>
      <c r="Q82" s="61"/>
      <c r="R82" s="42"/>
      <c r="S82" s="61"/>
      <c r="T82" s="42"/>
      <c r="U82" s="61"/>
      <c r="V82" s="42"/>
      <c r="W82" s="12"/>
      <c r="X82" s="42"/>
      <c r="Y82" s="12"/>
      <c r="Z82" s="42"/>
      <c r="AA82" s="61"/>
      <c r="AB82" s="42"/>
      <c r="AC82" s="37"/>
      <c r="AD82" s="37"/>
      <c r="AE82" s="37"/>
      <c r="AF82" s="61"/>
      <c r="AG82" s="42"/>
      <c r="AH82" s="61"/>
      <c r="AI82" s="42"/>
      <c r="AJ82" s="61"/>
      <c r="AK82" s="42"/>
      <c r="AL82" s="61"/>
      <c r="AM82" s="159"/>
      <c r="AN82" s="72"/>
      <c r="AO82" s="37"/>
      <c r="AP82" s="37"/>
      <c r="AQ82" s="37"/>
      <c r="AR82" s="61"/>
      <c r="AS82" s="42"/>
      <c r="AT82" s="61"/>
      <c r="AU82" s="42"/>
      <c r="AV82" s="61"/>
      <c r="AW82" s="42"/>
      <c r="AX82" s="61"/>
      <c r="AY82" s="42"/>
      <c r="AZ82" s="61"/>
      <c r="BA82" s="42"/>
      <c r="BB82" s="61"/>
      <c r="BC82" s="42"/>
      <c r="BD82" s="61"/>
      <c r="BE82" s="67"/>
      <c r="BF82" s="67"/>
      <c r="BG82" s="67"/>
      <c r="BH82" s="67"/>
      <c r="BI82" s="67"/>
    </row>
  </sheetData>
  <autoFilter ref="B3:AB82" xr:uid="{DB8BB41D-22CB-884A-A630-5B633DC7DCB6}"/>
  <mergeCells count="4">
    <mergeCell ref="D2:E2"/>
    <mergeCell ref="AE2:AE3"/>
    <mergeCell ref="AQ2:AQ3"/>
    <mergeCell ref="BD2:BD3"/>
  </mergeCells>
  <conditionalFormatting sqref="H4:H82">
    <cfRule type="expression" dxfId="1" priority="1">
      <formula>$H4&gt;0</formula>
    </cfRule>
    <cfRule type="expression" dxfId="0" priority="2">
      <formula>$H4&lt;0</formula>
    </cfRule>
  </conditionalFormatting>
  <conditionalFormatting sqref="G4:G82">
    <cfRule type="iconSet" priority="28">
      <iconSet iconSet="3Arrows" showValue="0">
        <cfvo type="percent" val="0"/>
        <cfvo type="num" val="0"/>
        <cfvo type="num" val="0" gte="0"/>
      </iconSet>
    </cfRule>
  </conditionalFormatting>
  <conditionalFormatting sqref="K4:K82">
    <cfRule type="colorScale" priority="30">
      <colorScale>
        <cfvo type="min"/>
        <cfvo type="percentile" val="50"/>
        <cfvo type="max"/>
        <color rgb="FFF8696B"/>
        <color rgb="FFFFEB84"/>
        <color rgb="FF63BE7B"/>
      </colorScale>
    </cfRule>
  </conditionalFormatting>
  <conditionalFormatting sqref="L4:L82">
    <cfRule type="colorScale" priority="32">
      <colorScale>
        <cfvo type="min"/>
        <cfvo type="percentile" val="50"/>
        <cfvo type="max"/>
        <color rgb="FFF8696B"/>
        <color rgb="FFFFEB84"/>
        <color rgb="FF63BE7B"/>
      </colorScale>
    </cfRule>
  </conditionalFormatting>
  <hyperlinks>
    <hyperlink ref="I4" r:id="rId1" xr:uid="{77D00C57-73C0-1140-BF91-4E47ABFE8663}"/>
    <hyperlink ref="I8" r:id="rId2" xr:uid="{B64E3BF7-A38C-2948-846B-A7F15FB6AF4B}"/>
    <hyperlink ref="I11" r:id="rId3" xr:uid="{6A8B29B4-D8E4-B744-AA26-6409B96F2085}"/>
    <hyperlink ref="I10" r:id="rId4" xr:uid="{CA5ABD4A-16B3-1F4E-85D5-5C4CBAF18975}"/>
    <hyperlink ref="I7" r:id="rId5" xr:uid="{995677A2-FA39-D648-80CB-598C9B9E446B}"/>
    <hyperlink ref="I9" r:id="rId6" xr:uid="{F5D4174F-B784-EC4F-A645-4EC970E29DFF}"/>
    <hyperlink ref="I12" r:id="rId7" xr:uid="{80AA3E5E-C06F-FF45-8566-F0BFE615268F}"/>
    <hyperlink ref="I13" r:id="rId8" xr:uid="{1A3BB518-8B03-514B-B659-4C76B430AB20}"/>
    <hyperlink ref="I14" r:id="rId9" xr:uid="{B281F79E-5105-334D-B0D1-99C500D5A0E9}"/>
    <hyperlink ref="I15" r:id="rId10" xr:uid="{880E6AD3-448B-5242-A073-0E4C34F5E3A8}"/>
    <hyperlink ref="I17" r:id="rId11" xr:uid="{0EB93AB2-B5EF-FA40-920D-E2E1CB91B26A}"/>
    <hyperlink ref="I18" r:id="rId12" xr:uid="{90132A24-787F-2842-9A9D-AE107F391546}"/>
    <hyperlink ref="I19" r:id="rId13" xr:uid="{CB483154-4C80-C149-A4DF-ED119E0E5044}"/>
    <hyperlink ref="I20" r:id="rId14" xr:uid="{6E0D01C3-7769-2548-B0A1-AF663C3052ED}"/>
    <hyperlink ref="I21" r:id="rId15" xr:uid="{E38624AD-62D2-F74E-9424-09286022C4EE}"/>
    <hyperlink ref="I22" r:id="rId16" xr:uid="{5F3CA542-9C16-8546-84A4-49ADCA308D65}"/>
    <hyperlink ref="I23" r:id="rId17" xr:uid="{85A48475-D653-0843-AAF6-19B74ADC0D4B}"/>
    <hyperlink ref="I25" r:id="rId18" xr:uid="{FF9033E4-161B-7D4C-AA1E-B83DC9F0FBA9}"/>
    <hyperlink ref="I26" r:id="rId19" xr:uid="{8813E057-BA76-D54F-9BC6-FB925AC85FB5}"/>
    <hyperlink ref="I27" r:id="rId20" xr:uid="{58DAC167-F02D-9146-90B6-580458C5DE63}"/>
    <hyperlink ref="I29" r:id="rId21" xr:uid="{99B088EE-BB27-6943-853A-803E996DA787}"/>
    <hyperlink ref="I30" r:id="rId22" xr:uid="{2FA54D3A-39D4-0B4B-A119-C240291F9DF2}"/>
    <hyperlink ref="I31" r:id="rId23" xr:uid="{04545E50-C11D-5945-B997-1959BD132238}"/>
    <hyperlink ref="I32" r:id="rId24" xr:uid="{9A28535A-2BC1-BD47-8EC7-9ECA9568486F}"/>
    <hyperlink ref="I33" r:id="rId25" xr:uid="{C1EB3983-A82C-5347-9190-626803487DED}"/>
    <hyperlink ref="I34" r:id="rId26" xr:uid="{3014C641-B02D-9944-9BC7-E0913C73CB0E}"/>
    <hyperlink ref="I35" r:id="rId27" xr:uid="{FBABF288-CDF6-AF4A-877E-573D7EF20F6D}"/>
    <hyperlink ref="I36" r:id="rId28" xr:uid="{2941FC02-59C8-464F-B9C5-D75434EA8AF2}"/>
    <hyperlink ref="I38" r:id="rId29" xr:uid="{80D6829A-BDE7-8A4D-9CC0-5EB37EEBCB65}"/>
    <hyperlink ref="I39" r:id="rId30" xr:uid="{5A9C351F-5C3F-D44F-83AC-4AF662567007}"/>
    <hyperlink ref="I40" r:id="rId31" xr:uid="{15A662BF-DCD7-B642-9259-67C4B30F1DFD}"/>
    <hyperlink ref="I41" r:id="rId32" xr:uid="{58233F6C-955A-2347-8967-6154FD2BB950}"/>
    <hyperlink ref="I42" r:id="rId33" xr:uid="{F7062019-221F-B64E-925F-D387E9FA737D}"/>
    <hyperlink ref="I43" r:id="rId34" xr:uid="{FF70513F-F53C-304F-8A6D-FD37F032FA72}"/>
    <hyperlink ref="I46" r:id="rId35" xr:uid="{13EF31E9-66B4-F143-AEDB-C0A4627D9622}"/>
    <hyperlink ref="I47" r:id="rId36" xr:uid="{F564F671-2144-EF43-B162-CA4B8A38F95D}"/>
    <hyperlink ref="I48" r:id="rId37" xr:uid="{AA5FDE3F-C2BD-5A40-8785-775390FBE9A3}"/>
    <hyperlink ref="I49" r:id="rId38" xr:uid="{B625D0E3-5DB4-E845-B6DB-10F95334F9BF}"/>
    <hyperlink ref="I52" r:id="rId39" xr:uid="{0A6B791E-98A9-104F-A70D-E8867DF606D8}"/>
    <hyperlink ref="I54" r:id="rId40" xr:uid="{6DC8AC2D-FD69-F846-9BF5-10EC18937FAC}"/>
    <hyperlink ref="I5" r:id="rId41" xr:uid="{B1B68253-ABA8-4E48-B907-E92D23E5B1B9}"/>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1734B-2EDD-D840-9D37-575E18716467}">
  <dimension ref="A3:M2972"/>
  <sheetViews>
    <sheetView topLeftCell="A666" workbookViewId="0">
      <selection activeCell="D831" sqref="D831"/>
    </sheetView>
  </sheetViews>
  <sheetFormatPr baseColWidth="10" defaultRowHeight="18"/>
  <cols>
    <col min="3" max="4" width="80.6640625" bestFit="1" customWidth="1"/>
    <col min="5" max="5" width="60.6640625" bestFit="1" customWidth="1"/>
    <col min="6" max="6" width="19.5" bestFit="1" customWidth="1"/>
    <col min="7" max="8" width="19.5" customWidth="1"/>
    <col min="9" max="9" width="19.5" style="108" customWidth="1"/>
    <col min="10" max="10" width="21" style="4" customWidth="1"/>
    <col min="11" max="11" width="64.83203125" style="54" customWidth="1"/>
    <col min="13" max="13" width="17.6640625" bestFit="1" customWidth="1"/>
  </cols>
  <sheetData>
    <row r="3" spans="1:11" ht="30">
      <c r="A3" t="str">
        <f t="shared" ref="A3:A7" si="0">_xlfn.CONCAT(B3,C3)</f>
        <v>AAPL Apple Inc</v>
      </c>
      <c r="B3" t="s">
        <v>157</v>
      </c>
      <c r="C3" s="52" t="s">
        <v>648</v>
      </c>
    </row>
    <row r="4" spans="1:11">
      <c r="A4" t="str">
        <f t="shared" si="0"/>
        <v>AAPL Web</v>
      </c>
      <c r="B4" t="s">
        <v>157</v>
      </c>
      <c r="C4" t="s">
        <v>850</v>
      </c>
      <c r="D4" s="1" t="s">
        <v>649</v>
      </c>
    </row>
    <row r="5" spans="1:11" ht="19" thickBot="1">
      <c r="A5" t="str">
        <f t="shared" si="0"/>
        <v xml:space="preserve">AAPL </v>
      </c>
      <c r="B5" t="s">
        <v>157</v>
      </c>
    </row>
    <row r="6" spans="1:11" ht="27" thickBot="1">
      <c r="A6" t="str">
        <f t="shared" si="0"/>
        <v>AAPL Income Statement</v>
      </c>
      <c r="B6" t="s">
        <v>157</v>
      </c>
      <c r="C6" s="57" t="s">
        <v>705</v>
      </c>
      <c r="D6" s="183" t="s">
        <v>650</v>
      </c>
      <c r="E6" s="181" t="s">
        <v>1537</v>
      </c>
      <c r="F6" s="185" t="s">
        <v>651</v>
      </c>
      <c r="G6" s="105"/>
      <c r="H6" s="105"/>
      <c r="I6" s="109"/>
    </row>
    <row r="7" spans="1:11" ht="19" customHeight="1" thickBot="1">
      <c r="A7" t="str">
        <f t="shared" si="0"/>
        <v xml:space="preserve">AAPL </v>
      </c>
      <c r="B7" t="s">
        <v>157</v>
      </c>
      <c r="C7" s="58"/>
      <c r="D7" s="184"/>
      <c r="E7" s="178" t="s">
        <v>1255</v>
      </c>
      <c r="F7" s="186"/>
      <c r="G7" s="105"/>
      <c r="H7" s="105"/>
      <c r="I7" s="109"/>
    </row>
    <row r="8" spans="1:11" ht="20" thickBot="1">
      <c r="A8" t="str">
        <f>_xlfn.CONCAT(B8,C8)</f>
        <v>AAPL Sales</v>
      </c>
      <c r="B8" t="s">
        <v>157</v>
      </c>
      <c r="C8" s="58" t="s">
        <v>124</v>
      </c>
      <c r="D8" s="179" t="s">
        <v>652</v>
      </c>
      <c r="E8" s="187" t="s">
        <v>1256</v>
      </c>
      <c r="F8" s="188">
        <v>6.0699999999999997E-2</v>
      </c>
      <c r="G8" s="106" t="str">
        <f>LEFT(E8,I8-1)</f>
        <v>94.93</v>
      </c>
      <c r="H8" s="106" t="str">
        <f>RIGHT(E8,1)</f>
        <v>B</v>
      </c>
      <c r="I8" s="110">
        <f>IF(FIND(H8,E8)=OR(1,2,3,4,5,6,7,8,9,0),FIND(H8,E8)+1,FIND(H8,E8))</f>
        <v>6</v>
      </c>
      <c r="J8" s="4">
        <f t="shared" ref="J8:J10" si="1">IF(H8="B",G8*1000000000,IF(H8="M",G8*1000000,E8))</f>
        <v>94930000000</v>
      </c>
      <c r="K8" s="54" t="s">
        <v>691</v>
      </c>
    </row>
    <row r="9" spans="1:11" ht="58" thickBot="1">
      <c r="A9" t="str">
        <f t="shared" ref="A9:A55" si="2">_xlfn.CONCAT(B9,C9)</f>
        <v xml:space="preserve">AAPL </v>
      </c>
      <c r="B9" t="s">
        <v>157</v>
      </c>
      <c r="C9" s="58"/>
      <c r="D9" s="180" t="s">
        <v>653</v>
      </c>
      <c r="E9" s="184"/>
      <c r="F9" s="189"/>
      <c r="G9" s="106"/>
      <c r="H9" s="106"/>
      <c r="I9" s="110"/>
      <c r="J9" s="4">
        <f t="shared" si="1"/>
        <v>0</v>
      </c>
      <c r="K9" s="54" t="s">
        <v>692</v>
      </c>
    </row>
    <row r="10" spans="1:11" ht="20" thickBot="1">
      <c r="A10" t="str">
        <f t="shared" si="2"/>
        <v>AAPL Operating expense</v>
      </c>
      <c r="B10" t="s">
        <v>157</v>
      </c>
      <c r="C10" s="58" t="s">
        <v>654</v>
      </c>
      <c r="D10" s="179" t="s">
        <v>654</v>
      </c>
      <c r="E10" s="187" t="s">
        <v>1257</v>
      </c>
      <c r="F10" s="188">
        <v>6.1699999999999998E-2</v>
      </c>
      <c r="G10" s="106" t="str">
        <f>LEFT(E10,I10-1)</f>
        <v>14.29</v>
      </c>
      <c r="H10" s="106" t="str">
        <f>RIGHT(E10,1)</f>
        <v>B</v>
      </c>
      <c r="I10" s="110">
        <f>IF(FIND(H10,E10)=OR(1,2,3,4,5,6,7,8,9,0),FIND(H10,E10)+1,FIND(H10,E10))</f>
        <v>6</v>
      </c>
      <c r="J10" s="4">
        <f t="shared" si="1"/>
        <v>14290000000</v>
      </c>
      <c r="K10" s="54" t="s">
        <v>693</v>
      </c>
    </row>
    <row r="11" spans="1:11" ht="39" thickBot="1">
      <c r="A11" t="str">
        <f t="shared" si="2"/>
        <v xml:space="preserve">AAPL </v>
      </c>
      <c r="B11" t="s">
        <v>157</v>
      </c>
      <c r="C11" s="58"/>
      <c r="D11" s="180" t="s">
        <v>655</v>
      </c>
      <c r="E11" s="184"/>
      <c r="F11" s="189"/>
      <c r="G11" s="106"/>
      <c r="H11" s="106"/>
      <c r="I11" s="110"/>
      <c r="K11" s="54" t="s">
        <v>694</v>
      </c>
    </row>
    <row r="12" spans="1:11" ht="20" thickBot="1">
      <c r="A12" t="str">
        <f t="shared" si="2"/>
        <v>AAPL Net income</v>
      </c>
      <c r="B12" t="s">
        <v>157</v>
      </c>
      <c r="C12" s="58" t="s">
        <v>656</v>
      </c>
      <c r="D12" s="179" t="s">
        <v>656</v>
      </c>
      <c r="E12" s="187" t="s">
        <v>1258</v>
      </c>
      <c r="F12" s="188">
        <v>-0.35809999999999997</v>
      </c>
      <c r="G12" s="106" t="str">
        <f>LEFT(E12,I12-1)</f>
        <v>14.74</v>
      </c>
      <c r="H12" s="106" t="str">
        <f>RIGHT(E12,1)</f>
        <v>B</v>
      </c>
      <c r="I12" s="110">
        <f>IF(FIND(H12,E12)=OR(1,2,3,4,5,6,7,8,9,0),FIND(H12,E12)+1,FIND(H12,E12))</f>
        <v>6</v>
      </c>
      <c r="J12" s="4">
        <f>IF(H12="B",G12*1000000000,IF(H12="M",G12*1000000,E12))</f>
        <v>14740000000</v>
      </c>
      <c r="K12" s="54" t="s">
        <v>33</v>
      </c>
    </row>
    <row r="13" spans="1:11" ht="58" thickBot="1">
      <c r="A13" t="str">
        <f t="shared" si="2"/>
        <v xml:space="preserve">AAPL </v>
      </c>
      <c r="B13" t="s">
        <v>157</v>
      </c>
      <c r="C13" s="58"/>
      <c r="D13" s="180" t="s">
        <v>657</v>
      </c>
      <c r="E13" s="184"/>
      <c r="F13" s="189"/>
      <c r="G13" s="106"/>
      <c r="H13" s="106"/>
      <c r="I13" s="110"/>
      <c r="K13" s="54" t="s">
        <v>695</v>
      </c>
    </row>
    <row r="14" spans="1:11" ht="20" thickBot="1">
      <c r="A14" t="str">
        <f t="shared" si="2"/>
        <v>AAPL Net profit margin</v>
      </c>
      <c r="B14" t="s">
        <v>157</v>
      </c>
      <c r="C14" s="58" t="s">
        <v>658</v>
      </c>
      <c r="D14" s="179" t="s">
        <v>658</v>
      </c>
      <c r="E14" s="187">
        <v>15.52</v>
      </c>
      <c r="F14" s="188">
        <v>-0.39489999999999997</v>
      </c>
      <c r="G14" s="106" t="str">
        <f>LEFT(E14,I14-1)</f>
        <v>15.5</v>
      </c>
      <c r="H14" s="106" t="str">
        <f>RIGHT(E14,1)</f>
        <v>2</v>
      </c>
      <c r="I14" s="110">
        <f>IF(FIND(H14,E14)=OR(1,2,3,4,5,6,7,8,9,0),FIND(H14,E14)+1,FIND(H14,E14))</f>
        <v>5</v>
      </c>
      <c r="J14" s="4">
        <f>IF(H14="B",G14*1000000000,IF(H14="M",G14*1000000,E14))</f>
        <v>15.52</v>
      </c>
      <c r="K14" s="54" t="s">
        <v>696</v>
      </c>
    </row>
    <row r="15" spans="1:11" ht="39" thickBot="1">
      <c r="A15" t="str">
        <f t="shared" si="2"/>
        <v xml:space="preserve">AAPL </v>
      </c>
      <c r="B15" t="s">
        <v>157</v>
      </c>
      <c r="C15" s="58"/>
      <c r="D15" s="180" t="s">
        <v>659</v>
      </c>
      <c r="E15" s="184"/>
      <c r="F15" s="189"/>
      <c r="G15" s="106"/>
      <c r="H15" s="106"/>
      <c r="I15" s="110"/>
      <c r="K15" s="54" t="s">
        <v>697</v>
      </c>
    </row>
    <row r="16" spans="1:11" ht="20" thickBot="1">
      <c r="A16" t="str">
        <f t="shared" si="2"/>
        <v>AAPL EPS</v>
      </c>
      <c r="B16" t="s">
        <v>157</v>
      </c>
      <c r="C16" s="58" t="s">
        <v>113</v>
      </c>
      <c r="D16" s="179" t="s">
        <v>112</v>
      </c>
      <c r="E16" s="187">
        <v>1.64</v>
      </c>
      <c r="F16" s="188">
        <v>0.12330000000000001</v>
      </c>
      <c r="G16" s="106" t="str">
        <f>LEFT(E16,I16-1)</f>
        <v>1.6</v>
      </c>
      <c r="H16" s="106" t="str">
        <f>RIGHT(E16,1)</f>
        <v>4</v>
      </c>
      <c r="I16" s="110">
        <f>IF(FIND(H16,E16)=OR(1,2,3,4,5,6,7,8,9,0),FIND(H16,E16)+1,FIND(H16,E16))</f>
        <v>4</v>
      </c>
      <c r="J16" s="4">
        <f>IF(H16="B",G16*1000000000,IF(H16="M",G16*1000000,E16))</f>
        <v>1.64</v>
      </c>
      <c r="K16" s="54" t="s">
        <v>698</v>
      </c>
    </row>
    <row r="17" spans="1:13" ht="39" thickBot="1">
      <c r="A17" t="str">
        <f t="shared" si="2"/>
        <v xml:space="preserve">AAPL </v>
      </c>
      <c r="B17" t="s">
        <v>157</v>
      </c>
      <c r="C17" s="58"/>
      <c r="D17" s="180" t="s">
        <v>660</v>
      </c>
      <c r="E17" s="184"/>
      <c r="F17" s="189"/>
      <c r="G17" s="106"/>
      <c r="H17" s="106"/>
      <c r="I17" s="110"/>
      <c r="K17" s="54" t="s">
        <v>699</v>
      </c>
    </row>
    <row r="18" spans="1:13" ht="20" thickBot="1">
      <c r="A18" t="str">
        <f t="shared" si="2"/>
        <v>AAPL EBITDA</v>
      </c>
      <c r="B18" t="s">
        <v>157</v>
      </c>
      <c r="C18" s="58" t="s">
        <v>126</v>
      </c>
      <c r="D18" s="179" t="s">
        <v>126</v>
      </c>
      <c r="E18" s="187" t="s">
        <v>1259</v>
      </c>
      <c r="F18" s="188">
        <v>9.7199999999999995E-2</v>
      </c>
      <c r="G18" s="106" t="str">
        <f>LEFT(E18,I18-1)</f>
        <v>32.50</v>
      </c>
      <c r="H18" s="106" t="str">
        <f>RIGHT(E18,1)</f>
        <v>B</v>
      </c>
      <c r="I18" s="110">
        <f>IF(FIND(H18,E18)=OR(1,2,3,4,5,6,7,8,9,0),FIND(H18,E18)+1,FIND(H18,E18))</f>
        <v>6</v>
      </c>
      <c r="J18" s="4">
        <f>IF(H18="B",G18*1000000000,IF(H18="M",G18*1000000,E18))</f>
        <v>32500000000</v>
      </c>
      <c r="K18" s="54" t="s">
        <v>126</v>
      </c>
    </row>
    <row r="19" spans="1:13" ht="98" customHeight="1" thickBot="1">
      <c r="A19" t="str">
        <f t="shared" si="2"/>
        <v xml:space="preserve">AAPL </v>
      </c>
      <c r="B19" t="s">
        <v>157</v>
      </c>
      <c r="C19" s="58"/>
      <c r="D19" s="180" t="s">
        <v>661</v>
      </c>
      <c r="E19" s="184"/>
      <c r="F19" s="189"/>
      <c r="G19" s="106"/>
      <c r="H19" s="106"/>
      <c r="I19" s="110"/>
      <c r="K19" s="54" t="s">
        <v>700</v>
      </c>
    </row>
    <row r="20" spans="1:13" ht="20" thickBot="1">
      <c r="A20" t="str">
        <f t="shared" si="2"/>
        <v>AAPL Tax</v>
      </c>
      <c r="B20" t="s">
        <v>157</v>
      </c>
      <c r="C20" s="58" t="s">
        <v>725</v>
      </c>
      <c r="D20" s="179" t="s">
        <v>662</v>
      </c>
      <c r="E20" s="190">
        <v>0.50229999999999997</v>
      </c>
      <c r="F20" s="187" t="s">
        <v>664</v>
      </c>
      <c r="G20" s="106" t="str">
        <f>LEFT(E20,I20-1)</f>
        <v>0.502</v>
      </c>
      <c r="H20" s="106" t="str">
        <f>RIGHT(E20,1)</f>
        <v>3</v>
      </c>
      <c r="I20" s="110">
        <f>IF(FIND(H20,E20)=OR(1,2,3,4,5,6,7,8,9,0),FIND(H20,E20)+1,FIND(H20,E20))</f>
        <v>6</v>
      </c>
      <c r="J20" s="4">
        <f>IF(H20="B",G20*1000000000,IF(H20="M",G20*1000000,E20))</f>
        <v>0.50229999999999997</v>
      </c>
      <c r="K20" s="54" t="s">
        <v>701</v>
      </c>
    </row>
    <row r="21" spans="1:13" ht="20" thickBot="1">
      <c r="A21" t="str">
        <f t="shared" si="2"/>
        <v xml:space="preserve">AAPL </v>
      </c>
      <c r="B21" t="s">
        <v>157</v>
      </c>
      <c r="C21" s="58"/>
      <c r="D21" s="182" t="s">
        <v>663</v>
      </c>
      <c r="E21" s="191"/>
      <c r="F21" s="192"/>
      <c r="G21" s="107"/>
      <c r="H21" s="107"/>
      <c r="I21" s="111"/>
    </row>
    <row r="22" spans="1:13" ht="19" thickBot="1">
      <c r="A22" t="str">
        <f t="shared" si="2"/>
        <v xml:space="preserve">AAPL </v>
      </c>
      <c r="B22" t="s">
        <v>157</v>
      </c>
      <c r="C22" s="58"/>
    </row>
    <row r="23" spans="1:13" ht="27" thickBot="1">
      <c r="A23" t="str">
        <f t="shared" si="2"/>
        <v>AAPL Balance Sheet</v>
      </c>
      <c r="B23" t="s">
        <v>157</v>
      </c>
      <c r="C23" s="57" t="s">
        <v>706</v>
      </c>
      <c r="D23" s="183" t="s">
        <v>650</v>
      </c>
      <c r="E23" s="181" t="s">
        <v>1537</v>
      </c>
      <c r="F23" s="185" t="s">
        <v>651</v>
      </c>
      <c r="G23" s="105"/>
      <c r="H23" s="105"/>
      <c r="I23" s="109"/>
    </row>
    <row r="24" spans="1:13" ht="19" customHeight="1" thickBot="1">
      <c r="A24" t="str">
        <f t="shared" si="2"/>
        <v xml:space="preserve">AAPL </v>
      </c>
      <c r="B24" t="s">
        <v>157</v>
      </c>
      <c r="C24" s="58"/>
      <c r="D24" s="184"/>
      <c r="E24" s="178" t="s">
        <v>1255</v>
      </c>
      <c r="F24" s="186"/>
      <c r="G24" s="105"/>
      <c r="H24" s="105"/>
      <c r="I24" s="109"/>
    </row>
    <row r="25" spans="1:13" ht="20" thickBot="1">
      <c r="A25" t="str">
        <f t="shared" si="2"/>
        <v>AAPL Cash and short-term investments</v>
      </c>
      <c r="B25" t="s">
        <v>157</v>
      </c>
      <c r="C25" s="58" t="s">
        <v>665</v>
      </c>
      <c r="D25" s="179" t="s">
        <v>665</v>
      </c>
      <c r="E25" s="187" t="s">
        <v>1260</v>
      </c>
      <c r="F25" s="188">
        <v>5.8700000000000002E-2</v>
      </c>
      <c r="G25" s="106" t="str">
        <f>LEFT(E25,I25-1)</f>
        <v>65.17</v>
      </c>
      <c r="H25" s="106" t="str">
        <f>RIGHT(E25,1)</f>
        <v>B</v>
      </c>
      <c r="I25" s="110">
        <f>IF(FIND(H25,E25)=OR(1,2,3,4,5,6,7,8,9,0),FIND(H25,E25)+1,FIND(H25,E25))</f>
        <v>6</v>
      </c>
      <c r="J25" s="4">
        <f>IF(H25="B",G25*1000000000,IF(H25="M",G25*1000000,E25))</f>
        <v>65170000000</v>
      </c>
      <c r="K25" s="54" t="s">
        <v>702</v>
      </c>
    </row>
    <row r="26" spans="1:13" ht="39" thickBot="1">
      <c r="A26" t="str">
        <f t="shared" si="2"/>
        <v xml:space="preserve">AAPL </v>
      </c>
      <c r="B26" t="s">
        <v>157</v>
      </c>
      <c r="C26" s="58"/>
      <c r="D26" s="180" t="s">
        <v>666</v>
      </c>
      <c r="E26" s="184"/>
      <c r="F26" s="189"/>
      <c r="G26" s="106"/>
      <c r="H26" s="106"/>
      <c r="I26" s="110"/>
      <c r="M26" s="135"/>
    </row>
    <row r="27" spans="1:13" ht="20" thickBot="1">
      <c r="A27" t="str">
        <f t="shared" si="2"/>
        <v>AAPL Total assets</v>
      </c>
      <c r="B27" t="s">
        <v>157</v>
      </c>
      <c r="C27" s="58" t="s">
        <v>667</v>
      </c>
      <c r="D27" s="179" t="s">
        <v>667</v>
      </c>
      <c r="E27" s="187" t="s">
        <v>1261</v>
      </c>
      <c r="F27" s="188">
        <v>3.5200000000000002E-2</v>
      </c>
      <c r="G27" s="106" t="str">
        <f>LEFT(E27,I27-1)</f>
        <v>364.98</v>
      </c>
      <c r="H27" s="106" t="str">
        <f>RIGHT(E27,1)</f>
        <v>B</v>
      </c>
      <c r="I27" s="110">
        <f>IF(FIND(H27,E27)=OR(1,2,3,4,5,6,7,8,9,0),FIND(H27,E27)+1,FIND(H27,E27))</f>
        <v>7</v>
      </c>
      <c r="J27" s="4">
        <f>IF(H27="B",G27*1000000000,IF(H27="M",G27*1000000,E27))</f>
        <v>364980000000</v>
      </c>
      <c r="K27" s="54" t="s">
        <v>703</v>
      </c>
    </row>
    <row r="28" spans="1:13" ht="20" thickBot="1">
      <c r="A28" t="str">
        <f t="shared" si="2"/>
        <v xml:space="preserve">AAPL </v>
      </c>
      <c r="B28" t="s">
        <v>157</v>
      </c>
      <c r="C28" s="58"/>
      <c r="D28" s="180" t="s">
        <v>668</v>
      </c>
      <c r="E28" s="184"/>
      <c r="F28" s="189"/>
      <c r="G28" s="106"/>
      <c r="H28" s="106"/>
      <c r="I28" s="110"/>
    </row>
    <row r="29" spans="1:13" ht="20" thickBot="1">
      <c r="A29" t="str">
        <f t="shared" si="2"/>
        <v>AAPL Total debt</v>
      </c>
      <c r="B29" t="s">
        <v>157</v>
      </c>
      <c r="C29" s="58" t="s">
        <v>723</v>
      </c>
      <c r="D29" s="179" t="s">
        <v>669</v>
      </c>
      <c r="E29" s="187" t="s">
        <v>1262</v>
      </c>
      <c r="F29" s="188">
        <v>6.0600000000000001E-2</v>
      </c>
      <c r="G29" s="106" t="str">
        <f>LEFT(E29,I29-1)</f>
        <v>308.03</v>
      </c>
      <c r="H29" s="106" t="str">
        <f>RIGHT(E29,1)</f>
        <v>B</v>
      </c>
      <c r="I29" s="110">
        <f>IF(FIND(H29,E29)=OR(1,2,3,4,5,6,7,8,9,0),FIND(H29,E29)+1,FIND(H29,E29))</f>
        <v>7</v>
      </c>
      <c r="J29" s="4">
        <f>IF(H29="B",G29*1000000000,IF(H29="M",G29*1000000,E29))</f>
        <v>308030000000</v>
      </c>
      <c r="K29" s="54" t="s">
        <v>704</v>
      </c>
    </row>
    <row r="30" spans="1:13" ht="20" thickBot="1">
      <c r="A30" t="str">
        <f t="shared" si="2"/>
        <v xml:space="preserve">AAPL </v>
      </c>
      <c r="B30" t="s">
        <v>157</v>
      </c>
      <c r="C30" s="58"/>
      <c r="D30" s="180" t="s">
        <v>670</v>
      </c>
      <c r="E30" s="184"/>
      <c r="F30" s="189"/>
      <c r="G30" s="106"/>
      <c r="H30" s="106"/>
      <c r="I30" s="110"/>
    </row>
    <row r="31" spans="1:13" ht="20" thickBot="1">
      <c r="A31" t="str">
        <f t="shared" si="2"/>
        <v>AAPL Total equity</v>
      </c>
      <c r="B31" t="s">
        <v>157</v>
      </c>
      <c r="C31" s="58" t="s">
        <v>671</v>
      </c>
      <c r="D31" s="179" t="s">
        <v>671</v>
      </c>
      <c r="E31" s="187" t="s">
        <v>1263</v>
      </c>
      <c r="F31" s="187" t="s">
        <v>664</v>
      </c>
      <c r="G31" s="106" t="str">
        <f>LEFT(E31,I31-1)</f>
        <v>56.95</v>
      </c>
      <c r="H31" s="106" t="str">
        <f>RIGHT(E31,1)</f>
        <v>B</v>
      </c>
      <c r="I31" s="110">
        <f>IF(FIND(H31,E31)=OR(1,2,3,4,5,6,7,8,9,0),FIND(H31,E31)+1,FIND(H31,E31))</f>
        <v>6</v>
      </c>
      <c r="J31" s="4">
        <f>IF(H31="B",G31*1000000000,IF(H31="M",G31*1000000,E31))</f>
        <v>56950000000</v>
      </c>
      <c r="K31" s="54" t="s">
        <v>713</v>
      </c>
    </row>
    <row r="32" spans="1:13" ht="39" thickBot="1">
      <c r="A32" t="str">
        <f t="shared" si="2"/>
        <v xml:space="preserve">AAPL </v>
      </c>
      <c r="B32" t="s">
        <v>157</v>
      </c>
      <c r="C32" s="58"/>
      <c r="D32" s="180" t="s">
        <v>672</v>
      </c>
      <c r="E32" s="184"/>
      <c r="F32" s="184"/>
      <c r="G32" s="107"/>
      <c r="H32" s="107"/>
      <c r="I32" s="111"/>
    </row>
    <row r="33" spans="1:11" ht="20" thickBot="1">
      <c r="A33" t="str">
        <f t="shared" si="2"/>
        <v>AAPL Shares outstanding</v>
      </c>
      <c r="B33" t="s">
        <v>157</v>
      </c>
      <c r="C33" s="58" t="s">
        <v>673</v>
      </c>
      <c r="D33" s="179" t="s">
        <v>673</v>
      </c>
      <c r="E33" s="187" t="s">
        <v>1264</v>
      </c>
      <c r="F33" s="187" t="s">
        <v>664</v>
      </c>
      <c r="G33" s="106" t="str">
        <f>LEFT(E33,I33-1)</f>
        <v>15.12</v>
      </c>
      <c r="H33" s="106" t="str">
        <f>RIGHT(E33,1)</f>
        <v>B</v>
      </c>
      <c r="I33" s="110">
        <f>IF(FIND(H33,E33)=OR(1,2,3,4,5,6,7,8,9,0),FIND(H33,E33)+1,FIND(H33,E33))</f>
        <v>6</v>
      </c>
      <c r="J33" s="4">
        <f>IF(H33="B",G33*1000000000,IF(H33="M",G33*1000000,E33))</f>
        <v>15120000000</v>
      </c>
      <c r="K33" s="54" t="s">
        <v>714</v>
      </c>
    </row>
    <row r="34" spans="1:11" ht="39" thickBot="1">
      <c r="A34" t="str">
        <f t="shared" si="2"/>
        <v xml:space="preserve">AAPL </v>
      </c>
      <c r="B34" t="s">
        <v>157</v>
      </c>
      <c r="C34" s="58"/>
      <c r="D34" s="180" t="s">
        <v>674</v>
      </c>
      <c r="E34" s="184"/>
      <c r="F34" s="184"/>
      <c r="G34" s="107"/>
      <c r="H34" s="107"/>
      <c r="I34" s="111"/>
    </row>
    <row r="35" spans="1:11" ht="20" thickBot="1">
      <c r="A35" t="str">
        <f t="shared" si="2"/>
        <v>AAPL P/BV</v>
      </c>
      <c r="B35" t="s">
        <v>157</v>
      </c>
      <c r="C35" s="58" t="s">
        <v>105</v>
      </c>
      <c r="D35" s="179" t="s">
        <v>675</v>
      </c>
      <c r="E35" s="187">
        <v>59.33</v>
      </c>
      <c r="F35" s="187" t="s">
        <v>664</v>
      </c>
      <c r="G35" s="106" t="str">
        <f>LEFT(E35,I35-1)</f>
        <v>59.</v>
      </c>
      <c r="H35" s="106" t="str">
        <f>RIGHT(E35,1)</f>
        <v>3</v>
      </c>
      <c r="I35" s="110">
        <f>IF(FIND(H35,E35)=OR(1,2,3,4,5,6,7,8,9,0),FIND(H35,E35)+1,FIND(H35,E35))</f>
        <v>4</v>
      </c>
      <c r="J35" s="4">
        <f>IF(H35="B",G35*1000000000,IF(H35="M",G35*1000000,E35))</f>
        <v>59.33</v>
      </c>
      <c r="K35" s="54" t="s">
        <v>715</v>
      </c>
    </row>
    <row r="36" spans="1:11" ht="58" thickBot="1">
      <c r="A36" t="str">
        <f t="shared" si="2"/>
        <v xml:space="preserve">AAPL </v>
      </c>
      <c r="B36" t="s">
        <v>157</v>
      </c>
      <c r="C36" s="58"/>
      <c r="D36" s="180" t="s">
        <v>676</v>
      </c>
      <c r="E36" s="184"/>
      <c r="F36" s="184"/>
      <c r="G36" s="107"/>
      <c r="H36" s="107"/>
      <c r="I36" s="111"/>
    </row>
    <row r="37" spans="1:11" ht="20" thickBot="1">
      <c r="A37" t="str">
        <f t="shared" si="2"/>
        <v>AAPL Return on assets</v>
      </c>
      <c r="B37" t="s">
        <v>157</v>
      </c>
      <c r="C37" s="58" t="s">
        <v>677</v>
      </c>
      <c r="D37" s="179" t="s">
        <v>677</v>
      </c>
      <c r="E37" s="190">
        <v>0.21240000000000001</v>
      </c>
      <c r="F37" s="187" t="s">
        <v>664</v>
      </c>
      <c r="G37" s="106" t="str">
        <f>LEFT(E37,I37-1)</f>
        <v>0.212</v>
      </c>
      <c r="H37" s="106" t="str">
        <f>RIGHT(E37,1)</f>
        <v>4</v>
      </c>
      <c r="I37" s="110">
        <f>IF(FIND(H37,E37)=OR(1,2,3,4,5,6,7,8,9,0),FIND(H37,E37)+1,FIND(H37,E37))</f>
        <v>6</v>
      </c>
      <c r="J37" s="4">
        <f>IF(H37="B",G37*1000000000,IF(H37="M",G37*1000000,E37))</f>
        <v>0.21240000000000001</v>
      </c>
      <c r="K37" s="54" t="s">
        <v>716</v>
      </c>
    </row>
    <row r="38" spans="1:11" ht="39" thickBot="1">
      <c r="A38" t="str">
        <f t="shared" si="2"/>
        <v xml:space="preserve">AAPL </v>
      </c>
      <c r="B38" t="s">
        <v>157</v>
      </c>
      <c r="C38" s="58"/>
      <c r="D38" s="180" t="s">
        <v>678</v>
      </c>
      <c r="E38" s="193"/>
      <c r="F38" s="184"/>
      <c r="G38" s="107"/>
      <c r="H38" s="107"/>
      <c r="I38" s="111"/>
    </row>
    <row r="39" spans="1:11" ht="20" thickBot="1">
      <c r="A39" t="str">
        <f t="shared" si="2"/>
        <v>AAPL Return on capital</v>
      </c>
      <c r="B39" t="s">
        <v>157</v>
      </c>
      <c r="C39" s="58" t="s">
        <v>679</v>
      </c>
      <c r="D39" s="179" t="s">
        <v>679</v>
      </c>
      <c r="E39" s="190">
        <v>0.43009999999999998</v>
      </c>
      <c r="F39" s="187" t="s">
        <v>664</v>
      </c>
      <c r="G39" s="106" t="str">
        <f>LEFT(E39,I39-1)</f>
        <v>0.430</v>
      </c>
      <c r="H39" s="106" t="str">
        <f>RIGHT(E39,1)</f>
        <v>1</v>
      </c>
      <c r="I39" s="110">
        <f>IF(FIND(H39,E39)=OR(1,2,3,4,5,6,7,8,9,0),FIND(H39,E39)+1,FIND(H39,E39))</f>
        <v>6</v>
      </c>
      <c r="J39" s="4">
        <f>IF(H39="B",G39*1000000000,IF(H39="M",G39*1000000,E39))</f>
        <v>0.43009999999999998</v>
      </c>
      <c r="K39" s="54" t="s">
        <v>717</v>
      </c>
    </row>
    <row r="40" spans="1:11" ht="39" thickBot="1">
      <c r="A40" t="str">
        <f t="shared" si="2"/>
        <v xml:space="preserve">AAPL </v>
      </c>
      <c r="B40" t="s">
        <v>157</v>
      </c>
      <c r="C40" s="58"/>
      <c r="D40" s="182" t="s">
        <v>680</v>
      </c>
      <c r="E40" s="191"/>
      <c r="F40" s="192"/>
      <c r="G40" s="107"/>
      <c r="H40" s="107"/>
      <c r="I40" s="111"/>
    </row>
    <row r="41" spans="1:11" ht="19" thickBot="1">
      <c r="A41" t="str">
        <f t="shared" si="2"/>
        <v xml:space="preserve">AAPL </v>
      </c>
      <c r="B41" t="s">
        <v>157</v>
      </c>
      <c r="C41" s="58"/>
    </row>
    <row r="42" spans="1:11" ht="27" thickBot="1">
      <c r="A42" t="str">
        <f t="shared" si="2"/>
        <v>AAPL Cash Flow</v>
      </c>
      <c r="B42" t="s">
        <v>157</v>
      </c>
      <c r="C42" s="57" t="s">
        <v>707</v>
      </c>
      <c r="D42" s="183" t="s">
        <v>650</v>
      </c>
      <c r="E42" s="181" t="s">
        <v>1537</v>
      </c>
      <c r="F42" s="185" t="s">
        <v>651</v>
      </c>
      <c r="G42" s="105"/>
      <c r="H42" s="105"/>
      <c r="I42" s="109"/>
    </row>
    <row r="43" spans="1:11" ht="19" customHeight="1" thickBot="1">
      <c r="A43" t="str">
        <f t="shared" si="2"/>
        <v xml:space="preserve">AAPL </v>
      </c>
      <c r="B43" t="s">
        <v>157</v>
      </c>
      <c r="C43" s="58"/>
      <c r="D43" s="184"/>
      <c r="E43" s="178" t="s">
        <v>1255</v>
      </c>
      <c r="F43" s="186"/>
      <c r="G43" s="105"/>
      <c r="H43" s="105"/>
      <c r="I43" s="109"/>
    </row>
    <row r="44" spans="1:11" ht="20" thickBot="1">
      <c r="A44" t="str">
        <f t="shared" si="2"/>
        <v>AAPL Net income</v>
      </c>
      <c r="B44" t="s">
        <v>157</v>
      </c>
      <c r="C44" s="58" t="s">
        <v>656</v>
      </c>
      <c r="D44" s="179" t="s">
        <v>656</v>
      </c>
      <c r="E44" s="187" t="s">
        <v>1258</v>
      </c>
      <c r="F44" s="188">
        <v>-0.35809999999999997</v>
      </c>
      <c r="G44" s="106" t="str">
        <f>LEFT(E44,I44-1)</f>
        <v>14.74</v>
      </c>
      <c r="H44" s="106" t="str">
        <f>RIGHT(E44,1)</f>
        <v>B</v>
      </c>
      <c r="I44" s="110">
        <f>IF(FIND(H44,E44)=OR(1,2,3,4,5,6,7,8,9,0),FIND(H44,E44)+1,FIND(H44,E44))</f>
        <v>6</v>
      </c>
      <c r="J44" s="4">
        <f>IF(H44="B",G44*1000000000,IF(H44="M",G44*1000000,E44))</f>
        <v>14740000000</v>
      </c>
      <c r="K44" s="54" t="s">
        <v>33</v>
      </c>
    </row>
    <row r="45" spans="1:11" ht="39" thickBot="1">
      <c r="A45" t="str">
        <f t="shared" si="2"/>
        <v xml:space="preserve">AAPL </v>
      </c>
      <c r="B45" t="s">
        <v>157</v>
      </c>
      <c r="C45" s="58"/>
      <c r="D45" s="180" t="s">
        <v>657</v>
      </c>
      <c r="E45" s="184"/>
      <c r="F45" s="189"/>
      <c r="G45" s="106"/>
      <c r="H45" s="106"/>
      <c r="I45" s="110"/>
    </row>
    <row r="46" spans="1:11" ht="20" thickBot="1">
      <c r="A46" t="str">
        <f t="shared" si="2"/>
        <v>AAPL Cash from operations</v>
      </c>
      <c r="B46" t="s">
        <v>157</v>
      </c>
      <c r="C46" s="58" t="s">
        <v>681</v>
      </c>
      <c r="D46" s="179" t="s">
        <v>681</v>
      </c>
      <c r="E46" s="187" t="s">
        <v>1265</v>
      </c>
      <c r="F46" s="188">
        <v>0.2414</v>
      </c>
      <c r="G46" s="106" t="str">
        <f>LEFT(E46,I46-1)</f>
        <v>26.81</v>
      </c>
      <c r="H46" s="106" t="str">
        <f>RIGHT(E46,1)</f>
        <v>B</v>
      </c>
      <c r="I46" s="110">
        <f>IF(FIND(H46,E46)=OR(1,2,3,4,5,6,7,8,9,0),FIND(H46,E46)+1,FIND(H46,E46))</f>
        <v>6</v>
      </c>
      <c r="J46" s="4">
        <f>IF(H46="B",G46*1000000000,IF(H46="M",G46*1000000,E46))</f>
        <v>26810000000</v>
      </c>
      <c r="K46" s="54" t="s">
        <v>718</v>
      </c>
    </row>
    <row r="47" spans="1:11" ht="20" thickBot="1">
      <c r="A47" t="str">
        <f t="shared" si="2"/>
        <v xml:space="preserve">AAPL </v>
      </c>
      <c r="B47" t="s">
        <v>157</v>
      </c>
      <c r="C47" s="58"/>
      <c r="D47" s="180" t="s">
        <v>682</v>
      </c>
      <c r="E47" s="184"/>
      <c r="F47" s="189"/>
      <c r="G47" s="106"/>
      <c r="H47" s="106"/>
      <c r="I47" s="110"/>
    </row>
    <row r="48" spans="1:11" ht="20" thickBot="1">
      <c r="A48" t="str">
        <f t="shared" si="2"/>
        <v>AAPL Cash from investing</v>
      </c>
      <c r="B48" t="s">
        <v>157</v>
      </c>
      <c r="C48" s="58" t="s">
        <v>683</v>
      </c>
      <c r="D48" s="179" t="s">
        <v>683</v>
      </c>
      <c r="E48" s="187" t="s">
        <v>1266</v>
      </c>
      <c r="F48" s="188">
        <v>-0.39639999999999997</v>
      </c>
      <c r="G48" s="106" t="str">
        <f>LEFT(E48,I48-1)</f>
        <v>1.44</v>
      </c>
      <c r="H48" s="106" t="str">
        <f>RIGHT(E48,1)</f>
        <v>B</v>
      </c>
      <c r="I48" s="110">
        <f>IF(FIND(H48,E48)=OR(1,2,3,4,5,6,7,8,9,0),FIND(H48,E48)+1,FIND(H48,E48))</f>
        <v>5</v>
      </c>
      <c r="J48" s="4">
        <f>IF(H48="B",G48*1000000000,IF(H48="M",G48*1000000,E48))</f>
        <v>1440000000</v>
      </c>
      <c r="K48" s="54" t="s">
        <v>719</v>
      </c>
    </row>
    <row r="49" spans="1:11" ht="39" thickBot="1">
      <c r="A49" t="str">
        <f t="shared" si="2"/>
        <v xml:space="preserve">AAPL </v>
      </c>
      <c r="B49" t="s">
        <v>157</v>
      </c>
      <c r="C49" s="58"/>
      <c r="D49" s="180" t="s">
        <v>684</v>
      </c>
      <c r="E49" s="184"/>
      <c r="F49" s="189"/>
      <c r="G49" s="106"/>
      <c r="H49" s="106"/>
      <c r="I49" s="110"/>
    </row>
    <row r="50" spans="1:11" ht="20" thickBot="1">
      <c r="A50" t="str">
        <f t="shared" si="2"/>
        <v>AAPL Cash from financing</v>
      </c>
      <c r="B50" t="s">
        <v>157</v>
      </c>
      <c r="C50" s="58" t="s">
        <v>685</v>
      </c>
      <c r="D50" s="179" t="s">
        <v>685</v>
      </c>
      <c r="E50" s="187" t="s">
        <v>1267</v>
      </c>
      <c r="F50" s="188">
        <v>-7.7499999999999999E-2</v>
      </c>
      <c r="G50" s="106" t="str">
        <f>LEFT(E50,I50-1)</f>
        <v>-24.95</v>
      </c>
      <c r="H50" s="106" t="str">
        <f>RIGHT(E50,1)</f>
        <v>B</v>
      </c>
      <c r="I50" s="110">
        <f>IF(FIND(H50,E50)=OR(1,2,3,4,5,6,7,8,9,0),FIND(H50,E50)+1,FIND(H50,E50))</f>
        <v>7</v>
      </c>
      <c r="J50" s="4">
        <f>IF(H50="B",G50*1000000000,IF(H50="M",G50*1000000,E50))</f>
        <v>-24950000000</v>
      </c>
      <c r="K50" s="54" t="s">
        <v>720</v>
      </c>
    </row>
    <row r="51" spans="1:11" ht="39" thickBot="1">
      <c r="A51" t="str">
        <f t="shared" si="2"/>
        <v xml:space="preserve">AAPL </v>
      </c>
      <c r="B51" t="s">
        <v>157</v>
      </c>
      <c r="C51" s="58"/>
      <c r="D51" s="180" t="s">
        <v>686</v>
      </c>
      <c r="E51" s="184"/>
      <c r="F51" s="189"/>
      <c r="G51" s="106"/>
      <c r="H51" s="106"/>
      <c r="I51" s="110"/>
    </row>
    <row r="52" spans="1:11" ht="20" thickBot="1">
      <c r="A52" t="str">
        <f t="shared" si="2"/>
        <v>AAPL Net change in cash</v>
      </c>
      <c r="B52" t="s">
        <v>157</v>
      </c>
      <c r="C52" s="58" t="s">
        <v>687</v>
      </c>
      <c r="D52" s="179" t="s">
        <v>687</v>
      </c>
      <c r="E52" s="187" t="s">
        <v>1195</v>
      </c>
      <c r="F52" s="188">
        <v>2.9428000000000001</v>
      </c>
      <c r="G52" s="106" t="str">
        <f>LEFT(E52,I52-1)</f>
        <v>3.31</v>
      </c>
      <c r="H52" s="106" t="str">
        <f>RIGHT(E52,1)</f>
        <v>B</v>
      </c>
      <c r="I52" s="110">
        <f>IF(FIND(H52,E52)=OR(1,2,3,4,5,6,7,8,9,0),FIND(H52,E52)+1,FIND(H52,E52))</f>
        <v>5</v>
      </c>
      <c r="J52" s="4">
        <f>IF(H52="B",G52*1000000000,IF(H52="M",G52*1000000,E52))</f>
        <v>3310000000</v>
      </c>
      <c r="K52" s="54" t="s">
        <v>721</v>
      </c>
    </row>
    <row r="53" spans="1:11" ht="39" thickBot="1">
      <c r="A53" t="str">
        <f t="shared" si="2"/>
        <v xml:space="preserve">AAPL </v>
      </c>
      <c r="B53" t="s">
        <v>157</v>
      </c>
      <c r="C53" s="58"/>
      <c r="D53" s="180" t="s">
        <v>688</v>
      </c>
      <c r="E53" s="184"/>
      <c r="F53" s="189"/>
      <c r="G53" s="106"/>
      <c r="H53" s="106"/>
      <c r="I53" s="110"/>
    </row>
    <row r="54" spans="1:11" ht="20" thickBot="1">
      <c r="A54" t="str">
        <f t="shared" si="2"/>
        <v>AAPL Free cash flow</v>
      </c>
      <c r="B54" t="s">
        <v>157</v>
      </c>
      <c r="C54" s="58" t="s">
        <v>689</v>
      </c>
      <c r="D54" s="179" t="s">
        <v>689</v>
      </c>
      <c r="E54" s="187" t="s">
        <v>1268</v>
      </c>
      <c r="F54" s="188">
        <v>1.806</v>
      </c>
      <c r="G54" s="106" t="str">
        <f>LEFT(E54,I54-1)</f>
        <v>34.54</v>
      </c>
      <c r="H54" s="106" t="str">
        <f>RIGHT(E54,1)</f>
        <v>B</v>
      </c>
      <c r="I54" s="110">
        <f>IF(FIND(H54,E54)=OR(1,2,3,4,5,6,7,8,9,0),FIND(H54,E54)+1,FIND(H54,E54))</f>
        <v>6</v>
      </c>
      <c r="J54" s="4">
        <f>IF(H54="B",G54*1000000000,IF(H54="M",G54*1000000,E54))</f>
        <v>34540000000</v>
      </c>
      <c r="K54" s="54" t="s">
        <v>722</v>
      </c>
    </row>
    <row r="55" spans="1:11" ht="39" thickBot="1">
      <c r="A55" t="str">
        <f t="shared" si="2"/>
        <v/>
      </c>
      <c r="C55" s="58"/>
      <c r="D55" s="182" t="s">
        <v>690</v>
      </c>
      <c r="E55" s="192"/>
      <c r="F55" s="194"/>
      <c r="G55" s="106"/>
      <c r="H55" s="106"/>
      <c r="I55" s="110"/>
    </row>
    <row r="60" spans="1:11" ht="30">
      <c r="A60" t="str">
        <f t="shared" ref="A60:A112" si="3">_xlfn.CONCAT(B60,C60)</f>
        <v>MSFT Microsoft Corp</v>
      </c>
      <c r="B60" t="s">
        <v>159</v>
      </c>
      <c r="C60" s="52" t="s">
        <v>726</v>
      </c>
    </row>
    <row r="61" spans="1:11">
      <c r="A61" t="str">
        <f t="shared" si="3"/>
        <v>MSFT Web</v>
      </c>
      <c r="B61" t="s">
        <v>159</v>
      </c>
      <c r="C61" t="s">
        <v>850</v>
      </c>
      <c r="D61" s="1" t="s">
        <v>727</v>
      </c>
    </row>
    <row r="62" spans="1:11" ht="19" thickBot="1">
      <c r="A62" t="str">
        <f t="shared" si="3"/>
        <v xml:space="preserve">MSFT </v>
      </c>
      <c r="B62" t="s">
        <v>159</v>
      </c>
    </row>
    <row r="63" spans="1:11" ht="27" thickBot="1">
      <c r="A63" t="str">
        <f t="shared" si="3"/>
        <v>MSFT Income Statement</v>
      </c>
      <c r="B63" t="s">
        <v>159</v>
      </c>
      <c r="C63" s="57" t="s">
        <v>705</v>
      </c>
      <c r="D63" s="183" t="s">
        <v>650</v>
      </c>
      <c r="E63" s="181" t="s">
        <v>1537</v>
      </c>
      <c r="F63" s="185" t="s">
        <v>651</v>
      </c>
      <c r="G63" s="105"/>
      <c r="H63" s="105"/>
      <c r="I63" s="109"/>
    </row>
    <row r="64" spans="1:11" ht="19" customHeight="1" thickBot="1">
      <c r="A64" t="str">
        <f t="shared" si="3"/>
        <v xml:space="preserve">MSFT </v>
      </c>
      <c r="B64" t="s">
        <v>159</v>
      </c>
      <c r="C64" s="58"/>
      <c r="D64" s="184"/>
      <c r="E64" s="178" t="s">
        <v>1096</v>
      </c>
      <c r="F64" s="186"/>
      <c r="G64" s="105"/>
      <c r="H64" s="105"/>
      <c r="I64" s="109"/>
    </row>
    <row r="65" spans="1:11" ht="20" thickBot="1">
      <c r="A65" t="str">
        <f t="shared" si="3"/>
        <v>MSFT Sales</v>
      </c>
      <c r="B65" t="s">
        <v>159</v>
      </c>
      <c r="C65" s="58" t="s">
        <v>124</v>
      </c>
      <c r="D65" s="179" t="s">
        <v>652</v>
      </c>
      <c r="E65" s="187" t="s">
        <v>1097</v>
      </c>
      <c r="F65" s="188">
        <v>0.16039999999999999</v>
      </c>
      <c r="G65" s="106" t="str">
        <f>LEFT(E65,I65-1)</f>
        <v>65.58</v>
      </c>
      <c r="H65" s="106" t="str">
        <f>RIGHT(E65,1)</f>
        <v>B</v>
      </c>
      <c r="I65" s="110">
        <f>IF(FIND(H65,E65)=OR(1,2,3,4,5,6,7,8,9,0),FIND(H65,E65)+1,FIND(H65,E65))</f>
        <v>6</v>
      </c>
      <c r="J65" s="4">
        <f>IF(H65="B",G65*1000000000,IF(H65="M",G65*1000000,E65))</f>
        <v>65580000000</v>
      </c>
      <c r="K65" s="54" t="s">
        <v>691</v>
      </c>
    </row>
    <row r="66" spans="1:11" ht="58" thickBot="1">
      <c r="A66" t="str">
        <f t="shared" si="3"/>
        <v xml:space="preserve">MSFT </v>
      </c>
      <c r="B66" t="s">
        <v>159</v>
      </c>
      <c r="C66" s="58"/>
      <c r="D66" s="180" t="s">
        <v>653</v>
      </c>
      <c r="E66" s="184"/>
      <c r="F66" s="189"/>
      <c r="G66" s="106"/>
      <c r="H66" s="106"/>
      <c r="I66" s="110"/>
      <c r="K66" s="54" t="s">
        <v>692</v>
      </c>
    </row>
    <row r="67" spans="1:11" ht="20" thickBot="1">
      <c r="A67" t="str">
        <f t="shared" si="3"/>
        <v>MSFT Operating expense</v>
      </c>
      <c r="B67" t="s">
        <v>159</v>
      </c>
      <c r="C67" s="58" t="s">
        <v>654</v>
      </c>
      <c r="D67" s="179" t="s">
        <v>654</v>
      </c>
      <c r="E67" s="187" t="s">
        <v>1098</v>
      </c>
      <c r="F67" s="188">
        <v>0.1212</v>
      </c>
      <c r="G67" s="106" t="str">
        <f>LEFT(E67,I67-1)</f>
        <v>14.93</v>
      </c>
      <c r="H67" s="106" t="str">
        <f>RIGHT(E67,1)</f>
        <v>B</v>
      </c>
      <c r="I67" s="110">
        <f>IF(FIND(H67,E67)=OR(1,2,3,4,5,6,7,8,9,0),FIND(H67,E67)+1,FIND(H67,E67))</f>
        <v>6</v>
      </c>
      <c r="J67" s="4">
        <f>IF(H67="B",G67*1000000000,IF(H67="M",G67*1000000,E67))</f>
        <v>14930000000</v>
      </c>
      <c r="K67" s="54" t="s">
        <v>693</v>
      </c>
    </row>
    <row r="68" spans="1:11" ht="39" thickBot="1">
      <c r="A68" t="str">
        <f t="shared" si="3"/>
        <v xml:space="preserve">MSFT </v>
      </c>
      <c r="B68" t="s">
        <v>159</v>
      </c>
      <c r="C68" s="58"/>
      <c r="D68" s="180" t="s">
        <v>655</v>
      </c>
      <c r="E68" s="184"/>
      <c r="F68" s="189"/>
      <c r="G68" s="106"/>
      <c r="H68" s="106"/>
      <c r="I68" s="110"/>
      <c r="K68" s="54" t="s">
        <v>694</v>
      </c>
    </row>
    <row r="69" spans="1:11" ht="20" thickBot="1">
      <c r="A69" t="str">
        <f t="shared" si="3"/>
        <v>MSFT Net income</v>
      </c>
      <c r="B69" t="s">
        <v>159</v>
      </c>
      <c r="C69" s="58" t="s">
        <v>656</v>
      </c>
      <c r="D69" s="179" t="s">
        <v>656</v>
      </c>
      <c r="E69" s="187" t="s">
        <v>1099</v>
      </c>
      <c r="F69" s="188">
        <v>0.1066</v>
      </c>
      <c r="G69" s="106" t="str">
        <f>LEFT(E69,I69-1)</f>
        <v>24.67</v>
      </c>
      <c r="H69" s="106" t="str">
        <f>RIGHT(E69,1)</f>
        <v>B</v>
      </c>
      <c r="I69" s="110">
        <f>IF(FIND(H69,E69)=OR(1,2,3,4,5,6,7,8,9,0),FIND(H69,E69)+1,FIND(H69,E69))</f>
        <v>6</v>
      </c>
      <c r="J69" s="4">
        <f>IF(H69="B",G69*1000000000,IF(H69="M",G69*1000000,E69))</f>
        <v>24670000000</v>
      </c>
      <c r="K69" s="54" t="s">
        <v>33</v>
      </c>
    </row>
    <row r="70" spans="1:11" ht="58" thickBot="1">
      <c r="A70" t="str">
        <f t="shared" si="3"/>
        <v xml:space="preserve">MSFT </v>
      </c>
      <c r="B70" t="s">
        <v>159</v>
      </c>
      <c r="C70" s="58"/>
      <c r="D70" s="180" t="s">
        <v>657</v>
      </c>
      <c r="E70" s="184"/>
      <c r="F70" s="189"/>
      <c r="G70" s="106"/>
      <c r="H70" s="106"/>
      <c r="I70" s="110"/>
      <c r="K70" s="54" t="s">
        <v>695</v>
      </c>
    </row>
    <row r="71" spans="1:11" ht="20" thickBot="1">
      <c r="A71" t="str">
        <f t="shared" si="3"/>
        <v>MSFT Net profit margin</v>
      </c>
      <c r="B71" t="s">
        <v>159</v>
      </c>
      <c r="C71" s="58" t="s">
        <v>658</v>
      </c>
      <c r="D71" s="179" t="s">
        <v>658</v>
      </c>
      <c r="E71" s="187">
        <v>37.61</v>
      </c>
      <c r="F71" s="188">
        <v>-4.6399999999999997E-2</v>
      </c>
      <c r="G71" s="106" t="str">
        <f>LEFT(E71,I71-1)</f>
        <v>37.6</v>
      </c>
      <c r="H71" s="106" t="str">
        <f>RIGHT(E71,1)</f>
        <v>1</v>
      </c>
      <c r="I71" s="110">
        <f>IF(FIND(H71,E71)=OR(1,2,3,4,5,6,7,8,9,0),FIND(H71,E71)+1,FIND(H71,E71))</f>
        <v>5</v>
      </c>
      <c r="J71" s="4" t="str">
        <f>IF(H71="B",G71*1000000000,IF(H71="M",G71*1000000,G71))</f>
        <v>37.6</v>
      </c>
      <c r="K71" s="54" t="s">
        <v>696</v>
      </c>
    </row>
    <row r="72" spans="1:11" ht="39" thickBot="1">
      <c r="A72" t="str">
        <f t="shared" si="3"/>
        <v xml:space="preserve">MSFT </v>
      </c>
      <c r="B72" t="s">
        <v>159</v>
      </c>
      <c r="C72" s="58"/>
      <c r="D72" s="180" t="s">
        <v>659</v>
      </c>
      <c r="E72" s="184"/>
      <c r="F72" s="189"/>
      <c r="G72" s="106"/>
      <c r="H72" s="106"/>
      <c r="I72" s="110"/>
      <c r="K72" s="54" t="s">
        <v>697</v>
      </c>
    </row>
    <row r="73" spans="1:11" ht="20" thickBot="1">
      <c r="A73" t="str">
        <f t="shared" si="3"/>
        <v>MSFT EPS</v>
      </c>
      <c r="B73" t="s">
        <v>159</v>
      </c>
      <c r="C73" s="58" t="s">
        <v>113</v>
      </c>
      <c r="D73" s="179" t="s">
        <v>112</v>
      </c>
      <c r="E73" s="187">
        <v>3.3</v>
      </c>
      <c r="F73" s="188">
        <v>0.1037</v>
      </c>
      <c r="G73" s="106" t="str">
        <f>LEFT(E73,I73-1)</f>
        <v/>
      </c>
      <c r="H73" s="106" t="str">
        <f>RIGHT(E73,1)</f>
        <v>3</v>
      </c>
      <c r="I73" s="110">
        <f>IF(FIND(H73,E73)=OR(1,2,3,4,5,6,7,8,9,0),FIND(H73,E73)+1,FIND(H73,E73))</f>
        <v>1</v>
      </c>
      <c r="J73" s="4">
        <f>IF(H73="B",G73*1000000000,IF(H73="M",G73*1000000,E73))</f>
        <v>3.3</v>
      </c>
      <c r="K73" s="54" t="s">
        <v>698</v>
      </c>
    </row>
    <row r="74" spans="1:11" ht="39" thickBot="1">
      <c r="A74" t="str">
        <f t="shared" si="3"/>
        <v xml:space="preserve">MSFT </v>
      </c>
      <c r="B74" t="s">
        <v>159</v>
      </c>
      <c r="C74" s="58"/>
      <c r="D74" s="180" t="s">
        <v>660</v>
      </c>
      <c r="E74" s="184"/>
      <c r="F74" s="189"/>
      <c r="G74" s="106"/>
      <c r="H74" s="106"/>
      <c r="I74" s="110"/>
      <c r="K74" s="54" t="s">
        <v>699</v>
      </c>
    </row>
    <row r="75" spans="1:11" ht="20" thickBot="1">
      <c r="A75" t="str">
        <f t="shared" si="3"/>
        <v>MSFT EBITDA</v>
      </c>
      <c r="B75" t="s">
        <v>159</v>
      </c>
      <c r="C75" s="58" t="s">
        <v>126</v>
      </c>
      <c r="D75" s="179" t="s">
        <v>126</v>
      </c>
      <c r="E75" s="187" t="s">
        <v>1100</v>
      </c>
      <c r="F75" s="188">
        <v>0.23100000000000001</v>
      </c>
      <c r="G75" s="106" t="str">
        <f>LEFT(E75,I75-1)</f>
        <v>37.94</v>
      </c>
      <c r="H75" s="106" t="str">
        <f>RIGHT(E75,1)</f>
        <v>B</v>
      </c>
      <c r="I75" s="110">
        <f>IF(FIND(H75,E75)=OR(1,2,3,4,5,6,7,8,9,0),FIND(H75,E75)+1,FIND(H75,E75))</f>
        <v>6</v>
      </c>
      <c r="J75" s="4">
        <f>IF(H75="B",G75*1000000000,IF(H75="M",G75*1000000,E75))</f>
        <v>37940000000</v>
      </c>
      <c r="K75" s="54" t="s">
        <v>126</v>
      </c>
    </row>
    <row r="76" spans="1:11" ht="77" thickBot="1">
      <c r="A76" t="str">
        <f t="shared" si="3"/>
        <v xml:space="preserve">MSFT </v>
      </c>
      <c r="B76" t="s">
        <v>159</v>
      </c>
      <c r="C76" s="58"/>
      <c r="D76" s="180" t="s">
        <v>661</v>
      </c>
      <c r="E76" s="184"/>
      <c r="F76" s="189"/>
      <c r="G76" s="106"/>
      <c r="H76" s="106"/>
      <c r="I76" s="110"/>
      <c r="K76" s="54" t="s">
        <v>700</v>
      </c>
    </row>
    <row r="77" spans="1:11" ht="20" thickBot="1">
      <c r="A77" t="str">
        <f t="shared" si="3"/>
        <v>MSFT Tax</v>
      </c>
      <c r="B77" t="s">
        <v>159</v>
      </c>
      <c r="C77" s="58" t="s">
        <v>725</v>
      </c>
      <c r="D77" s="179" t="s">
        <v>662</v>
      </c>
      <c r="E77" s="190">
        <v>0.18509999999999999</v>
      </c>
      <c r="F77" s="187" t="s">
        <v>664</v>
      </c>
      <c r="G77" s="106" t="str">
        <f>LEFT(E77,I77-1)</f>
        <v>0.</v>
      </c>
      <c r="H77" s="106" t="str">
        <f>RIGHT(E77,1)</f>
        <v>1</v>
      </c>
      <c r="I77" s="110">
        <f>IF(FIND(H77,E77)=OR(1,2,3,4,5,6,7,8,9,0),FIND(H77,E77)+1,FIND(H77,E77))</f>
        <v>3</v>
      </c>
      <c r="J77" s="4">
        <f>IF(H77="B",G77*1000000000,IF(H77="M",G77*1000000,E77))</f>
        <v>0.18509999999999999</v>
      </c>
      <c r="K77" s="54" t="s">
        <v>701</v>
      </c>
    </row>
    <row r="78" spans="1:11" ht="20" thickBot="1">
      <c r="A78" t="str">
        <f t="shared" si="3"/>
        <v xml:space="preserve">MSFT </v>
      </c>
      <c r="B78" t="s">
        <v>159</v>
      </c>
      <c r="C78" s="58"/>
      <c r="D78" s="182" t="s">
        <v>663</v>
      </c>
      <c r="E78" s="191"/>
      <c r="F78" s="192"/>
      <c r="G78" s="107"/>
      <c r="H78" s="107"/>
      <c r="I78" s="111"/>
    </row>
    <row r="79" spans="1:11" ht="19" thickBot="1">
      <c r="A79" t="str">
        <f t="shared" si="3"/>
        <v xml:space="preserve">MSFT </v>
      </c>
      <c r="B79" t="s">
        <v>159</v>
      </c>
      <c r="C79" s="58"/>
    </row>
    <row r="80" spans="1:11" ht="27" thickBot="1">
      <c r="A80" t="str">
        <f t="shared" si="3"/>
        <v>MSFT Balance Sheet</v>
      </c>
      <c r="B80" t="s">
        <v>159</v>
      </c>
      <c r="C80" s="57" t="s">
        <v>706</v>
      </c>
      <c r="D80" s="183" t="s">
        <v>650</v>
      </c>
      <c r="E80" s="181" t="s">
        <v>1537</v>
      </c>
      <c r="F80" s="185" t="s">
        <v>651</v>
      </c>
      <c r="G80" s="105"/>
      <c r="H80" s="105"/>
      <c r="I80" s="109"/>
    </row>
    <row r="81" spans="1:11" ht="19" customHeight="1" thickBot="1">
      <c r="A81" t="str">
        <f t="shared" si="3"/>
        <v xml:space="preserve">MSFT </v>
      </c>
      <c r="B81" t="s">
        <v>159</v>
      </c>
      <c r="C81" s="58"/>
      <c r="D81" s="184"/>
      <c r="E81" s="178" t="s">
        <v>1096</v>
      </c>
      <c r="F81" s="186"/>
      <c r="G81" s="105"/>
      <c r="H81" s="105"/>
      <c r="I81" s="109"/>
    </row>
    <row r="82" spans="1:11" ht="20" thickBot="1">
      <c r="A82" t="str">
        <f t="shared" si="3"/>
        <v>MSFT Cash and short-term investments</v>
      </c>
      <c r="B82" t="s">
        <v>159</v>
      </c>
      <c r="C82" s="58" t="s">
        <v>665</v>
      </c>
      <c r="D82" s="179" t="s">
        <v>665</v>
      </c>
      <c r="E82" s="187" t="s">
        <v>1101</v>
      </c>
      <c r="F82" s="188">
        <v>-0.4551</v>
      </c>
      <c r="G82" s="106" t="str">
        <f>LEFT(E82,I82-1)</f>
        <v>78.43</v>
      </c>
      <c r="H82" s="106" t="str">
        <f>RIGHT(E82,1)</f>
        <v>B</v>
      </c>
      <c r="I82" s="110">
        <f>IF(FIND(H82,E82)=OR(1,2,3,4,5,6,7,8,9,0),FIND(H82,E82)+1,FIND(H82,E82))</f>
        <v>6</v>
      </c>
      <c r="J82" s="4">
        <f>IF(H82="B",G82*1000000000,IF(H82="M",G82*1000000,E82))</f>
        <v>78430000000</v>
      </c>
      <c r="K82" s="54" t="s">
        <v>702</v>
      </c>
    </row>
    <row r="83" spans="1:11" ht="39" thickBot="1">
      <c r="A83" t="str">
        <f t="shared" si="3"/>
        <v xml:space="preserve">MSFT </v>
      </c>
      <c r="B83" t="s">
        <v>159</v>
      </c>
      <c r="C83" s="58"/>
      <c r="D83" s="180" t="s">
        <v>666</v>
      </c>
      <c r="E83" s="184"/>
      <c r="F83" s="189"/>
      <c r="G83" s="106"/>
      <c r="H83" s="106"/>
      <c r="I83" s="110"/>
    </row>
    <row r="84" spans="1:11" ht="20" thickBot="1">
      <c r="A84" t="str">
        <f t="shared" si="3"/>
        <v>MSFT Total assets</v>
      </c>
      <c r="B84" t="s">
        <v>159</v>
      </c>
      <c r="C84" s="58" t="s">
        <v>667</v>
      </c>
      <c r="D84" s="179" t="s">
        <v>667</v>
      </c>
      <c r="E84" s="187" t="s">
        <v>1102</v>
      </c>
      <c r="F84" s="188">
        <v>0.17319999999999999</v>
      </c>
      <c r="G84" s="106" t="str">
        <f>LEFT(E84,I84-1)</f>
        <v>523.01</v>
      </c>
      <c r="H84" s="106" t="str">
        <f>RIGHT(E84,1)</f>
        <v>B</v>
      </c>
      <c r="I84" s="110">
        <f>IF(FIND(H84,E84)=OR(1,2,3,4,5,6,7,8,9,0),FIND(H84,E84)+1,FIND(H84,E84))</f>
        <v>7</v>
      </c>
      <c r="J84" s="4">
        <f>IF(H84="B",G84*1000000000,IF(H84="M",G84*1000000,E84))</f>
        <v>523010000000</v>
      </c>
      <c r="K84" s="54" t="s">
        <v>703</v>
      </c>
    </row>
    <row r="85" spans="1:11" ht="20" thickBot="1">
      <c r="A85" t="str">
        <f t="shared" si="3"/>
        <v xml:space="preserve">MSFT </v>
      </c>
      <c r="B85" t="s">
        <v>159</v>
      </c>
      <c r="C85" s="58"/>
      <c r="D85" s="180" t="s">
        <v>668</v>
      </c>
      <c r="E85" s="184"/>
      <c r="F85" s="189"/>
      <c r="G85" s="106"/>
      <c r="H85" s="106"/>
      <c r="I85" s="110"/>
    </row>
    <row r="86" spans="1:11" ht="20" thickBot="1">
      <c r="A86" t="str">
        <f t="shared" si="3"/>
        <v>MSFT Total debt</v>
      </c>
      <c r="B86" t="s">
        <v>159</v>
      </c>
      <c r="C86" s="58" t="s">
        <v>723</v>
      </c>
      <c r="D86" s="179" t="s">
        <v>669</v>
      </c>
      <c r="E86" s="187" t="s">
        <v>1103</v>
      </c>
      <c r="F86" s="188">
        <v>4.5400000000000003E-2</v>
      </c>
      <c r="G86" s="106" t="str">
        <f>LEFT(E86,I86-1)</f>
        <v>235.29</v>
      </c>
      <c r="H86" s="106" t="str">
        <f>RIGHT(E86,1)</f>
        <v>B</v>
      </c>
      <c r="I86" s="110">
        <f>IF(FIND(H86,E86)=OR(1,2,3,4,5,6,7,8,9,0),FIND(H86,E86)+1,FIND(H86,E86))</f>
        <v>7</v>
      </c>
      <c r="J86" s="4">
        <f>IF(H86="B",G86*1000000000,IF(H86="M",G86*1000000,E86))</f>
        <v>235290000000</v>
      </c>
      <c r="K86" s="54" t="s">
        <v>704</v>
      </c>
    </row>
    <row r="87" spans="1:11" ht="20" thickBot="1">
      <c r="A87" t="str">
        <f t="shared" si="3"/>
        <v xml:space="preserve">MSFT </v>
      </c>
      <c r="B87" t="s">
        <v>159</v>
      </c>
      <c r="C87" s="58"/>
      <c r="D87" s="180" t="s">
        <v>670</v>
      </c>
      <c r="E87" s="184"/>
      <c r="F87" s="189"/>
      <c r="G87" s="106"/>
      <c r="H87" s="106"/>
      <c r="I87" s="110"/>
    </row>
    <row r="88" spans="1:11" ht="20" thickBot="1">
      <c r="A88" t="str">
        <f t="shared" si="3"/>
        <v>MSFT Total equity</v>
      </c>
      <c r="B88" t="s">
        <v>159</v>
      </c>
      <c r="C88" s="58" t="s">
        <v>671</v>
      </c>
      <c r="D88" s="179" t="s">
        <v>671</v>
      </c>
      <c r="E88" s="187" t="s">
        <v>1104</v>
      </c>
      <c r="F88" s="187" t="s">
        <v>664</v>
      </c>
      <c r="G88" s="106" t="str">
        <f>LEFT(E88,I88-1)</f>
        <v>287.72</v>
      </c>
      <c r="H88" s="106" t="str">
        <f>RIGHT(E88,1)</f>
        <v>B</v>
      </c>
      <c r="I88" s="110">
        <f>IF(FIND(H88,E88)=OR(1,2,3,4,5,6,7,8,9,0),FIND(H88,E88)+1,FIND(H88,E88))</f>
        <v>7</v>
      </c>
      <c r="J88" s="4">
        <f>IF(H88="B",G88*1000000000,IF(H88="M",G88*1000000,E88))</f>
        <v>287720000000</v>
      </c>
      <c r="K88" s="54" t="s">
        <v>713</v>
      </c>
    </row>
    <row r="89" spans="1:11" ht="39" thickBot="1">
      <c r="A89" t="str">
        <f t="shared" si="3"/>
        <v xml:space="preserve">MSFT </v>
      </c>
      <c r="B89" t="s">
        <v>159</v>
      </c>
      <c r="C89" s="58"/>
      <c r="D89" s="180" t="s">
        <v>672</v>
      </c>
      <c r="E89" s="184"/>
      <c r="F89" s="184"/>
      <c r="G89" s="107"/>
      <c r="H89" s="107"/>
      <c r="I89" s="111"/>
    </row>
    <row r="90" spans="1:11" ht="20" thickBot="1">
      <c r="A90" t="str">
        <f t="shared" si="3"/>
        <v>MSFT Shares outstanding</v>
      </c>
      <c r="B90" t="s">
        <v>159</v>
      </c>
      <c r="C90" s="58" t="s">
        <v>673</v>
      </c>
      <c r="D90" s="179" t="s">
        <v>673</v>
      </c>
      <c r="E90" s="187" t="s">
        <v>1105</v>
      </c>
      <c r="F90" s="187" t="s">
        <v>664</v>
      </c>
      <c r="G90" s="106" t="str">
        <f>LEFT(E90,I90-1)</f>
        <v>7.43</v>
      </c>
      <c r="H90" s="106" t="str">
        <f>RIGHT(E90,1)</f>
        <v>B</v>
      </c>
      <c r="I90" s="110">
        <f>IF(FIND(H90,E90)=OR(1,2,3,4,5,6,7,8,9,0),FIND(H90,E90)+1,FIND(H90,E90))</f>
        <v>5</v>
      </c>
      <c r="J90" s="4">
        <f>IF(H90="B",G90*1000000000,IF(H90="M",G90*1000000,E90))</f>
        <v>7430000000</v>
      </c>
      <c r="K90" s="54" t="s">
        <v>714</v>
      </c>
    </row>
    <row r="91" spans="1:11" ht="39" thickBot="1">
      <c r="A91" t="str">
        <f t="shared" si="3"/>
        <v xml:space="preserve">MSFT </v>
      </c>
      <c r="B91" t="s">
        <v>159</v>
      </c>
      <c r="C91" s="58"/>
      <c r="D91" s="180" t="s">
        <v>674</v>
      </c>
      <c r="E91" s="184"/>
      <c r="F91" s="184"/>
      <c r="G91" s="107"/>
      <c r="H91" s="107"/>
      <c r="I91" s="111"/>
    </row>
    <row r="92" spans="1:11" ht="20" thickBot="1">
      <c r="A92" t="str">
        <f t="shared" si="3"/>
        <v>MSFT P/BV</v>
      </c>
      <c r="B92" t="s">
        <v>159</v>
      </c>
      <c r="C92" s="58" t="s">
        <v>105</v>
      </c>
      <c r="D92" s="179" t="s">
        <v>675</v>
      </c>
      <c r="E92" s="187">
        <v>11.55</v>
      </c>
      <c r="F92" s="187" t="s">
        <v>664</v>
      </c>
      <c r="G92" s="106" t="str">
        <f>LEFT(E92,I92-1)</f>
        <v>11.55</v>
      </c>
      <c r="H92" s="106" t="str">
        <f>RIGHT(E92,1)</f>
        <v>5</v>
      </c>
      <c r="I92" s="110">
        <v>6</v>
      </c>
      <c r="J92" s="4">
        <f>IF(H92="B",G92*1000000000,IF(H92="M",G92*1000000,E92))</f>
        <v>11.55</v>
      </c>
      <c r="K92" s="54" t="s">
        <v>715</v>
      </c>
    </row>
    <row r="93" spans="1:11" ht="58" thickBot="1">
      <c r="A93" t="str">
        <f t="shared" si="3"/>
        <v xml:space="preserve">MSFT </v>
      </c>
      <c r="B93" t="s">
        <v>159</v>
      </c>
      <c r="C93" s="58"/>
      <c r="D93" s="180" t="s">
        <v>676</v>
      </c>
      <c r="E93" s="184"/>
      <c r="F93" s="184"/>
      <c r="G93" s="107"/>
      <c r="H93" s="107"/>
      <c r="I93" s="111"/>
    </row>
    <row r="94" spans="1:11" ht="20" thickBot="1">
      <c r="A94" t="str">
        <f t="shared" si="3"/>
        <v>MSFT Return on assets</v>
      </c>
      <c r="B94" t="s">
        <v>159</v>
      </c>
      <c r="C94" s="58" t="s">
        <v>677</v>
      </c>
      <c r="D94" s="179" t="s">
        <v>677</v>
      </c>
      <c r="E94" s="190">
        <v>0.14760000000000001</v>
      </c>
      <c r="F94" s="187" t="s">
        <v>664</v>
      </c>
      <c r="G94" s="106" t="str">
        <f>LEFT(E94,I94-1)</f>
        <v>0.147</v>
      </c>
      <c r="H94" s="106" t="str">
        <f>RIGHT(E94,1)</f>
        <v>6</v>
      </c>
      <c r="I94" s="110">
        <f>IF(FIND(H94,E94)=OR(1,2,3,4,5,6,7,8,9,0),FIND(H94,E94)+1,FIND(H94,E94))</f>
        <v>6</v>
      </c>
      <c r="J94" s="4">
        <f>IF(H94="B",G94*1000000000,IF(H94="M",G94*1000000,E94))</f>
        <v>0.14760000000000001</v>
      </c>
      <c r="K94" s="54" t="s">
        <v>716</v>
      </c>
    </row>
    <row r="95" spans="1:11" ht="39" thickBot="1">
      <c r="A95" t="str">
        <f t="shared" si="3"/>
        <v xml:space="preserve">MSFT </v>
      </c>
      <c r="B95" t="s">
        <v>159</v>
      </c>
      <c r="C95" s="58"/>
      <c r="D95" s="180" t="s">
        <v>678</v>
      </c>
      <c r="E95" s="193"/>
      <c r="F95" s="184"/>
      <c r="G95" s="107"/>
      <c r="H95" s="107"/>
      <c r="I95" s="111"/>
    </row>
    <row r="96" spans="1:11" ht="20" thickBot="1">
      <c r="A96" t="str">
        <f t="shared" si="3"/>
        <v>MSFT Return on capital</v>
      </c>
      <c r="B96" t="s">
        <v>159</v>
      </c>
      <c r="C96" s="58" t="s">
        <v>679</v>
      </c>
      <c r="D96" s="179" t="s">
        <v>679</v>
      </c>
      <c r="E96" s="190">
        <v>0.2034</v>
      </c>
      <c r="F96" s="187" t="s">
        <v>664</v>
      </c>
      <c r="G96" s="106" t="str">
        <f>LEFT(E96,I96-1)</f>
        <v>0.203</v>
      </c>
      <c r="H96" s="106" t="str">
        <f>RIGHT(E96,1)</f>
        <v>4</v>
      </c>
      <c r="I96" s="110">
        <f>IF(FIND(H96,E96)=OR(1,2,3,4,5,6,7,8,9,0),FIND(H96,E96)+1,FIND(H96,E96))</f>
        <v>6</v>
      </c>
      <c r="J96" s="4">
        <f>IF(H96="B",G96*1000000000,IF(H96="M",G96*1000000,E96))</f>
        <v>0.2034</v>
      </c>
      <c r="K96" s="54" t="s">
        <v>717</v>
      </c>
    </row>
    <row r="97" spans="1:11" ht="39" thickBot="1">
      <c r="A97" t="str">
        <f t="shared" si="3"/>
        <v xml:space="preserve">MSFT </v>
      </c>
      <c r="B97" t="s">
        <v>159</v>
      </c>
      <c r="C97" s="58"/>
      <c r="D97" s="182" t="s">
        <v>680</v>
      </c>
      <c r="E97" s="191"/>
      <c r="F97" s="192"/>
      <c r="G97" s="107"/>
      <c r="H97" s="107"/>
      <c r="I97" s="111"/>
    </row>
    <row r="98" spans="1:11" ht="19" thickBot="1">
      <c r="A98" t="str">
        <f t="shared" si="3"/>
        <v xml:space="preserve">MSFT </v>
      </c>
      <c r="B98" t="s">
        <v>159</v>
      </c>
      <c r="C98" s="58"/>
    </row>
    <row r="99" spans="1:11" ht="27" thickBot="1">
      <c r="A99" t="str">
        <f t="shared" si="3"/>
        <v>MSFT Cash Flow</v>
      </c>
      <c r="B99" t="s">
        <v>159</v>
      </c>
      <c r="C99" s="57" t="s">
        <v>707</v>
      </c>
      <c r="D99" s="183" t="s">
        <v>650</v>
      </c>
      <c r="E99" s="181" t="s">
        <v>1537</v>
      </c>
      <c r="F99" s="185" t="s">
        <v>651</v>
      </c>
      <c r="G99" s="105"/>
      <c r="H99" s="105"/>
      <c r="I99" s="109"/>
    </row>
    <row r="100" spans="1:11" ht="19" customHeight="1" thickBot="1">
      <c r="A100" t="str">
        <f t="shared" si="3"/>
        <v xml:space="preserve">MSFT </v>
      </c>
      <c r="B100" t="s">
        <v>159</v>
      </c>
      <c r="C100" s="58"/>
      <c r="D100" s="184"/>
      <c r="E100" s="178" t="s">
        <v>1096</v>
      </c>
      <c r="F100" s="186"/>
      <c r="G100" s="105"/>
      <c r="H100" s="105"/>
      <c r="I100" s="109"/>
    </row>
    <row r="101" spans="1:11" ht="20" thickBot="1">
      <c r="A101" t="str">
        <f t="shared" si="3"/>
        <v>MSFT Net income</v>
      </c>
      <c r="B101" t="s">
        <v>159</v>
      </c>
      <c r="C101" s="58" t="s">
        <v>656</v>
      </c>
      <c r="D101" s="179" t="s">
        <v>656</v>
      </c>
      <c r="E101" s="187" t="s">
        <v>1099</v>
      </c>
      <c r="F101" s="188">
        <v>0.1066</v>
      </c>
      <c r="G101" s="106" t="str">
        <f>LEFT(E101,I101-1)</f>
        <v>24.67</v>
      </c>
      <c r="H101" s="106" t="str">
        <f>RIGHT(E101,1)</f>
        <v>B</v>
      </c>
      <c r="I101" s="110">
        <f>IF(FIND(H101,E101)=OR(1,2,3,4,5,6,7,8,9,0),FIND(H101,E101)+1,FIND(H101,E101))</f>
        <v>6</v>
      </c>
      <c r="J101" s="4">
        <f>IF(H101="B",G101*1000000000,IF(H101="M",G101*1000000,E101))</f>
        <v>24670000000</v>
      </c>
      <c r="K101" s="54" t="s">
        <v>33</v>
      </c>
    </row>
    <row r="102" spans="1:11" ht="39" thickBot="1">
      <c r="A102" t="str">
        <f t="shared" si="3"/>
        <v xml:space="preserve">MSFT </v>
      </c>
      <c r="B102" t="s">
        <v>159</v>
      </c>
      <c r="C102" s="58"/>
      <c r="D102" s="180" t="s">
        <v>657</v>
      </c>
      <c r="E102" s="184"/>
      <c r="F102" s="189"/>
      <c r="G102" s="106"/>
      <c r="H102" s="106"/>
      <c r="I102" s="110"/>
    </row>
    <row r="103" spans="1:11" ht="20" thickBot="1">
      <c r="A103" t="str">
        <f t="shared" si="3"/>
        <v>MSFT Cash from operations</v>
      </c>
      <c r="B103" t="s">
        <v>159</v>
      </c>
      <c r="C103" s="58" t="s">
        <v>681</v>
      </c>
      <c r="D103" s="179" t="s">
        <v>681</v>
      </c>
      <c r="E103" s="187" t="s">
        <v>1106</v>
      </c>
      <c r="F103" s="188">
        <v>0.1176</v>
      </c>
      <c r="G103" s="106" t="str">
        <f>LEFT(E103,I103-1)</f>
        <v>34.18</v>
      </c>
      <c r="H103" s="106" t="str">
        <f>RIGHT(E103,1)</f>
        <v>B</v>
      </c>
      <c r="I103" s="110">
        <f>IF(FIND(H103,E103)=OR(1,2,3,4,5,6,7,8,9,0),FIND(H103,E103)+1,FIND(H103,E103))</f>
        <v>6</v>
      </c>
      <c r="J103" s="4">
        <f>IF(H103="B",G103*1000000000,IF(H103="M",G103*1000000,E103))</f>
        <v>34180000000</v>
      </c>
      <c r="K103" s="54" t="s">
        <v>718</v>
      </c>
    </row>
    <row r="104" spans="1:11" ht="20" thickBot="1">
      <c r="A104" t="str">
        <f t="shared" si="3"/>
        <v xml:space="preserve">MSFT </v>
      </c>
      <c r="B104" t="s">
        <v>159</v>
      </c>
      <c r="C104" s="58"/>
      <c r="D104" s="180" t="s">
        <v>682</v>
      </c>
      <c r="E104" s="184"/>
      <c r="F104" s="189"/>
      <c r="G104" s="106"/>
      <c r="H104" s="106"/>
      <c r="I104" s="110"/>
    </row>
    <row r="105" spans="1:11" ht="20" thickBot="1">
      <c r="A105" t="str">
        <f t="shared" si="3"/>
        <v>MSFT Cash from investing</v>
      </c>
      <c r="B105" t="s">
        <v>159</v>
      </c>
      <c r="C105" s="58" t="s">
        <v>683</v>
      </c>
      <c r="D105" s="179" t="s">
        <v>683</v>
      </c>
      <c r="E105" s="187" t="s">
        <v>1107</v>
      </c>
      <c r="F105" s="188">
        <v>-31.220700000000001</v>
      </c>
      <c r="G105" s="106" t="str">
        <f>LEFT(E105,I105-1)</f>
        <v>-15.20</v>
      </c>
      <c r="H105" s="106" t="str">
        <f>RIGHT(E105,1)</f>
        <v>B</v>
      </c>
      <c r="I105" s="110">
        <f>IF(FIND(H105,E105)=OR(1,2,3,4,5,6,7,8,9,0),FIND(H105,E105)+1,FIND(H105,E105))</f>
        <v>7</v>
      </c>
      <c r="J105" s="4">
        <f>IF(H105="B",G105*1000000000,IF(H105="M",G105*1000000,E105))</f>
        <v>-15200000000</v>
      </c>
      <c r="K105" s="54" t="s">
        <v>719</v>
      </c>
    </row>
    <row r="106" spans="1:11" ht="39" thickBot="1">
      <c r="A106" t="str">
        <f t="shared" si="3"/>
        <v xml:space="preserve">MSFT </v>
      </c>
      <c r="B106" t="s">
        <v>159</v>
      </c>
      <c r="C106" s="58"/>
      <c r="D106" s="180" t="s">
        <v>684</v>
      </c>
      <c r="E106" s="184"/>
      <c r="F106" s="189"/>
      <c r="G106" s="106"/>
      <c r="H106" s="106"/>
      <c r="I106" s="110"/>
    </row>
    <row r="107" spans="1:11" ht="20" thickBot="1">
      <c r="A107" t="str">
        <f t="shared" si="3"/>
        <v>MSFT Cash from financing</v>
      </c>
      <c r="B107" t="s">
        <v>159</v>
      </c>
      <c r="C107" s="58" t="s">
        <v>685</v>
      </c>
      <c r="D107" s="179" t="s">
        <v>685</v>
      </c>
      <c r="E107" s="187" t="s">
        <v>1108</v>
      </c>
      <c r="F107" s="188">
        <v>-2.1230000000000002</v>
      </c>
      <c r="G107" s="106" t="str">
        <f>LEFT(E107,I107-1)</f>
        <v>-16.58</v>
      </c>
      <c r="H107" s="106" t="str">
        <f>RIGHT(E107,1)</f>
        <v>B</v>
      </c>
      <c r="I107" s="110">
        <f>IF(FIND(H107,E107)=OR(1,2,3,4,5,6,7,8,9,0),FIND(H107,E107)+1,FIND(H107,E107))</f>
        <v>7</v>
      </c>
      <c r="J107" s="4">
        <f>IF(H107="B",G107*1000000000,IF(H107="M",G107*1000000,E107))</f>
        <v>-16579999999.999998</v>
      </c>
      <c r="K107" s="54" t="s">
        <v>720</v>
      </c>
    </row>
    <row r="108" spans="1:11" ht="39" thickBot="1">
      <c r="A108" t="str">
        <f t="shared" si="3"/>
        <v xml:space="preserve">MSFT </v>
      </c>
      <c r="B108" t="s">
        <v>159</v>
      </c>
      <c r="C108" s="58"/>
      <c r="D108" s="180" t="s">
        <v>686</v>
      </c>
      <c r="E108" s="184"/>
      <c r="F108" s="189"/>
      <c r="G108" s="106"/>
      <c r="H108" s="106"/>
      <c r="I108" s="110"/>
    </row>
    <row r="109" spans="1:11" ht="20" thickBot="1">
      <c r="A109" t="str">
        <f t="shared" si="3"/>
        <v>MSFT Net change in cash</v>
      </c>
      <c r="B109" t="s">
        <v>159</v>
      </c>
      <c r="C109" s="58" t="s">
        <v>687</v>
      </c>
      <c r="D109" s="179" t="s">
        <v>687</v>
      </c>
      <c r="E109" s="187" t="s">
        <v>835</v>
      </c>
      <c r="F109" s="188">
        <v>-0.94479999999999997</v>
      </c>
      <c r="G109" s="106" t="str">
        <f>LEFT(E109,I109-1)</f>
        <v>2.52</v>
      </c>
      <c r="H109" s="106" t="str">
        <f>RIGHT(E109,1)</f>
        <v>B</v>
      </c>
      <c r="I109" s="110">
        <f>IF(FIND(H109,E109)=OR(1,2,3,4,5,6,7,8,9,0),FIND(H109,E109)+1,FIND(H109,E109))</f>
        <v>5</v>
      </c>
      <c r="J109" s="4">
        <f>IF(H109="B",G109*1000000000,IF(H109="M",G109*1000000,E109))</f>
        <v>2520000000</v>
      </c>
      <c r="K109" s="54" t="s">
        <v>721</v>
      </c>
    </row>
    <row r="110" spans="1:11" ht="39" thickBot="1">
      <c r="A110" t="str">
        <f t="shared" si="3"/>
        <v xml:space="preserve">MSFT </v>
      </c>
      <c r="B110" t="s">
        <v>159</v>
      </c>
      <c r="C110" s="58"/>
      <c r="D110" s="180" t="s">
        <v>688</v>
      </c>
      <c r="E110" s="184"/>
      <c r="F110" s="189"/>
      <c r="G110" s="106"/>
      <c r="H110" s="106"/>
      <c r="I110" s="110"/>
    </row>
    <row r="111" spans="1:11" ht="19">
      <c r="A111" t="str">
        <f t="shared" si="3"/>
        <v>MSFT Free cash flow</v>
      </c>
      <c r="B111" t="s">
        <v>159</v>
      </c>
      <c r="C111" s="58" t="s">
        <v>689</v>
      </c>
      <c r="D111" s="179" t="s">
        <v>689</v>
      </c>
      <c r="E111" s="187" t="s">
        <v>1109</v>
      </c>
      <c r="F111" s="188">
        <v>0.25180000000000002</v>
      </c>
      <c r="G111" s="106" t="str">
        <f>LEFT(E111,I111-1)</f>
        <v>22.74</v>
      </c>
      <c r="H111" s="106" t="str">
        <f>RIGHT(E111,1)</f>
        <v>B</v>
      </c>
      <c r="I111" s="110">
        <f>IF(FIND(H111,E111)=OR(1,2,3,4,5,6,7,8,9,0),FIND(H111,E111)+1,FIND(H111,E111))</f>
        <v>6</v>
      </c>
      <c r="J111" s="4">
        <f>IF(H111="B",G111*1000000000,IF(H111="M",G111*1000000,E111))</f>
        <v>22740000000</v>
      </c>
      <c r="K111" s="54" t="s">
        <v>722</v>
      </c>
    </row>
    <row r="112" spans="1:11" ht="39" thickBot="1">
      <c r="A112" t="str">
        <f t="shared" si="3"/>
        <v/>
      </c>
      <c r="C112" s="53"/>
      <c r="D112" s="182" t="s">
        <v>690</v>
      </c>
      <c r="E112" s="192"/>
      <c r="F112" s="194"/>
      <c r="G112" s="106"/>
      <c r="H112" s="106"/>
      <c r="I112" s="110"/>
    </row>
    <row r="115" spans="1:11" ht="30">
      <c r="C115" s="52" t="s">
        <v>728</v>
      </c>
    </row>
    <row r="116" spans="1:11">
      <c r="A116" t="str">
        <f t="shared" ref="A116" si="4">_xlfn.CONCAT(B116,C116)</f>
        <v>GOOG Web</v>
      </c>
      <c r="B116" t="s">
        <v>282</v>
      </c>
      <c r="C116" t="s">
        <v>850</v>
      </c>
      <c r="D116" s="1" t="s">
        <v>729</v>
      </c>
    </row>
    <row r="117" spans="1:11" ht="19" thickBot="1"/>
    <row r="118" spans="1:11" ht="27" thickBot="1">
      <c r="A118" t="str">
        <f t="shared" ref="A118:A167" si="5">_xlfn.CONCAT(B118,C118)</f>
        <v>GOOG Income Statement</v>
      </c>
      <c r="B118" t="s">
        <v>282</v>
      </c>
      <c r="C118" s="57" t="s">
        <v>705</v>
      </c>
      <c r="D118" s="183" t="s">
        <v>650</v>
      </c>
      <c r="E118" s="181" t="s">
        <v>1537</v>
      </c>
      <c r="F118" s="185" t="s">
        <v>651</v>
      </c>
      <c r="G118" s="105"/>
      <c r="H118" s="105"/>
      <c r="I118" s="109"/>
    </row>
    <row r="119" spans="1:11" ht="19" thickBot="1">
      <c r="A119" t="str">
        <f t="shared" si="5"/>
        <v xml:space="preserve">GOOG </v>
      </c>
      <c r="B119" t="s">
        <v>282</v>
      </c>
      <c r="C119" s="58"/>
      <c r="D119" s="184"/>
      <c r="E119" s="178" t="s">
        <v>958</v>
      </c>
      <c r="F119" s="186"/>
      <c r="G119" s="105"/>
      <c r="H119" s="105"/>
      <c r="I119" s="109"/>
    </row>
    <row r="120" spans="1:11" ht="20" thickBot="1">
      <c r="A120" t="str">
        <f t="shared" si="5"/>
        <v>GOOG Sales</v>
      </c>
      <c r="B120" t="s">
        <v>282</v>
      </c>
      <c r="C120" s="58" t="s">
        <v>124</v>
      </c>
      <c r="D120" s="179" t="s">
        <v>652</v>
      </c>
      <c r="E120" s="187" t="s">
        <v>985</v>
      </c>
      <c r="F120" s="188">
        <v>0.15090000000000001</v>
      </c>
      <c r="G120" s="106" t="str">
        <f>LEFT(E120,I120-1)</f>
        <v>88.27</v>
      </c>
      <c r="H120" s="106" t="str">
        <f>RIGHT(E120,1)</f>
        <v>B</v>
      </c>
      <c r="I120" s="110">
        <f>IF(FIND(H120,E120)=OR(1,2,3,4,5,6,7,8,9,0),FIND(H120,E120)+1,FIND(H120,E120))</f>
        <v>6</v>
      </c>
      <c r="J120" s="4">
        <f>IF(H120="B",G120*1000000000,IF(H120="M",G120*1000000,E120))</f>
        <v>88270000000</v>
      </c>
      <c r="K120" s="54" t="s">
        <v>691</v>
      </c>
    </row>
    <row r="121" spans="1:11" ht="58" thickBot="1">
      <c r="A121" t="str">
        <f t="shared" si="5"/>
        <v xml:space="preserve">GOOG </v>
      </c>
      <c r="B121" t="s">
        <v>282</v>
      </c>
      <c r="C121" s="58"/>
      <c r="D121" s="180" t="s">
        <v>653</v>
      </c>
      <c r="E121" s="184"/>
      <c r="F121" s="189"/>
      <c r="G121" s="106"/>
      <c r="H121" s="106"/>
      <c r="I121" s="110"/>
      <c r="K121" s="54" t="s">
        <v>692</v>
      </c>
    </row>
    <row r="122" spans="1:11" ht="20" thickBot="1">
      <c r="A122" t="str">
        <f t="shared" si="5"/>
        <v>GOOG Operating expense</v>
      </c>
      <c r="B122" t="s">
        <v>282</v>
      </c>
      <c r="C122" s="58" t="s">
        <v>654</v>
      </c>
      <c r="D122" s="179" t="s">
        <v>654</v>
      </c>
      <c r="E122" s="187" t="s">
        <v>986</v>
      </c>
      <c r="F122" s="188">
        <v>5.21E-2</v>
      </c>
      <c r="G122" s="106" t="str">
        <f>LEFT(E122,I122-1)</f>
        <v>23.27</v>
      </c>
      <c r="H122" s="106" t="str">
        <f>RIGHT(E122,1)</f>
        <v>B</v>
      </c>
      <c r="I122" s="110">
        <f>IF(FIND(H122,E122)=OR(1,2,3,4,5,6,7,8,9,0),FIND(H122,E122)+1,FIND(H122,E122))</f>
        <v>6</v>
      </c>
      <c r="J122" s="4">
        <f>IF(H122="B",G122*1000000000,IF(H122="M",G122*1000000,E122))</f>
        <v>23270000000</v>
      </c>
      <c r="K122" s="54" t="s">
        <v>693</v>
      </c>
    </row>
    <row r="123" spans="1:11" ht="39" thickBot="1">
      <c r="A123" t="str">
        <f t="shared" si="5"/>
        <v xml:space="preserve">GOOG </v>
      </c>
      <c r="B123" t="s">
        <v>282</v>
      </c>
      <c r="C123" s="58"/>
      <c r="D123" s="180" t="s">
        <v>655</v>
      </c>
      <c r="E123" s="184"/>
      <c r="F123" s="189"/>
      <c r="G123" s="106"/>
      <c r="H123" s="106"/>
      <c r="I123" s="110"/>
      <c r="K123" s="54" t="s">
        <v>694</v>
      </c>
    </row>
    <row r="124" spans="1:11" ht="20" thickBot="1">
      <c r="A124" t="str">
        <f t="shared" si="5"/>
        <v>GOOG Net income</v>
      </c>
      <c r="B124" t="s">
        <v>282</v>
      </c>
      <c r="C124" s="58" t="s">
        <v>656</v>
      </c>
      <c r="D124" s="179" t="s">
        <v>656</v>
      </c>
      <c r="E124" s="187" t="s">
        <v>987</v>
      </c>
      <c r="F124" s="188">
        <v>0.33579999999999999</v>
      </c>
      <c r="G124" s="106" t="str">
        <f>LEFT(E124,I124-1)</f>
        <v>26.30</v>
      </c>
      <c r="H124" s="106" t="str">
        <f>RIGHT(E124,1)</f>
        <v>B</v>
      </c>
      <c r="I124" s="110">
        <f>IF(FIND(H124,E124)=OR(1,2,3,4,5,6,7,8,9,0),FIND(H124,E124)+1,FIND(H124,E124))</f>
        <v>6</v>
      </c>
      <c r="J124" s="4">
        <f>IF(H124="B",G124*1000000000,IF(H124="M",G124*1000000,E124))</f>
        <v>26300000000</v>
      </c>
      <c r="K124" s="54" t="s">
        <v>33</v>
      </c>
    </row>
    <row r="125" spans="1:11" ht="58" thickBot="1">
      <c r="A125" t="str">
        <f t="shared" si="5"/>
        <v xml:space="preserve">GOOG </v>
      </c>
      <c r="B125" t="s">
        <v>282</v>
      </c>
      <c r="C125" s="58"/>
      <c r="D125" s="180" t="s">
        <v>657</v>
      </c>
      <c r="E125" s="184"/>
      <c r="F125" s="189"/>
      <c r="G125" s="106"/>
      <c r="H125" s="106"/>
      <c r="I125" s="110"/>
      <c r="K125" s="54" t="s">
        <v>695</v>
      </c>
    </row>
    <row r="126" spans="1:11" ht="20" thickBot="1">
      <c r="A126" t="str">
        <f t="shared" si="5"/>
        <v>GOOG Net profit margin</v>
      </c>
      <c r="B126" t="s">
        <v>282</v>
      </c>
      <c r="C126" s="58" t="s">
        <v>658</v>
      </c>
      <c r="D126" s="179" t="s">
        <v>658</v>
      </c>
      <c r="E126" s="187">
        <v>29.8</v>
      </c>
      <c r="F126" s="188">
        <v>0.16089999999999999</v>
      </c>
      <c r="G126" s="106" t="str">
        <f>LEFT(E126,I126-1)</f>
        <v>29.</v>
      </c>
      <c r="H126" s="106" t="str">
        <f>RIGHT(E126,1)</f>
        <v>8</v>
      </c>
      <c r="I126" s="110">
        <f>IF(FIND(H126,E126)=OR(1,2,3,4,5,6,7,8,9,0),FIND(H126,E126)+1,FIND(H126,E126))</f>
        <v>4</v>
      </c>
      <c r="J126" s="4">
        <f>IF(H126="B",G126*1000000000,IF(H126="M",G126*1000000,E126))</f>
        <v>29.8</v>
      </c>
      <c r="K126" s="54" t="s">
        <v>696</v>
      </c>
    </row>
    <row r="127" spans="1:11" ht="39" thickBot="1">
      <c r="A127" t="str">
        <f t="shared" si="5"/>
        <v xml:space="preserve">GOOG </v>
      </c>
      <c r="B127" t="s">
        <v>282</v>
      </c>
      <c r="C127" s="58"/>
      <c r="D127" s="180" t="s">
        <v>659</v>
      </c>
      <c r="E127" s="184"/>
      <c r="F127" s="189"/>
      <c r="G127" s="106"/>
      <c r="H127" s="106"/>
      <c r="I127" s="110"/>
      <c r="K127" s="54" t="s">
        <v>697</v>
      </c>
    </row>
    <row r="128" spans="1:11" ht="20" thickBot="1">
      <c r="A128" t="str">
        <f t="shared" si="5"/>
        <v>GOOG EPS</v>
      </c>
      <c r="B128" t="s">
        <v>282</v>
      </c>
      <c r="C128" s="58" t="s">
        <v>113</v>
      </c>
      <c r="D128" s="179" t="s">
        <v>112</v>
      </c>
      <c r="E128" s="187">
        <v>2.12</v>
      </c>
      <c r="F128" s="188">
        <v>0.36770000000000003</v>
      </c>
      <c r="G128" s="106" t="str">
        <f>LEFT(E128,I128-1)</f>
        <v/>
      </c>
      <c r="H128" s="106" t="str">
        <f>RIGHT(E128,1)</f>
        <v>2</v>
      </c>
      <c r="I128" s="110">
        <f>IF(FIND(H128,E128)=OR(1,2,3,4,5,6,7,8,9,0),FIND(H128,E128)+1,FIND(H128,E128))</f>
        <v>1</v>
      </c>
      <c r="J128" s="4">
        <f>IF(H128="B",G128*1000000000,IF(H128="M",G128*1000000,E128))</f>
        <v>2.12</v>
      </c>
      <c r="K128" s="54" t="s">
        <v>698</v>
      </c>
    </row>
    <row r="129" spans="1:11" ht="39" thickBot="1">
      <c r="A129" t="str">
        <f t="shared" si="5"/>
        <v xml:space="preserve">GOOG </v>
      </c>
      <c r="B129" t="s">
        <v>282</v>
      </c>
      <c r="C129" s="58"/>
      <c r="D129" s="180" t="s">
        <v>660</v>
      </c>
      <c r="E129" s="184"/>
      <c r="F129" s="189"/>
      <c r="G129" s="106"/>
      <c r="H129" s="106"/>
      <c r="I129" s="110"/>
      <c r="K129" s="54" t="s">
        <v>699</v>
      </c>
    </row>
    <row r="130" spans="1:11" ht="20" thickBot="1">
      <c r="A130" t="str">
        <f t="shared" si="5"/>
        <v>GOOG EBITDA</v>
      </c>
      <c r="B130" t="s">
        <v>282</v>
      </c>
      <c r="C130" s="58" t="s">
        <v>126</v>
      </c>
      <c r="D130" s="179" t="s">
        <v>126</v>
      </c>
      <c r="E130" s="187" t="s">
        <v>988</v>
      </c>
      <c r="F130" s="188">
        <v>0.32600000000000001</v>
      </c>
      <c r="G130" s="106" t="str">
        <f>LEFT(E130,I130-1)</f>
        <v>32.51</v>
      </c>
      <c r="H130" s="106" t="str">
        <f>RIGHT(E130,1)</f>
        <v>B</v>
      </c>
      <c r="I130" s="110">
        <f>IF(FIND(H130,E130)=OR(1,2,3,4,5,6,7,8,9,0),FIND(H130,E130)+1,FIND(H130,E130))</f>
        <v>6</v>
      </c>
      <c r="J130" s="4">
        <f>IF(H130="B",G130*1000000000,IF(H130="M",G130*1000000,E130))</f>
        <v>32509999999.999996</v>
      </c>
      <c r="K130" s="54" t="s">
        <v>126</v>
      </c>
    </row>
    <row r="131" spans="1:11" ht="96" customHeight="1" thickBot="1">
      <c r="A131" t="str">
        <f t="shared" si="5"/>
        <v xml:space="preserve">GOOG </v>
      </c>
      <c r="B131" t="s">
        <v>282</v>
      </c>
      <c r="C131" s="58"/>
      <c r="D131" s="180" t="s">
        <v>661</v>
      </c>
      <c r="E131" s="184"/>
      <c r="F131" s="189"/>
      <c r="G131" s="106"/>
      <c r="H131" s="106"/>
      <c r="I131" s="110"/>
      <c r="K131" s="54" t="s">
        <v>700</v>
      </c>
    </row>
    <row r="132" spans="1:11" ht="20" thickBot="1">
      <c r="A132" t="str">
        <f t="shared" si="5"/>
        <v>GOOG Tax</v>
      </c>
      <c r="B132" t="s">
        <v>282</v>
      </c>
      <c r="C132" s="58" t="s">
        <v>725</v>
      </c>
      <c r="D132" s="179" t="s">
        <v>662</v>
      </c>
      <c r="E132" s="190">
        <v>0.17050000000000001</v>
      </c>
      <c r="F132" s="187" t="s">
        <v>664</v>
      </c>
      <c r="G132" s="106" t="str">
        <f>LEFT(E132,I132-1)</f>
        <v>0.170</v>
      </c>
      <c r="H132" s="106" t="str">
        <f>RIGHT(E132,1)</f>
        <v>5</v>
      </c>
      <c r="I132" s="110">
        <f>IF(FIND(H132,E132)=OR(1,2,3,4,5,6,7,8,9,0),FIND(H132,E132)+1,FIND(H132,E132))</f>
        <v>6</v>
      </c>
      <c r="J132" s="4">
        <f>IF(H132="B",G132*1000000000,IF(H132="M",G132*1000000,E132))</f>
        <v>0.17050000000000001</v>
      </c>
      <c r="K132" s="54" t="s">
        <v>701</v>
      </c>
    </row>
    <row r="133" spans="1:11" ht="39" customHeight="1" thickBot="1">
      <c r="A133" t="str">
        <f t="shared" si="5"/>
        <v xml:space="preserve">GOOG </v>
      </c>
      <c r="B133" t="s">
        <v>282</v>
      </c>
      <c r="C133" s="58"/>
      <c r="D133" s="182" t="s">
        <v>663</v>
      </c>
      <c r="E133" s="191"/>
      <c r="F133" s="192"/>
      <c r="G133" s="107"/>
      <c r="H133" s="107"/>
      <c r="I133" s="111"/>
    </row>
    <row r="134" spans="1:11" ht="19" thickBot="1">
      <c r="A134" t="str">
        <f t="shared" si="5"/>
        <v xml:space="preserve">GOOG </v>
      </c>
      <c r="B134" t="s">
        <v>282</v>
      </c>
      <c r="C134" s="58"/>
    </row>
    <row r="135" spans="1:11" ht="27" thickBot="1">
      <c r="A135" t="str">
        <f t="shared" si="5"/>
        <v>GOOG Balance Sheet</v>
      </c>
      <c r="B135" t="s">
        <v>282</v>
      </c>
      <c r="C135" s="57" t="s">
        <v>706</v>
      </c>
      <c r="D135" s="183" t="s">
        <v>650</v>
      </c>
      <c r="E135" s="181" t="s">
        <v>1537</v>
      </c>
      <c r="F135" s="185" t="s">
        <v>651</v>
      </c>
      <c r="G135" s="105"/>
      <c r="H135" s="105"/>
      <c r="I135" s="109"/>
    </row>
    <row r="136" spans="1:11" ht="19" thickBot="1">
      <c r="A136" t="str">
        <f t="shared" si="5"/>
        <v xml:space="preserve">GOOG </v>
      </c>
      <c r="B136" t="s">
        <v>282</v>
      </c>
      <c r="C136" s="58"/>
      <c r="D136" s="184"/>
      <c r="E136" s="178" t="s">
        <v>958</v>
      </c>
      <c r="F136" s="186"/>
      <c r="G136" s="105"/>
      <c r="H136" s="105"/>
      <c r="I136" s="109"/>
    </row>
    <row r="137" spans="1:11" ht="20" thickBot="1">
      <c r="A137" t="str">
        <f t="shared" si="5"/>
        <v>GOOG Cash and short-term investments</v>
      </c>
      <c r="B137" t="s">
        <v>282</v>
      </c>
      <c r="C137" s="58" t="s">
        <v>665</v>
      </c>
      <c r="D137" s="179" t="s">
        <v>665</v>
      </c>
      <c r="E137" s="187" t="s">
        <v>989</v>
      </c>
      <c r="F137" s="188">
        <v>-0.22270000000000001</v>
      </c>
      <c r="G137" s="106" t="str">
        <f>LEFT(E137,I137-1)</f>
        <v>93.23</v>
      </c>
      <c r="H137" s="106" t="str">
        <f>RIGHT(E137,1)</f>
        <v>B</v>
      </c>
      <c r="I137" s="110">
        <f>IF(FIND(H137,E137)=OR(1,2,3,4,5,6,7,8,9,0),FIND(H137,E137)+1,FIND(H137,E137))</f>
        <v>6</v>
      </c>
      <c r="J137" s="4">
        <f>IF(H137="B",G137*1000000000,IF(H137="M",G137*1000000,E137))</f>
        <v>93230000000</v>
      </c>
      <c r="K137" s="54" t="s">
        <v>702</v>
      </c>
    </row>
    <row r="138" spans="1:11" ht="39" thickBot="1">
      <c r="A138" t="str">
        <f t="shared" si="5"/>
        <v xml:space="preserve">GOOG </v>
      </c>
      <c r="B138" t="s">
        <v>282</v>
      </c>
      <c r="C138" s="58"/>
      <c r="D138" s="180" t="s">
        <v>666</v>
      </c>
      <c r="E138" s="184"/>
      <c r="F138" s="189"/>
      <c r="G138" s="106"/>
      <c r="H138" s="106"/>
      <c r="I138" s="110"/>
    </row>
    <row r="139" spans="1:11" ht="20" thickBot="1">
      <c r="A139" t="str">
        <f t="shared" si="5"/>
        <v>GOOG Total assets</v>
      </c>
      <c r="B139" t="s">
        <v>282</v>
      </c>
      <c r="C139" s="58" t="s">
        <v>667</v>
      </c>
      <c r="D139" s="179" t="s">
        <v>667</v>
      </c>
      <c r="E139" s="187" t="s">
        <v>990</v>
      </c>
      <c r="F139" s="188">
        <v>8.4599999999999995E-2</v>
      </c>
      <c r="G139" s="106" t="str">
        <f>LEFT(E139,I139-1)</f>
        <v>430.27</v>
      </c>
      <c r="H139" s="106" t="str">
        <f>RIGHT(E139,1)</f>
        <v>B</v>
      </c>
      <c r="I139" s="110">
        <f>IF(FIND(H139,E139)=OR(1,2,3,4,5,6,7,8,9,0),FIND(H139,E139)+1,FIND(H139,E139))</f>
        <v>7</v>
      </c>
      <c r="J139" s="4">
        <f>IF(H139="B",G139*1000000000,IF(H139="M",G139*1000000,E139))</f>
        <v>430270000000</v>
      </c>
      <c r="K139" s="54" t="s">
        <v>703</v>
      </c>
    </row>
    <row r="140" spans="1:11" ht="39" customHeight="1" thickBot="1">
      <c r="A140" t="str">
        <f t="shared" si="5"/>
        <v xml:space="preserve">GOOG </v>
      </c>
      <c r="B140" t="s">
        <v>282</v>
      </c>
      <c r="C140" s="58"/>
      <c r="D140" s="180" t="s">
        <v>668</v>
      </c>
      <c r="E140" s="184"/>
      <c r="F140" s="189"/>
      <c r="G140" s="106"/>
      <c r="H140" s="106"/>
      <c r="I140" s="110"/>
    </row>
    <row r="141" spans="1:11" ht="20" thickBot="1">
      <c r="A141" t="str">
        <f t="shared" si="5"/>
        <v>GOOG Total debt</v>
      </c>
      <c r="B141" t="s">
        <v>282</v>
      </c>
      <c r="C141" s="58" t="s">
        <v>723</v>
      </c>
      <c r="D141" s="179" t="s">
        <v>669</v>
      </c>
      <c r="E141" s="187" t="s">
        <v>991</v>
      </c>
      <c r="F141" s="188">
        <v>-5.96E-2</v>
      </c>
      <c r="G141" s="106" t="str">
        <f>LEFT(E141,I141-1)</f>
        <v>116.15</v>
      </c>
      <c r="H141" s="106" t="str">
        <f>RIGHT(E141,1)</f>
        <v>B</v>
      </c>
      <c r="I141" s="110">
        <f>IF(FIND(H141,E141)=OR(1,2,3,4,5,6,7,8,9,0),FIND(H141,E141)+1,FIND(H141,E141))</f>
        <v>7</v>
      </c>
      <c r="J141" s="4">
        <f>IF(H141="B",G141*1000000000,IF(H141="M",G141*1000000,E141))</f>
        <v>116150000000</v>
      </c>
      <c r="K141" s="54" t="s">
        <v>704</v>
      </c>
    </row>
    <row r="142" spans="1:11" ht="20" thickBot="1">
      <c r="A142" t="str">
        <f t="shared" si="5"/>
        <v xml:space="preserve">GOOG </v>
      </c>
      <c r="B142" t="s">
        <v>282</v>
      </c>
      <c r="C142" s="58"/>
      <c r="D142" s="180" t="s">
        <v>670</v>
      </c>
      <c r="E142" s="184"/>
      <c r="F142" s="189"/>
      <c r="G142" s="106"/>
      <c r="H142" s="106"/>
      <c r="I142" s="110"/>
    </row>
    <row r="143" spans="1:11" ht="20" thickBot="1">
      <c r="A143" t="str">
        <f t="shared" si="5"/>
        <v>GOOG Total equity</v>
      </c>
      <c r="B143" t="s">
        <v>282</v>
      </c>
      <c r="C143" s="58" t="s">
        <v>671</v>
      </c>
      <c r="D143" s="179" t="s">
        <v>671</v>
      </c>
      <c r="E143" s="187" t="s">
        <v>992</v>
      </c>
      <c r="F143" s="187" t="s">
        <v>664</v>
      </c>
      <c r="G143" s="106" t="str">
        <f>LEFT(E143,I143-1)</f>
        <v>314.12</v>
      </c>
      <c r="H143" s="106" t="str">
        <f>RIGHT(E143,1)</f>
        <v>B</v>
      </c>
      <c r="I143" s="110">
        <f>IF(FIND(H143,E143)=OR(1,2,3,4,5,6,7,8,9,0),FIND(H143,E143)+1,FIND(H143,E143))</f>
        <v>7</v>
      </c>
      <c r="J143" s="4">
        <f>IF(H143="B",G143*1000000000,IF(H143="M",G143*1000000,E143))</f>
        <v>314120000000</v>
      </c>
      <c r="K143" s="54" t="s">
        <v>713</v>
      </c>
    </row>
    <row r="144" spans="1:11" ht="39" thickBot="1">
      <c r="A144" t="str">
        <f t="shared" si="5"/>
        <v xml:space="preserve">GOOG </v>
      </c>
      <c r="B144" t="s">
        <v>282</v>
      </c>
      <c r="C144" s="58"/>
      <c r="D144" s="180" t="s">
        <v>672</v>
      </c>
      <c r="E144" s="184"/>
      <c r="F144" s="184"/>
      <c r="G144" s="107"/>
      <c r="H144" s="107"/>
      <c r="I144" s="111"/>
    </row>
    <row r="145" spans="1:11" ht="20" thickBot="1">
      <c r="A145" t="str">
        <f t="shared" si="5"/>
        <v>GOOG Shares outstanding</v>
      </c>
      <c r="B145" t="s">
        <v>282</v>
      </c>
      <c r="C145" s="58" t="s">
        <v>673</v>
      </c>
      <c r="D145" s="179" t="s">
        <v>673</v>
      </c>
      <c r="E145" s="187" t="s">
        <v>993</v>
      </c>
      <c r="F145" s="187" t="s">
        <v>664</v>
      </c>
      <c r="G145" s="106" t="str">
        <f>LEFT(E145,I145-1)</f>
        <v>12.24</v>
      </c>
      <c r="H145" s="106" t="str">
        <f>RIGHT(E145,1)</f>
        <v>B</v>
      </c>
      <c r="I145" s="110">
        <f>IF(FIND(H145,E145)=OR(1,2,3,4,5,6,7,8,9,0),FIND(H145,E145)+1,FIND(H145,E145))</f>
        <v>6</v>
      </c>
      <c r="J145" s="4">
        <f>IF(H145="B",G145*1000000000,IF(H145="M",G145*1000000,E145))</f>
        <v>12240000000</v>
      </c>
      <c r="K145" s="54" t="s">
        <v>714</v>
      </c>
    </row>
    <row r="146" spans="1:11" ht="58" customHeight="1" thickBot="1">
      <c r="A146" t="str">
        <f t="shared" si="5"/>
        <v xml:space="preserve">GOOG </v>
      </c>
      <c r="B146" t="s">
        <v>282</v>
      </c>
      <c r="C146" s="58"/>
      <c r="D146" s="180" t="s">
        <v>674</v>
      </c>
      <c r="E146" s="184"/>
      <c r="F146" s="184"/>
      <c r="G146" s="107"/>
      <c r="H146" s="107"/>
      <c r="I146" s="111"/>
    </row>
    <row r="147" spans="1:11" ht="20" thickBot="1">
      <c r="A147" t="str">
        <f t="shared" si="5"/>
        <v>GOOG P/BV</v>
      </c>
      <c r="B147" t="s">
        <v>282</v>
      </c>
      <c r="C147" s="58" t="s">
        <v>105</v>
      </c>
      <c r="D147" s="179" t="s">
        <v>675</v>
      </c>
      <c r="E147" s="187">
        <v>7.73</v>
      </c>
      <c r="F147" s="187" t="s">
        <v>664</v>
      </c>
      <c r="G147" s="106" t="str">
        <f>LEFT(E147,I147-1)</f>
        <v>7.7</v>
      </c>
      <c r="H147" s="106" t="str">
        <f>RIGHT(E147,1)</f>
        <v>3</v>
      </c>
      <c r="I147" s="110">
        <f>IF(FIND(H147,E147)=OR(1,2,3,4,5,6,7,8,9,0),FIND(H147,E147)+1,FIND(H147,E147))</f>
        <v>4</v>
      </c>
      <c r="J147" s="4">
        <f>IF(H147="B",G147*1000000000,IF(H147="M",G147*1000000,E147))</f>
        <v>7.73</v>
      </c>
      <c r="K147" s="54" t="s">
        <v>715</v>
      </c>
    </row>
    <row r="148" spans="1:11" ht="58" thickBot="1">
      <c r="A148" t="str">
        <f t="shared" si="5"/>
        <v xml:space="preserve">GOOG </v>
      </c>
      <c r="B148" t="s">
        <v>282</v>
      </c>
      <c r="C148" s="58"/>
      <c r="D148" s="180" t="s">
        <v>676</v>
      </c>
      <c r="E148" s="184"/>
      <c r="F148" s="184"/>
      <c r="G148" s="107"/>
      <c r="H148" s="107"/>
      <c r="I148" s="111"/>
    </row>
    <row r="149" spans="1:11" ht="20" thickBot="1">
      <c r="A149" t="str">
        <f t="shared" si="5"/>
        <v>GOOG Return on assets</v>
      </c>
      <c r="B149" t="s">
        <v>282</v>
      </c>
      <c r="C149" s="58" t="s">
        <v>677</v>
      </c>
      <c r="D149" s="179" t="s">
        <v>677</v>
      </c>
      <c r="E149" s="190">
        <v>0.16880000000000001</v>
      </c>
      <c r="F149" s="187" t="s">
        <v>664</v>
      </c>
      <c r="G149" s="106" t="str">
        <f>LEFT(E149,I149-1)</f>
        <v>0.16</v>
      </c>
      <c r="H149" s="106" t="str">
        <f>RIGHT(E149,1)</f>
        <v>8</v>
      </c>
      <c r="I149" s="110">
        <f>IF(FIND(H149,E149)=OR(1,2,3,4,5,6,7,8,9,0),FIND(H149,E149)+1,FIND(H149,E149))</f>
        <v>5</v>
      </c>
      <c r="J149" s="4">
        <f>IF(H149="B",G149*1000000000,IF(H149="M",G149*1000000,E149))</f>
        <v>0.16880000000000001</v>
      </c>
      <c r="K149" s="54" t="s">
        <v>716</v>
      </c>
    </row>
    <row r="150" spans="1:11" ht="39" thickBot="1">
      <c r="A150" t="str">
        <f t="shared" si="5"/>
        <v xml:space="preserve">GOOG </v>
      </c>
      <c r="B150" t="s">
        <v>282</v>
      </c>
      <c r="C150" s="58"/>
      <c r="D150" s="180" t="s">
        <v>678</v>
      </c>
      <c r="E150" s="193"/>
      <c r="F150" s="184"/>
      <c r="G150" s="107"/>
      <c r="H150" s="107"/>
      <c r="I150" s="111"/>
    </row>
    <row r="151" spans="1:11" ht="20" thickBot="1">
      <c r="A151" t="str">
        <f t="shared" si="5"/>
        <v>GOOG Return on capital</v>
      </c>
      <c r="B151" t="s">
        <v>282</v>
      </c>
      <c r="C151" s="58" t="s">
        <v>679</v>
      </c>
      <c r="D151" s="179" t="s">
        <v>679</v>
      </c>
      <c r="E151" s="190">
        <v>0.21190000000000001</v>
      </c>
      <c r="F151" s="187" t="s">
        <v>664</v>
      </c>
      <c r="G151" s="106" t="str">
        <f>LEFT(E151,I151-1)</f>
        <v>0.211</v>
      </c>
      <c r="H151" s="106" t="str">
        <f>RIGHT(E151,1)</f>
        <v>9</v>
      </c>
      <c r="I151" s="110">
        <f>IF(FIND(H151,E151)=OR(1,2,3,4,5,6,7,8,9,0),FIND(H151,E151)+1,FIND(H151,E151))</f>
        <v>6</v>
      </c>
      <c r="J151" s="4">
        <f>IF(H151="B",G151*1000000000,IF(H151="M",G151*1000000,E151))</f>
        <v>0.21190000000000001</v>
      </c>
      <c r="K151" s="54" t="s">
        <v>717</v>
      </c>
    </row>
    <row r="152" spans="1:11" ht="39" thickBot="1">
      <c r="A152" t="str">
        <f t="shared" si="5"/>
        <v xml:space="preserve">GOOG </v>
      </c>
      <c r="B152" t="s">
        <v>282</v>
      </c>
      <c r="C152" s="58"/>
      <c r="D152" s="182" t="s">
        <v>680</v>
      </c>
      <c r="E152" s="191"/>
      <c r="F152" s="192"/>
      <c r="G152" s="107"/>
      <c r="H152" s="107"/>
      <c r="I152" s="111"/>
    </row>
    <row r="153" spans="1:11" ht="19" thickBot="1">
      <c r="A153" t="str">
        <f t="shared" si="5"/>
        <v xml:space="preserve">GOOG </v>
      </c>
      <c r="B153" t="s">
        <v>282</v>
      </c>
      <c r="C153" s="58"/>
    </row>
    <row r="154" spans="1:11" ht="27" thickBot="1">
      <c r="A154" t="str">
        <f t="shared" si="5"/>
        <v>GOOG Cash Flow</v>
      </c>
      <c r="B154" t="s">
        <v>282</v>
      </c>
      <c r="C154" s="57" t="s">
        <v>707</v>
      </c>
      <c r="D154" s="183" t="s">
        <v>650</v>
      </c>
      <c r="E154" s="181" t="s">
        <v>1537</v>
      </c>
      <c r="F154" s="185" t="s">
        <v>651</v>
      </c>
      <c r="G154" s="105"/>
      <c r="H154" s="105"/>
      <c r="I154" s="109"/>
    </row>
    <row r="155" spans="1:11" ht="19" thickBot="1">
      <c r="A155" t="str">
        <f t="shared" si="5"/>
        <v xml:space="preserve">GOOG </v>
      </c>
      <c r="B155" t="s">
        <v>282</v>
      </c>
      <c r="C155" s="58"/>
      <c r="D155" s="184"/>
      <c r="E155" s="178" t="s">
        <v>958</v>
      </c>
      <c r="F155" s="186"/>
      <c r="G155" s="105"/>
      <c r="H155" s="105"/>
      <c r="I155" s="109"/>
    </row>
    <row r="156" spans="1:11" ht="20" thickBot="1">
      <c r="A156" t="str">
        <f t="shared" si="5"/>
        <v>GOOG Net income</v>
      </c>
      <c r="B156" t="s">
        <v>282</v>
      </c>
      <c r="C156" s="58" t="s">
        <v>656</v>
      </c>
      <c r="D156" s="179" t="s">
        <v>656</v>
      </c>
      <c r="E156" s="187" t="s">
        <v>987</v>
      </c>
      <c r="F156" s="188">
        <v>0.33579999999999999</v>
      </c>
      <c r="G156" s="106" t="str">
        <f>LEFT(E156,I156-1)</f>
        <v>26.30</v>
      </c>
      <c r="H156" s="106" t="str">
        <f>RIGHT(E156,1)</f>
        <v>B</v>
      </c>
      <c r="I156" s="110">
        <f>IF(FIND(H156,E156)=OR(1,2,3,4,5,6,7,8,9,0),FIND(H156,E156)+1,FIND(H156,E156))</f>
        <v>6</v>
      </c>
      <c r="J156" s="4">
        <f>IF(H156="B",G156*1000000000,IF(H156="M",G156*1000000,E156))</f>
        <v>26300000000</v>
      </c>
      <c r="K156" s="54" t="s">
        <v>33</v>
      </c>
    </row>
    <row r="157" spans="1:11" ht="39" thickBot="1">
      <c r="A157" t="str">
        <f t="shared" si="5"/>
        <v xml:space="preserve">GOOG </v>
      </c>
      <c r="B157" t="s">
        <v>282</v>
      </c>
      <c r="C157" s="58"/>
      <c r="D157" s="180" t="s">
        <v>657</v>
      </c>
      <c r="E157" s="184"/>
      <c r="F157" s="189"/>
      <c r="G157" s="106"/>
      <c r="H157" s="106"/>
      <c r="I157" s="110"/>
    </row>
    <row r="158" spans="1:11" ht="20" thickBot="1">
      <c r="A158" t="str">
        <f t="shared" si="5"/>
        <v>GOOG Cash from operations</v>
      </c>
      <c r="B158" t="s">
        <v>282</v>
      </c>
      <c r="C158" s="58" t="s">
        <v>681</v>
      </c>
      <c r="D158" s="179" t="s">
        <v>681</v>
      </c>
      <c r="E158" s="187" t="s">
        <v>994</v>
      </c>
      <c r="F158" s="188">
        <v>1.4E-3</v>
      </c>
      <c r="G158" s="106" t="str">
        <f>LEFT(E158,I158-1)</f>
        <v>30.70</v>
      </c>
      <c r="H158" s="106" t="str">
        <f>RIGHT(E158,1)</f>
        <v>B</v>
      </c>
      <c r="I158" s="110">
        <f>IF(FIND(H158,E158)=OR(1,2,3,4,5,6,7,8,9,0),FIND(H158,E158)+1,FIND(H158,E158))</f>
        <v>6</v>
      </c>
      <c r="J158" s="4">
        <f>IF(H158="B",G158*1000000000,IF(H158="M",G158*1000000,E158))</f>
        <v>30700000000</v>
      </c>
      <c r="K158" s="54" t="s">
        <v>718</v>
      </c>
    </row>
    <row r="159" spans="1:11" ht="39" customHeight="1" thickBot="1">
      <c r="A159" t="str">
        <f t="shared" si="5"/>
        <v xml:space="preserve">GOOG </v>
      </c>
      <c r="B159" t="s">
        <v>282</v>
      </c>
      <c r="C159" s="58"/>
      <c r="D159" s="180" t="s">
        <v>682</v>
      </c>
      <c r="E159" s="184"/>
      <c r="F159" s="189"/>
      <c r="G159" s="106"/>
      <c r="H159" s="106"/>
      <c r="I159" s="110"/>
    </row>
    <row r="160" spans="1:11" ht="20" thickBot="1">
      <c r="A160" t="str">
        <f t="shared" si="5"/>
        <v>GOOG Cash from investing</v>
      </c>
      <c r="B160" t="s">
        <v>282</v>
      </c>
      <c r="C160" s="58" t="s">
        <v>683</v>
      </c>
      <c r="D160" s="179" t="s">
        <v>683</v>
      </c>
      <c r="E160" s="187" t="s">
        <v>995</v>
      </c>
      <c r="F160" s="188">
        <v>-1.5189999999999999</v>
      </c>
      <c r="G160" s="106" t="str">
        <f>LEFT(E160,I160-1)</f>
        <v>-18.01</v>
      </c>
      <c r="H160" s="106" t="str">
        <f>RIGHT(E160,1)</f>
        <v>B</v>
      </c>
      <c r="I160" s="110">
        <f>IF(FIND(H160,E160)=OR(1,2,3,4,5,6,7,8,9,0),FIND(H160,E160)+1,FIND(H160,E160))</f>
        <v>7</v>
      </c>
      <c r="J160" s="4">
        <f>IF(H160="B",G160*1000000000,IF(H160="M",G160*1000000,E160))</f>
        <v>-18010000000</v>
      </c>
      <c r="K160" s="54" t="s">
        <v>719</v>
      </c>
    </row>
    <row r="161" spans="1:11" ht="39" thickBot="1">
      <c r="A161" t="str">
        <f t="shared" si="5"/>
        <v xml:space="preserve">GOOG </v>
      </c>
      <c r="B161" t="s">
        <v>282</v>
      </c>
      <c r="C161" s="58"/>
      <c r="D161" s="180" t="s">
        <v>684</v>
      </c>
      <c r="E161" s="184"/>
      <c r="F161" s="189"/>
      <c r="G161" s="106"/>
      <c r="H161" s="106"/>
      <c r="I161" s="110"/>
    </row>
    <row r="162" spans="1:11" ht="20" thickBot="1">
      <c r="A162" t="str">
        <f t="shared" si="5"/>
        <v>GOOG Cash from financing</v>
      </c>
      <c r="B162" t="s">
        <v>282</v>
      </c>
      <c r="C162" s="58" t="s">
        <v>685</v>
      </c>
      <c r="D162" s="179" t="s">
        <v>685</v>
      </c>
      <c r="E162" s="187" t="s">
        <v>996</v>
      </c>
      <c r="F162" s="188">
        <v>-9.3100000000000002E-2</v>
      </c>
      <c r="G162" s="106" t="str">
        <f>LEFT(E162,I162-1)</f>
        <v>-20.09</v>
      </c>
      <c r="H162" s="106" t="str">
        <f>RIGHT(E162,1)</f>
        <v>B</v>
      </c>
      <c r="I162" s="110">
        <f>IF(FIND(H162,E162)=OR(1,2,3,4,5,6,7,8,9,0),FIND(H162,E162)+1,FIND(H162,E162))</f>
        <v>7</v>
      </c>
      <c r="J162" s="4">
        <f>IF(H162="B",G162*1000000000,IF(H162="M",G162*1000000,E162))</f>
        <v>-20090000000</v>
      </c>
      <c r="K162" s="54" t="s">
        <v>720</v>
      </c>
    </row>
    <row r="163" spans="1:11" ht="39" thickBot="1">
      <c r="A163" t="str">
        <f t="shared" si="5"/>
        <v xml:space="preserve">GOOG </v>
      </c>
      <c r="B163" t="s">
        <v>282</v>
      </c>
      <c r="C163" s="58"/>
      <c r="D163" s="180" t="s">
        <v>686</v>
      </c>
      <c r="E163" s="184"/>
      <c r="F163" s="189"/>
      <c r="G163" s="106"/>
      <c r="H163" s="106"/>
      <c r="I163" s="110"/>
    </row>
    <row r="164" spans="1:11" ht="20" thickBot="1">
      <c r="A164" t="str">
        <f t="shared" si="5"/>
        <v>GOOG Net change in cash</v>
      </c>
      <c r="B164" t="s">
        <v>282</v>
      </c>
      <c r="C164" s="58" t="s">
        <v>687</v>
      </c>
      <c r="D164" s="179" t="s">
        <v>687</v>
      </c>
      <c r="E164" s="187" t="s">
        <v>997</v>
      </c>
      <c r="F164" s="188">
        <v>-2.5223</v>
      </c>
      <c r="G164" s="106" t="str">
        <f>LEFT(E164,I164-1)</f>
        <v>-7.27</v>
      </c>
      <c r="H164" s="106" t="str">
        <f>RIGHT(E164,1)</f>
        <v>B</v>
      </c>
      <c r="I164" s="110">
        <f>IF(FIND(H164,E164)=OR(1,2,3,4,5,6,7,8,9,0),FIND(H164,E164)+1,FIND(H164,E164))</f>
        <v>6</v>
      </c>
      <c r="J164" s="4">
        <f>IF(H164="B",G164*1000000000,IF(H164="M",G164*1000000,E164))</f>
        <v>-7270000000</v>
      </c>
      <c r="K164" s="54" t="s">
        <v>721</v>
      </c>
    </row>
    <row r="165" spans="1:11" ht="58" customHeight="1" thickBot="1">
      <c r="A165" t="str">
        <f t="shared" si="5"/>
        <v xml:space="preserve">GOOG </v>
      </c>
      <c r="B165" t="s">
        <v>282</v>
      </c>
      <c r="C165" s="58"/>
      <c r="D165" s="180" t="s">
        <v>688</v>
      </c>
      <c r="E165" s="184"/>
      <c r="F165" s="189"/>
      <c r="G165" s="106"/>
      <c r="H165" s="106"/>
      <c r="I165" s="110"/>
    </row>
    <row r="166" spans="1:11" ht="19">
      <c r="A166" t="str">
        <f t="shared" si="5"/>
        <v>GOOG Free cash flow</v>
      </c>
      <c r="B166" t="s">
        <v>282</v>
      </c>
      <c r="C166" s="58" t="s">
        <v>689</v>
      </c>
      <c r="D166" s="179" t="s">
        <v>689</v>
      </c>
      <c r="E166" s="187" t="s">
        <v>998</v>
      </c>
      <c r="F166" s="188">
        <v>-0.1792</v>
      </c>
      <c r="G166" s="106" t="str">
        <f>LEFT(E166,I166-1)</f>
        <v>12.90</v>
      </c>
      <c r="H166" s="106" t="str">
        <f>RIGHT(E166,1)</f>
        <v>B</v>
      </c>
      <c r="I166" s="110">
        <f>IF(FIND(H166,E166)=OR(1,2,3,4,5,6,7,8,9,0),FIND(H166,E166)+1,FIND(H166,E166))</f>
        <v>6</v>
      </c>
      <c r="J166" s="4">
        <f>IF(H166="B",G166*1000000000,IF(H166="M",G166*1000000,E166))</f>
        <v>12900000000</v>
      </c>
      <c r="K166" s="54" t="s">
        <v>722</v>
      </c>
    </row>
    <row r="167" spans="1:11" ht="58" customHeight="1" thickBot="1">
      <c r="A167" t="str">
        <f t="shared" si="5"/>
        <v xml:space="preserve">GOOG </v>
      </c>
      <c r="B167" t="s">
        <v>282</v>
      </c>
      <c r="D167" s="182" t="s">
        <v>690</v>
      </c>
      <c r="E167" s="192"/>
      <c r="F167" s="194"/>
      <c r="G167" s="106"/>
      <c r="H167" s="106"/>
      <c r="I167" s="110"/>
    </row>
    <row r="170" spans="1:11" ht="30">
      <c r="C170" s="52" t="s">
        <v>731</v>
      </c>
    </row>
    <row r="171" spans="1:11">
      <c r="A171" t="str">
        <f t="shared" ref="A171" si="6">_xlfn.CONCAT(B171,C171)</f>
        <v>AMZN Web</v>
      </c>
      <c r="B171" t="s">
        <v>280</v>
      </c>
      <c r="C171" t="s">
        <v>850</v>
      </c>
      <c r="D171" s="1" t="s">
        <v>732</v>
      </c>
    </row>
    <row r="172" spans="1:11" ht="19" thickBot="1"/>
    <row r="173" spans="1:11" ht="27" thickBot="1">
      <c r="A173" t="str">
        <f t="shared" ref="A173:A222" si="7">_xlfn.CONCAT(B173,C173)</f>
        <v>AMZN Income Statement</v>
      </c>
      <c r="B173" t="s">
        <v>280</v>
      </c>
      <c r="C173" s="57" t="s">
        <v>705</v>
      </c>
      <c r="D173" s="183" t="s">
        <v>650</v>
      </c>
      <c r="E173" s="181" t="s">
        <v>1537</v>
      </c>
      <c r="F173" s="185" t="s">
        <v>651</v>
      </c>
      <c r="G173" s="105"/>
      <c r="H173" s="105"/>
      <c r="I173" s="109"/>
    </row>
    <row r="174" spans="1:11" ht="35" customHeight="1" thickBot="1">
      <c r="A174" t="str">
        <f t="shared" si="7"/>
        <v xml:space="preserve">AMZN </v>
      </c>
      <c r="B174" t="s">
        <v>280</v>
      </c>
      <c r="C174" s="58"/>
      <c r="D174" s="184"/>
      <c r="E174" s="178" t="s">
        <v>999</v>
      </c>
      <c r="F174" s="186"/>
      <c r="G174" s="105"/>
      <c r="H174" s="105"/>
      <c r="I174" s="109"/>
    </row>
    <row r="175" spans="1:11" ht="20" thickBot="1">
      <c r="A175" t="str">
        <f t="shared" si="7"/>
        <v>AMZN Sales</v>
      </c>
      <c r="B175" t="s">
        <v>280</v>
      </c>
      <c r="C175" s="58" t="s">
        <v>124</v>
      </c>
      <c r="D175" s="179" t="s">
        <v>652</v>
      </c>
      <c r="E175" s="187" t="s">
        <v>1242</v>
      </c>
      <c r="F175" s="188">
        <v>0.1104</v>
      </c>
      <c r="G175" s="106" t="str">
        <f>LEFT(E175,I175-1)</f>
        <v>158.88</v>
      </c>
      <c r="H175" s="106" t="str">
        <f>RIGHT(E175,1)</f>
        <v>B</v>
      </c>
      <c r="I175" s="110">
        <f>IF(FIND(H175,E175)=OR(1,2,3,4,5,6,7,8,9,0),FIND(H175,E175)+1,FIND(H175,E175))</f>
        <v>7</v>
      </c>
      <c r="J175" s="4">
        <f>IF(H175="B",G175*1000000000,IF(H175="M",G175*1000000,E175))</f>
        <v>158880000000</v>
      </c>
      <c r="K175" s="54" t="s">
        <v>691</v>
      </c>
    </row>
    <row r="176" spans="1:11" ht="58" thickBot="1">
      <c r="A176" t="str">
        <f t="shared" si="7"/>
        <v xml:space="preserve">AMZN </v>
      </c>
      <c r="B176" t="s">
        <v>280</v>
      </c>
      <c r="C176" s="58"/>
      <c r="D176" s="180" t="s">
        <v>653</v>
      </c>
      <c r="E176" s="184"/>
      <c r="F176" s="189"/>
      <c r="G176" s="106"/>
      <c r="H176" s="106"/>
      <c r="I176" s="110"/>
      <c r="K176" s="54" t="s">
        <v>692</v>
      </c>
    </row>
    <row r="177" spans="1:11" ht="20" thickBot="1">
      <c r="A177" t="str">
        <f t="shared" si="7"/>
        <v>AMZN Operating expense</v>
      </c>
      <c r="B177" t="s">
        <v>280</v>
      </c>
      <c r="C177" s="58" t="s">
        <v>654</v>
      </c>
      <c r="D177" s="179" t="s">
        <v>654</v>
      </c>
      <c r="E177" s="187" t="s">
        <v>1243</v>
      </c>
      <c r="F177" s="188">
        <v>6.3600000000000004E-2</v>
      </c>
      <c r="G177" s="106" t="str">
        <f>LEFT(E177,I177-1)</f>
        <v>60.49</v>
      </c>
      <c r="H177" s="106" t="str">
        <f>RIGHT(E177,1)</f>
        <v>B</v>
      </c>
      <c r="I177" s="110">
        <f>IF(FIND(H177,E177)=OR(1,2,3,4,5,6,7,8,9,0),FIND(H177,E177)+1,FIND(H177,E177))</f>
        <v>6</v>
      </c>
      <c r="J177" s="4">
        <f>IF(H177="B",G177*1000000000,IF(H177="M",G177*1000000,E177))</f>
        <v>60490000000</v>
      </c>
      <c r="K177" s="54" t="s">
        <v>693</v>
      </c>
    </row>
    <row r="178" spans="1:11" ht="39" thickBot="1">
      <c r="A178" t="str">
        <f t="shared" si="7"/>
        <v xml:space="preserve">AMZN </v>
      </c>
      <c r="B178" t="s">
        <v>280</v>
      </c>
      <c r="C178" s="58"/>
      <c r="D178" s="180" t="s">
        <v>655</v>
      </c>
      <c r="E178" s="184"/>
      <c r="F178" s="189"/>
      <c r="G178" s="106"/>
      <c r="H178" s="106"/>
      <c r="I178" s="110"/>
      <c r="K178" s="54" t="s">
        <v>694</v>
      </c>
    </row>
    <row r="179" spans="1:11" ht="20" thickBot="1">
      <c r="A179" t="str">
        <f t="shared" si="7"/>
        <v>AMZN Net income</v>
      </c>
      <c r="B179" t="s">
        <v>280</v>
      </c>
      <c r="C179" s="58" t="s">
        <v>656</v>
      </c>
      <c r="D179" s="179" t="s">
        <v>656</v>
      </c>
      <c r="E179" s="187" t="s">
        <v>1244</v>
      </c>
      <c r="F179" s="188">
        <v>0.55159999999999998</v>
      </c>
      <c r="G179" s="106" t="str">
        <f>LEFT(E179,I179-1)</f>
        <v>15.33</v>
      </c>
      <c r="H179" s="106" t="str">
        <f>RIGHT(E179,1)</f>
        <v>B</v>
      </c>
      <c r="I179" s="110">
        <f>IF(FIND(H179,E179)=OR(1,2,3,4,5,6,7,8,9,0),FIND(H179,E179)+1,FIND(H179,E179))</f>
        <v>6</v>
      </c>
      <c r="J179" s="4">
        <f>IF(H179="B",G179*1000000000,IF(H179="M",G179*1000000,E179))</f>
        <v>15330000000</v>
      </c>
      <c r="K179" s="54" t="s">
        <v>33</v>
      </c>
    </row>
    <row r="180" spans="1:11" ht="58" thickBot="1">
      <c r="A180" t="str">
        <f t="shared" si="7"/>
        <v xml:space="preserve">AMZN </v>
      </c>
      <c r="B180" t="s">
        <v>280</v>
      </c>
      <c r="C180" s="58"/>
      <c r="D180" s="180" t="s">
        <v>657</v>
      </c>
      <c r="E180" s="184"/>
      <c r="F180" s="189"/>
      <c r="G180" s="106"/>
      <c r="H180" s="106"/>
      <c r="I180" s="110"/>
      <c r="K180" s="54" t="s">
        <v>695</v>
      </c>
    </row>
    <row r="181" spans="1:11" ht="20" thickBot="1">
      <c r="A181" t="str">
        <f t="shared" si="7"/>
        <v>AMZN Net profit margin</v>
      </c>
      <c r="B181" t="s">
        <v>280</v>
      </c>
      <c r="C181" s="58" t="s">
        <v>658</v>
      </c>
      <c r="D181" s="179" t="s">
        <v>658</v>
      </c>
      <c r="E181" s="187">
        <v>9.65</v>
      </c>
      <c r="F181" s="188">
        <v>0.39860000000000001</v>
      </c>
      <c r="G181" s="106" t="str">
        <f>LEFT(E181,I181-1)</f>
        <v>9.6</v>
      </c>
      <c r="H181" s="106" t="str">
        <f>RIGHT(E181,1)</f>
        <v>5</v>
      </c>
      <c r="I181" s="110">
        <f>IF(FIND(H181,E181)=OR(1,2,3,4,5,6,7,8,9,0),FIND(H181,E181)+1,FIND(H181,E181))</f>
        <v>4</v>
      </c>
      <c r="J181" s="4">
        <f>IF(H181="B",G181*1000000000,IF(H181="M",G181*1000000,E181))</f>
        <v>9.65</v>
      </c>
      <c r="K181" s="54" t="s">
        <v>696</v>
      </c>
    </row>
    <row r="182" spans="1:11" ht="39" thickBot="1">
      <c r="A182" t="str">
        <f t="shared" si="7"/>
        <v xml:space="preserve">AMZN </v>
      </c>
      <c r="B182" t="s">
        <v>280</v>
      </c>
      <c r="C182" s="58"/>
      <c r="D182" s="180" t="s">
        <v>659</v>
      </c>
      <c r="E182" s="184"/>
      <c r="F182" s="189"/>
      <c r="G182" s="106"/>
      <c r="H182" s="106"/>
      <c r="I182" s="110"/>
      <c r="K182" s="54" t="s">
        <v>697</v>
      </c>
    </row>
    <row r="183" spans="1:11" ht="20" thickBot="1">
      <c r="A183" t="str">
        <f t="shared" si="7"/>
        <v>AMZN EPS</v>
      </c>
      <c r="B183" t="s">
        <v>280</v>
      </c>
      <c r="C183" s="58" t="s">
        <v>113</v>
      </c>
      <c r="D183" s="179" t="s">
        <v>112</v>
      </c>
      <c r="E183" s="187">
        <v>1.43</v>
      </c>
      <c r="F183" s="188">
        <v>0.52129999999999999</v>
      </c>
      <c r="G183" s="106" t="str">
        <f>LEFT(E183,I183-1)</f>
        <v>1.4</v>
      </c>
      <c r="H183" s="106" t="str">
        <f>RIGHT(E183,1)</f>
        <v>3</v>
      </c>
      <c r="I183" s="110">
        <f>IF(FIND(H183,E183)=OR(1,2,3,4,5,6,7,8,9,0),FIND(H183,E183)+1,FIND(H183,E183))</f>
        <v>4</v>
      </c>
      <c r="J183" s="4">
        <f>IF(H183="B",G183*1000000000,IF(H183="M",G183*1000000,E183))</f>
        <v>1.43</v>
      </c>
      <c r="K183" s="54" t="s">
        <v>698</v>
      </c>
    </row>
    <row r="184" spans="1:11" ht="39" thickBot="1">
      <c r="A184" t="str">
        <f t="shared" si="7"/>
        <v xml:space="preserve">AMZN </v>
      </c>
      <c r="B184" t="s">
        <v>280</v>
      </c>
      <c r="C184" s="58"/>
      <c r="D184" s="180" t="s">
        <v>660</v>
      </c>
      <c r="E184" s="184"/>
      <c r="F184" s="189"/>
      <c r="G184" s="106"/>
      <c r="H184" s="106"/>
      <c r="I184" s="110"/>
      <c r="K184" s="54" t="s">
        <v>699</v>
      </c>
    </row>
    <row r="185" spans="1:11" ht="20" thickBot="1">
      <c r="A185" t="str">
        <f t="shared" si="7"/>
        <v>AMZN EBITDA</v>
      </c>
      <c r="B185" t="s">
        <v>280</v>
      </c>
      <c r="C185" s="58" t="s">
        <v>126</v>
      </c>
      <c r="D185" s="179" t="s">
        <v>126</v>
      </c>
      <c r="E185" s="187" t="s">
        <v>1245</v>
      </c>
      <c r="F185" s="188">
        <v>0.3231</v>
      </c>
      <c r="G185" s="106" t="str">
        <f>LEFT(E185,I185-1)</f>
        <v>30.85</v>
      </c>
      <c r="H185" s="106" t="str">
        <f>RIGHT(E185,1)</f>
        <v>B</v>
      </c>
      <c r="I185" s="110">
        <f>IF(FIND(H185,E185)=OR(1,2,3,4,5,6,7,8,9,0),FIND(H185,E185)+1,FIND(H185,E185))</f>
        <v>6</v>
      </c>
      <c r="J185" s="4">
        <f>IF(H185="B",G185*1000000000,IF(H185="M",G185*1000000,E185))</f>
        <v>30850000000</v>
      </c>
      <c r="K185" s="54" t="s">
        <v>126</v>
      </c>
    </row>
    <row r="186" spans="1:11" ht="96" customHeight="1" thickBot="1">
      <c r="A186" t="str">
        <f t="shared" si="7"/>
        <v xml:space="preserve">AMZN </v>
      </c>
      <c r="B186" t="s">
        <v>280</v>
      </c>
      <c r="C186" s="58"/>
      <c r="D186" s="180" t="s">
        <v>661</v>
      </c>
      <c r="E186" s="184"/>
      <c r="F186" s="189"/>
      <c r="G186" s="106"/>
      <c r="H186" s="106"/>
      <c r="I186" s="110"/>
      <c r="K186" s="54" t="s">
        <v>700</v>
      </c>
    </row>
    <row r="187" spans="1:11" ht="20" thickBot="1">
      <c r="A187" t="str">
        <f t="shared" si="7"/>
        <v>AMZN Tax</v>
      </c>
      <c r="B187" t="s">
        <v>280</v>
      </c>
      <c r="C187" s="58" t="s">
        <v>725</v>
      </c>
      <c r="D187" s="179" t="s">
        <v>662</v>
      </c>
      <c r="E187" s="190">
        <v>0.15</v>
      </c>
      <c r="F187" s="187" t="s">
        <v>664</v>
      </c>
      <c r="G187" s="106" t="str">
        <f>LEFT(E187,I187-1)</f>
        <v>0.1</v>
      </c>
      <c r="H187" s="106" t="str">
        <f>RIGHT(E187,1)</f>
        <v>5</v>
      </c>
      <c r="I187" s="110">
        <f>IF(FIND(H187,E187)=OR(1,2,3,4,5,6,7,8,9,0),FIND(H187,E187)+1,FIND(H187,E187))</f>
        <v>4</v>
      </c>
      <c r="J187" s="4">
        <f>IF(H187="B",G187*1000000000,IF(H187="M",G187*1000000,E187))</f>
        <v>0.15</v>
      </c>
      <c r="K187" s="54" t="s">
        <v>701</v>
      </c>
    </row>
    <row r="188" spans="1:11" ht="39" customHeight="1" thickBot="1">
      <c r="A188" t="str">
        <f t="shared" si="7"/>
        <v xml:space="preserve">AMZN </v>
      </c>
      <c r="B188" t="s">
        <v>280</v>
      </c>
      <c r="C188" s="58"/>
      <c r="D188" s="182" t="s">
        <v>663</v>
      </c>
      <c r="E188" s="191"/>
      <c r="F188" s="192"/>
      <c r="G188" s="107"/>
      <c r="H188" s="107"/>
      <c r="I188" s="111"/>
    </row>
    <row r="189" spans="1:11" ht="19" thickBot="1">
      <c r="A189" t="str">
        <f t="shared" si="7"/>
        <v xml:space="preserve">AMZN </v>
      </c>
      <c r="B189" t="s">
        <v>280</v>
      </c>
      <c r="C189" s="58"/>
    </row>
    <row r="190" spans="1:11" ht="27" thickBot="1">
      <c r="A190" t="str">
        <f t="shared" si="7"/>
        <v>AMZN Balance Sheet</v>
      </c>
      <c r="B190" t="s">
        <v>280</v>
      </c>
      <c r="C190" s="57" t="s">
        <v>706</v>
      </c>
      <c r="D190" s="183" t="s">
        <v>650</v>
      </c>
      <c r="E190" s="181" t="s">
        <v>1537</v>
      </c>
      <c r="F190" s="185" t="s">
        <v>651</v>
      </c>
      <c r="G190" s="105"/>
      <c r="H190" s="105"/>
      <c r="I190" s="109"/>
    </row>
    <row r="191" spans="1:11" ht="35" customHeight="1" thickBot="1">
      <c r="A191" t="str">
        <f t="shared" si="7"/>
        <v xml:space="preserve">AMZN </v>
      </c>
      <c r="B191" t="s">
        <v>280</v>
      </c>
      <c r="C191" s="58"/>
      <c r="D191" s="184"/>
      <c r="E191" s="178" t="s">
        <v>999</v>
      </c>
      <c r="F191" s="186"/>
      <c r="G191" s="105"/>
      <c r="H191" s="105"/>
      <c r="I191" s="109"/>
    </row>
    <row r="192" spans="1:11" ht="20" thickBot="1">
      <c r="A192" t="str">
        <f t="shared" si="7"/>
        <v>AMZN Cash and short-term investments</v>
      </c>
      <c r="B192" t="s">
        <v>280</v>
      </c>
      <c r="C192" s="58" t="s">
        <v>665</v>
      </c>
      <c r="D192" s="179" t="s">
        <v>665</v>
      </c>
      <c r="E192" s="187" t="s">
        <v>1246</v>
      </c>
      <c r="F192" s="188">
        <v>0.37219999999999998</v>
      </c>
      <c r="G192" s="106" t="str">
        <f>LEFT(E192,I192-1)</f>
        <v>88.05</v>
      </c>
      <c r="H192" s="106" t="str">
        <f>RIGHT(E192,1)</f>
        <v>B</v>
      </c>
      <c r="I192" s="110">
        <f>IF(FIND(H192,E192)=OR(1,2,3,4,5,6,7,8,9,0),FIND(H192,E192)+1,FIND(H192,E192))</f>
        <v>6</v>
      </c>
      <c r="J192" s="4">
        <f>IF(H192="B",G192*1000000000,IF(H192="M",G192*1000000,E192))</f>
        <v>88050000000</v>
      </c>
      <c r="K192" s="54" t="s">
        <v>702</v>
      </c>
    </row>
    <row r="193" spans="1:11" ht="39" thickBot="1">
      <c r="A193" t="str">
        <f t="shared" si="7"/>
        <v xml:space="preserve">AMZN </v>
      </c>
      <c r="B193" t="s">
        <v>280</v>
      </c>
      <c r="C193" s="58"/>
      <c r="D193" s="180" t="s">
        <v>666</v>
      </c>
      <c r="E193" s="184"/>
      <c r="F193" s="189"/>
      <c r="G193" s="106"/>
      <c r="H193" s="106"/>
      <c r="I193" s="110"/>
    </row>
    <row r="194" spans="1:11" ht="20" thickBot="1">
      <c r="A194" t="str">
        <f t="shared" si="7"/>
        <v>AMZN Total assets</v>
      </c>
      <c r="B194" t="s">
        <v>280</v>
      </c>
      <c r="C194" s="58" t="s">
        <v>667</v>
      </c>
      <c r="D194" s="179" t="s">
        <v>667</v>
      </c>
      <c r="E194" s="187" t="s">
        <v>1247</v>
      </c>
      <c r="F194" s="188">
        <v>0.20080000000000001</v>
      </c>
      <c r="G194" s="106" t="str">
        <f>LEFT(E194,I194-1)</f>
        <v>584.63</v>
      </c>
      <c r="H194" s="106" t="str">
        <f>RIGHT(E194,1)</f>
        <v>B</v>
      </c>
      <c r="I194" s="110">
        <f>IF(FIND(H194,E194)=OR(1,2,3,4,5,6,7,8,9,0),FIND(H194,E194)+1,FIND(H194,E194))</f>
        <v>7</v>
      </c>
      <c r="J194" s="4">
        <f>IF(H194="B",G194*1000000000,IF(H194="M",G194*1000000,E194))</f>
        <v>584630000000</v>
      </c>
      <c r="K194" s="54" t="s">
        <v>703</v>
      </c>
    </row>
    <row r="195" spans="1:11" ht="39" customHeight="1" thickBot="1">
      <c r="A195" t="str">
        <f t="shared" si="7"/>
        <v xml:space="preserve">AMZN </v>
      </c>
      <c r="B195" t="s">
        <v>280</v>
      </c>
      <c r="C195" s="58"/>
      <c r="D195" s="180" t="s">
        <v>668</v>
      </c>
      <c r="E195" s="184"/>
      <c r="F195" s="189"/>
      <c r="G195" s="106"/>
      <c r="H195" s="106"/>
      <c r="I195" s="110"/>
    </row>
    <row r="196" spans="1:11" ht="20" thickBot="1">
      <c r="A196" t="str">
        <f t="shared" si="7"/>
        <v>AMZN Total debt</v>
      </c>
      <c r="B196" t="s">
        <v>280</v>
      </c>
      <c r="C196" s="58" t="s">
        <v>723</v>
      </c>
      <c r="D196" s="179" t="s">
        <v>669</v>
      </c>
      <c r="E196" s="187" t="s">
        <v>1248</v>
      </c>
      <c r="F196" s="188">
        <v>7.0999999999999994E-2</v>
      </c>
      <c r="G196" s="106" t="str">
        <f>LEFT(E196,I196-1)</f>
        <v>325.48</v>
      </c>
      <c r="H196" s="106" t="str">
        <f>RIGHT(E196,1)</f>
        <v>B</v>
      </c>
      <c r="I196" s="110">
        <f>IF(FIND(H196,E196)=OR(1,2,3,4,5,6,7,8,9,0),FIND(H196,E196)+1,FIND(H196,E196))</f>
        <v>7</v>
      </c>
      <c r="J196" s="4">
        <f>IF(H196="B",G196*1000000000,IF(H196="M",G196*1000000,E196))</f>
        <v>325480000000</v>
      </c>
      <c r="K196" s="54" t="s">
        <v>704</v>
      </c>
    </row>
    <row r="197" spans="1:11" ht="20" thickBot="1">
      <c r="A197" t="str">
        <f t="shared" si="7"/>
        <v xml:space="preserve">AMZN </v>
      </c>
      <c r="B197" t="s">
        <v>280</v>
      </c>
      <c r="C197" s="58"/>
      <c r="D197" s="180" t="s">
        <v>670</v>
      </c>
      <c r="E197" s="184"/>
      <c r="F197" s="189"/>
      <c r="G197" s="106"/>
      <c r="H197" s="106"/>
      <c r="I197" s="110"/>
    </row>
    <row r="198" spans="1:11" ht="20" thickBot="1">
      <c r="A198" t="str">
        <f t="shared" si="7"/>
        <v>AMZN Total equity</v>
      </c>
      <c r="B198" t="s">
        <v>280</v>
      </c>
      <c r="C198" s="58" t="s">
        <v>671</v>
      </c>
      <c r="D198" s="179" t="s">
        <v>671</v>
      </c>
      <c r="E198" s="187" t="s">
        <v>1249</v>
      </c>
      <c r="F198" s="187" t="s">
        <v>664</v>
      </c>
      <c r="G198" s="106" t="str">
        <f>LEFT(E198,I198-1)</f>
        <v>259.15</v>
      </c>
      <c r="H198" s="106" t="str">
        <f>RIGHT(E198,1)</f>
        <v>B</v>
      </c>
      <c r="I198" s="110">
        <f>IF(FIND(H198,E198)=OR(1,2,3,4,5,6,7,8,9,0),FIND(H198,E198)+1,FIND(H198,E198))</f>
        <v>7</v>
      </c>
      <c r="J198" s="4">
        <f>IF(H198="B",G198*1000000000,IF(H198="M",G198*1000000,E198))</f>
        <v>259149999999.99997</v>
      </c>
      <c r="K198" s="54" t="s">
        <v>713</v>
      </c>
    </row>
    <row r="199" spans="1:11" ht="39" thickBot="1">
      <c r="A199" t="str">
        <f t="shared" si="7"/>
        <v xml:space="preserve">AMZN </v>
      </c>
      <c r="B199" t="s">
        <v>280</v>
      </c>
      <c r="C199" s="58"/>
      <c r="D199" s="180" t="s">
        <v>672</v>
      </c>
      <c r="E199" s="184"/>
      <c r="F199" s="184"/>
      <c r="G199" s="107"/>
      <c r="H199" s="107"/>
      <c r="I199" s="111"/>
    </row>
    <row r="200" spans="1:11" ht="20" thickBot="1">
      <c r="A200" t="str">
        <f t="shared" si="7"/>
        <v>AMZN Shares outstanding</v>
      </c>
      <c r="B200" t="s">
        <v>280</v>
      </c>
      <c r="C200" s="58" t="s">
        <v>673</v>
      </c>
      <c r="D200" s="179" t="s">
        <v>673</v>
      </c>
      <c r="E200" s="187" t="s">
        <v>1250</v>
      </c>
      <c r="F200" s="187" t="s">
        <v>664</v>
      </c>
      <c r="G200" s="106" t="str">
        <f>LEFT(E200,I200-1)</f>
        <v>10.52</v>
      </c>
      <c r="H200" s="106" t="str">
        <f>RIGHT(E200,1)</f>
        <v>B</v>
      </c>
      <c r="I200" s="110">
        <f>IF(FIND(H200,E200)=OR(1,2,3,4,5,6,7,8,9,0),FIND(H200,E200)+1,FIND(H200,E200))</f>
        <v>6</v>
      </c>
      <c r="J200" s="4">
        <f>IF(H200="B",G200*1000000000,IF(H200="M",G200*1000000,E200))</f>
        <v>10520000000</v>
      </c>
      <c r="K200" s="54" t="s">
        <v>714</v>
      </c>
    </row>
    <row r="201" spans="1:11" ht="58" customHeight="1" thickBot="1">
      <c r="A201" t="str">
        <f t="shared" si="7"/>
        <v xml:space="preserve">AMZN </v>
      </c>
      <c r="B201" t="s">
        <v>280</v>
      </c>
      <c r="C201" s="58"/>
      <c r="D201" s="180" t="s">
        <v>674</v>
      </c>
      <c r="E201" s="184"/>
      <c r="F201" s="184"/>
      <c r="G201" s="107"/>
      <c r="H201" s="107"/>
      <c r="I201" s="111"/>
    </row>
    <row r="202" spans="1:11" ht="20" thickBot="1">
      <c r="A202" t="str">
        <f t="shared" si="7"/>
        <v>AMZN P/BV</v>
      </c>
      <c r="B202" t="s">
        <v>280</v>
      </c>
      <c r="C202" s="58" t="s">
        <v>105</v>
      </c>
      <c r="D202" s="179" t="s">
        <v>675</v>
      </c>
      <c r="E202" s="187">
        <v>9.5500000000000007</v>
      </c>
      <c r="F202" s="187" t="s">
        <v>664</v>
      </c>
      <c r="G202" s="106" t="str">
        <f>LEFT(E202,I202-1)</f>
        <v>9.</v>
      </c>
      <c r="H202" s="106" t="str">
        <f>RIGHT(E202,1)</f>
        <v>5</v>
      </c>
      <c r="I202" s="110">
        <f>IF(FIND(H202,E202)=OR(1,2,3,4,5,6,7,8,9,0),FIND(H202,E202)+1,FIND(H202,E202))</f>
        <v>3</v>
      </c>
      <c r="J202" s="4">
        <f>IF(H202="B",G202*1000000000,IF(H202="M",G202*1000000,E202))</f>
        <v>9.5500000000000007</v>
      </c>
      <c r="K202" s="54" t="s">
        <v>715</v>
      </c>
    </row>
    <row r="203" spans="1:11" ht="58" thickBot="1">
      <c r="A203" t="str">
        <f t="shared" si="7"/>
        <v xml:space="preserve">AMZN </v>
      </c>
      <c r="B203" t="s">
        <v>280</v>
      </c>
      <c r="C203" s="58"/>
      <c r="D203" s="180" t="s">
        <v>676</v>
      </c>
      <c r="E203" s="184"/>
      <c r="F203" s="184"/>
      <c r="G203" s="107"/>
      <c r="H203" s="107"/>
      <c r="I203" s="111"/>
    </row>
    <row r="204" spans="1:11" ht="20" thickBot="1">
      <c r="A204" t="str">
        <f t="shared" si="7"/>
        <v>AMZN Return on assets</v>
      </c>
      <c r="B204" t="s">
        <v>280</v>
      </c>
      <c r="C204" s="58" t="s">
        <v>677</v>
      </c>
      <c r="D204" s="179" t="s">
        <v>677</v>
      </c>
      <c r="E204" s="190">
        <v>7.6399999999999996E-2</v>
      </c>
      <c r="F204" s="187" t="s">
        <v>664</v>
      </c>
      <c r="G204" s="106" t="str">
        <f>LEFT(E204,I204-1)</f>
        <v>0.076</v>
      </c>
      <c r="H204" s="106" t="str">
        <f>RIGHT(E204,1)</f>
        <v>4</v>
      </c>
      <c r="I204" s="110">
        <f>IF(FIND(H204,E204)=OR(1,2,3,4,5,6,7,8,9,0),FIND(H204,E204)+1,FIND(H204,E204))</f>
        <v>6</v>
      </c>
      <c r="J204" s="4">
        <f>IF(H204="B",G204*1000000000,IF(H204="M",G204*1000000,E204))</f>
        <v>7.6399999999999996E-2</v>
      </c>
      <c r="K204" s="54" t="s">
        <v>716</v>
      </c>
    </row>
    <row r="205" spans="1:11" ht="39" thickBot="1">
      <c r="A205" t="str">
        <f t="shared" si="7"/>
        <v xml:space="preserve">AMZN </v>
      </c>
      <c r="B205" t="s">
        <v>280</v>
      </c>
      <c r="C205" s="58"/>
      <c r="D205" s="180" t="s">
        <v>678</v>
      </c>
      <c r="E205" s="193"/>
      <c r="F205" s="184"/>
      <c r="G205" s="107"/>
      <c r="H205" s="107"/>
      <c r="I205" s="111"/>
    </row>
    <row r="206" spans="1:11" ht="20" thickBot="1">
      <c r="A206" t="str">
        <f t="shared" si="7"/>
        <v>AMZN Return on capital</v>
      </c>
      <c r="B206" t="s">
        <v>280</v>
      </c>
      <c r="C206" s="58" t="s">
        <v>679</v>
      </c>
      <c r="D206" s="179" t="s">
        <v>679</v>
      </c>
      <c r="E206" s="190">
        <v>0.1072</v>
      </c>
      <c r="F206" s="187" t="s">
        <v>664</v>
      </c>
      <c r="G206" s="106" t="str">
        <f>LEFT(E206,I206-1)</f>
        <v>0.107</v>
      </c>
      <c r="H206" s="106" t="str">
        <f>RIGHT(E206,1)</f>
        <v>2</v>
      </c>
      <c r="I206" s="110">
        <f>IF(FIND(H206,E206)=OR(1,2,3,4,5,6,7,8,9,0),FIND(H206,E206)+1,FIND(H206,E206))</f>
        <v>6</v>
      </c>
      <c r="J206" s="4">
        <f>IF(H206="B",G206*1000000000,IF(H206="M",G206*1000000,E206))</f>
        <v>0.1072</v>
      </c>
      <c r="K206" s="54" t="s">
        <v>717</v>
      </c>
    </row>
    <row r="207" spans="1:11" ht="39" thickBot="1">
      <c r="A207" t="str">
        <f t="shared" si="7"/>
        <v xml:space="preserve">AMZN </v>
      </c>
      <c r="B207" t="s">
        <v>280</v>
      </c>
      <c r="C207" s="58"/>
      <c r="D207" s="182" t="s">
        <v>680</v>
      </c>
      <c r="E207" s="191"/>
      <c r="F207" s="192"/>
      <c r="G207" s="107"/>
      <c r="H207" s="107"/>
      <c r="I207" s="111"/>
    </row>
    <row r="208" spans="1:11" ht="19" thickBot="1">
      <c r="A208" t="str">
        <f t="shared" si="7"/>
        <v xml:space="preserve">AMZN </v>
      </c>
      <c r="B208" t="s">
        <v>280</v>
      </c>
      <c r="C208" s="58"/>
    </row>
    <row r="209" spans="1:11" ht="27" thickBot="1">
      <c r="A209" t="str">
        <f t="shared" si="7"/>
        <v>AMZN Cash Flow</v>
      </c>
      <c r="B209" t="s">
        <v>280</v>
      </c>
      <c r="C209" s="57" t="s">
        <v>707</v>
      </c>
      <c r="D209" s="183" t="s">
        <v>650</v>
      </c>
      <c r="E209" s="181" t="s">
        <v>1537</v>
      </c>
      <c r="F209" s="185" t="s">
        <v>651</v>
      </c>
      <c r="G209" s="105"/>
      <c r="H209" s="105"/>
      <c r="I209" s="109"/>
    </row>
    <row r="210" spans="1:11" ht="35" customHeight="1" thickBot="1">
      <c r="A210" t="str">
        <f t="shared" si="7"/>
        <v xml:space="preserve">AMZN </v>
      </c>
      <c r="B210" t="s">
        <v>280</v>
      </c>
      <c r="C210" s="58"/>
      <c r="D210" s="184"/>
      <c r="E210" s="178" t="s">
        <v>999</v>
      </c>
      <c r="F210" s="186"/>
      <c r="G210" s="105"/>
      <c r="H210" s="105"/>
      <c r="I210" s="109"/>
    </row>
    <row r="211" spans="1:11" ht="20" thickBot="1">
      <c r="A211" t="str">
        <f t="shared" si="7"/>
        <v>AMZN Net income</v>
      </c>
      <c r="B211" t="s">
        <v>280</v>
      </c>
      <c r="C211" s="58" t="s">
        <v>656</v>
      </c>
      <c r="D211" s="179" t="s">
        <v>656</v>
      </c>
      <c r="E211" s="187" t="s">
        <v>1244</v>
      </c>
      <c r="F211" s="188">
        <v>0.55159999999999998</v>
      </c>
      <c r="G211" s="106" t="str">
        <f>LEFT(E211,I211-1)</f>
        <v>15.33</v>
      </c>
      <c r="H211" s="106" t="str">
        <f>RIGHT(E211,1)</f>
        <v>B</v>
      </c>
      <c r="I211" s="110">
        <f>IF(FIND(H211,E211)=OR(1,2,3,4,5,6,7,8,9,0),FIND(H211,E211)+1,FIND(H211,E211))</f>
        <v>6</v>
      </c>
      <c r="J211" s="4">
        <f>IF(H211="B",G211*1000000000,IF(H211="M",G211*1000000,E211))</f>
        <v>15330000000</v>
      </c>
      <c r="K211" s="54" t="s">
        <v>33</v>
      </c>
    </row>
    <row r="212" spans="1:11" ht="39" thickBot="1">
      <c r="A212" t="str">
        <f t="shared" si="7"/>
        <v xml:space="preserve">AMZN </v>
      </c>
      <c r="B212" t="s">
        <v>280</v>
      </c>
      <c r="C212" s="58"/>
      <c r="D212" s="180" t="s">
        <v>657</v>
      </c>
      <c r="E212" s="184"/>
      <c r="F212" s="189"/>
      <c r="G212" s="106"/>
      <c r="H212" s="106"/>
      <c r="I212" s="110"/>
    </row>
    <row r="213" spans="1:11" ht="20" thickBot="1">
      <c r="A213" t="str">
        <f t="shared" si="7"/>
        <v>AMZN Cash from operations</v>
      </c>
      <c r="B213" t="s">
        <v>280</v>
      </c>
      <c r="C213" s="58" t="s">
        <v>681</v>
      </c>
      <c r="D213" s="179" t="s">
        <v>681</v>
      </c>
      <c r="E213" s="187" t="s">
        <v>1251</v>
      </c>
      <c r="F213" s="188">
        <v>0.22409999999999999</v>
      </c>
      <c r="G213" s="106" t="str">
        <f>LEFT(E213,I213-1)</f>
        <v>25.97</v>
      </c>
      <c r="H213" s="106" t="str">
        <f>RIGHT(E213,1)</f>
        <v>B</v>
      </c>
      <c r="I213" s="110">
        <f>IF(FIND(H213,E213)=OR(1,2,3,4,5,6,7,8,9,0),FIND(H213,E213)+1,FIND(H213,E213))</f>
        <v>6</v>
      </c>
      <c r="J213" s="4">
        <f>IF(H213="B",G213*1000000000,IF(H213="M",G213*1000000,E213))</f>
        <v>25970000000</v>
      </c>
      <c r="K213" s="54" t="s">
        <v>718</v>
      </c>
    </row>
    <row r="214" spans="1:11" ht="39" customHeight="1" thickBot="1">
      <c r="A214" t="str">
        <f t="shared" si="7"/>
        <v xml:space="preserve">AMZN </v>
      </c>
      <c r="B214" t="s">
        <v>280</v>
      </c>
      <c r="C214" s="58"/>
      <c r="D214" s="180" t="s">
        <v>682</v>
      </c>
      <c r="E214" s="184"/>
      <c r="F214" s="189"/>
      <c r="G214" s="106"/>
      <c r="H214" s="106"/>
      <c r="I214" s="110"/>
    </row>
    <row r="215" spans="1:11" ht="20" thickBot="1">
      <c r="A215" t="str">
        <f t="shared" si="7"/>
        <v>AMZN Cash from investing</v>
      </c>
      <c r="B215" t="s">
        <v>280</v>
      </c>
      <c r="C215" s="58" t="s">
        <v>683</v>
      </c>
      <c r="D215" s="179" t="s">
        <v>683</v>
      </c>
      <c r="E215" s="187" t="s">
        <v>1252</v>
      </c>
      <c r="F215" s="188">
        <v>-0.43780000000000002</v>
      </c>
      <c r="G215" s="106" t="str">
        <f>LEFT(E215,I215-1)</f>
        <v>-16.90</v>
      </c>
      <c r="H215" s="106" t="str">
        <f>RIGHT(E215,1)</f>
        <v>B</v>
      </c>
      <c r="I215" s="110">
        <f>IF(FIND(H215,E215)=OR(1,2,3,4,5,6,7,8,9,0),FIND(H215,E215)+1,FIND(H215,E215))</f>
        <v>7</v>
      </c>
      <c r="J215" s="4">
        <f>IF(H215="B",G215*1000000000,IF(H215="M",G215*1000000,E215))</f>
        <v>-16899999999.999998</v>
      </c>
      <c r="K215" s="54" t="s">
        <v>719</v>
      </c>
    </row>
    <row r="216" spans="1:11" ht="39" thickBot="1">
      <c r="A216" t="str">
        <f t="shared" si="7"/>
        <v xml:space="preserve">AMZN </v>
      </c>
      <c r="B216" t="s">
        <v>280</v>
      </c>
      <c r="C216" s="58"/>
      <c r="D216" s="180" t="s">
        <v>684</v>
      </c>
      <c r="E216" s="184"/>
      <c r="F216" s="189"/>
      <c r="G216" s="106"/>
      <c r="H216" s="106"/>
      <c r="I216" s="110"/>
    </row>
    <row r="217" spans="1:11" ht="20" thickBot="1">
      <c r="A217" t="str">
        <f t="shared" si="7"/>
        <v>AMZN Cash from financing</v>
      </c>
      <c r="B217" t="s">
        <v>280</v>
      </c>
      <c r="C217" s="58" t="s">
        <v>685</v>
      </c>
      <c r="D217" s="179" t="s">
        <v>685</v>
      </c>
      <c r="E217" s="187" t="s">
        <v>913</v>
      </c>
      <c r="F217" s="188">
        <v>0.69179999999999997</v>
      </c>
      <c r="G217" s="106" t="str">
        <f>LEFT(E217,I217-1)</f>
        <v>-2.76</v>
      </c>
      <c r="H217" s="106" t="str">
        <f>RIGHT(E217,1)</f>
        <v>B</v>
      </c>
      <c r="I217" s="110">
        <f>IF(FIND(H217,E217)=OR(1,2,3,4,5,6,7,8,9,0),FIND(H217,E217)+1,FIND(H217,E217))</f>
        <v>6</v>
      </c>
      <c r="J217" s="4">
        <f>IF(H217="B",G217*1000000000,IF(H217="M",G217*1000000,E217))</f>
        <v>-2760000000</v>
      </c>
      <c r="K217" s="54" t="s">
        <v>720</v>
      </c>
    </row>
    <row r="218" spans="1:11" ht="39" thickBot="1">
      <c r="A218" t="str">
        <f t="shared" si="7"/>
        <v xml:space="preserve">AMZN </v>
      </c>
      <c r="B218" t="s">
        <v>280</v>
      </c>
      <c r="C218" s="58"/>
      <c r="D218" s="180" t="s">
        <v>686</v>
      </c>
      <c r="E218" s="184"/>
      <c r="F218" s="189"/>
      <c r="G218" s="106"/>
      <c r="H218" s="106"/>
      <c r="I218" s="110"/>
    </row>
    <row r="219" spans="1:11" ht="20" thickBot="1">
      <c r="A219" t="str">
        <f t="shared" si="7"/>
        <v>AMZN Net change in cash</v>
      </c>
      <c r="B219" t="s">
        <v>280</v>
      </c>
      <c r="C219" s="58" t="s">
        <v>687</v>
      </c>
      <c r="D219" s="179" t="s">
        <v>687</v>
      </c>
      <c r="E219" s="187" t="s">
        <v>1253</v>
      </c>
      <c r="F219" s="188">
        <v>499.28570000000002</v>
      </c>
      <c r="G219" s="106" t="str">
        <f>LEFT(E219,I219-1)</f>
        <v>7.00</v>
      </c>
      <c r="H219" s="106" t="str">
        <f>RIGHT(E219,1)</f>
        <v>B</v>
      </c>
      <c r="I219" s="110">
        <f>IF(FIND(H219,E219)=OR(1,2,3,4,5,6,7,8,9,0),FIND(H219,E219)+1,FIND(H219,E219))</f>
        <v>5</v>
      </c>
      <c r="J219" s="4">
        <f>IF(H219="B",G219*1000000000,IF(H219="M",G219*1000000,E219))</f>
        <v>7000000000</v>
      </c>
      <c r="K219" s="54" t="s">
        <v>721</v>
      </c>
    </row>
    <row r="220" spans="1:11" ht="58" customHeight="1" thickBot="1">
      <c r="A220" t="str">
        <f t="shared" si="7"/>
        <v xml:space="preserve">AMZN </v>
      </c>
      <c r="B220" t="s">
        <v>280</v>
      </c>
      <c r="C220" s="58"/>
      <c r="D220" s="180" t="s">
        <v>688</v>
      </c>
      <c r="E220" s="184"/>
      <c r="F220" s="189"/>
      <c r="G220" s="106"/>
      <c r="H220" s="106"/>
      <c r="I220" s="110"/>
    </row>
    <row r="221" spans="1:11" ht="19">
      <c r="A221" t="str">
        <f t="shared" si="7"/>
        <v>AMZN Free cash flow</v>
      </c>
      <c r="B221" t="s">
        <v>280</v>
      </c>
      <c r="C221" s="58" t="s">
        <v>689</v>
      </c>
      <c r="D221" s="179" t="s">
        <v>689</v>
      </c>
      <c r="E221" s="187" t="s">
        <v>1254</v>
      </c>
      <c r="F221" s="188">
        <v>-0.37609999999999999</v>
      </c>
      <c r="G221" s="106" t="str">
        <f>LEFT(E221,I221-1)</f>
        <v>8.06</v>
      </c>
      <c r="H221" s="106" t="str">
        <f>RIGHT(E221,1)</f>
        <v>B</v>
      </c>
      <c r="I221" s="110">
        <f>IF(FIND(H221,E221)=OR(1,2,3,4,5,6,7,8,9,0),FIND(H221,E221)+1,FIND(H221,E221))</f>
        <v>5</v>
      </c>
      <c r="J221" s="4">
        <f>IF(H221="B",G221*1000000000,IF(H221="M",G221*1000000,E221))</f>
        <v>8060000000.000001</v>
      </c>
      <c r="K221" s="54" t="s">
        <v>722</v>
      </c>
    </row>
    <row r="222" spans="1:11" ht="58" customHeight="1" thickBot="1">
      <c r="A222" t="str">
        <f t="shared" si="7"/>
        <v xml:space="preserve">AMZN </v>
      </c>
      <c r="B222" t="s">
        <v>280</v>
      </c>
      <c r="D222" s="182" t="s">
        <v>690</v>
      </c>
      <c r="E222" s="192"/>
      <c r="F222" s="194"/>
      <c r="G222" s="106"/>
      <c r="H222" s="106"/>
      <c r="I222" s="110"/>
    </row>
    <row r="225" spans="1:11" ht="30">
      <c r="C225" s="52" t="s">
        <v>735</v>
      </c>
    </row>
    <row r="226" spans="1:11">
      <c r="A226" t="str">
        <f t="shared" ref="A226" si="8">_xlfn.CONCAT(B226,C226)</f>
        <v>TSLA Web</v>
      </c>
      <c r="B226" t="s">
        <v>281</v>
      </c>
      <c r="C226" t="s">
        <v>850</v>
      </c>
      <c r="D226" s="1" t="s">
        <v>736</v>
      </c>
    </row>
    <row r="227" spans="1:11" ht="19" thickBot="1"/>
    <row r="228" spans="1:11" ht="27" thickBot="1">
      <c r="A228" t="str">
        <f t="shared" ref="A228:A277" si="9">_xlfn.CONCAT(B228,C228)</f>
        <v>TSLA Income Statement</v>
      </c>
      <c r="B228" t="s">
        <v>281</v>
      </c>
      <c r="C228" s="57" t="s">
        <v>705</v>
      </c>
      <c r="D228" s="183" t="s">
        <v>650</v>
      </c>
      <c r="E228" s="181" t="s">
        <v>1537</v>
      </c>
      <c r="F228" s="185" t="s">
        <v>651</v>
      </c>
      <c r="G228" s="105"/>
      <c r="H228" s="105"/>
      <c r="I228" s="109"/>
    </row>
    <row r="229" spans="1:11" ht="35" customHeight="1" thickBot="1">
      <c r="A229" t="str">
        <f t="shared" si="9"/>
        <v xml:space="preserve">TSLA </v>
      </c>
      <c r="B229" t="s">
        <v>281</v>
      </c>
      <c r="C229" s="58"/>
      <c r="D229" s="184"/>
      <c r="E229" s="178" t="s">
        <v>901</v>
      </c>
      <c r="F229" s="186"/>
      <c r="G229" s="105"/>
      <c r="H229" s="105"/>
      <c r="I229" s="109"/>
    </row>
    <row r="230" spans="1:11" ht="20" thickBot="1">
      <c r="A230" t="str">
        <f t="shared" si="9"/>
        <v>TSLA Sales</v>
      </c>
      <c r="B230" t="s">
        <v>281</v>
      </c>
      <c r="C230" s="58" t="s">
        <v>124</v>
      </c>
      <c r="D230" s="179" t="s">
        <v>652</v>
      </c>
      <c r="E230" s="187" t="s">
        <v>971</v>
      </c>
      <c r="F230" s="188">
        <v>7.85E-2</v>
      </c>
      <c r="G230" s="106" t="str">
        <f>LEFT(E230,I230-1)</f>
        <v>25.18</v>
      </c>
      <c r="H230" s="106" t="str">
        <f>RIGHT(E230,1)</f>
        <v>B</v>
      </c>
      <c r="I230" s="110">
        <f>IF(FIND(H230,E230)=OR(1,2,3,4,5,6,7,8,9,0),FIND(H230,E230)+1,FIND(H230,E230))</f>
        <v>6</v>
      </c>
      <c r="J230" s="4">
        <f>IF(H230="B",G230*1000000000,IF(H230="M",G230*1000000,E230))</f>
        <v>25180000000</v>
      </c>
      <c r="K230" s="54" t="s">
        <v>691</v>
      </c>
    </row>
    <row r="231" spans="1:11" ht="58" thickBot="1">
      <c r="A231" t="str">
        <f t="shared" si="9"/>
        <v xml:space="preserve">TSLA </v>
      </c>
      <c r="B231" t="s">
        <v>281</v>
      </c>
      <c r="C231" s="58"/>
      <c r="D231" s="180" t="s">
        <v>653</v>
      </c>
      <c r="E231" s="184"/>
      <c r="F231" s="189"/>
      <c r="G231" s="106"/>
      <c r="H231" s="106"/>
      <c r="I231" s="110"/>
      <c r="K231" s="54" t="s">
        <v>692</v>
      </c>
    </row>
    <row r="232" spans="1:11" ht="20" thickBot="1">
      <c r="A232" t="str">
        <f t="shared" si="9"/>
        <v>TSLA Operating expense</v>
      </c>
      <c r="B232" t="s">
        <v>281</v>
      </c>
      <c r="C232" s="58" t="s">
        <v>654</v>
      </c>
      <c r="D232" s="179" t="s">
        <v>654</v>
      </c>
      <c r="E232" s="187" t="s">
        <v>972</v>
      </c>
      <c r="F232" s="188">
        <v>-5.5500000000000001E-2</v>
      </c>
      <c r="G232" s="106" t="str">
        <f>LEFT(E232,I232-1)</f>
        <v>2.28</v>
      </c>
      <c r="H232" s="106" t="str">
        <f>RIGHT(E232,1)</f>
        <v>B</v>
      </c>
      <c r="I232" s="110">
        <f>IF(FIND(H232,E232)=OR(1,2,3,4,5,6,7,8,9,0),FIND(H232,E232)+1,FIND(H232,E232))</f>
        <v>5</v>
      </c>
      <c r="J232" s="4">
        <f>IF(H232="B",G232*1000000000,IF(H232="M",G232*1000000,E232))</f>
        <v>2280000000</v>
      </c>
      <c r="K232" s="54" t="s">
        <v>693</v>
      </c>
    </row>
    <row r="233" spans="1:11" ht="39" thickBot="1">
      <c r="A233" t="str">
        <f t="shared" si="9"/>
        <v xml:space="preserve">TSLA </v>
      </c>
      <c r="B233" t="s">
        <v>281</v>
      </c>
      <c r="C233" s="58"/>
      <c r="D233" s="180" t="s">
        <v>655</v>
      </c>
      <c r="E233" s="184"/>
      <c r="F233" s="189"/>
      <c r="G233" s="106"/>
      <c r="H233" s="106"/>
      <c r="I233" s="110"/>
      <c r="K233" s="54" t="s">
        <v>694</v>
      </c>
    </row>
    <row r="234" spans="1:11" ht="20" thickBot="1">
      <c r="A234" t="str">
        <f t="shared" si="9"/>
        <v>TSLA Net income</v>
      </c>
      <c r="B234" t="s">
        <v>281</v>
      </c>
      <c r="C234" s="58" t="s">
        <v>656</v>
      </c>
      <c r="D234" s="179" t="s">
        <v>656</v>
      </c>
      <c r="E234" s="187" t="s">
        <v>973</v>
      </c>
      <c r="F234" s="188">
        <v>0.16950000000000001</v>
      </c>
      <c r="G234" s="106" t="str">
        <f>LEFT(E234,I234-1)</f>
        <v>2.17</v>
      </c>
      <c r="H234" s="106" t="str">
        <f>RIGHT(E234,1)</f>
        <v>B</v>
      </c>
      <c r="I234" s="110">
        <f>IF(FIND(H234,E234)=OR(1,2,3,4,5,6,7,8,9,0),FIND(H234,E234)+1,FIND(H234,E234))</f>
        <v>5</v>
      </c>
      <c r="J234" s="4">
        <f>IF(H234="B",G234*1000000000,IF(H234="M",G234*1000000,E234))</f>
        <v>2170000000</v>
      </c>
      <c r="K234" s="54" t="s">
        <v>33</v>
      </c>
    </row>
    <row r="235" spans="1:11" ht="58" thickBot="1">
      <c r="A235" t="str">
        <f t="shared" si="9"/>
        <v xml:space="preserve">TSLA </v>
      </c>
      <c r="B235" t="s">
        <v>281</v>
      </c>
      <c r="C235" s="58"/>
      <c r="D235" s="180" t="s">
        <v>657</v>
      </c>
      <c r="E235" s="184"/>
      <c r="F235" s="189"/>
      <c r="G235" s="106"/>
      <c r="H235" s="106"/>
      <c r="I235" s="110"/>
      <c r="K235" s="54" t="s">
        <v>695</v>
      </c>
    </row>
    <row r="236" spans="1:11" ht="20" thickBot="1">
      <c r="A236" t="str">
        <f t="shared" si="9"/>
        <v>TSLA Net profit margin</v>
      </c>
      <c r="B236" t="s">
        <v>281</v>
      </c>
      <c r="C236" s="58" t="s">
        <v>658</v>
      </c>
      <c r="D236" s="179" t="s">
        <v>658</v>
      </c>
      <c r="E236" s="187">
        <v>8.61</v>
      </c>
      <c r="F236" s="188">
        <v>8.4400000000000003E-2</v>
      </c>
      <c r="G236" s="106" t="str">
        <f>LEFT(E236,I236-1)</f>
        <v>8.6</v>
      </c>
      <c r="H236" s="106" t="str">
        <f>RIGHT(E236,1)</f>
        <v>1</v>
      </c>
      <c r="I236" s="110">
        <f>IF(FIND(H236,E236)=OR(1,2,3,4,5,6,7,8,9,0),FIND(H236,E236)+1,FIND(H236,E236))</f>
        <v>4</v>
      </c>
      <c r="J236" s="4">
        <f>IF(H236="B",G236*1000000000,IF(H236="M",G236*1000000,E236))</f>
        <v>8.61</v>
      </c>
      <c r="K236" s="54" t="s">
        <v>696</v>
      </c>
    </row>
    <row r="237" spans="1:11" ht="39" thickBot="1">
      <c r="A237" t="str">
        <f t="shared" si="9"/>
        <v xml:space="preserve">TSLA </v>
      </c>
      <c r="B237" t="s">
        <v>281</v>
      </c>
      <c r="C237" s="58"/>
      <c r="D237" s="180" t="s">
        <v>659</v>
      </c>
      <c r="E237" s="184"/>
      <c r="F237" s="189"/>
      <c r="G237" s="106"/>
      <c r="H237" s="106"/>
      <c r="I237" s="110"/>
      <c r="K237" s="54" t="s">
        <v>697</v>
      </c>
    </row>
    <row r="238" spans="1:11" ht="20" thickBot="1">
      <c r="A238" t="str">
        <f t="shared" si="9"/>
        <v>TSLA EPS</v>
      </c>
      <c r="B238" t="s">
        <v>281</v>
      </c>
      <c r="C238" s="58" t="s">
        <v>113</v>
      </c>
      <c r="D238" s="179" t="s">
        <v>112</v>
      </c>
      <c r="E238" s="187">
        <v>0.72</v>
      </c>
      <c r="F238" s="188">
        <v>9.0899999999999995E-2</v>
      </c>
      <c r="G238" s="106" t="str">
        <f>LEFT(E238,I238-1)</f>
        <v>0.7</v>
      </c>
      <c r="H238" s="106" t="str">
        <f>RIGHT(E238,1)</f>
        <v>2</v>
      </c>
      <c r="I238" s="110">
        <f>IF(FIND(H238,E238)=OR(1,2,3,4,5,6,7,8,9,0),FIND(H238,E238)+1,FIND(H238,E238))</f>
        <v>4</v>
      </c>
      <c r="J238" s="4">
        <f>IF(H238="B",G238*1000000000,IF(H238="M",G238*1000000,E238))</f>
        <v>0.72</v>
      </c>
      <c r="K238" s="54" t="s">
        <v>698</v>
      </c>
    </row>
    <row r="239" spans="1:11" ht="39" thickBot="1">
      <c r="A239" t="str">
        <f t="shared" si="9"/>
        <v xml:space="preserve">TSLA </v>
      </c>
      <c r="B239" t="s">
        <v>281</v>
      </c>
      <c r="C239" s="58"/>
      <c r="D239" s="180" t="s">
        <v>660</v>
      </c>
      <c r="E239" s="184"/>
      <c r="F239" s="189"/>
      <c r="G239" s="106"/>
      <c r="H239" s="106"/>
      <c r="I239" s="110"/>
      <c r="K239" s="54" t="s">
        <v>699</v>
      </c>
    </row>
    <row r="240" spans="1:11" ht="20" thickBot="1">
      <c r="A240" t="str">
        <f t="shared" si="9"/>
        <v>TSLA EBITDA</v>
      </c>
      <c r="B240" t="s">
        <v>281</v>
      </c>
      <c r="C240" s="58" t="s">
        <v>126</v>
      </c>
      <c r="D240" s="179" t="s">
        <v>126</v>
      </c>
      <c r="E240" s="187" t="s">
        <v>974</v>
      </c>
      <c r="F240" s="188">
        <v>0.35549999999999998</v>
      </c>
      <c r="G240" s="106" t="str">
        <f>LEFT(E240,I240-1)</f>
        <v>4.06</v>
      </c>
      <c r="H240" s="106" t="str">
        <f>RIGHT(E240,1)</f>
        <v>B</v>
      </c>
      <c r="I240" s="110">
        <f>IF(FIND(H240,E240)=OR(1,2,3,4,5,6,7,8,9,0),FIND(H240,E240)+1,FIND(H240,E240))</f>
        <v>5</v>
      </c>
      <c r="J240" s="4">
        <f>IF(H240="B",G240*1000000000,IF(H240="M",G240*1000000,E240))</f>
        <v>4059999999.9999995</v>
      </c>
      <c r="K240" s="54" t="s">
        <v>126</v>
      </c>
    </row>
    <row r="241" spans="1:11" ht="96" customHeight="1" thickBot="1">
      <c r="A241" t="str">
        <f t="shared" si="9"/>
        <v xml:space="preserve">TSLA </v>
      </c>
      <c r="B241" t="s">
        <v>281</v>
      </c>
      <c r="C241" s="58"/>
      <c r="D241" s="180" t="s">
        <v>661</v>
      </c>
      <c r="E241" s="184"/>
      <c r="F241" s="189"/>
      <c r="G241" s="106"/>
      <c r="H241" s="106"/>
      <c r="I241" s="110"/>
      <c r="K241" s="54" t="s">
        <v>700</v>
      </c>
    </row>
    <row r="242" spans="1:11" ht="20" thickBot="1">
      <c r="A242" t="str">
        <f t="shared" si="9"/>
        <v>TSLA Tax</v>
      </c>
      <c r="B242" t="s">
        <v>281</v>
      </c>
      <c r="C242" s="58" t="s">
        <v>725</v>
      </c>
      <c r="D242" s="179" t="s">
        <v>662</v>
      </c>
      <c r="E242" s="190">
        <v>0.21590000000000001</v>
      </c>
      <c r="F242" s="187" t="s">
        <v>664</v>
      </c>
      <c r="G242" s="106" t="str">
        <f>LEFT(E242,I242-1)</f>
        <v>0.215</v>
      </c>
      <c r="H242" s="106" t="str">
        <f>RIGHT(E242,1)</f>
        <v>9</v>
      </c>
      <c r="I242" s="110">
        <f>IF(FIND(H242,E242)=OR(1,2,3,4,5,6,7,8,9,0),FIND(H242,E242)+1,FIND(H242,E242))</f>
        <v>6</v>
      </c>
      <c r="J242" s="4">
        <f>IF(H242="B",G242*1000000000,IF(H242="M",G242*1000000,E242))</f>
        <v>0.21590000000000001</v>
      </c>
      <c r="K242" s="54" t="s">
        <v>701</v>
      </c>
    </row>
    <row r="243" spans="1:11" ht="20" thickBot="1">
      <c r="A243" t="str">
        <f t="shared" si="9"/>
        <v xml:space="preserve">TSLA </v>
      </c>
      <c r="B243" t="s">
        <v>281</v>
      </c>
      <c r="C243" s="58"/>
      <c r="D243" s="182" t="s">
        <v>663</v>
      </c>
      <c r="E243" s="191"/>
      <c r="F243" s="192"/>
      <c r="G243" s="107"/>
      <c r="H243" s="107"/>
      <c r="I243" s="111"/>
    </row>
    <row r="244" spans="1:11" ht="19" thickBot="1">
      <c r="A244" t="str">
        <f t="shared" si="9"/>
        <v xml:space="preserve">TSLA </v>
      </c>
      <c r="B244" t="s">
        <v>281</v>
      </c>
      <c r="C244" s="58"/>
    </row>
    <row r="245" spans="1:11" ht="27" thickBot="1">
      <c r="A245" t="str">
        <f t="shared" si="9"/>
        <v>TSLA Balance Sheet</v>
      </c>
      <c r="B245" t="s">
        <v>281</v>
      </c>
      <c r="C245" s="57" t="s">
        <v>706</v>
      </c>
      <c r="D245" s="183" t="s">
        <v>650</v>
      </c>
      <c r="E245" s="181" t="s">
        <v>1537</v>
      </c>
      <c r="F245" s="185" t="s">
        <v>651</v>
      </c>
      <c r="G245" s="105"/>
      <c r="H245" s="105"/>
      <c r="I245" s="109"/>
    </row>
    <row r="246" spans="1:11" ht="35" customHeight="1" thickBot="1">
      <c r="A246" t="str">
        <f t="shared" si="9"/>
        <v xml:space="preserve">TSLA </v>
      </c>
      <c r="B246" t="s">
        <v>281</v>
      </c>
      <c r="C246" s="58"/>
      <c r="D246" s="184"/>
      <c r="E246" s="178" t="s">
        <v>901</v>
      </c>
      <c r="F246" s="186"/>
      <c r="G246" s="105"/>
      <c r="H246" s="105"/>
      <c r="I246" s="109"/>
    </row>
    <row r="247" spans="1:11" ht="20" thickBot="1">
      <c r="A247" t="str">
        <f t="shared" si="9"/>
        <v>TSLA Cash and short-term investments</v>
      </c>
      <c r="B247" t="s">
        <v>281</v>
      </c>
      <c r="C247" s="58" t="s">
        <v>665</v>
      </c>
      <c r="D247" s="179" t="s">
        <v>665</v>
      </c>
      <c r="E247" s="187" t="s">
        <v>975</v>
      </c>
      <c r="F247" s="188">
        <v>0.2903</v>
      </c>
      <c r="G247" s="106" t="str">
        <f>LEFT(E247,I247-1)</f>
        <v>33.65</v>
      </c>
      <c r="H247" s="106" t="str">
        <f>RIGHT(E247,1)</f>
        <v>B</v>
      </c>
      <c r="I247" s="110">
        <f>IF(FIND(H247,E247)=OR(1,2,3,4,5,6,7,8,9,0),FIND(H247,E247)+1,FIND(H247,E247))</f>
        <v>6</v>
      </c>
      <c r="J247" s="4">
        <f>IF(H247="B",G247*1000000000,IF(H247="M",G247*1000000,E247))</f>
        <v>33650000000</v>
      </c>
      <c r="K247" s="54" t="s">
        <v>702</v>
      </c>
    </row>
    <row r="248" spans="1:11" ht="39" thickBot="1">
      <c r="A248" t="str">
        <f t="shared" si="9"/>
        <v xml:space="preserve">TSLA </v>
      </c>
      <c r="B248" t="s">
        <v>281</v>
      </c>
      <c r="C248" s="58"/>
      <c r="D248" s="180" t="s">
        <v>666</v>
      </c>
      <c r="E248" s="184"/>
      <c r="F248" s="189"/>
      <c r="G248" s="106"/>
      <c r="H248" s="106"/>
      <c r="I248" s="110"/>
    </row>
    <row r="249" spans="1:11" ht="20" thickBot="1">
      <c r="A249" t="str">
        <f t="shared" si="9"/>
        <v>TSLA Total assets</v>
      </c>
      <c r="B249" t="s">
        <v>281</v>
      </c>
      <c r="C249" s="58" t="s">
        <v>667</v>
      </c>
      <c r="D249" s="179" t="s">
        <v>667</v>
      </c>
      <c r="E249" s="187" t="s">
        <v>976</v>
      </c>
      <c r="F249" s="188">
        <v>0.27579999999999999</v>
      </c>
      <c r="G249" s="106" t="str">
        <f>LEFT(E249,I249-1)</f>
        <v>119.85</v>
      </c>
      <c r="H249" s="106" t="str">
        <f>RIGHT(E249,1)</f>
        <v>B</v>
      </c>
      <c r="I249" s="110">
        <f>IF(FIND(H249,E249)=OR(1,2,3,4,5,6,7,8,9,0),FIND(H249,E249)+1,FIND(H249,E249))</f>
        <v>7</v>
      </c>
      <c r="J249" s="4">
        <f>IF(H249="B",G249*1000000000,IF(H249="M",G249*1000000,E249))</f>
        <v>119850000000</v>
      </c>
      <c r="K249" s="54" t="s">
        <v>703</v>
      </c>
    </row>
    <row r="250" spans="1:11" ht="20" thickBot="1">
      <c r="A250" t="str">
        <f t="shared" si="9"/>
        <v xml:space="preserve">TSLA </v>
      </c>
      <c r="B250" t="s">
        <v>281</v>
      </c>
      <c r="C250" s="58"/>
      <c r="D250" s="180" t="s">
        <v>668</v>
      </c>
      <c r="E250" s="184"/>
      <c r="F250" s="189"/>
      <c r="G250" s="106"/>
      <c r="H250" s="106"/>
      <c r="I250" s="110"/>
    </row>
    <row r="251" spans="1:11" ht="20" thickBot="1">
      <c r="A251" t="str">
        <f t="shared" si="9"/>
        <v>TSLA Total debt</v>
      </c>
      <c r="B251" t="s">
        <v>281</v>
      </c>
      <c r="C251" s="58" t="s">
        <v>723</v>
      </c>
      <c r="D251" s="179" t="s">
        <v>669</v>
      </c>
      <c r="E251" s="187" t="s">
        <v>977</v>
      </c>
      <c r="F251" s="188">
        <v>0.24579999999999999</v>
      </c>
      <c r="G251" s="106" t="str">
        <f>LEFT(E251,I251-1)</f>
        <v>49.14</v>
      </c>
      <c r="H251" s="106" t="str">
        <f>RIGHT(E251,1)</f>
        <v>B</v>
      </c>
      <c r="I251" s="110">
        <f>IF(FIND(H251,E251)=OR(1,2,3,4,5,6,7,8,9,0),FIND(H251,E251)+1,FIND(H251,E251))</f>
        <v>6</v>
      </c>
      <c r="J251" s="4">
        <f>IF(H251="B",G251*1000000000,IF(H251="M",G251*1000000,E251))</f>
        <v>49140000000</v>
      </c>
      <c r="K251" s="54" t="s">
        <v>704</v>
      </c>
    </row>
    <row r="252" spans="1:11" ht="20" thickBot="1">
      <c r="A252" t="str">
        <f t="shared" si="9"/>
        <v xml:space="preserve">TSLA </v>
      </c>
      <c r="B252" t="s">
        <v>281</v>
      </c>
      <c r="C252" s="58"/>
      <c r="D252" s="180" t="s">
        <v>670</v>
      </c>
      <c r="E252" s="184"/>
      <c r="F252" s="189"/>
      <c r="G252" s="106"/>
      <c r="H252" s="106"/>
      <c r="I252" s="110"/>
    </row>
    <row r="253" spans="1:11" ht="20" thickBot="1">
      <c r="A253" t="str">
        <f t="shared" si="9"/>
        <v>TSLA Total equity</v>
      </c>
      <c r="B253" t="s">
        <v>281</v>
      </c>
      <c r="C253" s="58" t="s">
        <v>671</v>
      </c>
      <c r="D253" s="179" t="s">
        <v>671</v>
      </c>
      <c r="E253" s="187" t="s">
        <v>978</v>
      </c>
      <c r="F253" s="187" t="s">
        <v>664</v>
      </c>
      <c r="G253" s="106" t="str">
        <f>LEFT(E253,I253-1)</f>
        <v>70.71</v>
      </c>
      <c r="H253" s="106" t="str">
        <f>RIGHT(E253,1)</f>
        <v>B</v>
      </c>
      <c r="I253" s="110">
        <f>IF(FIND(H253,E253)=OR(1,2,3,4,5,6,7,8,9,0),FIND(H253,E253)+1,FIND(H253,E253))</f>
        <v>6</v>
      </c>
      <c r="J253" s="4">
        <f>IF(H253="B",G253*1000000000,IF(H253="M",G253*1000000,E253))</f>
        <v>70710000000</v>
      </c>
      <c r="K253" s="54" t="s">
        <v>713</v>
      </c>
    </row>
    <row r="254" spans="1:11" ht="39" thickBot="1">
      <c r="A254" t="str">
        <f t="shared" si="9"/>
        <v xml:space="preserve">TSLA </v>
      </c>
      <c r="B254" t="s">
        <v>281</v>
      </c>
      <c r="C254" s="58"/>
      <c r="D254" s="180" t="s">
        <v>672</v>
      </c>
      <c r="E254" s="184"/>
      <c r="F254" s="184"/>
      <c r="G254" s="107"/>
      <c r="H254" s="107"/>
      <c r="I254" s="111"/>
    </row>
    <row r="255" spans="1:11" ht="20" thickBot="1">
      <c r="A255" t="str">
        <f t="shared" si="9"/>
        <v>TSLA Shares outstanding</v>
      </c>
      <c r="B255" t="s">
        <v>281</v>
      </c>
      <c r="C255" s="58" t="s">
        <v>673</v>
      </c>
      <c r="D255" s="179" t="s">
        <v>673</v>
      </c>
      <c r="E255" s="187" t="s">
        <v>979</v>
      </c>
      <c r="F255" s="187" t="s">
        <v>664</v>
      </c>
      <c r="G255" s="106" t="str">
        <f>LEFT(E255,I255-1)</f>
        <v>3.21</v>
      </c>
      <c r="H255" s="106" t="str">
        <f>RIGHT(E255,1)</f>
        <v>B</v>
      </c>
      <c r="I255" s="110">
        <f>IF(FIND(H255,E255)=OR(1,2,3,4,5,6,7,8,9,0),FIND(H255,E255)+1,FIND(H255,E255))</f>
        <v>5</v>
      </c>
      <c r="J255" s="4">
        <f>IF(H255="B",G255*1000000000,IF(H255="M",G255*1000000,E255))</f>
        <v>3210000000</v>
      </c>
      <c r="K255" s="54" t="s">
        <v>714</v>
      </c>
    </row>
    <row r="256" spans="1:11" ht="39" thickBot="1">
      <c r="A256" t="str">
        <f t="shared" si="9"/>
        <v xml:space="preserve">TSLA </v>
      </c>
      <c r="B256" t="s">
        <v>281</v>
      </c>
      <c r="C256" s="58"/>
      <c r="D256" s="180" t="s">
        <v>674</v>
      </c>
      <c r="E256" s="184"/>
      <c r="F256" s="184"/>
      <c r="G256" s="107"/>
      <c r="H256" s="107"/>
      <c r="I256" s="111"/>
    </row>
    <row r="257" spans="1:11" ht="20" thickBot="1">
      <c r="A257" t="str">
        <f t="shared" si="9"/>
        <v>TSLA P/BV</v>
      </c>
      <c r="B257" t="s">
        <v>281</v>
      </c>
      <c r="C257" s="58" t="s">
        <v>105</v>
      </c>
      <c r="D257" s="179" t="s">
        <v>675</v>
      </c>
      <c r="E257" s="187">
        <v>18.91</v>
      </c>
      <c r="F257" s="187" t="s">
        <v>664</v>
      </c>
      <c r="G257" s="106" t="str">
        <f>LEFT(E257,I257-1)</f>
        <v/>
      </c>
      <c r="H257" s="106" t="str">
        <f>RIGHT(E257,1)</f>
        <v>1</v>
      </c>
      <c r="I257" s="110">
        <f>IF(FIND(H257,E257)=OR(1,2,3,4,5,6,7,8,9,0),FIND(H257,E257)+1,FIND(H257,E257))</f>
        <v>1</v>
      </c>
      <c r="J257" s="4">
        <f>IF(H257="B",G257*1000000000,IF(H257="M",G257*1000000,E257))</f>
        <v>18.91</v>
      </c>
      <c r="K257" s="54" t="s">
        <v>715</v>
      </c>
    </row>
    <row r="258" spans="1:11" ht="58" thickBot="1">
      <c r="A258" t="str">
        <f t="shared" si="9"/>
        <v xml:space="preserve">TSLA </v>
      </c>
      <c r="B258" t="s">
        <v>281</v>
      </c>
      <c r="C258" s="58"/>
      <c r="D258" s="180" t="s">
        <v>676</v>
      </c>
      <c r="E258" s="184"/>
      <c r="F258" s="184"/>
      <c r="G258" s="107"/>
      <c r="H258" s="107"/>
      <c r="I258" s="111"/>
    </row>
    <row r="259" spans="1:11" ht="20" thickBot="1">
      <c r="A259" t="str">
        <f t="shared" si="9"/>
        <v>TSLA Return on assets</v>
      </c>
      <c r="B259" t="s">
        <v>281</v>
      </c>
      <c r="C259" s="58" t="s">
        <v>677</v>
      </c>
      <c r="D259" s="179" t="s">
        <v>677</v>
      </c>
      <c r="E259" s="190">
        <v>5.8400000000000001E-2</v>
      </c>
      <c r="F259" s="187" t="s">
        <v>664</v>
      </c>
      <c r="G259" s="106" t="str">
        <f>LEFT(E259,I259-1)</f>
        <v>0.058</v>
      </c>
      <c r="H259" s="106" t="str">
        <f>RIGHT(E259,1)</f>
        <v>4</v>
      </c>
      <c r="I259" s="110">
        <f>IF(FIND(H259,E259)=OR(1,2,3,4,5,6,7,8,9,0),FIND(H259,E259)+1,FIND(H259,E259))</f>
        <v>6</v>
      </c>
      <c r="J259" s="4">
        <f>IF(H259="B",G259*1000000000,IF(H259="M",G259*1000000,E259))</f>
        <v>5.8400000000000001E-2</v>
      </c>
      <c r="K259" s="54" t="s">
        <v>716</v>
      </c>
    </row>
    <row r="260" spans="1:11" ht="39" thickBot="1">
      <c r="A260" t="str">
        <f t="shared" si="9"/>
        <v xml:space="preserve">TSLA </v>
      </c>
      <c r="B260" t="s">
        <v>281</v>
      </c>
      <c r="C260" s="58"/>
      <c r="D260" s="180" t="s">
        <v>678</v>
      </c>
      <c r="E260" s="193"/>
      <c r="F260" s="184"/>
      <c r="G260" s="107"/>
      <c r="H260" s="107"/>
      <c r="I260" s="111"/>
    </row>
    <row r="261" spans="1:11" ht="20" thickBot="1">
      <c r="A261" t="str">
        <f t="shared" si="9"/>
        <v>TSLA Return on capital</v>
      </c>
      <c r="B261" t="s">
        <v>281</v>
      </c>
      <c r="C261" s="58" t="s">
        <v>679</v>
      </c>
      <c r="D261" s="179" t="s">
        <v>679</v>
      </c>
      <c r="E261" s="190">
        <v>8.3199999999999996E-2</v>
      </c>
      <c r="F261" s="187" t="s">
        <v>664</v>
      </c>
      <c r="G261" s="106" t="str">
        <f>LEFT(E261,I261-1)</f>
        <v>0.083</v>
      </c>
      <c r="H261" s="106" t="str">
        <f>RIGHT(E261,1)</f>
        <v>2</v>
      </c>
      <c r="I261" s="110">
        <f>IF(FIND(H261,E261)=OR(1,2,3,4,5,6,7,8,9,0),FIND(H261,E261)+1,FIND(H261,E261))</f>
        <v>6</v>
      </c>
      <c r="J261" s="4">
        <f>IF(H261="B",G261*1000000000,IF(H261="M",G261*1000000,E261))</f>
        <v>8.3199999999999996E-2</v>
      </c>
      <c r="K261" s="54" t="s">
        <v>717</v>
      </c>
    </row>
    <row r="262" spans="1:11" ht="39" thickBot="1">
      <c r="A262" t="str">
        <f t="shared" si="9"/>
        <v xml:space="preserve">TSLA </v>
      </c>
      <c r="B262" t="s">
        <v>281</v>
      </c>
      <c r="C262" s="58"/>
      <c r="D262" s="182" t="s">
        <v>680</v>
      </c>
      <c r="E262" s="191"/>
      <c r="F262" s="192"/>
      <c r="G262" s="107"/>
      <c r="H262" s="107"/>
      <c r="I262" s="111"/>
    </row>
    <row r="263" spans="1:11" ht="19" thickBot="1">
      <c r="A263" t="str">
        <f t="shared" si="9"/>
        <v xml:space="preserve">TSLA </v>
      </c>
      <c r="B263" t="s">
        <v>281</v>
      </c>
      <c r="C263" s="58"/>
    </row>
    <row r="264" spans="1:11" ht="27" thickBot="1">
      <c r="A264" t="str">
        <f t="shared" si="9"/>
        <v>TSLA Cash Flow</v>
      </c>
      <c r="B264" t="s">
        <v>281</v>
      </c>
      <c r="C264" s="57" t="s">
        <v>707</v>
      </c>
      <c r="D264" s="183" t="s">
        <v>650</v>
      </c>
      <c r="E264" s="181" t="s">
        <v>1537</v>
      </c>
      <c r="F264" s="185" t="s">
        <v>651</v>
      </c>
      <c r="G264" s="105"/>
      <c r="H264" s="105"/>
      <c r="I264" s="109"/>
    </row>
    <row r="265" spans="1:11" ht="35" customHeight="1" thickBot="1">
      <c r="A265" t="str">
        <f t="shared" si="9"/>
        <v xml:space="preserve">TSLA </v>
      </c>
      <c r="B265" t="s">
        <v>281</v>
      </c>
      <c r="C265" s="58"/>
      <c r="D265" s="184"/>
      <c r="E265" s="178" t="s">
        <v>901</v>
      </c>
      <c r="F265" s="186"/>
      <c r="G265" s="105"/>
      <c r="H265" s="105"/>
      <c r="I265" s="109"/>
    </row>
    <row r="266" spans="1:11" ht="20" thickBot="1">
      <c r="A266" t="str">
        <f t="shared" si="9"/>
        <v>TSLA Net income</v>
      </c>
      <c r="B266" t="s">
        <v>281</v>
      </c>
      <c r="C266" s="58" t="s">
        <v>656</v>
      </c>
      <c r="D266" s="179" t="s">
        <v>656</v>
      </c>
      <c r="E266" s="187" t="s">
        <v>973</v>
      </c>
      <c r="F266" s="188">
        <v>0.16950000000000001</v>
      </c>
      <c r="G266" s="106" t="str">
        <f>LEFT(E266,I266-1)</f>
        <v>2.17</v>
      </c>
      <c r="H266" s="106" t="str">
        <f>RIGHT(E266,1)</f>
        <v>B</v>
      </c>
      <c r="I266" s="110">
        <f>IF(FIND(H266,E266)=OR(1,2,3,4,5,6,7,8,9,0),FIND(H266,E266)+1,FIND(H266,E266))</f>
        <v>5</v>
      </c>
      <c r="J266" s="4">
        <f>IF(H266="B",G266*1000000000,IF(H266="M",G266*1000000,E266))</f>
        <v>2170000000</v>
      </c>
      <c r="K266" s="54" t="s">
        <v>33</v>
      </c>
    </row>
    <row r="267" spans="1:11" ht="39" thickBot="1">
      <c r="A267" t="str">
        <f t="shared" si="9"/>
        <v xml:space="preserve">TSLA </v>
      </c>
      <c r="B267" t="s">
        <v>281</v>
      </c>
      <c r="C267" s="58"/>
      <c r="D267" s="180" t="s">
        <v>657</v>
      </c>
      <c r="E267" s="184"/>
      <c r="F267" s="189"/>
      <c r="G267" s="106"/>
      <c r="H267" s="106"/>
      <c r="I267" s="110"/>
    </row>
    <row r="268" spans="1:11" ht="20" thickBot="1">
      <c r="A268" t="str">
        <f t="shared" si="9"/>
        <v>TSLA Cash from operations</v>
      </c>
      <c r="B268" t="s">
        <v>281</v>
      </c>
      <c r="C268" s="58" t="s">
        <v>681</v>
      </c>
      <c r="D268" s="179" t="s">
        <v>681</v>
      </c>
      <c r="E268" s="187" t="s">
        <v>980</v>
      </c>
      <c r="F268" s="188">
        <v>0.89090000000000003</v>
      </c>
      <c r="G268" s="106" t="str">
        <f>LEFT(E268,I268-1)</f>
        <v>6.26</v>
      </c>
      <c r="H268" s="106" t="str">
        <f>RIGHT(E268,1)</f>
        <v>B</v>
      </c>
      <c r="I268" s="110">
        <f>IF(FIND(H268,E268)=OR(1,2,3,4,5,6,7,8,9,0),FIND(H268,E268)+1,FIND(H268,E268))</f>
        <v>5</v>
      </c>
      <c r="J268" s="4">
        <f>IF(H268="B",G268*1000000000,IF(H268="M",G268*1000000,E268))</f>
        <v>6260000000</v>
      </c>
      <c r="K268" s="54" t="s">
        <v>718</v>
      </c>
    </row>
    <row r="269" spans="1:11" ht="20" thickBot="1">
      <c r="A269" t="str">
        <f t="shared" si="9"/>
        <v xml:space="preserve">TSLA </v>
      </c>
      <c r="B269" t="s">
        <v>281</v>
      </c>
      <c r="C269" s="58"/>
      <c r="D269" s="180" t="s">
        <v>682</v>
      </c>
      <c r="E269" s="184"/>
      <c r="F269" s="189"/>
      <c r="G269" s="106"/>
      <c r="H269" s="106"/>
      <c r="I269" s="110"/>
    </row>
    <row r="270" spans="1:11" ht="20" thickBot="1">
      <c r="A270" t="str">
        <f t="shared" si="9"/>
        <v>TSLA Cash from investing</v>
      </c>
      <c r="B270" t="s">
        <v>281</v>
      </c>
      <c r="C270" s="58" t="s">
        <v>683</v>
      </c>
      <c r="D270" s="179" t="s">
        <v>683</v>
      </c>
      <c r="E270" s="187" t="s">
        <v>981</v>
      </c>
      <c r="F270" s="188">
        <v>0.39629999999999999</v>
      </c>
      <c r="G270" s="106" t="str">
        <f>LEFT(E270,I270-1)</f>
        <v>-2.88</v>
      </c>
      <c r="H270" s="106" t="str">
        <f>RIGHT(E270,1)</f>
        <v>B</v>
      </c>
      <c r="I270" s="110">
        <f>IF(FIND(H270,E270)=OR(1,2,3,4,5,6,7,8,9,0),FIND(H270,E270)+1,FIND(H270,E270))</f>
        <v>6</v>
      </c>
      <c r="J270" s="4">
        <f>IF(H270="B",G270*1000000000,IF(H270="M",G270*1000000,E270))</f>
        <v>-2880000000</v>
      </c>
      <c r="K270" s="54" t="s">
        <v>719</v>
      </c>
    </row>
    <row r="271" spans="1:11" ht="39" thickBot="1">
      <c r="A271" t="str">
        <f t="shared" si="9"/>
        <v xml:space="preserve">TSLA </v>
      </c>
      <c r="B271" t="s">
        <v>281</v>
      </c>
      <c r="C271" s="58"/>
      <c r="D271" s="180" t="s">
        <v>684</v>
      </c>
      <c r="E271" s="184"/>
      <c r="F271" s="189"/>
      <c r="G271" s="106"/>
      <c r="H271" s="106"/>
      <c r="I271" s="110"/>
    </row>
    <row r="272" spans="1:11" ht="20" thickBot="1">
      <c r="A272" t="str">
        <f t="shared" si="9"/>
        <v>TSLA Cash from financing</v>
      </c>
      <c r="B272" t="s">
        <v>281</v>
      </c>
      <c r="C272" s="58" t="s">
        <v>685</v>
      </c>
      <c r="D272" s="179" t="s">
        <v>685</v>
      </c>
      <c r="E272" s="187" t="s">
        <v>982</v>
      </c>
      <c r="F272" s="188">
        <v>-0.94169999999999998</v>
      </c>
      <c r="G272" s="106" t="str">
        <f>LEFT(E272,I272-1)</f>
        <v>132.00</v>
      </c>
      <c r="H272" s="106" t="str">
        <f>RIGHT(E272,1)</f>
        <v>M</v>
      </c>
      <c r="I272" s="110">
        <f>IF(FIND(H272,E272)=OR(1,2,3,4,5,6,7,8,9,0),FIND(H272,E272)+1,FIND(H272,E272))</f>
        <v>7</v>
      </c>
      <c r="J272" s="4">
        <f>IF(H272="B",G272*1000000000,IF(H272="M",G272*1000000,E272))</f>
        <v>132000000</v>
      </c>
      <c r="K272" s="54" t="s">
        <v>720</v>
      </c>
    </row>
    <row r="273" spans="1:11" ht="39" thickBot="1">
      <c r="A273" t="str">
        <f t="shared" si="9"/>
        <v xml:space="preserve">TSLA </v>
      </c>
      <c r="B273" t="s">
        <v>281</v>
      </c>
      <c r="C273" s="58"/>
      <c r="D273" s="180" t="s">
        <v>686</v>
      </c>
      <c r="E273" s="184"/>
      <c r="F273" s="189"/>
      <c r="G273" s="106"/>
      <c r="H273" s="106"/>
      <c r="I273" s="110"/>
    </row>
    <row r="274" spans="1:11" ht="20" thickBot="1">
      <c r="A274" t="str">
        <f t="shared" si="9"/>
        <v>TSLA Net change in cash</v>
      </c>
      <c r="B274" t="s">
        <v>281</v>
      </c>
      <c r="C274" s="58" t="s">
        <v>687</v>
      </c>
      <c r="D274" s="179" t="s">
        <v>687</v>
      </c>
      <c r="E274" s="187" t="s">
        <v>983</v>
      </c>
      <c r="F274" s="188">
        <v>4.0914000000000001</v>
      </c>
      <c r="G274" s="106" t="str">
        <f>LEFT(E274,I274-1)</f>
        <v>3.62</v>
      </c>
      <c r="H274" s="106" t="str">
        <f>RIGHT(E274,1)</f>
        <v>B</v>
      </c>
      <c r="I274" s="110">
        <f>IF(FIND(H274,E274)=OR(1,2,3,4,5,6,7,8,9,0),FIND(H274,E274)+1,FIND(H274,E274))</f>
        <v>5</v>
      </c>
      <c r="J274" s="4">
        <f>IF(H274="B",G274*1000000000,IF(H274="M",G274*1000000,E274))</f>
        <v>3620000000</v>
      </c>
      <c r="K274" s="54" t="s">
        <v>721</v>
      </c>
    </row>
    <row r="275" spans="1:11" ht="39" thickBot="1">
      <c r="A275" t="str">
        <f t="shared" si="9"/>
        <v xml:space="preserve">TSLA </v>
      </c>
      <c r="B275" t="s">
        <v>281</v>
      </c>
      <c r="C275" s="58"/>
      <c r="D275" s="180" t="s">
        <v>688</v>
      </c>
      <c r="E275" s="184"/>
      <c r="F275" s="189"/>
      <c r="G275" s="106"/>
      <c r="H275" s="106"/>
      <c r="I275" s="110"/>
    </row>
    <row r="276" spans="1:11" ht="19">
      <c r="A276" t="str">
        <f t="shared" si="9"/>
        <v>TSLA Free cash flow</v>
      </c>
      <c r="B276" t="s">
        <v>281</v>
      </c>
      <c r="C276" s="58" t="s">
        <v>689</v>
      </c>
      <c r="D276" s="179" t="s">
        <v>689</v>
      </c>
      <c r="E276" s="187" t="s">
        <v>984</v>
      </c>
      <c r="F276" s="188">
        <v>2.4489999999999998</v>
      </c>
      <c r="G276" s="106" t="str">
        <f>LEFT(E276,I276-1)</f>
        <v>2.23</v>
      </c>
      <c r="H276" s="106" t="str">
        <f>RIGHT(E276,1)</f>
        <v>B</v>
      </c>
      <c r="I276" s="110">
        <f>IF(FIND(H276,E276)=OR(1,2,3,4,5,6,7,8,9,0),FIND(H276,E276)+1,FIND(H276,E276))</f>
        <v>5</v>
      </c>
      <c r="J276" s="4">
        <f>IF(H276="B",G276*1000000000,IF(H276="M",G276*1000000,E276))</f>
        <v>2230000000</v>
      </c>
      <c r="K276" s="54" t="s">
        <v>722</v>
      </c>
    </row>
    <row r="277" spans="1:11" ht="39" thickBot="1">
      <c r="A277" t="str">
        <f t="shared" si="9"/>
        <v xml:space="preserve">TSLA </v>
      </c>
      <c r="B277" t="s">
        <v>281</v>
      </c>
      <c r="D277" s="182" t="s">
        <v>690</v>
      </c>
      <c r="E277" s="192"/>
      <c r="F277" s="194"/>
      <c r="G277" s="106"/>
      <c r="H277" s="106"/>
      <c r="I277" s="110"/>
    </row>
    <row r="280" spans="1:11" ht="28">
      <c r="C280" s="101" t="s">
        <v>738</v>
      </c>
    </row>
    <row r="281" spans="1:11">
      <c r="A281" t="str">
        <f t="shared" ref="A281" si="10">_xlfn.CONCAT(B281,C281)</f>
        <v>FB Web</v>
      </c>
      <c r="B281" t="s">
        <v>289</v>
      </c>
      <c r="C281" t="s">
        <v>850</v>
      </c>
      <c r="D281" s="1" t="s">
        <v>739</v>
      </c>
    </row>
    <row r="282" spans="1:11" ht="19" thickBot="1"/>
    <row r="283" spans="1:11" ht="27" thickBot="1">
      <c r="A283" t="str">
        <f t="shared" ref="A283:A332" si="11">_xlfn.CONCAT(B283,C283)</f>
        <v>FB Income Statement</v>
      </c>
      <c r="B283" t="s">
        <v>289</v>
      </c>
      <c r="C283" s="57" t="s">
        <v>705</v>
      </c>
      <c r="D283" s="183" t="s">
        <v>650</v>
      </c>
      <c r="E283" s="181" t="s">
        <v>1537</v>
      </c>
      <c r="F283" s="185" t="s">
        <v>651</v>
      </c>
      <c r="G283" s="105"/>
      <c r="H283" s="105"/>
      <c r="I283" s="109"/>
    </row>
    <row r="284" spans="1:11" ht="19" customHeight="1" thickBot="1">
      <c r="A284" t="str">
        <f t="shared" si="11"/>
        <v xml:space="preserve">FB </v>
      </c>
      <c r="B284" t="s">
        <v>289</v>
      </c>
      <c r="C284" s="58"/>
      <c r="D284" s="184"/>
      <c r="E284" s="178" t="s">
        <v>1035</v>
      </c>
      <c r="F284" s="186"/>
      <c r="G284" s="105"/>
      <c r="H284" s="105"/>
      <c r="I284" s="109"/>
    </row>
    <row r="285" spans="1:11" ht="20" thickBot="1">
      <c r="A285" t="str">
        <f t="shared" si="11"/>
        <v>FB Sales</v>
      </c>
      <c r="B285" t="s">
        <v>289</v>
      </c>
      <c r="C285" s="58" t="s">
        <v>124</v>
      </c>
      <c r="D285" s="179" t="s">
        <v>652</v>
      </c>
      <c r="E285" s="187" t="s">
        <v>1205</v>
      </c>
      <c r="F285" s="188">
        <v>0.18870000000000001</v>
      </c>
      <c r="G285" s="106" t="str">
        <f>LEFT(E285,I285-1)</f>
        <v>40.59</v>
      </c>
      <c r="H285" s="106" t="str">
        <f>RIGHT(E285,1)</f>
        <v>B</v>
      </c>
      <c r="I285" s="110">
        <f>IF(FIND(H285,E285)=OR(1,2,3,4,5,6,7,8,9,0),FIND(H285,E285)+1,FIND(H285,E285))</f>
        <v>6</v>
      </c>
      <c r="J285" s="4">
        <f>IF(H285="B",G285*1000000000,IF(H285="M",G285*1000000,E285))</f>
        <v>40590000000</v>
      </c>
      <c r="K285" s="54" t="s">
        <v>691</v>
      </c>
    </row>
    <row r="286" spans="1:11" ht="58" thickBot="1">
      <c r="A286" t="str">
        <f t="shared" si="11"/>
        <v xml:space="preserve">FB </v>
      </c>
      <c r="B286" t="s">
        <v>289</v>
      </c>
      <c r="C286" s="58"/>
      <c r="D286" s="180" t="s">
        <v>653</v>
      </c>
      <c r="E286" s="184"/>
      <c r="F286" s="189"/>
      <c r="G286" s="106"/>
      <c r="H286" s="106"/>
      <c r="I286" s="110"/>
      <c r="K286" s="54" t="s">
        <v>692</v>
      </c>
    </row>
    <row r="287" spans="1:11" ht="20" thickBot="1">
      <c r="A287" t="str">
        <f t="shared" si="11"/>
        <v>FB Operating expense</v>
      </c>
      <c r="B287" t="s">
        <v>289</v>
      </c>
      <c r="C287" s="58" t="s">
        <v>654</v>
      </c>
      <c r="D287" s="179" t="s">
        <v>654</v>
      </c>
      <c r="E287" s="187" t="s">
        <v>1206</v>
      </c>
      <c r="F287" s="188">
        <v>0.14430000000000001</v>
      </c>
      <c r="G287" s="106" t="str">
        <f>LEFT(E287,I287-1)</f>
        <v>15.86</v>
      </c>
      <c r="H287" s="106" t="str">
        <f>RIGHT(E287,1)</f>
        <v>B</v>
      </c>
      <c r="I287" s="110">
        <f>IF(FIND(H287,E287)=OR(1,2,3,4,5,6,7,8,9,0),FIND(H287,E287)+1,FIND(H287,E287))</f>
        <v>6</v>
      </c>
      <c r="J287" s="4">
        <f>IF(H287="B",G287*1000000000,IF(H287="M",G287*1000000,E287))</f>
        <v>15860000000</v>
      </c>
      <c r="K287" s="54" t="s">
        <v>693</v>
      </c>
    </row>
    <row r="288" spans="1:11" ht="39" thickBot="1">
      <c r="A288" t="str">
        <f t="shared" si="11"/>
        <v xml:space="preserve">FB </v>
      </c>
      <c r="B288" t="s">
        <v>289</v>
      </c>
      <c r="C288" s="58"/>
      <c r="D288" s="180" t="s">
        <v>655</v>
      </c>
      <c r="E288" s="184"/>
      <c r="F288" s="189"/>
      <c r="G288" s="106"/>
      <c r="H288" s="106"/>
      <c r="I288" s="110"/>
      <c r="K288" s="54" t="s">
        <v>694</v>
      </c>
    </row>
    <row r="289" spans="1:11" ht="20" thickBot="1">
      <c r="A289" t="str">
        <f t="shared" si="11"/>
        <v>FB Net income</v>
      </c>
      <c r="B289" t="s">
        <v>289</v>
      </c>
      <c r="C289" s="58" t="s">
        <v>656</v>
      </c>
      <c r="D289" s="179" t="s">
        <v>656</v>
      </c>
      <c r="E289" s="187" t="s">
        <v>1207</v>
      </c>
      <c r="F289" s="188">
        <v>0.35439999999999999</v>
      </c>
      <c r="G289" s="106" t="str">
        <f>LEFT(E289,I289-1)</f>
        <v>15.69</v>
      </c>
      <c r="H289" s="106" t="str">
        <f>RIGHT(E289,1)</f>
        <v>B</v>
      </c>
      <c r="I289" s="110">
        <f>IF(FIND(H289,E289)=OR(1,2,3,4,5,6,7,8,9,0),FIND(H289,E289)+1,FIND(H289,E289))</f>
        <v>6</v>
      </c>
      <c r="J289" s="4">
        <f>IF(H289="B",G289*1000000000,IF(H289="M",G289*1000000,E289))</f>
        <v>15690000000</v>
      </c>
      <c r="K289" s="54" t="s">
        <v>33</v>
      </c>
    </row>
    <row r="290" spans="1:11" ht="58" thickBot="1">
      <c r="A290" t="str">
        <f t="shared" si="11"/>
        <v xml:space="preserve">FB </v>
      </c>
      <c r="B290" t="s">
        <v>289</v>
      </c>
      <c r="C290" s="58"/>
      <c r="D290" s="180" t="s">
        <v>657</v>
      </c>
      <c r="E290" s="184"/>
      <c r="F290" s="189"/>
      <c r="G290" s="106"/>
      <c r="H290" s="106"/>
      <c r="I290" s="110"/>
      <c r="K290" s="54" t="s">
        <v>695</v>
      </c>
    </row>
    <row r="291" spans="1:11" ht="20" thickBot="1">
      <c r="A291" t="str">
        <f t="shared" si="11"/>
        <v>FB Net profit margin</v>
      </c>
      <c r="B291" t="s">
        <v>289</v>
      </c>
      <c r="C291" s="58" t="s">
        <v>658</v>
      </c>
      <c r="D291" s="179" t="s">
        <v>658</v>
      </c>
      <c r="E291" s="187">
        <v>38.65</v>
      </c>
      <c r="F291" s="188">
        <v>0.1394</v>
      </c>
      <c r="G291" s="106" t="str">
        <f>LEFT(E291,I291-1)</f>
        <v>38.6</v>
      </c>
      <c r="H291" s="106" t="str">
        <f>RIGHT(E291,1)</f>
        <v>5</v>
      </c>
      <c r="I291" s="110">
        <f>IF(FIND(H291,E291)=OR(1,2,3,4,5,6,7,8,9,0),FIND(H291,E291)+1,FIND(H291,E291))</f>
        <v>5</v>
      </c>
      <c r="J291" s="4">
        <f>IF(H291="B",G291*1000000000,IF(H291="M",G291*1000000,E291))</f>
        <v>38.65</v>
      </c>
      <c r="K291" s="54" t="s">
        <v>696</v>
      </c>
    </row>
    <row r="292" spans="1:11" ht="39" thickBot="1">
      <c r="A292" t="str">
        <f t="shared" si="11"/>
        <v xml:space="preserve">FB </v>
      </c>
      <c r="B292" t="s">
        <v>289</v>
      </c>
      <c r="C292" s="58"/>
      <c r="D292" s="180" t="s">
        <v>659</v>
      </c>
      <c r="E292" s="184"/>
      <c r="F292" s="189"/>
      <c r="G292" s="106"/>
      <c r="H292" s="106"/>
      <c r="I292" s="110"/>
      <c r="K292" s="54" t="s">
        <v>697</v>
      </c>
    </row>
    <row r="293" spans="1:11" ht="20" thickBot="1">
      <c r="A293" t="str">
        <f t="shared" si="11"/>
        <v>FB EPS</v>
      </c>
      <c r="B293" t="s">
        <v>289</v>
      </c>
      <c r="C293" s="58" t="s">
        <v>113</v>
      </c>
      <c r="D293" s="179" t="s">
        <v>112</v>
      </c>
      <c r="E293" s="187">
        <v>6.03</v>
      </c>
      <c r="F293" s="188">
        <v>0.37359999999999999</v>
      </c>
      <c r="G293" s="106" t="str">
        <f>LEFT(E293,I293-1)</f>
        <v>6.0</v>
      </c>
      <c r="H293" s="106" t="str">
        <f>RIGHT(E293,1)</f>
        <v>3</v>
      </c>
      <c r="I293" s="110">
        <f>IF(FIND(H293,E293)=OR(1,2,3,4,5,6,7,8,9,0),FIND(H293,E293)+1,FIND(H293,E293))</f>
        <v>4</v>
      </c>
      <c r="J293" s="4">
        <f>IF(H293="B",G293*1000000000,IF(H293="M",G293*1000000,E293))</f>
        <v>6.03</v>
      </c>
      <c r="K293" s="54" t="s">
        <v>698</v>
      </c>
    </row>
    <row r="294" spans="1:11" ht="39" thickBot="1">
      <c r="A294" t="str">
        <f t="shared" si="11"/>
        <v xml:space="preserve">FB </v>
      </c>
      <c r="B294" t="s">
        <v>289</v>
      </c>
      <c r="C294" s="58"/>
      <c r="D294" s="180" t="s">
        <v>660</v>
      </c>
      <c r="E294" s="184"/>
      <c r="F294" s="189"/>
      <c r="G294" s="106"/>
      <c r="H294" s="106"/>
      <c r="I294" s="110"/>
      <c r="K294" s="54" t="s">
        <v>699</v>
      </c>
    </row>
    <row r="295" spans="1:11" ht="20" thickBot="1">
      <c r="A295" t="str">
        <f t="shared" si="11"/>
        <v>FB EBITDA</v>
      </c>
      <c r="B295" t="s">
        <v>289</v>
      </c>
      <c r="C295" s="58" t="s">
        <v>126</v>
      </c>
      <c r="D295" s="179" t="s">
        <v>126</v>
      </c>
      <c r="E295" s="187" t="s">
        <v>1208</v>
      </c>
      <c r="F295" s="188">
        <v>0.2616</v>
      </c>
      <c r="G295" s="106" t="str">
        <f>LEFT(E295,I295-1)</f>
        <v>21.38</v>
      </c>
      <c r="H295" s="106" t="str">
        <f>RIGHT(E295,1)</f>
        <v>B</v>
      </c>
      <c r="I295" s="110">
        <f>IF(FIND(H295,E295)=OR(1,2,3,4,5,6,7,8,9,0),FIND(H295,E295)+1,FIND(H295,E295))</f>
        <v>6</v>
      </c>
      <c r="J295" s="4">
        <f>IF(H295="B",G295*1000000000,IF(H295="M",G295*1000000,E295))</f>
        <v>21380000000</v>
      </c>
      <c r="K295" s="54" t="s">
        <v>126</v>
      </c>
    </row>
    <row r="296" spans="1:11" ht="96" customHeight="1" thickBot="1">
      <c r="A296" t="str">
        <f t="shared" si="11"/>
        <v xml:space="preserve">FB </v>
      </c>
      <c r="B296" t="s">
        <v>289</v>
      </c>
      <c r="C296" s="58"/>
      <c r="D296" s="180" t="s">
        <v>661</v>
      </c>
      <c r="E296" s="184"/>
      <c r="F296" s="189"/>
      <c r="G296" s="106"/>
      <c r="H296" s="106"/>
      <c r="I296" s="110"/>
      <c r="K296" s="54" t="s">
        <v>700</v>
      </c>
    </row>
    <row r="297" spans="1:11" ht="20" thickBot="1">
      <c r="A297" t="str">
        <f t="shared" si="11"/>
        <v>FB Tax</v>
      </c>
      <c r="B297" t="s">
        <v>289</v>
      </c>
      <c r="C297" s="58" t="s">
        <v>725</v>
      </c>
      <c r="D297" s="179" t="s">
        <v>662</v>
      </c>
      <c r="E297" s="190">
        <v>0.1197</v>
      </c>
      <c r="F297" s="187" t="s">
        <v>664</v>
      </c>
      <c r="G297" s="106" t="str">
        <f>LEFT(E297,I297-1)</f>
        <v>0.119</v>
      </c>
      <c r="H297" s="106" t="str">
        <f>RIGHT(E297,1)</f>
        <v>7</v>
      </c>
      <c r="I297" s="110">
        <f>IF(FIND(H297,E297)=OR(1,2,3,4,5,6,7,8,9,0),FIND(H297,E297)+1,FIND(H297,E297))</f>
        <v>6</v>
      </c>
      <c r="J297" s="4">
        <f>IF(H297="B",G297*1000000000,IF(H297="M",G297*1000000,E297))</f>
        <v>0.1197</v>
      </c>
      <c r="K297" s="54" t="s">
        <v>701</v>
      </c>
    </row>
    <row r="298" spans="1:11" ht="20" thickBot="1">
      <c r="A298" t="str">
        <f t="shared" si="11"/>
        <v xml:space="preserve">FB </v>
      </c>
      <c r="B298" t="s">
        <v>289</v>
      </c>
      <c r="C298" s="58"/>
      <c r="D298" s="182" t="s">
        <v>663</v>
      </c>
      <c r="E298" s="191"/>
      <c r="F298" s="192"/>
      <c r="G298" s="107"/>
      <c r="H298" s="107"/>
      <c r="I298" s="111"/>
    </row>
    <row r="299" spans="1:11" ht="19" thickBot="1">
      <c r="A299" t="str">
        <f t="shared" si="11"/>
        <v xml:space="preserve">FB </v>
      </c>
      <c r="B299" t="s">
        <v>289</v>
      </c>
      <c r="C299" s="58"/>
    </row>
    <row r="300" spans="1:11" ht="27" thickBot="1">
      <c r="A300" t="str">
        <f t="shared" si="11"/>
        <v>FB Balance Sheet</v>
      </c>
      <c r="B300" t="s">
        <v>289</v>
      </c>
      <c r="C300" s="57" t="s">
        <v>706</v>
      </c>
      <c r="D300" s="183" t="s">
        <v>650</v>
      </c>
      <c r="E300" s="181" t="s">
        <v>1537</v>
      </c>
      <c r="F300" s="185" t="s">
        <v>651</v>
      </c>
      <c r="G300" s="105"/>
      <c r="H300" s="105"/>
      <c r="I300" s="109"/>
    </row>
    <row r="301" spans="1:11" ht="19" customHeight="1" thickBot="1">
      <c r="A301" t="str">
        <f t="shared" si="11"/>
        <v xml:space="preserve">FB </v>
      </c>
      <c r="B301" t="s">
        <v>289</v>
      </c>
      <c r="C301" s="58"/>
      <c r="D301" s="184"/>
      <c r="E301" s="178" t="s">
        <v>1035</v>
      </c>
      <c r="F301" s="186"/>
      <c r="G301" s="105"/>
      <c r="H301" s="105"/>
      <c r="I301" s="109"/>
    </row>
    <row r="302" spans="1:11" ht="20" thickBot="1">
      <c r="A302" t="str">
        <f t="shared" si="11"/>
        <v>FB Cash and short-term investments</v>
      </c>
      <c r="B302" t="s">
        <v>289</v>
      </c>
      <c r="C302" s="58" t="s">
        <v>665</v>
      </c>
      <c r="D302" s="179" t="s">
        <v>665</v>
      </c>
      <c r="E302" s="187" t="s">
        <v>1209</v>
      </c>
      <c r="F302" s="188">
        <v>0.16</v>
      </c>
      <c r="G302" s="106" t="str">
        <f>LEFT(E302,I302-1)</f>
        <v>70.90</v>
      </c>
      <c r="H302" s="106" t="str">
        <f>RIGHT(E302,1)</f>
        <v>B</v>
      </c>
      <c r="I302" s="110">
        <f>IF(FIND(H302,E302)=OR(1,2,3,4,5,6,7,8,9,0),FIND(H302,E302)+1,FIND(H302,E302))</f>
        <v>6</v>
      </c>
      <c r="J302" s="4">
        <f>IF(H302="B",G302*1000000000,IF(H302="M",G302*1000000,E302))</f>
        <v>70900000000</v>
      </c>
      <c r="K302" s="54" t="s">
        <v>702</v>
      </c>
    </row>
    <row r="303" spans="1:11" ht="39" thickBot="1">
      <c r="A303" t="str">
        <f t="shared" si="11"/>
        <v xml:space="preserve">FB </v>
      </c>
      <c r="B303" t="s">
        <v>289</v>
      </c>
      <c r="C303" s="58"/>
      <c r="D303" s="180" t="s">
        <v>666</v>
      </c>
      <c r="E303" s="184"/>
      <c r="F303" s="189"/>
      <c r="G303" s="106"/>
      <c r="H303" s="106"/>
      <c r="I303" s="110"/>
    </row>
    <row r="304" spans="1:11" ht="20" thickBot="1">
      <c r="A304" t="str">
        <f t="shared" si="11"/>
        <v>FB Total assets</v>
      </c>
      <c r="B304" t="s">
        <v>289</v>
      </c>
      <c r="C304" s="58" t="s">
        <v>667</v>
      </c>
      <c r="D304" s="179" t="s">
        <v>667</v>
      </c>
      <c r="E304" s="187" t="s">
        <v>1210</v>
      </c>
      <c r="F304" s="188">
        <v>0.18559999999999999</v>
      </c>
      <c r="G304" s="106" t="str">
        <f>LEFT(E304,I304-1)</f>
        <v>256.41</v>
      </c>
      <c r="H304" s="106" t="str">
        <f>RIGHT(E304,1)</f>
        <v>B</v>
      </c>
      <c r="I304" s="110">
        <f>IF(FIND(H304,E304)=OR(1,2,3,4,5,6,7,8,9,0),FIND(H304,E304)+1,FIND(H304,E304))</f>
        <v>7</v>
      </c>
      <c r="J304" s="4">
        <f>IF(H304="B",G304*1000000000,IF(H304="M",G304*1000000,E304))</f>
        <v>256410000000.00003</v>
      </c>
      <c r="K304" s="54" t="s">
        <v>703</v>
      </c>
    </row>
    <row r="305" spans="1:11" ht="20" thickBot="1">
      <c r="A305" t="str">
        <f t="shared" si="11"/>
        <v xml:space="preserve">FB </v>
      </c>
      <c r="B305" t="s">
        <v>289</v>
      </c>
      <c r="C305" s="58"/>
      <c r="D305" s="180" t="s">
        <v>668</v>
      </c>
      <c r="E305" s="184"/>
      <c r="F305" s="189"/>
      <c r="G305" s="106"/>
      <c r="H305" s="106"/>
      <c r="I305" s="110"/>
    </row>
    <row r="306" spans="1:11" ht="20" thickBot="1">
      <c r="A306" t="str">
        <f t="shared" si="11"/>
        <v>FB Total debt</v>
      </c>
      <c r="B306" t="s">
        <v>289</v>
      </c>
      <c r="C306" s="58" t="s">
        <v>723</v>
      </c>
      <c r="D306" s="179" t="s">
        <v>669</v>
      </c>
      <c r="E306" s="187" t="s">
        <v>750</v>
      </c>
      <c r="F306" s="188">
        <v>0.25169999999999998</v>
      </c>
      <c r="G306" s="106" t="str">
        <f>LEFT(E306,I306-1)</f>
        <v>91.88</v>
      </c>
      <c r="H306" s="106" t="str">
        <f>RIGHT(E306,1)</f>
        <v>B</v>
      </c>
      <c r="I306" s="110">
        <f>IF(FIND(H306,E306)=OR(1,2,3,4,5,6,7,8,9,0),FIND(H306,E306)+1,FIND(H306,E306))</f>
        <v>6</v>
      </c>
      <c r="J306" s="4">
        <f>IF(H306="B",G306*1000000000,IF(H306="M",G306*1000000,E306))</f>
        <v>91880000000</v>
      </c>
      <c r="K306" s="54" t="s">
        <v>704</v>
      </c>
    </row>
    <row r="307" spans="1:11" ht="20" thickBot="1">
      <c r="A307" t="str">
        <f t="shared" si="11"/>
        <v xml:space="preserve">FB </v>
      </c>
      <c r="B307" t="s">
        <v>289</v>
      </c>
      <c r="C307" s="58"/>
      <c r="D307" s="180" t="s">
        <v>670</v>
      </c>
      <c r="E307" s="184"/>
      <c r="F307" s="189"/>
      <c r="G307" s="106"/>
      <c r="H307" s="106"/>
      <c r="I307" s="110"/>
    </row>
    <row r="308" spans="1:11" ht="20" thickBot="1">
      <c r="A308" t="str">
        <f t="shared" si="11"/>
        <v>FB Total equity</v>
      </c>
      <c r="B308" t="s">
        <v>289</v>
      </c>
      <c r="C308" s="58" t="s">
        <v>671</v>
      </c>
      <c r="D308" s="179" t="s">
        <v>671</v>
      </c>
      <c r="E308" s="187" t="s">
        <v>1211</v>
      </c>
      <c r="F308" s="187" t="s">
        <v>664</v>
      </c>
      <c r="G308" s="106" t="str">
        <f>LEFT(E308,I308-1)</f>
        <v>164.53</v>
      </c>
      <c r="H308" s="106" t="str">
        <f>RIGHT(E308,1)</f>
        <v>B</v>
      </c>
      <c r="I308" s="110">
        <f>IF(FIND(H308,E308)=OR(1,2,3,4,5,6,7,8,9,0),FIND(H308,E308)+1,FIND(H308,E308))</f>
        <v>7</v>
      </c>
      <c r="J308" s="4">
        <f>IF(H308="B",G308*1000000000,IF(H308="M",G308*1000000,E308))</f>
        <v>164530000000</v>
      </c>
      <c r="K308" s="54" t="s">
        <v>713</v>
      </c>
    </row>
    <row r="309" spans="1:11" ht="39" thickBot="1">
      <c r="A309" t="str">
        <f t="shared" si="11"/>
        <v xml:space="preserve">FB </v>
      </c>
      <c r="B309" t="s">
        <v>289</v>
      </c>
      <c r="C309" s="58"/>
      <c r="D309" s="180" t="s">
        <v>672</v>
      </c>
      <c r="E309" s="184"/>
      <c r="F309" s="184"/>
      <c r="G309" s="107"/>
      <c r="H309" s="107"/>
      <c r="I309" s="111"/>
    </row>
    <row r="310" spans="1:11" ht="20" thickBot="1">
      <c r="A310" t="str">
        <f t="shared" si="11"/>
        <v>FB Shares outstanding</v>
      </c>
      <c r="B310" t="s">
        <v>289</v>
      </c>
      <c r="C310" s="58" t="s">
        <v>673</v>
      </c>
      <c r="D310" s="179" t="s">
        <v>673</v>
      </c>
      <c r="E310" s="187" t="s">
        <v>835</v>
      </c>
      <c r="F310" s="187" t="s">
        <v>664</v>
      </c>
      <c r="G310" s="106" t="str">
        <f>LEFT(E310,I310-1)</f>
        <v>2.52</v>
      </c>
      <c r="H310" s="106" t="str">
        <f>RIGHT(E310,1)</f>
        <v>B</v>
      </c>
      <c r="I310" s="110">
        <f>IF(FIND(H310,E310)=OR(1,2,3,4,5,6,7,8,9,0),FIND(H310,E310)+1,FIND(H310,E310))</f>
        <v>5</v>
      </c>
      <c r="J310" s="4">
        <f>IF(H310="B",G310*1000000000,IF(H310="M",G310*1000000,E310))</f>
        <v>2520000000</v>
      </c>
      <c r="K310" s="54" t="s">
        <v>714</v>
      </c>
    </row>
    <row r="311" spans="1:11" ht="39" thickBot="1">
      <c r="A311" t="str">
        <f t="shared" si="11"/>
        <v xml:space="preserve">FB </v>
      </c>
      <c r="B311" t="s">
        <v>289</v>
      </c>
      <c r="C311" s="58"/>
      <c r="D311" s="180" t="s">
        <v>674</v>
      </c>
      <c r="E311" s="184"/>
      <c r="F311" s="184"/>
      <c r="G311" s="107"/>
      <c r="H311" s="107"/>
      <c r="I311" s="111"/>
    </row>
    <row r="312" spans="1:11" ht="20" thickBot="1">
      <c r="A312" t="str">
        <f t="shared" si="11"/>
        <v>FB P/BV</v>
      </c>
      <c r="B312" t="s">
        <v>289</v>
      </c>
      <c r="C312" s="58" t="s">
        <v>105</v>
      </c>
      <c r="D312" s="179" t="s">
        <v>675</v>
      </c>
      <c r="E312" s="187">
        <v>9.76</v>
      </c>
      <c r="F312" s="187" t="s">
        <v>664</v>
      </c>
      <c r="G312" s="106" t="str">
        <f>LEFT(E312,I312-1)</f>
        <v>9.7</v>
      </c>
      <c r="H312" s="106" t="str">
        <f>RIGHT(E312,1)</f>
        <v>6</v>
      </c>
      <c r="I312" s="110">
        <f>IF(FIND(H312,E312)=OR(1,2,3,4,5,6,7,8,9,0),FIND(H312,E312)+1,FIND(H312,E312))</f>
        <v>4</v>
      </c>
      <c r="J312" s="4">
        <f>IF(H312="B",G312*1000000000,IF(H312="M",G312*1000000,E312))</f>
        <v>9.76</v>
      </c>
      <c r="K312" s="54" t="s">
        <v>715</v>
      </c>
    </row>
    <row r="313" spans="1:11" ht="58" thickBot="1">
      <c r="A313" t="str">
        <f t="shared" si="11"/>
        <v xml:space="preserve">FB </v>
      </c>
      <c r="B313" t="s">
        <v>289</v>
      </c>
      <c r="C313" s="58"/>
      <c r="D313" s="180" t="s">
        <v>676</v>
      </c>
      <c r="E313" s="184"/>
      <c r="F313" s="184"/>
      <c r="G313" s="107"/>
      <c r="H313" s="107"/>
      <c r="I313" s="111"/>
    </row>
    <row r="314" spans="1:11" ht="20" thickBot="1">
      <c r="A314" t="str">
        <f t="shared" si="11"/>
        <v>FB Return on assets</v>
      </c>
      <c r="B314" t="s">
        <v>289</v>
      </c>
      <c r="C314" s="58" t="s">
        <v>677</v>
      </c>
      <c r="D314" s="179" t="s">
        <v>677</v>
      </c>
      <c r="E314" s="190">
        <v>0.17829999999999999</v>
      </c>
      <c r="F314" s="187" t="s">
        <v>664</v>
      </c>
      <c r="G314" s="106" t="str">
        <f>LEFT(E314,I314-1)</f>
        <v>0.178</v>
      </c>
      <c r="H314" s="106" t="str">
        <f>RIGHT(E314,1)</f>
        <v>3</v>
      </c>
      <c r="I314" s="110">
        <f>IF(FIND(H314,E314)=OR(1,2,3,4,5,6,7,8,9,0),FIND(H314,E314)+1,FIND(H314,E314))</f>
        <v>6</v>
      </c>
      <c r="J314" s="4">
        <f>IF(H314="B",G314*1000000000,IF(H314="M",G314*1000000,E314))</f>
        <v>0.17829999999999999</v>
      </c>
      <c r="K314" s="54" t="s">
        <v>716</v>
      </c>
    </row>
    <row r="315" spans="1:11" ht="39" thickBot="1">
      <c r="A315" t="str">
        <f t="shared" si="11"/>
        <v xml:space="preserve">FB </v>
      </c>
      <c r="B315" t="s">
        <v>289</v>
      </c>
      <c r="C315" s="58"/>
      <c r="D315" s="180" t="s">
        <v>678</v>
      </c>
      <c r="E315" s="193"/>
      <c r="F315" s="184"/>
      <c r="G315" s="107"/>
      <c r="H315" s="107"/>
      <c r="I315" s="111"/>
    </row>
    <row r="316" spans="1:11" ht="20" thickBot="1">
      <c r="A316" t="str">
        <f t="shared" si="11"/>
        <v>FB Return on capital</v>
      </c>
      <c r="B316" t="s">
        <v>289</v>
      </c>
      <c r="C316" s="58" t="s">
        <v>679</v>
      </c>
      <c r="D316" s="179" t="s">
        <v>679</v>
      </c>
      <c r="E316" s="190">
        <v>0.21249999999999999</v>
      </c>
      <c r="F316" s="187" t="s">
        <v>664</v>
      </c>
      <c r="G316" s="106" t="str">
        <f>LEFT(E316,I316-1)</f>
        <v>0.212</v>
      </c>
      <c r="H316" s="106" t="str">
        <f>RIGHT(E316,1)</f>
        <v>5</v>
      </c>
      <c r="I316" s="110">
        <f>IF(FIND(H316,E316)=OR(1,2,3,4,5,6,7,8,9,0),FIND(H316,E316)+1,FIND(H316,E316))</f>
        <v>6</v>
      </c>
      <c r="J316" s="4">
        <f>IF(H316="B",G316*1000000000,IF(H316="M",G316*1000000,E316))</f>
        <v>0.21249999999999999</v>
      </c>
      <c r="K316" s="54" t="s">
        <v>717</v>
      </c>
    </row>
    <row r="317" spans="1:11" ht="39" thickBot="1">
      <c r="A317" t="str">
        <f t="shared" si="11"/>
        <v xml:space="preserve">FB </v>
      </c>
      <c r="B317" t="s">
        <v>289</v>
      </c>
      <c r="C317" s="58"/>
      <c r="D317" s="182" t="s">
        <v>680</v>
      </c>
      <c r="E317" s="191"/>
      <c r="F317" s="192"/>
      <c r="G317" s="107"/>
      <c r="H317" s="107"/>
      <c r="I317" s="111"/>
    </row>
    <row r="318" spans="1:11" ht="19" thickBot="1">
      <c r="A318" t="str">
        <f t="shared" si="11"/>
        <v xml:space="preserve">FB </v>
      </c>
      <c r="B318" t="s">
        <v>289</v>
      </c>
      <c r="C318" s="58"/>
    </row>
    <row r="319" spans="1:11" ht="27" thickBot="1">
      <c r="A319" t="str">
        <f t="shared" si="11"/>
        <v>FB Cash Flow</v>
      </c>
      <c r="B319" t="s">
        <v>289</v>
      </c>
      <c r="C319" s="57" t="s">
        <v>707</v>
      </c>
      <c r="D319" s="183" t="s">
        <v>650</v>
      </c>
      <c r="E319" s="181" t="s">
        <v>1537</v>
      </c>
      <c r="F319" s="185" t="s">
        <v>651</v>
      </c>
      <c r="G319" s="105"/>
      <c r="H319" s="105"/>
      <c r="I319" s="109"/>
    </row>
    <row r="320" spans="1:11" ht="19" customHeight="1" thickBot="1">
      <c r="A320" t="str">
        <f t="shared" si="11"/>
        <v xml:space="preserve">FB </v>
      </c>
      <c r="B320" t="s">
        <v>289</v>
      </c>
      <c r="C320" s="58"/>
      <c r="D320" s="184"/>
      <c r="E320" s="178" t="s">
        <v>1035</v>
      </c>
      <c r="F320" s="186"/>
      <c r="G320" s="105"/>
      <c r="H320" s="105"/>
      <c r="I320" s="109"/>
    </row>
    <row r="321" spans="1:11" ht="20" thickBot="1">
      <c r="A321" t="str">
        <f t="shared" si="11"/>
        <v>FB Net income</v>
      </c>
      <c r="B321" t="s">
        <v>289</v>
      </c>
      <c r="C321" s="58" t="s">
        <v>656</v>
      </c>
      <c r="D321" s="179" t="s">
        <v>656</v>
      </c>
      <c r="E321" s="187" t="s">
        <v>1207</v>
      </c>
      <c r="F321" s="188">
        <v>0.35439999999999999</v>
      </c>
      <c r="G321" s="106" t="str">
        <f>LEFT(E321,I321-1)</f>
        <v>15.69</v>
      </c>
      <c r="H321" s="106" t="str">
        <f>RIGHT(E321,1)</f>
        <v>B</v>
      </c>
      <c r="I321" s="110">
        <f>IF(FIND(H321,E321)=OR(1,2,3,4,5,6,7,8,9,0),FIND(H321,E321)+1,FIND(H321,E321))</f>
        <v>6</v>
      </c>
      <c r="J321" s="4">
        <f>IF(H321="B",G321*1000000000,IF(H321="M",G321*1000000,E321))</f>
        <v>15690000000</v>
      </c>
      <c r="K321" s="54" t="s">
        <v>33</v>
      </c>
    </row>
    <row r="322" spans="1:11" ht="39" thickBot="1">
      <c r="A322" t="str">
        <f t="shared" si="11"/>
        <v xml:space="preserve">FB </v>
      </c>
      <c r="B322" t="s">
        <v>289</v>
      </c>
      <c r="C322" s="58"/>
      <c r="D322" s="180" t="s">
        <v>657</v>
      </c>
      <c r="E322" s="184"/>
      <c r="F322" s="189"/>
      <c r="G322" s="106"/>
      <c r="H322" s="106"/>
      <c r="I322" s="110"/>
    </row>
    <row r="323" spans="1:11" ht="20" thickBot="1">
      <c r="A323" t="str">
        <f t="shared" si="11"/>
        <v>FB Cash from operations</v>
      </c>
      <c r="B323" t="s">
        <v>289</v>
      </c>
      <c r="C323" s="58" t="s">
        <v>681</v>
      </c>
      <c r="D323" s="179" t="s">
        <v>681</v>
      </c>
      <c r="E323" s="187" t="s">
        <v>1212</v>
      </c>
      <c r="F323" s="188">
        <v>0.21179999999999999</v>
      </c>
      <c r="G323" s="106" t="str">
        <f>LEFT(E323,I323-1)</f>
        <v>24.72</v>
      </c>
      <c r="H323" s="106" t="str">
        <f>RIGHT(E323,1)</f>
        <v>B</v>
      </c>
      <c r="I323" s="110">
        <f>IF(FIND(H323,E323)=OR(1,2,3,4,5,6,7,8,9,0),FIND(H323,E323)+1,FIND(H323,E323))</f>
        <v>6</v>
      </c>
      <c r="J323" s="4">
        <f>IF(H323="B",G323*1000000000,IF(H323="M",G323*1000000,E323))</f>
        <v>24720000000</v>
      </c>
      <c r="K323" s="54" t="s">
        <v>718</v>
      </c>
    </row>
    <row r="324" spans="1:11" ht="20" thickBot="1">
      <c r="A324" t="str">
        <f t="shared" si="11"/>
        <v xml:space="preserve">FB </v>
      </c>
      <c r="B324" t="s">
        <v>289</v>
      </c>
      <c r="C324" s="58"/>
      <c r="D324" s="180" t="s">
        <v>682</v>
      </c>
      <c r="E324" s="184"/>
      <c r="F324" s="189"/>
      <c r="G324" s="106"/>
      <c r="H324" s="106"/>
      <c r="I324" s="110"/>
    </row>
    <row r="325" spans="1:11" ht="20" thickBot="1">
      <c r="A325" t="str">
        <f t="shared" si="11"/>
        <v>FB Cash from investing</v>
      </c>
      <c r="B325" t="s">
        <v>289</v>
      </c>
      <c r="C325" s="58" t="s">
        <v>683</v>
      </c>
      <c r="D325" s="179" t="s">
        <v>683</v>
      </c>
      <c r="E325" s="187" t="s">
        <v>1213</v>
      </c>
      <c r="F325" s="188">
        <v>-0.41849999999999998</v>
      </c>
      <c r="G325" s="106" t="str">
        <f>LEFT(E325,I325-1)</f>
        <v>-8.62</v>
      </c>
      <c r="H325" s="106" t="str">
        <f>RIGHT(E325,1)</f>
        <v>B</v>
      </c>
      <c r="I325" s="110">
        <f>IF(FIND(H325,E325)=OR(1,2,3,4,5,6,7,8,9,0),FIND(H325,E325)+1,FIND(H325,E325))</f>
        <v>6</v>
      </c>
      <c r="J325" s="4">
        <f>IF(H325="B",G325*1000000000,IF(H325="M",G325*1000000,E325))</f>
        <v>-8620000000</v>
      </c>
      <c r="K325" s="54" t="s">
        <v>719</v>
      </c>
    </row>
    <row r="326" spans="1:11" ht="39" thickBot="1">
      <c r="A326" t="str">
        <f t="shared" si="11"/>
        <v xml:space="preserve">FB </v>
      </c>
      <c r="B326" t="s">
        <v>289</v>
      </c>
      <c r="C326" s="58"/>
      <c r="D326" s="180" t="s">
        <v>684</v>
      </c>
      <c r="E326" s="184"/>
      <c r="F326" s="189"/>
      <c r="G326" s="106"/>
      <c r="H326" s="106"/>
      <c r="I326" s="110"/>
    </row>
    <row r="327" spans="1:11" ht="20" thickBot="1">
      <c r="A327" t="str">
        <f t="shared" si="11"/>
        <v>FB Cash from financing</v>
      </c>
      <c r="B327" t="s">
        <v>289</v>
      </c>
      <c r="C327" s="58" t="s">
        <v>685</v>
      </c>
      <c r="D327" s="179" t="s">
        <v>685</v>
      </c>
      <c r="E327" s="187" t="s">
        <v>1214</v>
      </c>
      <c r="F327" s="188">
        <v>0.25600000000000001</v>
      </c>
      <c r="G327" s="106" t="str">
        <f>LEFT(E327,I327-1)</f>
        <v>-4.37</v>
      </c>
      <c r="H327" s="106" t="str">
        <f>RIGHT(E327,1)</f>
        <v>B</v>
      </c>
      <c r="I327" s="110">
        <f>IF(FIND(H327,E327)=OR(1,2,3,4,5,6,7,8,9,0),FIND(H327,E327)+1,FIND(H327,E327))</f>
        <v>6</v>
      </c>
      <c r="J327" s="4">
        <f>IF(H327="B",G327*1000000000,IF(H327="M",G327*1000000,E327))</f>
        <v>-4370000000</v>
      </c>
      <c r="K327" s="54" t="s">
        <v>720</v>
      </c>
    </row>
    <row r="328" spans="1:11" ht="39" thickBot="1">
      <c r="A328" t="str">
        <f t="shared" si="11"/>
        <v xml:space="preserve">FB </v>
      </c>
      <c r="B328" t="s">
        <v>289</v>
      </c>
      <c r="C328" s="58"/>
      <c r="D328" s="180" t="s">
        <v>686</v>
      </c>
      <c r="E328" s="184"/>
      <c r="F328" s="189"/>
      <c r="G328" s="106"/>
      <c r="H328" s="106"/>
      <c r="I328" s="110"/>
    </row>
    <row r="329" spans="1:11" ht="20" thickBot="1">
      <c r="A329" t="str">
        <f t="shared" si="11"/>
        <v>FB Net change in cash</v>
      </c>
      <c r="B329" t="s">
        <v>289</v>
      </c>
      <c r="C329" s="58" t="s">
        <v>687</v>
      </c>
      <c r="D329" s="179" t="s">
        <v>687</v>
      </c>
      <c r="E329" s="187" t="s">
        <v>1215</v>
      </c>
      <c r="F329" s="188">
        <v>0.49469999999999997</v>
      </c>
      <c r="G329" s="106" t="str">
        <f>LEFT(E329,I329-1)</f>
        <v>12.10</v>
      </c>
      <c r="H329" s="106" t="str">
        <f>RIGHT(E329,1)</f>
        <v>B</v>
      </c>
      <c r="I329" s="110">
        <f>IF(FIND(H329,E329)=OR(1,2,3,4,5,6,7,8,9,0),FIND(H329,E329)+1,FIND(H329,E329))</f>
        <v>6</v>
      </c>
      <c r="J329" s="4">
        <f>IF(H329="B",G329*1000000000,IF(H329="M",G329*1000000,E329))</f>
        <v>12100000000</v>
      </c>
      <c r="K329" s="54" t="s">
        <v>721</v>
      </c>
    </row>
    <row r="330" spans="1:11" ht="39" thickBot="1">
      <c r="A330" t="str">
        <f t="shared" si="11"/>
        <v xml:space="preserve">FB </v>
      </c>
      <c r="B330" t="s">
        <v>289</v>
      </c>
      <c r="C330" s="58"/>
      <c r="D330" s="180" t="s">
        <v>688</v>
      </c>
      <c r="E330" s="184"/>
      <c r="F330" s="189"/>
      <c r="G330" s="106"/>
      <c r="H330" s="106"/>
      <c r="I330" s="110"/>
    </row>
    <row r="331" spans="1:11" ht="19">
      <c r="A331" t="str">
        <f t="shared" si="11"/>
        <v>FB Free cash flow</v>
      </c>
      <c r="B331" t="s">
        <v>289</v>
      </c>
      <c r="C331" s="58" t="s">
        <v>689</v>
      </c>
      <c r="D331" s="179" t="s">
        <v>689</v>
      </c>
      <c r="E331" s="187" t="s">
        <v>1216</v>
      </c>
      <c r="F331" s="188">
        <v>0.87560000000000004</v>
      </c>
      <c r="G331" s="106" t="str">
        <f>LEFT(E331,I331-1)</f>
        <v>15.15</v>
      </c>
      <c r="H331" s="106" t="str">
        <f>RIGHT(E331,1)</f>
        <v>B</v>
      </c>
      <c r="I331" s="110">
        <f>IF(FIND(H331,E331)=OR(1,2,3,4,5,6,7,8,9,0),FIND(H331,E331)+1,FIND(H331,E331))</f>
        <v>6</v>
      </c>
      <c r="J331" s="4">
        <f>IF(H331="B",G331*1000000000,IF(H331="M",G331*1000000,E331))</f>
        <v>15150000000</v>
      </c>
      <c r="K331" s="54" t="s">
        <v>722</v>
      </c>
    </row>
    <row r="332" spans="1:11" ht="39" thickBot="1">
      <c r="A332" t="str">
        <f t="shared" si="11"/>
        <v xml:space="preserve">FB </v>
      </c>
      <c r="B332" t="s">
        <v>289</v>
      </c>
      <c r="D332" s="182" t="s">
        <v>690</v>
      </c>
      <c r="E332" s="192"/>
      <c r="F332" s="194"/>
      <c r="G332" s="106"/>
      <c r="H332" s="106"/>
      <c r="I332" s="110"/>
    </row>
    <row r="335" spans="1:11" ht="28">
      <c r="C335" s="101" t="s">
        <v>744</v>
      </c>
    </row>
    <row r="336" spans="1:11">
      <c r="A336" t="str">
        <f t="shared" ref="A336" si="12">_xlfn.CONCAT(B336,C336)</f>
        <v>0Web</v>
      </c>
      <c r="B336">
        <v>0</v>
      </c>
      <c r="C336" t="s">
        <v>850</v>
      </c>
      <c r="D336" s="1" t="s">
        <v>743</v>
      </c>
    </row>
    <row r="337" spans="3:11" ht="19" thickBot="1"/>
    <row r="338" spans="3:11" ht="27" thickBot="1">
      <c r="C338" s="57" t="s">
        <v>705</v>
      </c>
      <c r="D338" s="183" t="s">
        <v>650</v>
      </c>
      <c r="E338" s="181" t="s">
        <v>1537</v>
      </c>
      <c r="F338" s="185" t="s">
        <v>651</v>
      </c>
      <c r="G338" s="105"/>
      <c r="H338" s="105"/>
      <c r="I338" s="109"/>
    </row>
    <row r="339" spans="3:11" ht="19" thickBot="1">
      <c r="C339" s="58"/>
      <c r="D339" s="184"/>
      <c r="E339" s="178" t="s">
        <v>1278</v>
      </c>
      <c r="F339" s="186"/>
      <c r="G339" s="105"/>
      <c r="H339" s="105"/>
      <c r="I339" s="109"/>
    </row>
    <row r="340" spans="3:11" ht="20" thickBot="1">
      <c r="C340" s="58" t="s">
        <v>124</v>
      </c>
      <c r="D340" s="179" t="s">
        <v>652</v>
      </c>
      <c r="E340" s="187" t="s">
        <v>1279</v>
      </c>
      <c r="F340" s="188">
        <v>-2.3E-3</v>
      </c>
      <c r="G340" s="106" t="str">
        <f>LEFT(E340,I340-1)</f>
        <v>93.00</v>
      </c>
      <c r="H340" s="106" t="str">
        <f>RIGHT(E340,1)</f>
        <v>B</v>
      </c>
      <c r="I340" s="110">
        <f>IF(FIND(H340,E340)=OR(1,2,3,4,5,6,7,8,9,0),FIND(H340,E340)+1,FIND(H340,E340))</f>
        <v>6</v>
      </c>
      <c r="J340" s="4">
        <f>IF(H340="B",G340*1000000000,IF(H340="M",G340*1000000,E340))</f>
        <v>93000000000</v>
      </c>
      <c r="K340" s="54" t="s">
        <v>691</v>
      </c>
    </row>
    <row r="341" spans="3:11" ht="58" thickBot="1">
      <c r="C341" s="58"/>
      <c r="D341" s="180" t="s">
        <v>653</v>
      </c>
      <c r="E341" s="184"/>
      <c r="F341" s="189"/>
      <c r="G341" s="106"/>
      <c r="H341" s="106"/>
      <c r="I341" s="110"/>
      <c r="K341" s="54" t="s">
        <v>692</v>
      </c>
    </row>
    <row r="342" spans="3:11" ht="20" thickBot="1">
      <c r="C342" s="58" t="s">
        <v>654</v>
      </c>
      <c r="D342" s="179" t="s">
        <v>654</v>
      </c>
      <c r="E342" s="187" t="s">
        <v>664</v>
      </c>
      <c r="F342" s="187" t="s">
        <v>664</v>
      </c>
      <c r="G342" s="106" t="str">
        <f>LEFT(E342,I342-1)</f>
        <v/>
      </c>
      <c r="H342" s="106" t="str">
        <f>RIGHT(E342,1)</f>
        <v>—</v>
      </c>
      <c r="I342" s="110">
        <f>IF(FIND(H342,E342)=OR(1,2,3,4,5,6,7,8,9,0),FIND(H342,E342)+1,FIND(H342,E342))</f>
        <v>1</v>
      </c>
      <c r="J342" s="4" t="str">
        <f>IF(H342="B",G342*1000000000,IF(H342="M",G342*1000000,G342))</f>
        <v/>
      </c>
      <c r="K342" s="54" t="s">
        <v>693</v>
      </c>
    </row>
    <row r="343" spans="3:11" ht="39" thickBot="1">
      <c r="C343" s="58"/>
      <c r="D343" s="180" t="s">
        <v>655</v>
      </c>
      <c r="E343" s="184"/>
      <c r="F343" s="184"/>
      <c r="G343" s="107"/>
      <c r="H343" s="107"/>
      <c r="I343" s="111"/>
      <c r="K343" s="54" t="s">
        <v>694</v>
      </c>
    </row>
    <row r="344" spans="3:11" ht="20" thickBot="1">
      <c r="C344" s="58" t="s">
        <v>656</v>
      </c>
      <c r="D344" s="179" t="s">
        <v>656</v>
      </c>
      <c r="E344" s="187" t="s">
        <v>1280</v>
      </c>
      <c r="F344" s="188">
        <v>3.0562</v>
      </c>
      <c r="G344" s="106" t="str">
        <f>LEFT(E344,I344-1)</f>
        <v>26.25</v>
      </c>
      <c r="H344" s="106" t="str">
        <f>RIGHT(E344,1)</f>
        <v>B</v>
      </c>
      <c r="I344" s="110">
        <f>IF(FIND(H344,E344)=OR(1,2,3,4,5,6,7,8,9,0),FIND(H344,E344)+1,FIND(H344,E344))</f>
        <v>6</v>
      </c>
      <c r="J344" s="4">
        <f>IF(H344="B",G344*1000000000,IF(H344="M",G344*1000000,E344))</f>
        <v>26250000000</v>
      </c>
      <c r="K344" s="54" t="s">
        <v>33</v>
      </c>
    </row>
    <row r="345" spans="3:11" ht="58" thickBot="1">
      <c r="C345" s="58"/>
      <c r="D345" s="180" t="s">
        <v>657</v>
      </c>
      <c r="E345" s="184"/>
      <c r="F345" s="189"/>
      <c r="G345" s="106"/>
      <c r="H345" s="106"/>
      <c r="I345" s="110"/>
      <c r="K345" s="54" t="s">
        <v>695</v>
      </c>
    </row>
    <row r="346" spans="3:11" ht="20" thickBot="1">
      <c r="C346" s="58" t="s">
        <v>658</v>
      </c>
      <c r="D346" s="179" t="s">
        <v>658</v>
      </c>
      <c r="E346" s="187">
        <v>28.23</v>
      </c>
      <c r="F346" s="188">
        <v>3.0606</v>
      </c>
      <c r="G346" s="106" t="str">
        <f>LEFT(E346,I346-1)</f>
        <v>28.2</v>
      </c>
      <c r="H346" s="106" t="str">
        <f>RIGHT(E346,1)</f>
        <v>3</v>
      </c>
      <c r="I346" s="110">
        <f>IF(FIND(H346,E346)=OR(1,2,3,4,5,6,7,8,9,0),FIND(H346,E346)+1,FIND(H346,E346))</f>
        <v>5</v>
      </c>
      <c r="J346" s="4">
        <f>IF(H346="B",G346*1000000000,IF(H346="M",G346*1000000,E346))</f>
        <v>28.23</v>
      </c>
      <c r="K346" s="54" t="s">
        <v>696</v>
      </c>
    </row>
    <row r="347" spans="3:11" ht="39" thickBot="1">
      <c r="C347" s="58"/>
      <c r="D347" s="180" t="s">
        <v>659</v>
      </c>
      <c r="E347" s="184"/>
      <c r="F347" s="189"/>
      <c r="G347" s="106"/>
      <c r="H347" s="106"/>
      <c r="I347" s="110"/>
      <c r="K347" s="54" t="s">
        <v>697</v>
      </c>
    </row>
    <row r="348" spans="3:11" ht="20" thickBot="1">
      <c r="C348" s="58" t="s">
        <v>113</v>
      </c>
      <c r="D348" s="179" t="s">
        <v>112</v>
      </c>
      <c r="E348" s="187" t="s">
        <v>1281</v>
      </c>
      <c r="F348" s="188">
        <v>-5.57E-2</v>
      </c>
      <c r="G348" s="106" t="str">
        <f>LEFT(E348,I348-1)</f>
        <v>7.02</v>
      </c>
      <c r="H348" s="106" t="str">
        <f>RIGHT(E348,1)</f>
        <v>K</v>
      </c>
      <c r="I348" s="110">
        <f>IF(FIND(H348,E348)=OR(1,2,3,4,5,6,7,8,9,0),FIND(H348,E348)+1,FIND(H348,E348))</f>
        <v>5</v>
      </c>
      <c r="J348" s="4" t="str">
        <f>IF(H348="B",G348*1000000000,IF(H348="M",G348*1000000,G348))</f>
        <v>7.02</v>
      </c>
      <c r="K348" s="54" t="s">
        <v>698</v>
      </c>
    </row>
    <row r="349" spans="3:11" ht="39" thickBot="1">
      <c r="C349" s="58"/>
      <c r="D349" s="180" t="s">
        <v>660</v>
      </c>
      <c r="E349" s="184"/>
      <c r="F349" s="189"/>
      <c r="G349" s="106"/>
      <c r="H349" s="106"/>
      <c r="I349" s="110"/>
      <c r="K349" s="54" t="s">
        <v>699</v>
      </c>
    </row>
    <row r="350" spans="3:11" ht="20" thickBot="1">
      <c r="C350" s="58" t="s">
        <v>126</v>
      </c>
      <c r="D350" s="179" t="s">
        <v>126</v>
      </c>
      <c r="E350" s="187" t="s">
        <v>1282</v>
      </c>
      <c r="F350" s="188">
        <v>3.8786999999999998</v>
      </c>
      <c r="G350" s="106" t="str">
        <f>LEFT(E350,I350-1)</f>
        <v>36.71</v>
      </c>
      <c r="H350" s="106" t="str">
        <f>RIGHT(E350,1)</f>
        <v>B</v>
      </c>
      <c r="I350" s="110">
        <f>IF(FIND(H350,E350)=OR(1,2,3,4,5,6,7,8,9,0),FIND(H350,E350)+1,FIND(H350,E350))</f>
        <v>6</v>
      </c>
      <c r="J350" s="4">
        <f>IF(H350="B",G350*1000000000,IF(H350="M",G350*1000000,E350))</f>
        <v>36710000000</v>
      </c>
      <c r="K350" s="54" t="s">
        <v>126</v>
      </c>
    </row>
    <row r="351" spans="3:11" ht="77" thickBot="1">
      <c r="C351" s="58"/>
      <c r="D351" s="180" t="s">
        <v>661</v>
      </c>
      <c r="E351" s="184"/>
      <c r="F351" s="189"/>
      <c r="G351" s="106"/>
      <c r="H351" s="106"/>
      <c r="I351" s="110"/>
      <c r="K351" s="54" t="s">
        <v>700</v>
      </c>
    </row>
    <row r="352" spans="3:11" ht="20" thickBot="1">
      <c r="C352" s="58" t="s">
        <v>725</v>
      </c>
      <c r="D352" s="179" t="s">
        <v>662</v>
      </c>
      <c r="E352" s="190">
        <v>0.18540000000000001</v>
      </c>
      <c r="F352" s="187" t="s">
        <v>664</v>
      </c>
      <c r="G352" s="106" t="str">
        <f>LEFT(E352,I352-1)</f>
        <v>0.185</v>
      </c>
      <c r="H352" s="106" t="str">
        <f>RIGHT(E352,1)</f>
        <v>4</v>
      </c>
      <c r="I352" s="110">
        <f>IF(FIND(H352,E352)=OR(1,2,3,4,5,6,7,8,9,0),FIND(H352,E352)+1,FIND(H352,E352))</f>
        <v>6</v>
      </c>
      <c r="J352" s="4">
        <f>IF(H352="B",G352*1000000000,IF(H352="M",G352*1000000,E352))</f>
        <v>0.18540000000000001</v>
      </c>
      <c r="K352" s="54" t="s">
        <v>701</v>
      </c>
    </row>
    <row r="353" spans="3:11" ht="20" thickBot="1">
      <c r="C353" s="58"/>
      <c r="D353" s="182" t="s">
        <v>663</v>
      </c>
      <c r="E353" s="191"/>
      <c r="F353" s="192"/>
      <c r="G353" s="107"/>
      <c r="H353" s="107"/>
      <c r="I353" s="111"/>
    </row>
    <row r="354" spans="3:11" ht="19" thickBot="1">
      <c r="C354" s="58"/>
    </row>
    <row r="355" spans="3:11" ht="27" thickBot="1">
      <c r="C355" s="57" t="s">
        <v>706</v>
      </c>
      <c r="D355" s="183" t="s">
        <v>650</v>
      </c>
      <c r="E355" s="181" t="s">
        <v>1537</v>
      </c>
      <c r="F355" s="185" t="s">
        <v>651</v>
      </c>
      <c r="G355" s="105"/>
      <c r="H355" s="105"/>
      <c r="I355" s="109"/>
    </row>
    <row r="356" spans="3:11" ht="19" thickBot="1">
      <c r="C356" s="58"/>
      <c r="D356" s="184"/>
      <c r="E356" s="178" t="s">
        <v>1278</v>
      </c>
      <c r="F356" s="186"/>
      <c r="G356" s="105"/>
      <c r="H356" s="105"/>
      <c r="I356" s="109"/>
    </row>
    <row r="357" spans="3:11" ht="20" thickBot="1">
      <c r="C357" s="58" t="s">
        <v>665</v>
      </c>
      <c r="D357" s="179" t="s">
        <v>665</v>
      </c>
      <c r="E357" s="187" t="s">
        <v>1283</v>
      </c>
      <c r="F357" s="188">
        <v>1.0682</v>
      </c>
      <c r="G357" s="106" t="str">
        <f>LEFT(E357,I357-1)</f>
        <v>325.21</v>
      </c>
      <c r="H357" s="106" t="str">
        <f>RIGHT(E357,1)</f>
        <v>B</v>
      </c>
      <c r="I357" s="110">
        <f>IF(FIND(H357,E357)=OR(1,2,3,4,5,6,7,8,9,0),FIND(H357,E357)+1,FIND(H357,E357))</f>
        <v>7</v>
      </c>
      <c r="J357" s="4">
        <f>IF(H357="B",G357*1000000000,IF(H357="M",G357*1000000,E357))</f>
        <v>325210000000</v>
      </c>
      <c r="K357" s="54" t="s">
        <v>702</v>
      </c>
    </row>
    <row r="358" spans="3:11" ht="39" thickBot="1">
      <c r="C358" s="58"/>
      <c r="D358" s="180" t="s">
        <v>666</v>
      </c>
      <c r="E358" s="184"/>
      <c r="F358" s="189"/>
      <c r="G358" s="106"/>
      <c r="H358" s="106"/>
      <c r="I358" s="110"/>
    </row>
    <row r="359" spans="3:11" ht="20" thickBot="1">
      <c r="C359" s="58" t="s">
        <v>667</v>
      </c>
      <c r="D359" s="179" t="s">
        <v>667</v>
      </c>
      <c r="E359" s="187" t="s">
        <v>1284</v>
      </c>
      <c r="F359" s="188">
        <v>0.12479999999999999</v>
      </c>
      <c r="G359" s="106" t="str">
        <f>LEFT(E359,I359-1)</f>
        <v>1.15</v>
      </c>
      <c r="H359" s="106" t="str">
        <f>RIGHT(E359,1)</f>
        <v>T</v>
      </c>
      <c r="I359" s="110">
        <f>IF(FIND(H359,E359)=OR(1,2,3,4,5,6,7,8,9,0),FIND(H359,E359)+1,FIND(H359,E359))</f>
        <v>5</v>
      </c>
      <c r="J359" s="4" t="str">
        <f>IF(H359="B",G359*1000000000,IF(H359="M",G359*1000000,E359))</f>
        <v>1.15T</v>
      </c>
      <c r="K359" s="54" t="s">
        <v>703</v>
      </c>
    </row>
    <row r="360" spans="3:11" ht="20" thickBot="1">
      <c r="C360" s="58"/>
      <c r="D360" s="180" t="s">
        <v>668</v>
      </c>
      <c r="E360" s="184"/>
      <c r="F360" s="189"/>
      <c r="G360" s="106"/>
      <c r="H360" s="106"/>
      <c r="I360" s="110"/>
    </row>
    <row r="361" spans="3:11" ht="20" thickBot="1">
      <c r="C361" s="58" t="s">
        <v>723</v>
      </c>
      <c r="D361" s="179" t="s">
        <v>669</v>
      </c>
      <c r="E361" s="187" t="s">
        <v>1285</v>
      </c>
      <c r="F361" s="188">
        <v>6.2300000000000001E-2</v>
      </c>
      <c r="G361" s="106" t="str">
        <f>LEFT(E361,I361-1)</f>
        <v>515.44</v>
      </c>
      <c r="H361" s="106" t="str">
        <f>RIGHT(E361,1)</f>
        <v>B</v>
      </c>
      <c r="I361" s="110">
        <f>IF(FIND(H361,E361)=OR(1,2,3,4,5,6,7,8,9,0),FIND(H361,E361)+1,FIND(H361,E361))</f>
        <v>7</v>
      </c>
      <c r="J361" s="4">
        <f>IF(H361="B",G361*1000000000,IF(H361="M",G361*1000000,E361))</f>
        <v>515440000000.00006</v>
      </c>
      <c r="K361" s="54" t="s">
        <v>704</v>
      </c>
    </row>
    <row r="362" spans="3:11" ht="20" thickBot="1">
      <c r="C362" s="58"/>
      <c r="D362" s="180" t="s">
        <v>670</v>
      </c>
      <c r="E362" s="184"/>
      <c r="F362" s="189"/>
      <c r="G362" s="106"/>
      <c r="H362" s="106"/>
      <c r="I362" s="110"/>
    </row>
    <row r="363" spans="3:11" ht="20" thickBot="1">
      <c r="C363" s="58" t="s">
        <v>671</v>
      </c>
      <c r="D363" s="179" t="s">
        <v>671</v>
      </c>
      <c r="E363" s="187" t="s">
        <v>1286</v>
      </c>
      <c r="F363" s="187" t="s">
        <v>664</v>
      </c>
      <c r="G363" s="106" t="str">
        <f>LEFT(E363,I363-1)</f>
        <v>631.81</v>
      </c>
      <c r="H363" s="106" t="str">
        <f>RIGHT(E363,1)</f>
        <v>B</v>
      </c>
      <c r="I363" s="110">
        <f>IF(FIND(H363,E363)=OR(1,2,3,4,5,6,7,8,9,0),FIND(H363,E363)+1,FIND(H363,E363))</f>
        <v>7</v>
      </c>
      <c r="J363" s="4">
        <f>IF(H363="B",G363*1000000000,IF(H363="M",G363*1000000,E363))</f>
        <v>631810000000</v>
      </c>
      <c r="K363" s="54" t="s">
        <v>713</v>
      </c>
    </row>
    <row r="364" spans="3:11" ht="39" thickBot="1">
      <c r="C364" s="58"/>
      <c r="D364" s="180" t="s">
        <v>672</v>
      </c>
      <c r="E364" s="184"/>
      <c r="F364" s="184"/>
      <c r="G364" s="107"/>
      <c r="H364" s="107"/>
      <c r="I364" s="111"/>
    </row>
    <row r="365" spans="3:11" ht="20" thickBot="1">
      <c r="C365" s="58" t="s">
        <v>673</v>
      </c>
      <c r="D365" s="179" t="s">
        <v>673</v>
      </c>
      <c r="E365" s="187" t="s">
        <v>1287</v>
      </c>
      <c r="F365" s="187" t="s">
        <v>664</v>
      </c>
      <c r="G365" s="106" t="str">
        <f>LEFT(E365,I365-1)</f>
        <v>1.44</v>
      </c>
      <c r="H365" s="106" t="str">
        <f>RIGHT(E365,1)</f>
        <v>M</v>
      </c>
      <c r="I365" s="110">
        <f>IF(FIND(H365,E365)=OR(1,2,3,4,5,6,7,8,9,0),FIND(H365,E365)+1,FIND(H365,E365))</f>
        <v>5</v>
      </c>
      <c r="J365" s="4">
        <f>IF(H365="B",G365*1000000000,IF(H365="M",G365*1000000,E365))</f>
        <v>1440000</v>
      </c>
      <c r="K365" s="54" t="s">
        <v>714</v>
      </c>
    </row>
    <row r="366" spans="3:11" ht="39" thickBot="1">
      <c r="C366" s="58"/>
      <c r="D366" s="180" t="s">
        <v>674</v>
      </c>
      <c r="E366" s="184"/>
      <c r="F366" s="184"/>
      <c r="G366" s="107"/>
      <c r="H366" s="107"/>
      <c r="I366" s="111"/>
    </row>
    <row r="367" spans="3:11" ht="20" thickBot="1">
      <c r="C367" s="58" t="s">
        <v>105</v>
      </c>
      <c r="D367" s="179" t="s">
        <v>675</v>
      </c>
      <c r="E367" s="187">
        <v>1.58</v>
      </c>
      <c r="F367" s="187" t="s">
        <v>664</v>
      </c>
      <c r="G367" s="106" t="str">
        <f>LEFT(E367,I367-1)</f>
        <v>1.5</v>
      </c>
      <c r="H367" s="106" t="str">
        <f>RIGHT(E367,1)</f>
        <v>8</v>
      </c>
      <c r="I367" s="110">
        <f>IF(FIND(H367,E367)=OR(1,2,3,4,5,6,7,8,9,0),FIND(H367,E367)+1,FIND(H367,E367))</f>
        <v>4</v>
      </c>
      <c r="J367" s="4">
        <f>IF(H367="B",G367*1000000000,IF(H367="M",G367*1000000,E367))</f>
        <v>1.58</v>
      </c>
      <c r="K367" s="54" t="s">
        <v>715</v>
      </c>
    </row>
    <row r="368" spans="3:11" ht="58" thickBot="1">
      <c r="C368" s="58"/>
      <c r="D368" s="180" t="s">
        <v>676</v>
      </c>
      <c r="E368" s="184"/>
      <c r="F368" s="184"/>
      <c r="G368" s="107"/>
      <c r="H368" s="107"/>
      <c r="I368" s="111"/>
    </row>
    <row r="369" spans="3:11" ht="20" thickBot="1">
      <c r="C369" s="58" t="s">
        <v>677</v>
      </c>
      <c r="D369" s="179" t="s">
        <v>677</v>
      </c>
      <c r="E369" s="190">
        <v>7.4200000000000002E-2</v>
      </c>
      <c r="F369" s="187" t="s">
        <v>664</v>
      </c>
      <c r="G369" s="106" t="str">
        <f>LEFT(E369,I369-1)</f>
        <v>0.074</v>
      </c>
      <c r="H369" s="106" t="str">
        <f>RIGHT(E369,1)</f>
        <v>2</v>
      </c>
      <c r="I369" s="110">
        <f>IF(FIND(H369,E369)=OR(1,2,3,4,5,6,7,8,9,0),FIND(H369,E369)+1,FIND(H369,E369))</f>
        <v>6</v>
      </c>
      <c r="J369" s="4">
        <f>IF(H369="B",G369*1000000000,IF(H369="M",G369*1000000,E369))</f>
        <v>7.4200000000000002E-2</v>
      </c>
      <c r="K369" s="54" t="s">
        <v>716</v>
      </c>
    </row>
    <row r="370" spans="3:11" ht="39" thickBot="1">
      <c r="C370" s="58"/>
      <c r="D370" s="180" t="s">
        <v>678</v>
      </c>
      <c r="E370" s="193"/>
      <c r="F370" s="184"/>
      <c r="G370" s="107"/>
      <c r="H370" s="107"/>
      <c r="I370" s="111"/>
    </row>
    <row r="371" spans="3:11" ht="20" thickBot="1">
      <c r="C371" s="58" t="s">
        <v>679</v>
      </c>
      <c r="D371" s="179" t="s">
        <v>679</v>
      </c>
      <c r="E371" s="190">
        <v>0.11260000000000001</v>
      </c>
      <c r="F371" s="187" t="s">
        <v>664</v>
      </c>
      <c r="G371" s="106" t="str">
        <f>LEFT(E371,I371-1)</f>
        <v>0.112</v>
      </c>
      <c r="H371" s="106" t="str">
        <f>RIGHT(E371,1)</f>
        <v>6</v>
      </c>
      <c r="I371" s="110">
        <f>IF(FIND(H371,E371)=OR(1,2,3,4,5,6,7,8,9,0),FIND(H371,E371)+1,FIND(H371,E371))</f>
        <v>6</v>
      </c>
      <c r="J371" s="4">
        <f>IF(H371="B",G371*1000000000,IF(H371="M",G371*1000000,E371))</f>
        <v>0.11260000000000001</v>
      </c>
      <c r="K371" s="54" t="s">
        <v>717</v>
      </c>
    </row>
    <row r="372" spans="3:11" ht="39" thickBot="1">
      <c r="C372" s="58"/>
      <c r="D372" s="182" t="s">
        <v>680</v>
      </c>
      <c r="E372" s="191"/>
      <c r="F372" s="192"/>
      <c r="G372" s="107"/>
      <c r="H372" s="107"/>
      <c r="I372" s="111"/>
    </row>
    <row r="373" spans="3:11" ht="19" thickBot="1">
      <c r="C373" s="58"/>
    </row>
    <row r="374" spans="3:11" ht="27" thickBot="1">
      <c r="C374" s="57" t="s">
        <v>707</v>
      </c>
      <c r="D374" s="183" t="s">
        <v>650</v>
      </c>
      <c r="E374" s="181" t="s">
        <v>1537</v>
      </c>
      <c r="F374" s="185" t="s">
        <v>651</v>
      </c>
      <c r="G374" s="105"/>
      <c r="H374" s="105"/>
      <c r="I374" s="109"/>
    </row>
    <row r="375" spans="3:11" ht="19" thickBot="1">
      <c r="C375" s="58"/>
      <c r="D375" s="184"/>
      <c r="E375" s="178" t="s">
        <v>1278</v>
      </c>
      <c r="F375" s="186"/>
      <c r="G375" s="105"/>
      <c r="H375" s="105"/>
      <c r="I375" s="109"/>
    </row>
    <row r="376" spans="3:11" ht="20" thickBot="1">
      <c r="C376" s="58" t="s">
        <v>656</v>
      </c>
      <c r="D376" s="179" t="s">
        <v>656</v>
      </c>
      <c r="E376" s="187" t="s">
        <v>1280</v>
      </c>
      <c r="F376" s="188">
        <v>3.0562</v>
      </c>
      <c r="G376" s="106" t="str">
        <f>LEFT(E376,I376-1)</f>
        <v>26.25</v>
      </c>
      <c r="H376" s="106" t="str">
        <f>RIGHT(E376,1)</f>
        <v>B</v>
      </c>
      <c r="I376" s="110">
        <f>IF(FIND(H376,E376)=OR(1,2,3,4,5,6,7,8,9,0),FIND(H376,E376)+1,FIND(H376,E376))</f>
        <v>6</v>
      </c>
      <c r="J376" s="4">
        <f>IF(H376="B",G376*1000000000,IF(H376="M",G376*1000000,E376))</f>
        <v>26250000000</v>
      </c>
      <c r="K376" s="54" t="s">
        <v>33</v>
      </c>
    </row>
    <row r="377" spans="3:11" ht="39" thickBot="1">
      <c r="C377" s="58"/>
      <c r="D377" s="180" t="s">
        <v>657</v>
      </c>
      <c r="E377" s="184"/>
      <c r="F377" s="189"/>
      <c r="G377" s="106"/>
      <c r="H377" s="106"/>
      <c r="I377" s="110"/>
    </row>
    <row r="378" spans="3:11" ht="20" thickBot="1">
      <c r="C378" s="58" t="s">
        <v>681</v>
      </c>
      <c r="D378" s="179" t="s">
        <v>681</v>
      </c>
      <c r="E378" s="187" t="s">
        <v>934</v>
      </c>
      <c r="F378" s="188">
        <v>-0.86809999999999998</v>
      </c>
      <c r="G378" s="106" t="str">
        <f>LEFT(E378,I378-1)</f>
        <v>1.80</v>
      </c>
      <c r="H378" s="106" t="str">
        <f>RIGHT(E378,1)</f>
        <v>B</v>
      </c>
      <c r="I378" s="110">
        <f>IF(FIND(H378,E378)=OR(1,2,3,4,5,6,7,8,9,0),FIND(H378,E378)+1,FIND(H378,E378))</f>
        <v>5</v>
      </c>
      <c r="J378" s="4">
        <f>IF(H378="B",G378*1000000000,IF(H378="M",G378*1000000,E378))</f>
        <v>1800000000</v>
      </c>
      <c r="K378" s="54" t="s">
        <v>718</v>
      </c>
    </row>
    <row r="379" spans="3:11" ht="20" thickBot="1">
      <c r="C379" s="58"/>
      <c r="D379" s="180" t="s">
        <v>682</v>
      </c>
      <c r="E379" s="184"/>
      <c r="F379" s="189"/>
      <c r="G379" s="106"/>
      <c r="H379" s="106"/>
      <c r="I379" s="110"/>
    </row>
    <row r="380" spans="3:11" ht="20" thickBot="1">
      <c r="C380" s="58" t="s">
        <v>683</v>
      </c>
      <c r="D380" s="179" t="s">
        <v>683</v>
      </c>
      <c r="E380" s="187" t="s">
        <v>1288</v>
      </c>
      <c r="F380" s="188">
        <v>0.86080000000000001</v>
      </c>
      <c r="G380" s="106" t="str">
        <f>LEFT(E380,I380-1)</f>
        <v>-3.90</v>
      </c>
      <c r="H380" s="106" t="str">
        <f>RIGHT(E380,1)</f>
        <v>B</v>
      </c>
      <c r="I380" s="110">
        <f>IF(FIND(H380,E380)=OR(1,2,3,4,5,6,7,8,9,0),FIND(H380,E380)+1,FIND(H380,E380))</f>
        <v>6</v>
      </c>
      <c r="J380" s="4">
        <f>IF(H380="B",G380*1000000000,IF(H380="M",G380*1000000,E380))</f>
        <v>-3900000000</v>
      </c>
      <c r="K380" s="54" t="s">
        <v>719</v>
      </c>
    </row>
    <row r="381" spans="3:11" ht="39" thickBot="1">
      <c r="C381" s="58"/>
      <c r="D381" s="180" t="s">
        <v>684</v>
      </c>
      <c r="E381" s="184"/>
      <c r="F381" s="189"/>
      <c r="G381" s="106"/>
      <c r="H381" s="106"/>
      <c r="I381" s="110"/>
    </row>
    <row r="382" spans="3:11" ht="20" thickBot="1">
      <c r="C382" s="58" t="s">
        <v>685</v>
      </c>
      <c r="D382" s="179" t="s">
        <v>685</v>
      </c>
      <c r="E382" s="187" t="s">
        <v>1289</v>
      </c>
      <c r="F382" s="188">
        <v>0.33889999999999998</v>
      </c>
      <c r="G382" s="106" t="str">
        <f>LEFT(E382,I382-1)</f>
        <v>-3.06</v>
      </c>
      <c r="H382" s="106" t="str">
        <f>RIGHT(E382,1)</f>
        <v>B</v>
      </c>
      <c r="I382" s="110">
        <f>IF(FIND(H382,E382)=OR(1,2,3,4,5,6,7,8,9,0),FIND(H382,E382)+1,FIND(H382,E382))</f>
        <v>6</v>
      </c>
      <c r="J382" s="4">
        <f>IF(H382="B",G382*1000000000,IF(H382="M",G382*1000000,E382))</f>
        <v>-3060000000</v>
      </c>
      <c r="K382" s="54" t="s">
        <v>720</v>
      </c>
    </row>
    <row r="383" spans="3:11" ht="39" thickBot="1">
      <c r="C383" s="58"/>
      <c r="D383" s="180" t="s">
        <v>686</v>
      </c>
      <c r="E383" s="184"/>
      <c r="F383" s="189"/>
      <c r="G383" s="106"/>
      <c r="H383" s="106"/>
      <c r="I383" s="110"/>
    </row>
    <row r="384" spans="3:11" ht="20" thickBot="1">
      <c r="C384" s="58" t="s">
        <v>687</v>
      </c>
      <c r="D384" s="179" t="s">
        <v>687</v>
      </c>
      <c r="E384" s="187" t="s">
        <v>1290</v>
      </c>
      <c r="F384" s="188">
        <v>0.73340000000000005</v>
      </c>
      <c r="G384" s="106" t="str">
        <f>LEFT(E384,I384-1)</f>
        <v>-5.08</v>
      </c>
      <c r="H384" s="106" t="str">
        <f>RIGHT(E384,1)</f>
        <v>B</v>
      </c>
      <c r="I384" s="110">
        <f>IF(FIND(H384,E384)=OR(1,2,3,4,5,6,7,8,9,0),FIND(H384,E384)+1,FIND(H384,E384))</f>
        <v>6</v>
      </c>
      <c r="J384" s="4">
        <f>IF(H384="B",G384*1000000000,IF(H384="M",G384*1000000,E384))</f>
        <v>-5080000000</v>
      </c>
      <c r="K384" s="54" t="s">
        <v>721</v>
      </c>
    </row>
    <row r="385" spans="1:11" ht="39" thickBot="1">
      <c r="C385" s="58"/>
      <c r="D385" s="180" t="s">
        <v>688</v>
      </c>
      <c r="E385" s="184"/>
      <c r="F385" s="189"/>
      <c r="G385" s="106"/>
      <c r="H385" s="106"/>
      <c r="I385" s="110"/>
    </row>
    <row r="386" spans="1:11" ht="19">
      <c r="C386" s="58" t="s">
        <v>689</v>
      </c>
      <c r="D386" s="179" t="s">
        <v>689</v>
      </c>
      <c r="E386" s="187" t="s">
        <v>1291</v>
      </c>
      <c r="F386" s="188">
        <v>2.5316000000000001</v>
      </c>
      <c r="G386" s="106" t="str">
        <f>LEFT(E386,I386-1)</f>
        <v>27.63</v>
      </c>
      <c r="H386" s="106" t="str">
        <f>RIGHT(E386,1)</f>
        <v>B</v>
      </c>
      <c r="I386" s="110">
        <f>IF(FIND(H386,E386)=OR(1,2,3,4,5,6,7,8,9,0),FIND(H386,E386)+1,FIND(H386,E386))</f>
        <v>6</v>
      </c>
      <c r="J386" s="4">
        <f>IF(H386="B",G386*1000000000,IF(H386="M",G386*1000000,E386))</f>
        <v>27630000000</v>
      </c>
      <c r="K386" s="54" t="s">
        <v>722</v>
      </c>
    </row>
    <row r="387" spans="1:11" ht="39" thickBot="1">
      <c r="D387" s="182" t="s">
        <v>690</v>
      </c>
      <c r="E387" s="192"/>
      <c r="F387" s="194"/>
      <c r="G387" s="106"/>
      <c r="H387" s="106"/>
      <c r="I387" s="110"/>
    </row>
    <row r="390" spans="1:11" ht="28">
      <c r="C390" s="101" t="s">
        <v>745</v>
      </c>
    </row>
    <row r="391" spans="1:11">
      <c r="A391" t="str">
        <f t="shared" ref="A391" si="13">_xlfn.CONCAT(B391,C391)</f>
        <v>IBM Web</v>
      </c>
      <c r="B391" t="s">
        <v>195</v>
      </c>
      <c r="C391" t="s">
        <v>850</v>
      </c>
      <c r="D391" s="1" t="s">
        <v>746</v>
      </c>
    </row>
    <row r="392" spans="1:11" ht="19" thickBot="1"/>
    <row r="393" spans="1:11" ht="27" thickBot="1">
      <c r="A393" t="str">
        <f t="shared" ref="A393:A442" si="14">_xlfn.CONCAT(B393,C393)</f>
        <v>IBM Income Statement</v>
      </c>
      <c r="B393" t="s">
        <v>195</v>
      </c>
      <c r="C393" s="57" t="s">
        <v>705</v>
      </c>
      <c r="D393" s="183" t="s">
        <v>650</v>
      </c>
      <c r="E393" s="181" t="s">
        <v>1537</v>
      </c>
      <c r="F393" s="185" t="s">
        <v>651</v>
      </c>
    </row>
    <row r="394" spans="1:11" ht="19" thickBot="1">
      <c r="A394" t="str">
        <f t="shared" si="14"/>
        <v xml:space="preserve">IBM </v>
      </c>
      <c r="B394" t="s">
        <v>195</v>
      </c>
      <c r="C394" s="58"/>
      <c r="D394" s="184"/>
      <c r="E394" s="178" t="s">
        <v>901</v>
      </c>
      <c r="F394" s="186"/>
    </row>
    <row r="395" spans="1:11" ht="20" thickBot="1">
      <c r="A395" t="str">
        <f t="shared" si="14"/>
        <v>IBM Sales</v>
      </c>
      <c r="B395" t="s">
        <v>195</v>
      </c>
      <c r="C395" s="58" t="s">
        <v>124</v>
      </c>
      <c r="D395" s="179" t="s">
        <v>652</v>
      </c>
      <c r="E395" s="187" t="s">
        <v>902</v>
      </c>
      <c r="F395" s="188">
        <v>1.46E-2</v>
      </c>
      <c r="G395" s="106" t="str">
        <f>LEFT(E395,I395-1)</f>
        <v>14.97</v>
      </c>
      <c r="H395" s="106" t="str">
        <f>RIGHT(E395,1)</f>
        <v>B</v>
      </c>
      <c r="I395" s="110">
        <f>IF(FIND(H395,E395)=OR(1,2,3,4,5,6,7,8,9,0),FIND(H395,E395)+1,FIND(H395,E395))</f>
        <v>6</v>
      </c>
      <c r="J395" s="4">
        <f>IF(H395="B",G395*1000000000,IF(H395="M",G395*1000000,E395))</f>
        <v>14970000000</v>
      </c>
      <c r="K395" s="54" t="s">
        <v>691</v>
      </c>
    </row>
    <row r="396" spans="1:11" ht="58" thickBot="1">
      <c r="A396" t="str">
        <f t="shared" si="14"/>
        <v xml:space="preserve">IBM </v>
      </c>
      <c r="B396" t="s">
        <v>195</v>
      </c>
      <c r="C396" s="58"/>
      <c r="D396" s="180" t="s">
        <v>653</v>
      </c>
      <c r="E396" s="184"/>
      <c r="F396" s="189"/>
      <c r="G396" s="106"/>
      <c r="H396" s="106"/>
      <c r="I396" s="110"/>
      <c r="K396" s="54" t="s">
        <v>692</v>
      </c>
    </row>
    <row r="397" spans="1:11" ht="20" thickBot="1">
      <c r="A397" t="str">
        <f t="shared" si="14"/>
        <v>IBM Operating expense</v>
      </c>
      <c r="B397" t="s">
        <v>195</v>
      </c>
      <c r="C397" s="58" t="s">
        <v>654</v>
      </c>
      <c r="D397" s="179" t="s">
        <v>654</v>
      </c>
      <c r="E397" s="187" t="s">
        <v>903</v>
      </c>
      <c r="F397" s="188">
        <v>0.53520000000000001</v>
      </c>
      <c r="G397" s="106" t="str">
        <f>LEFT(E397,I397-1)</f>
        <v>9.03</v>
      </c>
      <c r="H397" s="106" t="str">
        <f>RIGHT(E397,1)</f>
        <v>B</v>
      </c>
      <c r="I397" s="110">
        <f>IF(FIND(H397,E397)=OR(1,2,3,4,5,6,7,8,9,0),FIND(H397,E397)+1,FIND(H397,E397))</f>
        <v>5</v>
      </c>
      <c r="J397" s="4">
        <f>IF(H397="B",G397*1000000000,IF(H397="M",G397*1000000,E397))</f>
        <v>9030000000</v>
      </c>
      <c r="K397" s="54" t="s">
        <v>693</v>
      </c>
    </row>
    <row r="398" spans="1:11" ht="39" thickBot="1">
      <c r="A398" t="str">
        <f t="shared" si="14"/>
        <v xml:space="preserve">IBM </v>
      </c>
      <c r="B398" t="s">
        <v>195</v>
      </c>
      <c r="C398" s="58"/>
      <c r="D398" s="180" t="s">
        <v>655</v>
      </c>
      <c r="E398" s="184"/>
      <c r="F398" s="189"/>
      <c r="G398" s="106"/>
      <c r="H398" s="106"/>
      <c r="I398" s="110"/>
      <c r="K398" s="54" t="s">
        <v>694</v>
      </c>
    </row>
    <row r="399" spans="1:11" ht="20" thickBot="1">
      <c r="A399" t="str">
        <f t="shared" si="14"/>
        <v>IBM Net income</v>
      </c>
      <c r="B399" t="s">
        <v>195</v>
      </c>
      <c r="C399" s="58" t="s">
        <v>656</v>
      </c>
      <c r="D399" s="179" t="s">
        <v>656</v>
      </c>
      <c r="E399" s="187" t="s">
        <v>904</v>
      </c>
      <c r="F399" s="188">
        <v>-1.1937</v>
      </c>
      <c r="G399" s="106" t="str">
        <f>LEFT(E399,I399-1)</f>
        <v>-330.00</v>
      </c>
      <c r="H399" s="106" t="str">
        <f>RIGHT(E399,1)</f>
        <v>M</v>
      </c>
      <c r="I399" s="110">
        <f>IF(FIND(H399,E399)=OR(1,2,3,4,5,6,7,8,9,0),FIND(H399,E399)+1,FIND(H399,E399))</f>
        <v>8</v>
      </c>
      <c r="J399" s="4">
        <f>IF(H399="B",G399*1000000000,IF(H399="M",G399*1000000,E399))</f>
        <v>-330000000</v>
      </c>
      <c r="K399" s="54" t="s">
        <v>33</v>
      </c>
    </row>
    <row r="400" spans="1:11" ht="58" thickBot="1">
      <c r="A400" t="str">
        <f t="shared" si="14"/>
        <v xml:space="preserve">IBM </v>
      </c>
      <c r="B400" t="s">
        <v>195</v>
      </c>
      <c r="C400" s="58"/>
      <c r="D400" s="180" t="s">
        <v>657</v>
      </c>
      <c r="E400" s="184"/>
      <c r="F400" s="189"/>
      <c r="G400" s="106"/>
      <c r="H400" s="106"/>
      <c r="I400" s="110"/>
      <c r="K400" s="54" t="s">
        <v>695</v>
      </c>
    </row>
    <row r="401" spans="1:11" ht="20" thickBot="1">
      <c r="A401" t="str">
        <f t="shared" si="14"/>
        <v>IBM Net profit margin</v>
      </c>
      <c r="B401" t="s">
        <v>195</v>
      </c>
      <c r="C401" s="58" t="s">
        <v>658</v>
      </c>
      <c r="D401" s="179" t="s">
        <v>658</v>
      </c>
      <c r="E401" s="187">
        <v>-2.2000000000000002</v>
      </c>
      <c r="F401" s="188">
        <v>-1.1904999999999999</v>
      </c>
      <c r="G401" s="106" t="str">
        <f>LEFT(E401,I401-1)</f>
        <v>-</v>
      </c>
      <c r="H401" s="106" t="str">
        <f>RIGHT(E401,1)</f>
        <v>2</v>
      </c>
      <c r="I401" s="110">
        <f>IF(FIND(H401,E401)=OR(1,2,3,4,5,6,7,8,9,0),FIND(H401,E401)+1,FIND(H401,E401))</f>
        <v>2</v>
      </c>
      <c r="J401" s="4">
        <f>IF(H401="B",G401*1000000000,IF(H401="M",G401*1000000,E401))</f>
        <v>-2.2000000000000002</v>
      </c>
      <c r="K401" s="54" t="s">
        <v>696</v>
      </c>
    </row>
    <row r="402" spans="1:11" ht="39" thickBot="1">
      <c r="A402" t="str">
        <f t="shared" si="14"/>
        <v xml:space="preserve">IBM </v>
      </c>
      <c r="B402" t="s">
        <v>195</v>
      </c>
      <c r="C402" s="58"/>
      <c r="D402" s="180" t="s">
        <v>659</v>
      </c>
      <c r="E402" s="184"/>
      <c r="F402" s="189"/>
      <c r="G402" s="106"/>
      <c r="H402" s="106"/>
      <c r="I402" s="110"/>
      <c r="K402" s="54" t="s">
        <v>697</v>
      </c>
    </row>
    <row r="403" spans="1:11" ht="20" thickBot="1">
      <c r="A403" t="str">
        <f t="shared" si="14"/>
        <v>IBM EPS</v>
      </c>
      <c r="B403" t="s">
        <v>195</v>
      </c>
      <c r="C403" s="58" t="s">
        <v>113</v>
      </c>
      <c r="D403" s="179" t="s">
        <v>112</v>
      </c>
      <c r="E403" s="187">
        <v>2.2999999999999998</v>
      </c>
      <c r="F403" s="188">
        <v>4.5499999999999999E-2</v>
      </c>
      <c r="G403" s="106" t="str">
        <f>LEFT(E403,I403-1)</f>
        <v>2.</v>
      </c>
      <c r="H403" s="106" t="str">
        <f>RIGHT(E403,1)</f>
        <v>3</v>
      </c>
      <c r="I403" s="110">
        <f>IF(FIND(H403,E403)=OR(1,2,3,4,5,6,7,8,9,0),FIND(H403,E403)+1,FIND(H403,E403))</f>
        <v>3</v>
      </c>
      <c r="J403" s="4" t="str">
        <f>IF(H403="B",G403*1000000000,IF(H403="M",G403*1000000,G403))</f>
        <v>2.</v>
      </c>
      <c r="K403" s="54" t="s">
        <v>698</v>
      </c>
    </row>
    <row r="404" spans="1:11" ht="39" thickBot="1">
      <c r="A404" t="str">
        <f t="shared" si="14"/>
        <v xml:space="preserve">IBM </v>
      </c>
      <c r="B404" t="s">
        <v>195</v>
      </c>
      <c r="C404" s="58"/>
      <c r="D404" s="180" t="s">
        <v>660</v>
      </c>
      <c r="E404" s="184"/>
      <c r="F404" s="189"/>
      <c r="G404" s="106"/>
      <c r="H404" s="106"/>
      <c r="I404" s="110"/>
      <c r="K404" s="54" t="s">
        <v>699</v>
      </c>
    </row>
    <row r="405" spans="1:11" ht="20" thickBot="1">
      <c r="A405" t="str">
        <f t="shared" si="14"/>
        <v>IBM EBITDA</v>
      </c>
      <c r="B405" t="s">
        <v>195</v>
      </c>
      <c r="C405" s="58" t="s">
        <v>126</v>
      </c>
      <c r="D405" s="179" t="s">
        <v>126</v>
      </c>
      <c r="E405" s="187" t="s">
        <v>905</v>
      </c>
      <c r="F405" s="188">
        <v>-0.88200000000000001</v>
      </c>
      <c r="G405" s="106" t="str">
        <f>LEFT(E405,I405-1)</f>
        <v>358.00</v>
      </c>
      <c r="H405" s="106" t="str">
        <f>RIGHT(E405,1)</f>
        <v>M</v>
      </c>
      <c r="I405" s="110">
        <f>IF(FIND(H405,E405)=OR(1,2,3,4,5,6,7,8,9,0),FIND(H405,E405)+1,FIND(H405,E405))</f>
        <v>7</v>
      </c>
      <c r="J405" s="4">
        <f>IF(H405="B",G405*1000000000,IF(H405="M",G405*1000000,E405))</f>
        <v>358000000</v>
      </c>
      <c r="K405" s="54" t="s">
        <v>126</v>
      </c>
    </row>
    <row r="406" spans="1:11" ht="77" thickBot="1">
      <c r="A406" t="str">
        <f t="shared" si="14"/>
        <v xml:space="preserve">IBM </v>
      </c>
      <c r="B406" t="s">
        <v>195</v>
      </c>
      <c r="C406" s="58"/>
      <c r="D406" s="180" t="s">
        <v>661</v>
      </c>
      <c r="E406" s="184"/>
      <c r="F406" s="189"/>
      <c r="G406" s="106"/>
      <c r="H406" s="106"/>
      <c r="I406" s="110"/>
      <c r="K406" s="54" t="s">
        <v>700</v>
      </c>
    </row>
    <row r="407" spans="1:11" ht="20" thickBot="1">
      <c r="A407" t="str">
        <f t="shared" si="14"/>
        <v>IBM Tax</v>
      </c>
      <c r="B407" t="s">
        <v>195</v>
      </c>
      <c r="C407" s="58" t="s">
        <v>725</v>
      </c>
      <c r="D407" s="179" t="s">
        <v>662</v>
      </c>
      <c r="E407" s="190">
        <v>0.60470000000000002</v>
      </c>
      <c r="F407" s="187" t="s">
        <v>664</v>
      </c>
      <c r="G407" s="106" t="str">
        <f>LEFT(E407,I407-1)</f>
        <v>0.604</v>
      </c>
      <c r="H407" s="106" t="str">
        <f>RIGHT(E407,1)</f>
        <v>7</v>
      </c>
      <c r="I407" s="110">
        <f>IF(FIND(H407,E407)=OR(1,2,3,4,5,6,7,8,9,0),FIND(H407,E407)+1,FIND(H407,E407))</f>
        <v>6</v>
      </c>
      <c r="J407" s="4">
        <f>IF(H407="B",G407*1000000000,IF(H407="M",G407*1000000,E407))</f>
        <v>0.60470000000000002</v>
      </c>
      <c r="K407" s="54" t="s">
        <v>701</v>
      </c>
    </row>
    <row r="408" spans="1:11" ht="20" thickBot="1">
      <c r="A408" t="str">
        <f t="shared" si="14"/>
        <v xml:space="preserve">IBM </v>
      </c>
      <c r="B408" t="s">
        <v>195</v>
      </c>
      <c r="C408" s="58"/>
      <c r="D408" s="182" t="s">
        <v>663</v>
      </c>
      <c r="E408" s="191"/>
      <c r="F408" s="192"/>
      <c r="G408" s="107"/>
      <c r="H408" s="107"/>
      <c r="I408" s="111"/>
    </row>
    <row r="409" spans="1:11" ht="19" thickBot="1">
      <c r="A409" t="str">
        <f t="shared" si="14"/>
        <v xml:space="preserve">IBM </v>
      </c>
      <c r="B409" t="s">
        <v>195</v>
      </c>
      <c r="C409" s="58"/>
    </row>
    <row r="410" spans="1:11" ht="27" thickBot="1">
      <c r="A410" t="str">
        <f t="shared" si="14"/>
        <v>IBM Balance Sheet</v>
      </c>
      <c r="B410" t="s">
        <v>195</v>
      </c>
      <c r="C410" s="57" t="s">
        <v>706</v>
      </c>
      <c r="D410" s="183" t="s">
        <v>650</v>
      </c>
      <c r="E410" s="181" t="s">
        <v>1537</v>
      </c>
      <c r="F410" s="185" t="s">
        <v>651</v>
      </c>
      <c r="G410" s="105"/>
      <c r="H410" s="105"/>
      <c r="I410" s="109"/>
    </row>
    <row r="411" spans="1:11" ht="19" thickBot="1">
      <c r="A411" t="str">
        <f t="shared" si="14"/>
        <v xml:space="preserve">IBM </v>
      </c>
      <c r="B411" t="s">
        <v>195</v>
      </c>
      <c r="C411" s="58"/>
      <c r="D411" s="184"/>
      <c r="E411" s="178" t="s">
        <v>901</v>
      </c>
      <c r="F411" s="186"/>
      <c r="G411" s="105"/>
      <c r="H411" s="105"/>
      <c r="I411" s="109"/>
    </row>
    <row r="412" spans="1:11" ht="20" thickBot="1">
      <c r="A412" t="str">
        <f t="shared" si="14"/>
        <v>IBM Cash and short-term investments</v>
      </c>
      <c r="B412" t="s">
        <v>195</v>
      </c>
      <c r="C412" s="58" t="s">
        <v>665</v>
      </c>
      <c r="D412" s="179" t="s">
        <v>665</v>
      </c>
      <c r="E412" s="187" t="s">
        <v>906</v>
      </c>
      <c r="F412" s="188">
        <v>0.24809999999999999</v>
      </c>
      <c r="G412" s="106" t="str">
        <f>LEFT(E412,I412-1)</f>
        <v>13.70</v>
      </c>
      <c r="H412" s="106" t="str">
        <f>RIGHT(E412,1)</f>
        <v>B</v>
      </c>
      <c r="I412" s="110">
        <f>IF(FIND(H412,E412)=OR(1,2,3,4,5,6,7,8,9,0),FIND(H412,E412)+1,FIND(H412,E412))</f>
        <v>6</v>
      </c>
      <c r="J412" s="4">
        <f t="shared" ref="J412:J413" si="15">IF(H412="B",G412*1000000000,IF(H412="M",G412*1000000,E412))</f>
        <v>13700000000</v>
      </c>
      <c r="K412" s="54" t="s">
        <v>702</v>
      </c>
    </row>
    <row r="413" spans="1:11" ht="39" thickBot="1">
      <c r="A413" t="str">
        <f t="shared" si="14"/>
        <v xml:space="preserve">IBM </v>
      </c>
      <c r="B413" t="s">
        <v>195</v>
      </c>
      <c r="C413" s="58"/>
      <c r="D413" s="180" t="s">
        <v>666</v>
      </c>
      <c r="E413" s="184"/>
      <c r="F413" s="189"/>
      <c r="G413" s="106"/>
      <c r="H413" s="106"/>
      <c r="I413" s="110"/>
      <c r="J413" s="4">
        <f t="shared" si="15"/>
        <v>0</v>
      </c>
    </row>
    <row r="414" spans="1:11" ht="20" thickBot="1">
      <c r="A414" t="str">
        <f t="shared" si="14"/>
        <v>IBM Total assets</v>
      </c>
      <c r="B414" t="s">
        <v>195</v>
      </c>
      <c r="C414" s="58" t="s">
        <v>667</v>
      </c>
      <c r="D414" s="179" t="s">
        <v>667</v>
      </c>
      <c r="E414" s="187" t="s">
        <v>907</v>
      </c>
      <c r="F414" s="188">
        <v>3.8800000000000001E-2</v>
      </c>
      <c r="G414" s="106" t="str">
        <f>LEFT(E414,I414-1)</f>
        <v>134.34</v>
      </c>
      <c r="H414" s="106" t="str">
        <f>RIGHT(E414,1)</f>
        <v>B</v>
      </c>
      <c r="I414" s="110">
        <f>IF(FIND(H414,E414)=OR(1,2,3,4,5,6,7,8,9,0),FIND(H414,E414)+1,FIND(H414,E414))</f>
        <v>7</v>
      </c>
      <c r="K414" s="54" t="s">
        <v>703</v>
      </c>
    </row>
    <row r="415" spans="1:11" ht="20" thickBot="1">
      <c r="A415" t="str">
        <f t="shared" si="14"/>
        <v xml:space="preserve">IBM </v>
      </c>
      <c r="B415" t="s">
        <v>195</v>
      </c>
      <c r="C415" s="58"/>
      <c r="D415" s="180" t="s">
        <v>668</v>
      </c>
      <c r="E415" s="184"/>
      <c r="F415" s="189"/>
      <c r="G415" s="106"/>
      <c r="H415" s="106"/>
      <c r="I415" s="110"/>
    </row>
    <row r="416" spans="1:11" ht="20" thickBot="1">
      <c r="A416" t="str">
        <f t="shared" si="14"/>
        <v>IBM Total debt</v>
      </c>
      <c r="B416" t="s">
        <v>195</v>
      </c>
      <c r="C416" s="58" t="s">
        <v>723</v>
      </c>
      <c r="D416" s="179" t="s">
        <v>669</v>
      </c>
      <c r="E416" s="187" t="s">
        <v>908</v>
      </c>
      <c r="F416" s="188">
        <v>3.4299999999999997E-2</v>
      </c>
      <c r="G416" s="106" t="str">
        <f>LEFT(E416,I416-1)</f>
        <v>109.81</v>
      </c>
      <c r="H416" s="106" t="str">
        <f>RIGHT(E416,1)</f>
        <v>B</v>
      </c>
      <c r="I416" s="110">
        <f>IF(FIND(H416,E416)=OR(1,2,3,4,5,6,7,8,9,0),FIND(H416,E416)+1,FIND(H416,E416))</f>
        <v>7</v>
      </c>
      <c r="J416" s="4">
        <f>IF(H416="B",G416*1000000000,IF(H416="M",G416*1000000,E416))</f>
        <v>109810000000</v>
      </c>
      <c r="K416" s="54" t="s">
        <v>704</v>
      </c>
    </row>
    <row r="417" spans="1:11" ht="20" thickBot="1">
      <c r="A417" t="str">
        <f t="shared" si="14"/>
        <v xml:space="preserve">IBM </v>
      </c>
      <c r="B417" t="s">
        <v>195</v>
      </c>
      <c r="C417" s="58"/>
      <c r="D417" s="180" t="s">
        <v>670</v>
      </c>
      <c r="E417" s="184"/>
      <c r="F417" s="189"/>
      <c r="G417" s="106"/>
      <c r="H417" s="106"/>
      <c r="I417" s="110"/>
    </row>
    <row r="418" spans="1:11" ht="20" thickBot="1">
      <c r="A418" t="str">
        <f t="shared" si="14"/>
        <v>IBM Total equity</v>
      </c>
      <c r="B418" t="s">
        <v>195</v>
      </c>
      <c r="C418" s="58" t="s">
        <v>671</v>
      </c>
      <c r="D418" s="179" t="s">
        <v>671</v>
      </c>
      <c r="E418" s="187" t="s">
        <v>909</v>
      </c>
      <c r="F418" s="187" t="s">
        <v>664</v>
      </c>
      <c r="G418" s="106" t="str">
        <f>LEFT(E418,I418-1)</f>
        <v>24.53</v>
      </c>
      <c r="H418" s="106" t="str">
        <f>RIGHT(E418,1)</f>
        <v>B</v>
      </c>
      <c r="I418" s="110">
        <f>IF(FIND(H418,E418)=OR(1,2,3,4,5,6,7,8,9,0),FIND(H418,E418)+1,FIND(H418,E418))</f>
        <v>6</v>
      </c>
      <c r="J418" s="4">
        <f>IF(H418="B",G418*1000000000,IF(H418="M",G418*1000000,E418))</f>
        <v>24530000000</v>
      </c>
      <c r="K418" s="54" t="s">
        <v>713</v>
      </c>
    </row>
    <row r="419" spans="1:11" ht="39" thickBot="1">
      <c r="A419" t="str">
        <f t="shared" si="14"/>
        <v xml:space="preserve">IBM </v>
      </c>
      <c r="B419" t="s">
        <v>195</v>
      </c>
      <c r="C419" s="58"/>
      <c r="D419" s="180" t="s">
        <v>672</v>
      </c>
      <c r="E419" s="184"/>
      <c r="F419" s="184"/>
      <c r="G419" s="107"/>
      <c r="H419" s="107"/>
      <c r="I419" s="111"/>
    </row>
    <row r="420" spans="1:11" ht="20" thickBot="1">
      <c r="A420" t="str">
        <f t="shared" si="14"/>
        <v>IBM Shares outstanding</v>
      </c>
      <c r="B420" t="s">
        <v>195</v>
      </c>
      <c r="C420" s="58" t="s">
        <v>673</v>
      </c>
      <c r="D420" s="179" t="s">
        <v>673</v>
      </c>
      <c r="E420" s="187" t="s">
        <v>910</v>
      </c>
      <c r="F420" s="187" t="s">
        <v>664</v>
      </c>
      <c r="G420" s="106" t="str">
        <f>LEFT(E420,I420-1)</f>
        <v>924.65</v>
      </c>
      <c r="H420" s="106" t="str">
        <f>RIGHT(E420,1)</f>
        <v>M</v>
      </c>
      <c r="I420" s="110">
        <f>IF(FIND(H420,E420)=OR(1,2,3,4,5,6,7,8,9,0),FIND(H420,E420)+1,FIND(H420,E420))</f>
        <v>7</v>
      </c>
      <c r="J420" s="4">
        <f>IF(H420="B",G420*1000000000,IF(H420="M",G420*1000000,E420))</f>
        <v>924650000</v>
      </c>
      <c r="K420" s="54" t="s">
        <v>714</v>
      </c>
    </row>
    <row r="421" spans="1:11" ht="39" thickBot="1">
      <c r="A421" t="str">
        <f t="shared" si="14"/>
        <v xml:space="preserve">IBM </v>
      </c>
      <c r="B421" t="s">
        <v>195</v>
      </c>
      <c r="C421" s="58"/>
      <c r="D421" s="180" t="s">
        <v>674</v>
      </c>
      <c r="E421" s="184"/>
      <c r="F421" s="184"/>
      <c r="G421" s="107"/>
      <c r="H421" s="107"/>
      <c r="I421" s="111"/>
    </row>
    <row r="422" spans="1:11" ht="20" thickBot="1">
      <c r="A422" t="str">
        <f t="shared" si="14"/>
        <v>IBM P/BV</v>
      </c>
      <c r="B422" t="s">
        <v>195</v>
      </c>
      <c r="C422" s="58" t="s">
        <v>105</v>
      </c>
      <c r="D422" s="179" t="s">
        <v>675</v>
      </c>
      <c r="E422" s="187">
        <v>8.5500000000000007</v>
      </c>
      <c r="F422" s="187" t="s">
        <v>664</v>
      </c>
      <c r="G422" s="106" t="str">
        <f>LEFT(E422,I422-1)</f>
        <v>8.</v>
      </c>
      <c r="H422" s="106" t="str">
        <f>RIGHT(E422,1)</f>
        <v>5</v>
      </c>
      <c r="I422" s="110">
        <f>IF(FIND(H422,E422)=OR(1,2,3,4,5,6,7,8,9,0),FIND(H422,E422)+1,FIND(H422,E422))</f>
        <v>3</v>
      </c>
      <c r="J422" s="4" t="str">
        <f>IF(H422="B",G422*1000000000,IF(H422="M",G422*1000000,G422))</f>
        <v>8.</v>
      </c>
      <c r="K422" s="54" t="s">
        <v>715</v>
      </c>
    </row>
    <row r="423" spans="1:11" ht="58" thickBot="1">
      <c r="A423" t="str">
        <f t="shared" si="14"/>
        <v xml:space="preserve">IBM </v>
      </c>
      <c r="B423" t="s">
        <v>195</v>
      </c>
      <c r="C423" s="58"/>
      <c r="D423" s="180" t="s">
        <v>676</v>
      </c>
      <c r="E423" s="184"/>
      <c r="F423" s="184"/>
      <c r="G423" s="107"/>
      <c r="H423" s="107"/>
      <c r="I423" s="111"/>
    </row>
    <row r="424" spans="1:11" ht="20" thickBot="1">
      <c r="A424" t="str">
        <f t="shared" si="14"/>
        <v>IBM Return on assets</v>
      </c>
      <c r="B424" t="s">
        <v>195</v>
      </c>
      <c r="C424" s="58" t="s">
        <v>677</v>
      </c>
      <c r="D424" s="179" t="s">
        <v>677</v>
      </c>
      <c r="E424" s="190">
        <v>-1.14E-2</v>
      </c>
      <c r="F424" s="187" t="s">
        <v>664</v>
      </c>
      <c r="G424" s="106" t="str">
        <f>LEFT(E424,I424-1)</f>
        <v>-0.011</v>
      </c>
      <c r="H424" s="106" t="str">
        <f>RIGHT(E424,1)</f>
        <v>4</v>
      </c>
      <c r="I424" s="110">
        <f>IF(FIND(H424,E424)=OR(1,2,3,4,5,6,7,8,9,0),FIND(H424,E424)+1,FIND(H424,E424))</f>
        <v>7</v>
      </c>
      <c r="J424" s="4">
        <f>IF(H424="B",G424*1000000000,IF(H424="M",G424*1000000,E424))</f>
        <v>-1.14E-2</v>
      </c>
      <c r="K424" s="54" t="s">
        <v>716</v>
      </c>
    </row>
    <row r="425" spans="1:11" ht="39" thickBot="1">
      <c r="A425" t="str">
        <f t="shared" si="14"/>
        <v xml:space="preserve">IBM </v>
      </c>
      <c r="B425" t="s">
        <v>195</v>
      </c>
      <c r="C425" s="58"/>
      <c r="D425" s="180" t="s">
        <v>678</v>
      </c>
      <c r="E425" s="193"/>
      <c r="F425" s="184"/>
      <c r="G425" s="107"/>
      <c r="H425" s="107"/>
      <c r="I425" s="111"/>
    </row>
    <row r="426" spans="1:11" ht="20" thickBot="1">
      <c r="A426" t="str">
        <f t="shared" si="14"/>
        <v>IBM Return on capital</v>
      </c>
      <c r="B426" t="s">
        <v>195</v>
      </c>
      <c r="C426" s="58" t="s">
        <v>679</v>
      </c>
      <c r="D426" s="179" t="s">
        <v>679</v>
      </c>
      <c r="E426" s="190">
        <v>-1.8100000000000002E-2</v>
      </c>
      <c r="F426" s="187" t="s">
        <v>664</v>
      </c>
      <c r="G426" s="106" t="str">
        <f>LEFT(E426,I426-1)</f>
        <v>-0.0</v>
      </c>
      <c r="H426" s="106" t="str">
        <f>RIGHT(E426,1)</f>
        <v>1</v>
      </c>
      <c r="I426" s="110">
        <f>IF(FIND(H426,E426)=OR(1,2,3,4,5,6,7,8,9,0),FIND(H426,E426)+1,FIND(H426,E426))</f>
        <v>5</v>
      </c>
      <c r="J426" s="4">
        <f>IF(H426="B",G426*1000000000,IF(H426="M",G426*1000000,E426))</f>
        <v>-1.8100000000000002E-2</v>
      </c>
      <c r="K426" s="54" t="s">
        <v>717</v>
      </c>
    </row>
    <row r="427" spans="1:11" ht="39" thickBot="1">
      <c r="A427" t="str">
        <f t="shared" si="14"/>
        <v xml:space="preserve">IBM </v>
      </c>
      <c r="B427" t="s">
        <v>195</v>
      </c>
      <c r="C427" s="58"/>
      <c r="D427" s="182" t="s">
        <v>680</v>
      </c>
      <c r="E427" s="191"/>
      <c r="F427" s="192"/>
      <c r="G427" s="107"/>
      <c r="H427" s="107"/>
      <c r="I427" s="111"/>
    </row>
    <row r="428" spans="1:11" ht="19" thickBot="1">
      <c r="A428" t="str">
        <f t="shared" si="14"/>
        <v xml:space="preserve">IBM </v>
      </c>
      <c r="B428" t="s">
        <v>195</v>
      </c>
      <c r="C428" s="58"/>
    </row>
    <row r="429" spans="1:11" ht="27" thickBot="1">
      <c r="A429" t="str">
        <f t="shared" si="14"/>
        <v>IBM Cash Flow</v>
      </c>
      <c r="B429" t="s">
        <v>195</v>
      </c>
      <c r="C429" s="57" t="s">
        <v>707</v>
      </c>
      <c r="D429" s="183" t="s">
        <v>650</v>
      </c>
      <c r="E429" s="181" t="s">
        <v>1537</v>
      </c>
      <c r="F429" s="185" t="s">
        <v>651</v>
      </c>
      <c r="G429" s="105"/>
      <c r="H429" s="105"/>
      <c r="I429" s="109"/>
    </row>
    <row r="430" spans="1:11" ht="19" thickBot="1">
      <c r="A430" t="str">
        <f t="shared" si="14"/>
        <v xml:space="preserve">IBM </v>
      </c>
      <c r="B430" t="s">
        <v>195</v>
      </c>
      <c r="C430" s="58"/>
      <c r="D430" s="184"/>
      <c r="E430" s="178" t="s">
        <v>901</v>
      </c>
      <c r="F430" s="186"/>
      <c r="G430" s="105"/>
      <c r="H430" s="105"/>
      <c r="I430" s="109"/>
    </row>
    <row r="431" spans="1:11" ht="20" thickBot="1">
      <c r="A431" t="str">
        <f t="shared" si="14"/>
        <v>IBM Net income</v>
      </c>
      <c r="B431" t="s">
        <v>195</v>
      </c>
      <c r="C431" s="58" t="s">
        <v>656</v>
      </c>
      <c r="D431" s="179" t="s">
        <v>656</v>
      </c>
      <c r="E431" s="187" t="s">
        <v>904</v>
      </c>
      <c r="F431" s="188">
        <v>-1.1937</v>
      </c>
      <c r="G431" s="106" t="str">
        <f>LEFT(E431,I431-1)</f>
        <v>-330.00</v>
      </c>
      <c r="H431" s="106" t="str">
        <f>RIGHT(E431,1)</f>
        <v>M</v>
      </c>
      <c r="I431" s="110">
        <f>IF(FIND(H431,E431)=OR(1,2,3,4,5,6,7,8,9,0),FIND(H431,E431)+1,FIND(H431,E431))</f>
        <v>8</v>
      </c>
      <c r="J431" s="4">
        <f>IF(H431="B",G431*1000000000,IF(H431="M",G431*1000000,E431))</f>
        <v>-330000000</v>
      </c>
      <c r="K431" s="54" t="s">
        <v>33</v>
      </c>
    </row>
    <row r="432" spans="1:11" ht="39" thickBot="1">
      <c r="A432" t="str">
        <f t="shared" si="14"/>
        <v xml:space="preserve">IBM </v>
      </c>
      <c r="B432" t="s">
        <v>195</v>
      </c>
      <c r="C432" s="58"/>
      <c r="D432" s="180" t="s">
        <v>657</v>
      </c>
      <c r="E432" s="184"/>
      <c r="F432" s="189"/>
      <c r="G432" s="106"/>
      <c r="H432" s="106"/>
      <c r="I432" s="110"/>
    </row>
    <row r="433" spans="1:11" ht="20" thickBot="1">
      <c r="A433" t="str">
        <f t="shared" si="14"/>
        <v>IBM Cash from operations</v>
      </c>
      <c r="B433" t="s">
        <v>195</v>
      </c>
      <c r="C433" s="58" t="s">
        <v>681</v>
      </c>
      <c r="D433" s="179" t="s">
        <v>681</v>
      </c>
      <c r="E433" s="187" t="s">
        <v>911</v>
      </c>
      <c r="F433" s="188">
        <v>-5.7299999999999997E-2</v>
      </c>
      <c r="G433" s="106" t="str">
        <f>LEFT(E433,I433-1)</f>
        <v>2.88</v>
      </c>
      <c r="H433" s="106" t="str">
        <f>RIGHT(E433,1)</f>
        <v>B</v>
      </c>
      <c r="I433" s="110">
        <f>IF(FIND(H433,E433)=OR(1,2,3,4,5,6,7,8,9,0),FIND(H433,E433)+1,FIND(H433,E433))</f>
        <v>5</v>
      </c>
      <c r="J433" s="4">
        <f>IF(H433="B",G433*1000000000,IF(H433="M",G433*1000000,E433))</f>
        <v>2880000000</v>
      </c>
      <c r="K433" s="54" t="s">
        <v>718</v>
      </c>
    </row>
    <row r="434" spans="1:11" ht="20" thickBot="1">
      <c r="A434" t="str">
        <f t="shared" si="14"/>
        <v xml:space="preserve">IBM </v>
      </c>
      <c r="B434" t="s">
        <v>195</v>
      </c>
      <c r="C434" s="58"/>
      <c r="D434" s="180" t="s">
        <v>682</v>
      </c>
      <c r="E434" s="184"/>
      <c r="F434" s="189"/>
      <c r="G434" s="106"/>
      <c r="H434" s="106"/>
      <c r="I434" s="110"/>
    </row>
    <row r="435" spans="1:11" ht="20" thickBot="1">
      <c r="A435" t="str">
        <f t="shared" si="14"/>
        <v>IBM Cash from investing</v>
      </c>
      <c r="B435" t="s">
        <v>195</v>
      </c>
      <c r="C435" s="58" t="s">
        <v>683</v>
      </c>
      <c r="D435" s="179" t="s">
        <v>683</v>
      </c>
      <c r="E435" s="187" t="s">
        <v>912</v>
      </c>
      <c r="F435" s="188">
        <v>0.18740000000000001</v>
      </c>
      <c r="G435" s="106" t="str">
        <f>LEFT(E435,I435-1)</f>
        <v>-1.59</v>
      </c>
      <c r="H435" s="106" t="str">
        <f>RIGHT(E435,1)</f>
        <v>B</v>
      </c>
      <c r="I435" s="110">
        <f>IF(FIND(H435,E435)=OR(1,2,3,4,5,6,7,8,9,0),FIND(H435,E435)+1,FIND(H435,E435))</f>
        <v>6</v>
      </c>
      <c r="J435" s="4">
        <f>IF(H435="B",G435*1000000000,IF(H435="M",G435*1000000,E435))</f>
        <v>-1590000000</v>
      </c>
      <c r="K435" s="54" t="s">
        <v>719</v>
      </c>
    </row>
    <row r="436" spans="1:11" ht="39" thickBot="1">
      <c r="A436" t="str">
        <f t="shared" si="14"/>
        <v xml:space="preserve">IBM </v>
      </c>
      <c r="B436" t="s">
        <v>195</v>
      </c>
      <c r="C436" s="58"/>
      <c r="D436" s="180" t="s">
        <v>684</v>
      </c>
      <c r="E436" s="184"/>
      <c r="F436" s="189"/>
      <c r="G436" s="106"/>
      <c r="H436" s="106"/>
      <c r="I436" s="110"/>
    </row>
    <row r="437" spans="1:11" ht="20" thickBot="1">
      <c r="A437" t="str">
        <f t="shared" si="14"/>
        <v>IBM Cash from financing</v>
      </c>
      <c r="B437" t="s">
        <v>195</v>
      </c>
      <c r="C437" s="58" t="s">
        <v>685</v>
      </c>
      <c r="D437" s="179" t="s">
        <v>685</v>
      </c>
      <c r="E437" s="187" t="s">
        <v>913</v>
      </c>
      <c r="F437" s="188">
        <v>0.1172</v>
      </c>
      <c r="G437" s="106" t="str">
        <f>LEFT(E437,I437-1)</f>
        <v>-2.76</v>
      </c>
      <c r="H437" s="106" t="str">
        <f>RIGHT(E437,1)</f>
        <v>B</v>
      </c>
      <c r="I437" s="110">
        <f>IF(FIND(H437,E437)=OR(1,2,3,4,5,6,7,8,9,0),FIND(H437,E437)+1,FIND(H437,E437))</f>
        <v>6</v>
      </c>
      <c r="J437" s="4">
        <f>IF(H437="B",G437*1000000000,IF(H437="M",G437*1000000,E437))</f>
        <v>-2760000000</v>
      </c>
      <c r="K437" s="54" t="s">
        <v>720</v>
      </c>
    </row>
    <row r="438" spans="1:11" ht="39" thickBot="1">
      <c r="A438" t="str">
        <f t="shared" si="14"/>
        <v xml:space="preserve">IBM </v>
      </c>
      <c r="B438" t="s">
        <v>195</v>
      </c>
      <c r="C438" s="58"/>
      <c r="D438" s="180" t="s">
        <v>686</v>
      </c>
      <c r="E438" s="184"/>
      <c r="F438" s="189"/>
      <c r="G438" s="106"/>
      <c r="H438" s="106"/>
      <c r="I438" s="110"/>
    </row>
    <row r="439" spans="1:11" ht="20" thickBot="1">
      <c r="A439" t="str">
        <f t="shared" si="14"/>
        <v>IBM Net change in cash</v>
      </c>
      <c r="B439" t="s">
        <v>195</v>
      </c>
      <c r="C439" s="58" t="s">
        <v>687</v>
      </c>
      <c r="D439" s="179" t="s">
        <v>687</v>
      </c>
      <c r="E439" s="187" t="s">
        <v>760</v>
      </c>
      <c r="F439" s="188">
        <v>0.4118</v>
      </c>
      <c r="G439" s="106" t="str">
        <f>LEFT(E439,I439-1)</f>
        <v>-1.26</v>
      </c>
      <c r="H439" s="106" t="str">
        <f>RIGHT(E439,1)</f>
        <v>B</v>
      </c>
      <c r="I439" s="110">
        <f>IF(FIND(H439,E439)=OR(1,2,3,4,5,6,7,8,9,0),FIND(H439,E439)+1,FIND(H439,E439))</f>
        <v>6</v>
      </c>
      <c r="J439" s="4">
        <f>IF(H439="B",G439*1000000000,IF(H439="M",G439*1000000,E439))</f>
        <v>-1260000000</v>
      </c>
      <c r="K439" s="54" t="s">
        <v>721</v>
      </c>
    </row>
    <row r="440" spans="1:11" ht="39" thickBot="1">
      <c r="A440" t="str">
        <f t="shared" si="14"/>
        <v xml:space="preserve">IBM </v>
      </c>
      <c r="B440" t="s">
        <v>195</v>
      </c>
      <c r="C440" s="58"/>
      <c r="D440" s="180" t="s">
        <v>688</v>
      </c>
      <c r="E440" s="184"/>
      <c r="F440" s="189"/>
      <c r="G440" s="106"/>
      <c r="H440" s="106"/>
      <c r="I440" s="110"/>
    </row>
    <row r="441" spans="1:11" ht="19">
      <c r="A441" t="str">
        <f t="shared" si="14"/>
        <v>IBM Free cash flow</v>
      </c>
      <c r="B441" t="s">
        <v>195</v>
      </c>
      <c r="C441" s="58" t="s">
        <v>689</v>
      </c>
      <c r="D441" s="179" t="s">
        <v>689</v>
      </c>
      <c r="E441" s="187" t="s">
        <v>914</v>
      </c>
      <c r="F441" s="188">
        <v>0.2364</v>
      </c>
      <c r="G441" s="106" t="str">
        <f>LEFT(E441,I441-1)</f>
        <v>2.47</v>
      </c>
      <c r="H441" s="106" t="str">
        <f>RIGHT(E441,1)</f>
        <v>B</v>
      </c>
      <c r="I441" s="110">
        <f>IF(FIND(H441,E441)=OR(1,2,3,4,5,6,7,8,9,0),FIND(H441,E441)+1,FIND(H441,E441))</f>
        <v>5</v>
      </c>
      <c r="J441" s="4">
        <f>IF(H441="B",G441*1000000000,IF(H441="M",G441*1000000,E441))</f>
        <v>2470000000</v>
      </c>
      <c r="K441" s="54" t="s">
        <v>722</v>
      </c>
    </row>
    <row r="442" spans="1:11" ht="39" thickBot="1">
      <c r="A442" t="str">
        <f t="shared" si="14"/>
        <v xml:space="preserve">IBM </v>
      </c>
      <c r="B442" t="s">
        <v>195</v>
      </c>
      <c r="D442" s="182" t="s">
        <v>690</v>
      </c>
      <c r="E442" s="192"/>
      <c r="F442" s="194"/>
      <c r="G442" s="106"/>
      <c r="H442" s="106"/>
      <c r="I442" s="110"/>
    </row>
    <row r="445" spans="1:11" ht="28">
      <c r="C445" s="101" t="s">
        <v>748</v>
      </c>
    </row>
    <row r="446" spans="1:11">
      <c r="A446" t="str">
        <f t="shared" ref="A446" si="16">_xlfn.CONCAT(B446,C446)</f>
        <v>CRM Web</v>
      </c>
      <c r="B446" t="s">
        <v>194</v>
      </c>
      <c r="C446" t="s">
        <v>850</v>
      </c>
      <c r="D446" s="1" t="s">
        <v>749</v>
      </c>
    </row>
    <row r="447" spans="1:11" ht="19" thickBot="1"/>
    <row r="448" spans="1:11" ht="27" thickBot="1">
      <c r="A448" t="str">
        <f t="shared" ref="A448:A496" si="17">_xlfn.CONCAT(B448,C448)</f>
        <v>CRM Income Statement</v>
      </c>
      <c r="B448" t="s">
        <v>194</v>
      </c>
      <c r="C448" s="57" t="s">
        <v>705</v>
      </c>
      <c r="D448" s="183" t="s">
        <v>650</v>
      </c>
      <c r="E448" s="181" t="s">
        <v>1539</v>
      </c>
      <c r="F448" s="185" t="s">
        <v>651</v>
      </c>
      <c r="G448" s="105"/>
      <c r="H448" s="105"/>
      <c r="I448" s="109"/>
    </row>
    <row r="449" spans="1:11" ht="35" customHeight="1" thickBot="1">
      <c r="A449" t="str">
        <f t="shared" si="17"/>
        <v xml:space="preserve">CRM </v>
      </c>
      <c r="B449" t="s">
        <v>194</v>
      </c>
      <c r="C449" s="58"/>
      <c r="D449" s="184"/>
      <c r="E449" s="178" t="s">
        <v>1011</v>
      </c>
      <c r="F449" s="186"/>
      <c r="G449" s="105"/>
      <c r="H449" s="105"/>
      <c r="I449" s="109"/>
    </row>
    <row r="450" spans="1:11" ht="20" thickBot="1">
      <c r="A450" t="str">
        <f t="shared" si="17"/>
        <v>CRM Sales</v>
      </c>
      <c r="B450" t="s">
        <v>194</v>
      </c>
      <c r="C450" s="58" t="s">
        <v>124</v>
      </c>
      <c r="D450" s="179" t="s">
        <v>652</v>
      </c>
      <c r="E450" s="187" t="s">
        <v>1012</v>
      </c>
      <c r="F450" s="188">
        <v>8.3000000000000004E-2</v>
      </c>
      <c r="G450" s="106" t="str">
        <f>LEFT(E450,I450-1)</f>
        <v>9.44</v>
      </c>
      <c r="H450" s="106" t="str">
        <f>RIGHT(E450,1)</f>
        <v>B</v>
      </c>
      <c r="I450" s="110">
        <f>IF(FIND(H450,E450)=OR(1,2,3,4,5,6,7,8,9,0),FIND(H450,E450)+1,FIND(H450,E450))</f>
        <v>5</v>
      </c>
      <c r="J450" s="4">
        <f>IF(H450="B",G450*1000000000,IF(H450="M",G450*1000000,E450))</f>
        <v>9440000000</v>
      </c>
      <c r="K450" s="54" t="s">
        <v>691</v>
      </c>
    </row>
    <row r="451" spans="1:11" ht="58" thickBot="1">
      <c r="A451" t="str">
        <f t="shared" si="17"/>
        <v xml:space="preserve">CRM </v>
      </c>
      <c r="B451" t="s">
        <v>194</v>
      </c>
      <c r="C451" s="58"/>
      <c r="D451" s="180" t="s">
        <v>653</v>
      </c>
      <c r="E451" s="184"/>
      <c r="F451" s="189"/>
      <c r="G451" s="106"/>
      <c r="H451" s="106"/>
      <c r="I451" s="110"/>
      <c r="K451" s="54" t="s">
        <v>692</v>
      </c>
    </row>
    <row r="452" spans="1:11" ht="20" thickBot="1">
      <c r="A452" t="str">
        <f t="shared" si="17"/>
        <v>CRM Operating expense</v>
      </c>
      <c r="B452" t="s">
        <v>194</v>
      </c>
      <c r="C452" s="58" t="s">
        <v>654</v>
      </c>
      <c r="D452" s="179" t="s">
        <v>654</v>
      </c>
      <c r="E452" s="187" t="s">
        <v>1013</v>
      </c>
      <c r="F452" s="188">
        <v>7.6100000000000001E-2</v>
      </c>
      <c r="G452" s="106" t="str">
        <f>LEFT(E452,I452-1)</f>
        <v>5.39</v>
      </c>
      <c r="H452" s="106" t="str">
        <f>RIGHT(E452,1)</f>
        <v>B</v>
      </c>
      <c r="I452" s="110">
        <f>IF(FIND(H452,E452)=OR(1,2,3,4,5,6,7,8,9,0),FIND(H452,E452)+1,FIND(H452,E452))</f>
        <v>5</v>
      </c>
      <c r="J452" s="4">
        <f>IF(H452="B",G452*1000000000,IF(H452="M",G452*1000000,E452))</f>
        <v>5390000000</v>
      </c>
      <c r="K452" s="54" t="s">
        <v>693</v>
      </c>
    </row>
    <row r="453" spans="1:11" ht="39" thickBot="1">
      <c r="A453" t="str">
        <f t="shared" si="17"/>
        <v xml:space="preserve">CRM </v>
      </c>
      <c r="B453" t="s">
        <v>194</v>
      </c>
      <c r="C453" s="58"/>
      <c r="D453" s="180" t="s">
        <v>655</v>
      </c>
      <c r="E453" s="184"/>
      <c r="F453" s="189"/>
      <c r="G453" s="106"/>
      <c r="H453" s="106"/>
      <c r="I453" s="110"/>
      <c r="K453" s="54" t="s">
        <v>694</v>
      </c>
    </row>
    <row r="454" spans="1:11" ht="20" thickBot="1">
      <c r="A454" t="str">
        <f t="shared" si="17"/>
        <v>CRM Net income</v>
      </c>
      <c r="B454" t="s">
        <v>194</v>
      </c>
      <c r="C454" s="58" t="s">
        <v>656</v>
      </c>
      <c r="D454" s="179" t="s">
        <v>656</v>
      </c>
      <c r="E454" s="187" t="s">
        <v>765</v>
      </c>
      <c r="F454" s="188">
        <v>0.2475</v>
      </c>
      <c r="G454" s="106" t="str">
        <f>LEFT(E454,I454-1)</f>
        <v>1.53</v>
      </c>
      <c r="H454" s="106" t="str">
        <f>RIGHT(E454,1)</f>
        <v>B</v>
      </c>
      <c r="I454" s="110">
        <f>IF(FIND(H454,E454)=OR(1,2,3,4,5,6,7,8,9,0),FIND(H454,E454)+1,FIND(H454,E454))</f>
        <v>5</v>
      </c>
      <c r="J454" s="4">
        <f>IF(H454="B",G454*1000000000,IF(H454="M",G454*1000000,E454))</f>
        <v>1530000000</v>
      </c>
      <c r="K454" s="54" t="s">
        <v>33</v>
      </c>
    </row>
    <row r="455" spans="1:11" ht="58" thickBot="1">
      <c r="A455" t="str">
        <f t="shared" si="17"/>
        <v xml:space="preserve">CRM </v>
      </c>
      <c r="B455" t="s">
        <v>194</v>
      </c>
      <c r="C455" s="58"/>
      <c r="D455" s="180" t="s">
        <v>657</v>
      </c>
      <c r="E455" s="184"/>
      <c r="F455" s="189"/>
      <c r="G455" s="106"/>
      <c r="H455" s="106"/>
      <c r="I455" s="110"/>
      <c r="K455" s="54" t="s">
        <v>695</v>
      </c>
    </row>
    <row r="456" spans="1:11" ht="20" thickBot="1">
      <c r="A456" t="str">
        <f t="shared" si="17"/>
        <v>CRM Net profit margin</v>
      </c>
      <c r="B456" t="s">
        <v>194</v>
      </c>
      <c r="C456" s="58" t="s">
        <v>658</v>
      </c>
      <c r="D456" s="179" t="s">
        <v>658</v>
      </c>
      <c r="E456" s="187">
        <v>16.170000000000002</v>
      </c>
      <c r="F456" s="188">
        <v>0.1517</v>
      </c>
      <c r="G456" s="106" t="str">
        <f>LEFT(E456,I456-1)</f>
        <v>16.1</v>
      </c>
      <c r="H456" s="106" t="str">
        <f>RIGHT(E456,1)</f>
        <v>7</v>
      </c>
      <c r="I456" s="110">
        <f>IF(FIND(H456,E456)=OR(1,2,3,4,5,6,7,8,9,0),FIND(H456,E456)+1,FIND(H456,E456))</f>
        <v>5</v>
      </c>
      <c r="J456" s="4">
        <f>IF(H456="B",G456*1000000000,IF(H456="M",G456*1000000,E456))</f>
        <v>16.170000000000002</v>
      </c>
      <c r="K456" s="54" t="s">
        <v>696</v>
      </c>
    </row>
    <row r="457" spans="1:11" ht="39" thickBot="1">
      <c r="A457" t="str">
        <f t="shared" si="17"/>
        <v xml:space="preserve">CRM </v>
      </c>
      <c r="B457" t="s">
        <v>194</v>
      </c>
      <c r="C457" s="58"/>
      <c r="D457" s="180" t="s">
        <v>659</v>
      </c>
      <c r="E457" s="184"/>
      <c r="F457" s="189"/>
      <c r="G457" s="106"/>
      <c r="H457" s="106"/>
      <c r="I457" s="110"/>
      <c r="K457" s="54" t="s">
        <v>697</v>
      </c>
    </row>
    <row r="458" spans="1:11" ht="20" thickBot="1">
      <c r="A458" t="str">
        <f t="shared" si="17"/>
        <v>CRM EPS</v>
      </c>
      <c r="B458" t="s">
        <v>194</v>
      </c>
      <c r="C458" s="58" t="s">
        <v>113</v>
      </c>
      <c r="D458" s="179" t="s">
        <v>112</v>
      </c>
      <c r="E458" s="187">
        <v>2.41</v>
      </c>
      <c r="F458" s="188">
        <v>0.14219999999999999</v>
      </c>
      <c r="G458" s="106" t="str">
        <f>LEFT(E458,I458-1)</f>
        <v>2.4</v>
      </c>
      <c r="H458" s="106" t="str">
        <f>RIGHT(E458,1)</f>
        <v>1</v>
      </c>
      <c r="I458" s="110">
        <f>IF(FIND(H458,E458)=OR(1,2,3,4,5,6,7,8,9,0),FIND(H458,E458)+1,FIND(H458,E458))</f>
        <v>4</v>
      </c>
      <c r="J458" s="4">
        <f>IF(H458="B",G458*1000000000,IF(H458="M",G458*1000000,E458))</f>
        <v>2.41</v>
      </c>
      <c r="K458" s="54" t="s">
        <v>698</v>
      </c>
    </row>
    <row r="459" spans="1:11" ht="39" thickBot="1">
      <c r="A459" t="str">
        <f t="shared" si="17"/>
        <v xml:space="preserve">CRM </v>
      </c>
      <c r="B459" t="s">
        <v>194</v>
      </c>
      <c r="C459" s="58"/>
      <c r="D459" s="180" t="s">
        <v>660</v>
      </c>
      <c r="E459" s="184"/>
      <c r="F459" s="189"/>
      <c r="G459" s="106"/>
      <c r="H459" s="106"/>
      <c r="I459" s="110"/>
      <c r="K459" s="54" t="s">
        <v>699</v>
      </c>
    </row>
    <row r="460" spans="1:11" ht="20" thickBot="1">
      <c r="A460" t="str">
        <f t="shared" si="17"/>
        <v>CRM EBITDA</v>
      </c>
      <c r="B460" t="s">
        <v>194</v>
      </c>
      <c r="C460" s="58" t="s">
        <v>126</v>
      </c>
      <c r="D460" s="179" t="s">
        <v>126</v>
      </c>
      <c r="E460" s="187" t="s">
        <v>1014</v>
      </c>
      <c r="F460" s="188">
        <v>0.14269999999999999</v>
      </c>
      <c r="G460" s="106" t="str">
        <f>LEFT(E460,I460-1)</f>
        <v>2.76</v>
      </c>
      <c r="H460" s="106" t="str">
        <f>RIGHT(E460,1)</f>
        <v>B</v>
      </c>
      <c r="I460" s="110">
        <f>IF(FIND(H460,E460)=OR(1,2,3,4,5,6,7,8,9,0),FIND(H460,E460)+1,FIND(H460,E460))</f>
        <v>5</v>
      </c>
      <c r="J460" s="4">
        <f>IF(H460="B",G460*1000000000,IF(H460="M",G460*1000000,E460))</f>
        <v>2760000000</v>
      </c>
      <c r="K460" s="54" t="s">
        <v>126</v>
      </c>
    </row>
    <row r="461" spans="1:11" ht="77" thickBot="1">
      <c r="A461" t="str">
        <f t="shared" si="17"/>
        <v xml:space="preserve">CRM </v>
      </c>
      <c r="B461" t="s">
        <v>194</v>
      </c>
      <c r="C461" s="58"/>
      <c r="D461" s="180" t="s">
        <v>661</v>
      </c>
      <c r="E461" s="184"/>
      <c r="F461" s="189"/>
      <c r="G461" s="106"/>
      <c r="H461" s="106"/>
      <c r="I461" s="110"/>
      <c r="K461" s="54" t="s">
        <v>700</v>
      </c>
    </row>
    <row r="462" spans="1:11" ht="20" thickBot="1">
      <c r="A462" t="str">
        <f t="shared" si="17"/>
        <v>CRM Tax</v>
      </c>
      <c r="B462" t="s">
        <v>194</v>
      </c>
      <c r="C462" s="58" t="s">
        <v>725</v>
      </c>
      <c r="D462" s="179" t="s">
        <v>662</v>
      </c>
      <c r="E462" s="190">
        <v>0.12540000000000001</v>
      </c>
      <c r="F462" s="187" t="s">
        <v>664</v>
      </c>
      <c r="G462" s="106" t="str">
        <f>LEFT(E462,I462-1)</f>
        <v>0.125</v>
      </c>
      <c r="H462" s="106" t="str">
        <f>RIGHT(E462,1)</f>
        <v>4</v>
      </c>
      <c r="I462" s="110">
        <f>IF(FIND(H462,E462)=OR(1,2,3,4,5,6,7,8,9,0),FIND(H462,E462)+1,FIND(H462,E462))</f>
        <v>6</v>
      </c>
      <c r="J462" s="4">
        <f>IF(H462="B",G462*1000000000,IF(H462="M",G462*1000000,E462))</f>
        <v>0.12540000000000001</v>
      </c>
      <c r="K462" s="54" t="s">
        <v>701</v>
      </c>
    </row>
    <row r="463" spans="1:11" ht="20" thickBot="1">
      <c r="A463" t="str">
        <f t="shared" si="17"/>
        <v xml:space="preserve">CRM </v>
      </c>
      <c r="B463" t="s">
        <v>194</v>
      </c>
      <c r="C463" s="58"/>
      <c r="D463" s="182" t="s">
        <v>663</v>
      </c>
      <c r="E463" s="191"/>
      <c r="F463" s="192"/>
      <c r="G463" s="107"/>
      <c r="H463" s="107"/>
      <c r="I463" s="111"/>
    </row>
    <row r="464" spans="1:11" ht="19" thickBot="1">
      <c r="A464" t="str">
        <f t="shared" si="17"/>
        <v xml:space="preserve">CRM </v>
      </c>
      <c r="B464" t="s">
        <v>194</v>
      </c>
      <c r="C464" s="58"/>
    </row>
    <row r="465" spans="1:11" ht="27" thickBot="1">
      <c r="A465" t="str">
        <f t="shared" si="17"/>
        <v>CRM Balance Sheet</v>
      </c>
      <c r="B465" t="s">
        <v>194</v>
      </c>
      <c r="C465" s="57" t="s">
        <v>706</v>
      </c>
      <c r="D465" s="183" t="s">
        <v>650</v>
      </c>
      <c r="E465" s="181" t="s">
        <v>1539</v>
      </c>
      <c r="F465" s="185" t="s">
        <v>651</v>
      </c>
      <c r="G465" s="105"/>
      <c r="H465" s="105"/>
      <c r="I465" s="109"/>
    </row>
    <row r="466" spans="1:11" ht="35" customHeight="1" thickBot="1">
      <c r="A466" t="str">
        <f t="shared" si="17"/>
        <v xml:space="preserve">CRM </v>
      </c>
      <c r="B466" t="s">
        <v>194</v>
      </c>
      <c r="C466" s="58"/>
      <c r="D466" s="184"/>
      <c r="E466" s="178" t="s">
        <v>1011</v>
      </c>
      <c r="F466" s="186"/>
      <c r="G466" s="105"/>
      <c r="H466" s="105"/>
      <c r="I466" s="109"/>
    </row>
    <row r="467" spans="1:11" ht="20" thickBot="1">
      <c r="A467" t="str">
        <f t="shared" si="17"/>
        <v>CRM Cash and short-term investments</v>
      </c>
      <c r="B467" t="s">
        <v>194</v>
      </c>
      <c r="C467" s="58" t="s">
        <v>665</v>
      </c>
      <c r="D467" s="179" t="s">
        <v>665</v>
      </c>
      <c r="E467" s="187" t="s">
        <v>1015</v>
      </c>
      <c r="F467" s="188">
        <v>7.5399999999999995E-2</v>
      </c>
      <c r="G467" s="106" t="str">
        <f>LEFT(E467,I467-1)</f>
        <v>12.76</v>
      </c>
      <c r="H467" s="106" t="str">
        <f>RIGHT(E467,1)</f>
        <v>B</v>
      </c>
      <c r="I467" s="110">
        <f>IF(FIND(H467,E467)=OR(1,2,3,4,5,6,7,8,9,0),FIND(H467,E467)+1,FIND(H467,E467))</f>
        <v>6</v>
      </c>
      <c r="J467" s="4">
        <f t="shared" ref="J467:J468" si="18">IF(H467="B",G467*1000000000,IF(H467="M",G467*1000000,E467))</f>
        <v>12760000000</v>
      </c>
      <c r="K467" s="54" t="s">
        <v>702</v>
      </c>
    </row>
    <row r="468" spans="1:11" ht="39" thickBot="1">
      <c r="A468" t="str">
        <f t="shared" si="17"/>
        <v xml:space="preserve">CRM </v>
      </c>
      <c r="B468" t="s">
        <v>194</v>
      </c>
      <c r="C468" s="58"/>
      <c r="D468" s="180" t="s">
        <v>666</v>
      </c>
      <c r="E468" s="184"/>
      <c r="F468" s="189"/>
      <c r="G468" s="106"/>
      <c r="H468" s="106"/>
      <c r="I468" s="110"/>
      <c r="J468" s="4">
        <f t="shared" si="18"/>
        <v>0</v>
      </c>
    </row>
    <row r="469" spans="1:11" ht="20" thickBot="1">
      <c r="A469" t="str">
        <f t="shared" si="17"/>
        <v>CRM Total assets</v>
      </c>
      <c r="B469" t="s">
        <v>194</v>
      </c>
      <c r="C469" s="58" t="s">
        <v>667</v>
      </c>
      <c r="D469" s="179" t="s">
        <v>667</v>
      </c>
      <c r="E469" s="187" t="s">
        <v>1016</v>
      </c>
      <c r="F469" s="188">
        <v>4.1000000000000003E-3</v>
      </c>
      <c r="G469" s="106" t="str">
        <f>LEFT(E469,I469-1)</f>
        <v>91.40</v>
      </c>
      <c r="H469" s="106" t="str">
        <f>RIGHT(E469,1)</f>
        <v>B</v>
      </c>
      <c r="I469" s="110">
        <f>IF(FIND(H469,E469)=OR(1,2,3,4,5,6,7,8,9,0),FIND(H469,E469)+1,FIND(H469,E469))</f>
        <v>6</v>
      </c>
      <c r="K469" s="54" t="s">
        <v>703</v>
      </c>
    </row>
    <row r="470" spans="1:11" ht="20" thickBot="1">
      <c r="A470" t="str">
        <f t="shared" si="17"/>
        <v xml:space="preserve">CRM </v>
      </c>
      <c r="B470" t="s">
        <v>194</v>
      </c>
      <c r="C470" s="58"/>
      <c r="D470" s="180" t="s">
        <v>668</v>
      </c>
      <c r="E470" s="184"/>
      <c r="F470" s="189"/>
      <c r="G470" s="106"/>
      <c r="H470" s="106"/>
      <c r="I470" s="110"/>
    </row>
    <row r="471" spans="1:11" ht="20" thickBot="1">
      <c r="A471" t="str">
        <f t="shared" si="17"/>
        <v>CRM Total debt</v>
      </c>
      <c r="B471" t="s">
        <v>194</v>
      </c>
      <c r="C471" s="58" t="s">
        <v>723</v>
      </c>
      <c r="D471" s="179" t="s">
        <v>669</v>
      </c>
      <c r="E471" s="187" t="s">
        <v>1017</v>
      </c>
      <c r="F471" s="188">
        <v>-1.9E-3</v>
      </c>
      <c r="G471" s="106" t="str">
        <f>LEFT(E471,I471-1)</f>
        <v>32.87</v>
      </c>
      <c r="H471" s="106" t="str">
        <f>RIGHT(E471,1)</f>
        <v>B</v>
      </c>
      <c r="I471" s="110">
        <f>IF(FIND(H471,E471)=OR(1,2,3,4,5,6,7,8,9,0),FIND(H471,E471)+1,FIND(H471,E471))</f>
        <v>6</v>
      </c>
      <c r="J471" s="4">
        <f>IF(H471="B",G471*1000000000,IF(H471="M",G471*1000000,E471))</f>
        <v>32869999999.999996</v>
      </c>
      <c r="K471" s="54" t="s">
        <v>704</v>
      </c>
    </row>
    <row r="472" spans="1:11" ht="20" thickBot="1">
      <c r="A472" t="str">
        <f t="shared" si="17"/>
        <v xml:space="preserve">CRM </v>
      </c>
      <c r="B472" t="s">
        <v>194</v>
      </c>
      <c r="C472" s="58"/>
      <c r="D472" s="180" t="s">
        <v>670</v>
      </c>
      <c r="E472" s="184"/>
      <c r="F472" s="189"/>
      <c r="G472" s="106"/>
      <c r="H472" s="106"/>
      <c r="I472" s="110"/>
    </row>
    <row r="473" spans="1:11" ht="20" thickBot="1">
      <c r="A473" t="str">
        <f t="shared" si="17"/>
        <v>CRM Total equity</v>
      </c>
      <c r="B473" t="s">
        <v>194</v>
      </c>
      <c r="C473" s="58" t="s">
        <v>671</v>
      </c>
      <c r="D473" s="179" t="s">
        <v>671</v>
      </c>
      <c r="E473" s="187" t="s">
        <v>1018</v>
      </c>
      <c r="F473" s="187" t="s">
        <v>664</v>
      </c>
      <c r="G473" s="106" t="str">
        <f>LEFT(E473,I473-1)</f>
        <v>58.52</v>
      </c>
      <c r="H473" s="106" t="str">
        <f>RIGHT(E473,1)</f>
        <v>B</v>
      </c>
      <c r="I473" s="110">
        <f>IF(FIND(H473,E473)=OR(1,2,3,4,5,6,7,8,9,0),FIND(H473,E473)+1,FIND(H473,E473))</f>
        <v>6</v>
      </c>
      <c r="J473" s="4">
        <f>IF(H473="B",G473*1000000000,IF(H473="M",G473*1000000,E473))</f>
        <v>58520000000</v>
      </c>
      <c r="K473" s="54" t="s">
        <v>713</v>
      </c>
    </row>
    <row r="474" spans="1:11" ht="39" thickBot="1">
      <c r="A474" t="str">
        <f t="shared" si="17"/>
        <v xml:space="preserve">CRM </v>
      </c>
      <c r="B474" t="s">
        <v>194</v>
      </c>
      <c r="C474" s="58"/>
      <c r="D474" s="180" t="s">
        <v>672</v>
      </c>
      <c r="E474" s="184"/>
      <c r="F474" s="184"/>
      <c r="G474" s="107"/>
      <c r="H474" s="107"/>
      <c r="I474" s="111"/>
    </row>
    <row r="475" spans="1:11" ht="20" thickBot="1">
      <c r="A475" t="str">
        <f t="shared" si="17"/>
        <v>CRM Shares outstanding</v>
      </c>
      <c r="B475" t="s">
        <v>194</v>
      </c>
      <c r="C475" s="58" t="s">
        <v>673</v>
      </c>
      <c r="D475" s="179" t="s">
        <v>673</v>
      </c>
      <c r="E475" s="187" t="s">
        <v>1019</v>
      </c>
      <c r="F475" s="187" t="s">
        <v>664</v>
      </c>
      <c r="G475" s="106" t="str">
        <f>LEFT(E475,I475-1)</f>
        <v>957.00</v>
      </c>
      <c r="H475" s="106" t="str">
        <f>RIGHT(E475,1)</f>
        <v>M</v>
      </c>
      <c r="I475" s="110">
        <f>IF(FIND(H475,E475)=OR(1,2,3,4,5,6,7,8,9,0),FIND(H475,E475)+1,FIND(H475,E475))</f>
        <v>7</v>
      </c>
      <c r="J475" s="4">
        <f>IF(H475="B",G475*1000000000,IF(H475="M",G475*1000000,E475))</f>
        <v>957000000</v>
      </c>
      <c r="K475" s="54" t="s">
        <v>714</v>
      </c>
    </row>
    <row r="476" spans="1:11" ht="39" thickBot="1">
      <c r="A476" t="str">
        <f t="shared" si="17"/>
        <v xml:space="preserve">CRM </v>
      </c>
      <c r="B476" t="s">
        <v>194</v>
      </c>
      <c r="C476" s="58"/>
      <c r="D476" s="180" t="s">
        <v>674</v>
      </c>
      <c r="E476" s="184"/>
      <c r="F476" s="184"/>
      <c r="G476" s="107"/>
      <c r="H476" s="107"/>
      <c r="I476" s="111"/>
    </row>
    <row r="477" spans="1:11" ht="20" thickBot="1">
      <c r="A477" t="str">
        <f t="shared" si="17"/>
        <v>CRM P/BV</v>
      </c>
      <c r="B477" t="s">
        <v>194</v>
      </c>
      <c r="C477" s="58" t="s">
        <v>105</v>
      </c>
      <c r="D477" s="179" t="s">
        <v>675</v>
      </c>
      <c r="E477" s="187">
        <v>5.47</v>
      </c>
      <c r="F477" s="187" t="s">
        <v>664</v>
      </c>
      <c r="G477" s="106" t="str">
        <f>LEFT(E477,I477-1)</f>
        <v>5.4</v>
      </c>
      <c r="H477" s="106" t="str">
        <f>RIGHT(E477,1)</f>
        <v>7</v>
      </c>
      <c r="I477" s="110">
        <f>IF(FIND(H477,E477)=OR(1,2,3,4,5,6,7,8,9,0),FIND(H477,E477)+1,FIND(H477,E477))</f>
        <v>4</v>
      </c>
      <c r="J477" s="4">
        <f>IF(H477="B",G477*1000000000,IF(H477="M",G477*1000000,E477))</f>
        <v>5.47</v>
      </c>
      <c r="K477" s="54" t="s">
        <v>715</v>
      </c>
    </row>
    <row r="478" spans="1:11" ht="58" thickBot="1">
      <c r="A478" t="str">
        <f t="shared" si="17"/>
        <v xml:space="preserve">CRM </v>
      </c>
      <c r="B478" t="s">
        <v>194</v>
      </c>
      <c r="C478" s="58"/>
      <c r="D478" s="180" t="s">
        <v>676</v>
      </c>
      <c r="E478" s="184"/>
      <c r="F478" s="184"/>
      <c r="G478" s="107"/>
      <c r="H478" s="107"/>
      <c r="I478" s="111"/>
    </row>
    <row r="479" spans="1:11" ht="20" thickBot="1">
      <c r="A479" t="str">
        <f t="shared" si="17"/>
        <v>CRM Return on assets</v>
      </c>
      <c r="B479" t="s">
        <v>194</v>
      </c>
      <c r="C479" s="58" t="s">
        <v>677</v>
      </c>
      <c r="D479" s="179" t="s">
        <v>677</v>
      </c>
      <c r="E479" s="190">
        <v>5.3100000000000001E-2</v>
      </c>
      <c r="F479" s="187" t="s">
        <v>664</v>
      </c>
      <c r="G479" s="106" t="str">
        <f>LEFT(E479,I479-1)</f>
        <v>0.053</v>
      </c>
      <c r="H479" s="106" t="str">
        <f>RIGHT(E479,1)</f>
        <v>1</v>
      </c>
      <c r="I479" s="110">
        <f>IF(FIND(H479,E479)=OR(1,2,3,4,5,6,7,8,9,0),FIND(H479,E479)+1,FIND(H479,E479))</f>
        <v>6</v>
      </c>
      <c r="J479" s="4">
        <f>IF(H479="B",G479*1000000000,IF(H479="M",G479*1000000,E479))</f>
        <v>5.3100000000000001E-2</v>
      </c>
      <c r="K479" s="54" t="s">
        <v>716</v>
      </c>
    </row>
    <row r="480" spans="1:11" ht="39" thickBot="1">
      <c r="A480" t="str">
        <f t="shared" si="17"/>
        <v xml:space="preserve">CRM </v>
      </c>
      <c r="B480" t="s">
        <v>194</v>
      </c>
      <c r="C480" s="58"/>
      <c r="D480" s="180" t="s">
        <v>678</v>
      </c>
      <c r="E480" s="193"/>
      <c r="F480" s="184"/>
      <c r="G480" s="107"/>
      <c r="H480" s="107"/>
      <c r="I480" s="111"/>
    </row>
    <row r="481" spans="1:11" ht="20" thickBot="1">
      <c r="A481" t="str">
        <f t="shared" si="17"/>
        <v>CRM Return on capital</v>
      </c>
      <c r="B481" t="s">
        <v>194</v>
      </c>
      <c r="C481" s="58" t="s">
        <v>679</v>
      </c>
      <c r="D481" s="179" t="s">
        <v>679</v>
      </c>
      <c r="E481" s="190">
        <v>6.93E-2</v>
      </c>
      <c r="F481" s="187" t="s">
        <v>664</v>
      </c>
      <c r="G481" s="106" t="str">
        <f>LEFT(E481,I481-1)</f>
        <v>0.069</v>
      </c>
      <c r="H481" s="106" t="str">
        <f>RIGHT(E481,1)</f>
        <v>3</v>
      </c>
      <c r="I481" s="110">
        <f>IF(FIND(H481,E481)=OR(1,2,3,4,5,6,7,8,9,0),FIND(H481,E481)+1,FIND(H481,E481))</f>
        <v>6</v>
      </c>
      <c r="J481" s="4">
        <f>IF(H481="B",G481*1000000000,IF(H481="M",G481*1000000,E481))</f>
        <v>6.93E-2</v>
      </c>
      <c r="K481" s="54" t="s">
        <v>717</v>
      </c>
    </row>
    <row r="482" spans="1:11" ht="39" thickBot="1">
      <c r="A482" t="str">
        <f t="shared" si="17"/>
        <v xml:space="preserve">CRM </v>
      </c>
      <c r="B482" t="s">
        <v>194</v>
      </c>
      <c r="C482" s="58"/>
      <c r="D482" s="182" t="s">
        <v>680</v>
      </c>
      <c r="E482" s="191"/>
      <c r="F482" s="192"/>
      <c r="G482" s="107"/>
      <c r="H482" s="107"/>
      <c r="I482" s="111"/>
    </row>
    <row r="483" spans="1:11" ht="19" thickBot="1">
      <c r="A483" t="str">
        <f t="shared" si="17"/>
        <v xml:space="preserve">CRM </v>
      </c>
      <c r="B483" t="s">
        <v>194</v>
      </c>
      <c r="C483" s="58"/>
    </row>
    <row r="484" spans="1:11" ht="27" thickBot="1">
      <c r="A484" t="str">
        <f t="shared" si="17"/>
        <v>CRM Cash Flow</v>
      </c>
      <c r="B484" t="s">
        <v>194</v>
      </c>
      <c r="C484" s="57" t="s">
        <v>707</v>
      </c>
      <c r="D484" s="183" t="s">
        <v>650</v>
      </c>
      <c r="E484" s="181" t="s">
        <v>1539</v>
      </c>
      <c r="F484" s="185" t="s">
        <v>651</v>
      </c>
      <c r="G484" s="105"/>
      <c r="H484" s="105"/>
      <c r="I484" s="109"/>
    </row>
    <row r="485" spans="1:11" ht="35" customHeight="1" thickBot="1">
      <c r="A485" t="str">
        <f t="shared" si="17"/>
        <v xml:space="preserve">CRM </v>
      </c>
      <c r="B485" t="s">
        <v>194</v>
      </c>
      <c r="C485" s="58"/>
      <c r="D485" s="184"/>
      <c r="E485" s="178" t="s">
        <v>1011</v>
      </c>
      <c r="F485" s="186"/>
      <c r="G485" s="105"/>
      <c r="H485" s="105"/>
      <c r="I485" s="109"/>
    </row>
    <row r="486" spans="1:11" ht="20" thickBot="1">
      <c r="A486" t="str">
        <f t="shared" si="17"/>
        <v>CRM Net income</v>
      </c>
      <c r="B486" t="s">
        <v>194</v>
      </c>
      <c r="C486" s="58" t="s">
        <v>656</v>
      </c>
      <c r="D486" s="179" t="s">
        <v>656</v>
      </c>
      <c r="E486" s="187" t="s">
        <v>765</v>
      </c>
      <c r="F486" s="188">
        <v>0.2475</v>
      </c>
      <c r="G486" s="106" t="str">
        <f>LEFT(E486,I486-1)</f>
        <v>1.53</v>
      </c>
      <c r="H486" s="106" t="str">
        <f>RIGHT(E486,1)</f>
        <v>B</v>
      </c>
      <c r="I486" s="110">
        <f>IF(FIND(H486,E486)=OR(1,2,3,4,5,6,7,8,9,0),FIND(H486,E486)+1,FIND(H486,E486))</f>
        <v>5</v>
      </c>
      <c r="J486" s="4">
        <f>IF(H486="B",G486*1000000000,IF(H486="M",G486*1000000,E486))</f>
        <v>1530000000</v>
      </c>
      <c r="K486" s="54" t="s">
        <v>33</v>
      </c>
    </row>
    <row r="487" spans="1:11" ht="39" thickBot="1">
      <c r="A487" t="str">
        <f t="shared" si="17"/>
        <v xml:space="preserve">CRM </v>
      </c>
      <c r="B487" t="s">
        <v>194</v>
      </c>
      <c r="C487" s="58"/>
      <c r="D487" s="180" t="s">
        <v>657</v>
      </c>
      <c r="E487" s="184"/>
      <c r="F487" s="189"/>
      <c r="G487" s="106"/>
      <c r="H487" s="106"/>
      <c r="I487" s="110"/>
    </row>
    <row r="488" spans="1:11" ht="20" thickBot="1">
      <c r="A488" t="str">
        <f t="shared" si="17"/>
        <v>CRM Cash from operations</v>
      </c>
      <c r="B488" t="s">
        <v>194</v>
      </c>
      <c r="C488" s="58" t="s">
        <v>681</v>
      </c>
      <c r="D488" s="179" t="s">
        <v>681</v>
      </c>
      <c r="E488" s="187" t="s">
        <v>837</v>
      </c>
      <c r="F488" s="188">
        <v>0.2944</v>
      </c>
      <c r="G488" s="106" t="str">
        <f>LEFT(E488,I488-1)</f>
        <v>1.98</v>
      </c>
      <c r="H488" s="106" t="str">
        <f>RIGHT(E488,1)</f>
        <v>B</v>
      </c>
      <c r="I488" s="110">
        <f>IF(FIND(H488,E488)=OR(1,2,3,4,5,6,7,8,9,0),FIND(H488,E488)+1,FIND(H488,E488))</f>
        <v>5</v>
      </c>
      <c r="J488" s="4">
        <f>IF(H488="B",G488*1000000000,IF(H488="M",G488*1000000,E488))</f>
        <v>1980000000</v>
      </c>
      <c r="K488" s="54" t="s">
        <v>718</v>
      </c>
    </row>
    <row r="489" spans="1:11" ht="20" thickBot="1">
      <c r="A489" t="str">
        <f t="shared" si="17"/>
        <v xml:space="preserve">CRM </v>
      </c>
      <c r="B489" t="s">
        <v>194</v>
      </c>
      <c r="C489" s="58"/>
      <c r="D489" s="180" t="s">
        <v>682</v>
      </c>
      <c r="E489" s="184"/>
      <c r="F489" s="189"/>
      <c r="G489" s="106"/>
      <c r="H489" s="106"/>
      <c r="I489" s="110"/>
    </row>
    <row r="490" spans="1:11" ht="20" thickBot="1">
      <c r="A490" t="str">
        <f t="shared" si="17"/>
        <v>CRM Cash from investing</v>
      </c>
      <c r="B490" t="s">
        <v>194</v>
      </c>
      <c r="C490" s="58" t="s">
        <v>683</v>
      </c>
      <c r="D490" s="179" t="s">
        <v>683</v>
      </c>
      <c r="E490" s="187" t="s">
        <v>1020</v>
      </c>
      <c r="F490" s="188">
        <v>-3.0185</v>
      </c>
      <c r="G490" s="106" t="str">
        <f>LEFT(E490,I490-1)</f>
        <v>-217.00</v>
      </c>
      <c r="H490" s="106" t="str">
        <f>RIGHT(E490,1)</f>
        <v>M</v>
      </c>
      <c r="I490" s="110">
        <f>IF(FIND(H490,E490)=OR(1,2,3,4,5,6,7,8,9,0),FIND(H490,E490)+1,FIND(H490,E490))</f>
        <v>8</v>
      </c>
      <c r="J490" s="4">
        <f>IF(H490="B",G490*1000000000,IF(H490="M",G490*1000000,E490))</f>
        <v>-217000000</v>
      </c>
      <c r="K490" s="54" t="s">
        <v>719</v>
      </c>
    </row>
    <row r="491" spans="1:11" ht="39" thickBot="1">
      <c r="A491" t="str">
        <f t="shared" si="17"/>
        <v xml:space="preserve">CRM </v>
      </c>
      <c r="B491" t="s">
        <v>194</v>
      </c>
      <c r="C491" s="58"/>
      <c r="D491" s="180" t="s">
        <v>684</v>
      </c>
      <c r="E491" s="184"/>
      <c r="F491" s="189"/>
      <c r="G491" s="106"/>
      <c r="H491" s="106"/>
      <c r="I491" s="110"/>
    </row>
    <row r="492" spans="1:11" ht="20" thickBot="1">
      <c r="A492" t="str">
        <f t="shared" si="17"/>
        <v>CRM Cash from financing</v>
      </c>
      <c r="B492" t="s">
        <v>194</v>
      </c>
      <c r="C492" s="58" t="s">
        <v>685</v>
      </c>
      <c r="D492" s="179" t="s">
        <v>685</v>
      </c>
      <c r="E492" s="187" t="s">
        <v>1021</v>
      </c>
      <c r="F492" s="188">
        <v>0.1807</v>
      </c>
      <c r="G492" s="106" t="str">
        <f>LEFT(E492,I492-1)</f>
        <v>-1.45</v>
      </c>
      <c r="H492" s="106" t="str">
        <f>RIGHT(E492,1)</f>
        <v>B</v>
      </c>
      <c r="I492" s="110">
        <f>IF(FIND(H492,E492)=OR(1,2,3,4,5,6,7,8,9,0),FIND(H492,E492)+1,FIND(H492,E492))</f>
        <v>6</v>
      </c>
      <c r="J492" s="4">
        <f>IF(H492="B",G492*1000000000,IF(H492="M",G492*1000000,E492))</f>
        <v>-1450000000</v>
      </c>
      <c r="K492" s="54" t="s">
        <v>720</v>
      </c>
    </row>
    <row r="493" spans="1:11" ht="39" thickBot="1">
      <c r="A493" t="str">
        <f t="shared" si="17"/>
        <v xml:space="preserve">CRM </v>
      </c>
      <c r="B493" t="s">
        <v>194</v>
      </c>
      <c r="C493" s="58"/>
      <c r="D493" s="180" t="s">
        <v>686</v>
      </c>
      <c r="E493" s="184"/>
      <c r="F493" s="189"/>
      <c r="G493" s="106"/>
      <c r="H493" s="106"/>
      <c r="I493" s="110"/>
    </row>
    <row r="494" spans="1:11" ht="20" thickBot="1">
      <c r="A494" t="str">
        <f t="shared" si="17"/>
        <v>CRM Net change in cash</v>
      </c>
      <c r="B494" t="s">
        <v>194</v>
      </c>
      <c r="C494" s="58" t="s">
        <v>687</v>
      </c>
      <c r="D494" s="179" t="s">
        <v>687</v>
      </c>
      <c r="E494" s="187" t="s">
        <v>1022</v>
      </c>
      <c r="F494" s="188">
        <v>1.9875</v>
      </c>
      <c r="G494" s="106" t="str">
        <f>LEFT(E494,I494-1)</f>
        <v>315.00</v>
      </c>
      <c r="H494" s="106" t="str">
        <f>RIGHT(E494,1)</f>
        <v>M</v>
      </c>
      <c r="I494" s="110">
        <f>IF(FIND(H494,E494)=OR(1,2,3,4,5,6,7,8,9,0),FIND(H494,E494)+1,FIND(H494,E494))</f>
        <v>7</v>
      </c>
      <c r="J494" s="4">
        <f>IF(H494="B",G494*1000000000,IF(H494="M",G494*1000000,E494))</f>
        <v>315000000</v>
      </c>
      <c r="K494" s="54" t="s">
        <v>721</v>
      </c>
    </row>
    <row r="495" spans="1:11" ht="39" thickBot="1">
      <c r="A495" t="str">
        <f t="shared" si="17"/>
        <v xml:space="preserve">CRM </v>
      </c>
      <c r="B495" t="s">
        <v>194</v>
      </c>
      <c r="C495" s="58"/>
      <c r="D495" s="180" t="s">
        <v>688</v>
      </c>
      <c r="E495" s="184"/>
      <c r="F495" s="189"/>
      <c r="G495" s="106"/>
      <c r="H495" s="106"/>
      <c r="I495" s="110"/>
    </row>
    <row r="496" spans="1:11" ht="19">
      <c r="A496" t="str">
        <f t="shared" si="17"/>
        <v>CRM Free cash flow</v>
      </c>
      <c r="B496" t="s">
        <v>194</v>
      </c>
      <c r="C496" s="58" t="s">
        <v>689</v>
      </c>
      <c r="D496" s="179" t="s">
        <v>689</v>
      </c>
      <c r="E496" s="187" t="s">
        <v>740</v>
      </c>
      <c r="F496" s="188">
        <v>0.15190000000000001</v>
      </c>
      <c r="G496" s="106" t="str">
        <f>LEFT(E496,I496-1)</f>
        <v>2.15</v>
      </c>
      <c r="H496" s="106" t="str">
        <f>RIGHT(E496,1)</f>
        <v>B</v>
      </c>
      <c r="I496" s="110">
        <f>IF(FIND(H496,E496)=OR(1,2,3,4,5,6,7,8,9,0),FIND(H496,E496)+1,FIND(H496,E496))</f>
        <v>5</v>
      </c>
      <c r="J496" s="4">
        <f>IF(H496="B",G496*1000000000,IF(H496="M",G496*1000000,E496))</f>
        <v>2150000000</v>
      </c>
      <c r="K496" s="54" t="s">
        <v>722</v>
      </c>
    </row>
    <row r="497" spans="1:11" ht="39" thickBot="1">
      <c r="D497" s="182" t="s">
        <v>690</v>
      </c>
      <c r="E497" s="192"/>
      <c r="F497" s="194"/>
    </row>
    <row r="500" spans="1:11" ht="28">
      <c r="C500" s="101" t="s">
        <v>751</v>
      </c>
    </row>
    <row r="501" spans="1:11">
      <c r="A501" t="str">
        <f t="shared" ref="A501" si="19">_xlfn.CONCAT(B501,C501)</f>
        <v>CSCO Web</v>
      </c>
      <c r="B501" t="s">
        <v>180</v>
      </c>
      <c r="C501" t="s">
        <v>850</v>
      </c>
      <c r="D501" s="1" t="s">
        <v>752</v>
      </c>
    </row>
    <row r="502" spans="1:11" ht="19" thickBot="1"/>
    <row r="503" spans="1:11" ht="27" thickBot="1">
      <c r="A503" t="str">
        <f t="shared" ref="A503:A552" si="20">_xlfn.CONCAT(B503,C503)</f>
        <v>CSCO Income Statement</v>
      </c>
      <c r="B503" t="s">
        <v>180</v>
      </c>
      <c r="C503" s="57" t="s">
        <v>705</v>
      </c>
      <c r="D503" s="183" t="s">
        <v>650</v>
      </c>
      <c r="E503" s="181" t="s">
        <v>1539</v>
      </c>
      <c r="F503" s="185" t="s">
        <v>651</v>
      </c>
    </row>
    <row r="504" spans="1:11" ht="19" customHeight="1" thickBot="1">
      <c r="A504" t="str">
        <f t="shared" si="20"/>
        <v xml:space="preserve">CSCO </v>
      </c>
      <c r="B504" t="s">
        <v>180</v>
      </c>
      <c r="C504" s="58"/>
      <c r="D504" s="184"/>
      <c r="E504" s="178" t="s">
        <v>1217</v>
      </c>
      <c r="F504" s="186"/>
    </row>
    <row r="505" spans="1:11" ht="20" thickBot="1">
      <c r="A505" t="str">
        <f t="shared" si="20"/>
        <v>CSCO Sales</v>
      </c>
      <c r="B505" t="s">
        <v>180</v>
      </c>
      <c r="C505" s="58" t="s">
        <v>124</v>
      </c>
      <c r="D505" s="179" t="s">
        <v>652</v>
      </c>
      <c r="E505" s="187" t="s">
        <v>1218</v>
      </c>
      <c r="F505" s="188">
        <v>-5.6399999999999999E-2</v>
      </c>
      <c r="G505" s="106" t="str">
        <f>LEFT(E505,I505-1)</f>
        <v>13.84</v>
      </c>
      <c r="H505" s="106" t="str">
        <f>RIGHT(E505,1)</f>
        <v>B</v>
      </c>
      <c r="I505" s="110">
        <f>IF(FIND(H505,E505)=OR(1,2,3,4,5,6,7,8,9,0),FIND(H505,E505)+1,FIND(H505,E505))</f>
        <v>6</v>
      </c>
      <c r="J505" s="4">
        <f>IF(H505="B",G505*1000000000,IF(H505="M",G505*1000000,E505))</f>
        <v>13840000000</v>
      </c>
      <c r="K505" s="54" t="s">
        <v>691</v>
      </c>
    </row>
    <row r="506" spans="1:11" ht="58" thickBot="1">
      <c r="A506" t="str">
        <f t="shared" si="20"/>
        <v xml:space="preserve">CSCO </v>
      </c>
      <c r="B506" t="s">
        <v>180</v>
      </c>
      <c r="C506" s="58"/>
      <c r="D506" s="180" t="s">
        <v>653</v>
      </c>
      <c r="E506" s="184"/>
      <c r="F506" s="189"/>
      <c r="G506" s="106"/>
      <c r="H506" s="106"/>
      <c r="I506" s="110"/>
      <c r="K506" s="54" t="s">
        <v>692</v>
      </c>
    </row>
    <row r="507" spans="1:11" ht="20" thickBot="1">
      <c r="A507" t="str">
        <f t="shared" si="20"/>
        <v>CSCO Operating expense</v>
      </c>
      <c r="B507" t="s">
        <v>180</v>
      </c>
      <c r="C507" s="58" t="s">
        <v>654</v>
      </c>
      <c r="D507" s="179" t="s">
        <v>654</v>
      </c>
      <c r="E507" s="187" t="s">
        <v>1219</v>
      </c>
      <c r="F507" s="188">
        <v>0.18759999999999999</v>
      </c>
      <c r="G507" s="106" t="str">
        <f>LEFT(E507,I507-1)</f>
        <v>6.09</v>
      </c>
      <c r="H507" s="106" t="str">
        <f>RIGHT(E507,1)</f>
        <v>B</v>
      </c>
      <c r="I507" s="110">
        <f>IF(FIND(H507,E507)=OR(1,2,3,4,5,6,7,8,9,0),FIND(H507,E507)+1,FIND(H507,E507))</f>
        <v>5</v>
      </c>
      <c r="J507" s="4">
        <f>IF(H507="B",G507*1000000000,IF(H507="M",G507*1000000,E507))</f>
        <v>6090000000</v>
      </c>
      <c r="K507" s="54" t="s">
        <v>693</v>
      </c>
    </row>
    <row r="508" spans="1:11" ht="39" thickBot="1">
      <c r="A508" t="str">
        <f t="shared" si="20"/>
        <v xml:space="preserve">CSCO </v>
      </c>
      <c r="B508" t="s">
        <v>180</v>
      </c>
      <c r="C508" s="58"/>
      <c r="D508" s="180" t="s">
        <v>655</v>
      </c>
      <c r="E508" s="184"/>
      <c r="F508" s="189"/>
      <c r="G508" s="106"/>
      <c r="H508" s="106"/>
      <c r="I508" s="110"/>
      <c r="K508" s="54" t="s">
        <v>694</v>
      </c>
    </row>
    <row r="509" spans="1:11" ht="20" thickBot="1">
      <c r="A509" t="str">
        <f t="shared" si="20"/>
        <v>CSCO Net income</v>
      </c>
      <c r="B509" t="s">
        <v>180</v>
      </c>
      <c r="C509" s="58" t="s">
        <v>656</v>
      </c>
      <c r="D509" s="179" t="s">
        <v>656</v>
      </c>
      <c r="E509" s="187" t="s">
        <v>1220</v>
      </c>
      <c r="F509" s="188">
        <v>-0.25480000000000003</v>
      </c>
      <c r="G509" s="106" t="str">
        <f>LEFT(E509,I509-1)</f>
        <v>2.71</v>
      </c>
      <c r="H509" s="106" t="str">
        <f>RIGHT(E509,1)</f>
        <v>B</v>
      </c>
      <c r="I509" s="110">
        <f>IF(FIND(H509,E509)=OR(1,2,3,4,5,6,7,8,9,0),FIND(H509,E509)+1,FIND(H509,E509))</f>
        <v>5</v>
      </c>
      <c r="J509" s="4">
        <f>IF(H509="B",G509*1000000000,IF(H509="M",G509*1000000,E509))</f>
        <v>2710000000</v>
      </c>
      <c r="K509" s="54" t="s">
        <v>33</v>
      </c>
    </row>
    <row r="510" spans="1:11" ht="58" thickBot="1">
      <c r="A510" t="str">
        <f t="shared" si="20"/>
        <v xml:space="preserve">CSCO </v>
      </c>
      <c r="B510" t="s">
        <v>180</v>
      </c>
      <c r="C510" s="58"/>
      <c r="D510" s="180" t="s">
        <v>657</v>
      </c>
      <c r="E510" s="184"/>
      <c r="F510" s="189"/>
      <c r="G510" s="106"/>
      <c r="H510" s="106"/>
      <c r="I510" s="110"/>
      <c r="K510" s="54" t="s">
        <v>695</v>
      </c>
    </row>
    <row r="511" spans="1:11" ht="20" thickBot="1">
      <c r="A511" t="str">
        <f t="shared" si="20"/>
        <v>CSCO Net profit margin</v>
      </c>
      <c r="B511" t="s">
        <v>180</v>
      </c>
      <c r="C511" s="58" t="s">
        <v>658</v>
      </c>
      <c r="D511" s="179" t="s">
        <v>658</v>
      </c>
      <c r="E511" s="187">
        <v>19.59</v>
      </c>
      <c r="F511" s="188">
        <v>-0.21010000000000001</v>
      </c>
      <c r="G511" s="106" t="str">
        <f>LEFT(E511,I511-1)</f>
        <v>1</v>
      </c>
      <c r="H511" s="106" t="str">
        <f>RIGHT(E511,1)</f>
        <v>9</v>
      </c>
      <c r="I511" s="110">
        <f>IF(FIND(H511,E511)=OR(1,2,3,4,5,6,7,8,9,0),FIND(H511,E511)+1,FIND(H511,E511))</f>
        <v>2</v>
      </c>
      <c r="J511" s="4">
        <f>IF(H511="B",G511*1000000000,IF(H511="M",G511*1000000,E511))</f>
        <v>19.59</v>
      </c>
      <c r="K511" s="54" t="s">
        <v>696</v>
      </c>
    </row>
    <row r="512" spans="1:11" ht="39" thickBot="1">
      <c r="A512" t="str">
        <f t="shared" si="20"/>
        <v xml:space="preserve">CSCO </v>
      </c>
      <c r="B512" t="s">
        <v>180</v>
      </c>
      <c r="C512" s="58"/>
      <c r="D512" s="180" t="s">
        <v>659</v>
      </c>
      <c r="E512" s="184"/>
      <c r="F512" s="189"/>
      <c r="G512" s="106"/>
      <c r="H512" s="106"/>
      <c r="I512" s="110"/>
      <c r="K512" s="54" t="s">
        <v>697</v>
      </c>
    </row>
    <row r="513" spans="1:11" ht="20" thickBot="1">
      <c r="A513" t="str">
        <f t="shared" si="20"/>
        <v>CSCO EPS</v>
      </c>
      <c r="B513" t="s">
        <v>180</v>
      </c>
      <c r="C513" s="58" t="s">
        <v>113</v>
      </c>
      <c r="D513" s="179" t="s">
        <v>112</v>
      </c>
      <c r="E513" s="187">
        <v>0.91</v>
      </c>
      <c r="F513" s="188">
        <v>-0.1802</v>
      </c>
      <c r="G513" s="106" t="str">
        <f>LEFT(E513,I513-1)</f>
        <v>0.9</v>
      </c>
      <c r="H513" s="106" t="str">
        <f>RIGHT(E513,1)</f>
        <v>1</v>
      </c>
      <c r="I513" s="110">
        <f>IF(FIND(H513,E513)=OR(1,2,3,4,5,6,7,8,9,0),FIND(H513,E513)+1,FIND(H513,E513))</f>
        <v>4</v>
      </c>
      <c r="J513" s="4">
        <f>IF(H513="B",G513*1000000000,IF(H513="M",G513*1000000,E513))</f>
        <v>0.91</v>
      </c>
      <c r="K513" s="54" t="s">
        <v>698</v>
      </c>
    </row>
    <row r="514" spans="1:11" ht="39" thickBot="1">
      <c r="A514" t="str">
        <f t="shared" si="20"/>
        <v xml:space="preserve">CSCO </v>
      </c>
      <c r="B514" t="s">
        <v>180</v>
      </c>
      <c r="C514" s="58"/>
      <c r="D514" s="180" t="s">
        <v>660</v>
      </c>
      <c r="E514" s="184"/>
      <c r="F514" s="189"/>
      <c r="G514" s="106"/>
      <c r="H514" s="106"/>
      <c r="I514" s="110"/>
      <c r="K514" s="54" t="s">
        <v>699</v>
      </c>
    </row>
    <row r="515" spans="1:11" ht="20" thickBot="1">
      <c r="A515" t="str">
        <f t="shared" si="20"/>
        <v>CSCO EBITDA</v>
      </c>
      <c r="B515" t="s">
        <v>180</v>
      </c>
      <c r="C515" s="58" t="s">
        <v>126</v>
      </c>
      <c r="D515" s="179" t="s">
        <v>126</v>
      </c>
      <c r="E515" s="187" t="s">
        <v>1221</v>
      </c>
      <c r="F515" s="188">
        <v>-0.20910000000000001</v>
      </c>
      <c r="G515" s="106" t="str">
        <f>LEFT(E515,I515-1)</f>
        <v>3.82</v>
      </c>
      <c r="H515" s="106" t="str">
        <f>RIGHT(E515,1)</f>
        <v>B</v>
      </c>
      <c r="I515" s="110">
        <f>IF(FIND(H515,E515)=OR(1,2,3,4,5,6,7,8,9,0),FIND(H515,E515)+1,FIND(H515,E515))</f>
        <v>5</v>
      </c>
      <c r="J515" s="4">
        <f>IF(H515="B",G515*1000000000,IF(H515="M",G515*1000000,E515))</f>
        <v>3820000000</v>
      </c>
      <c r="K515" s="54" t="s">
        <v>126</v>
      </c>
    </row>
    <row r="516" spans="1:11" ht="77" thickBot="1">
      <c r="A516" t="str">
        <f t="shared" si="20"/>
        <v xml:space="preserve">CSCO </v>
      </c>
      <c r="B516" t="s">
        <v>180</v>
      </c>
      <c r="C516" s="58"/>
      <c r="D516" s="180" t="s">
        <v>661</v>
      </c>
      <c r="E516" s="184"/>
      <c r="F516" s="189"/>
      <c r="G516" s="106"/>
      <c r="H516" s="106"/>
      <c r="I516" s="110"/>
      <c r="K516" s="54" t="s">
        <v>700</v>
      </c>
    </row>
    <row r="517" spans="1:11" ht="20" thickBot="1">
      <c r="A517" t="str">
        <f t="shared" si="20"/>
        <v>CSCO Tax</v>
      </c>
      <c r="B517" t="s">
        <v>180</v>
      </c>
      <c r="C517" s="58" t="s">
        <v>725</v>
      </c>
      <c r="D517" s="179" t="s">
        <v>662</v>
      </c>
      <c r="E517" s="190">
        <v>-0.19589999999999999</v>
      </c>
      <c r="F517" s="187" t="s">
        <v>664</v>
      </c>
      <c r="G517" s="106" t="str">
        <f>LEFT(E517,I517-1)</f>
        <v>-0.1</v>
      </c>
      <c r="H517" s="106" t="str">
        <f>RIGHT(E517,1)</f>
        <v>9</v>
      </c>
      <c r="I517" s="110">
        <f>IF(FIND(H517,E517)=OR(1,2,3,4,5,6,7,8,9,0),FIND(H517,E517)+1,FIND(H517,E517))</f>
        <v>5</v>
      </c>
      <c r="J517" s="4">
        <f>IF(H517="B",G517*1000000000,IF(H517="M",G517*1000000,E517))</f>
        <v>-0.19589999999999999</v>
      </c>
      <c r="K517" s="54" t="s">
        <v>701</v>
      </c>
    </row>
    <row r="518" spans="1:11" ht="20" thickBot="1">
      <c r="A518" t="str">
        <f t="shared" si="20"/>
        <v xml:space="preserve">CSCO </v>
      </c>
      <c r="B518" t="s">
        <v>180</v>
      </c>
      <c r="C518" s="58"/>
      <c r="D518" s="182" t="s">
        <v>663</v>
      </c>
      <c r="E518" s="191"/>
      <c r="F518" s="192"/>
      <c r="G518" s="107"/>
      <c r="H518" s="107"/>
      <c r="I518" s="111"/>
    </row>
    <row r="519" spans="1:11" ht="19" thickBot="1">
      <c r="A519" t="str">
        <f t="shared" si="20"/>
        <v xml:space="preserve">CSCO </v>
      </c>
      <c r="B519" t="s">
        <v>180</v>
      </c>
      <c r="C519" s="58"/>
    </row>
    <row r="520" spans="1:11" ht="27" thickBot="1">
      <c r="A520" t="str">
        <f t="shared" si="20"/>
        <v>CSCO Balance Sheet</v>
      </c>
      <c r="B520" t="s">
        <v>180</v>
      </c>
      <c r="C520" s="57" t="s">
        <v>706</v>
      </c>
      <c r="D520" s="183" t="s">
        <v>650</v>
      </c>
      <c r="E520" s="181" t="s">
        <v>1539</v>
      </c>
      <c r="F520" s="185" t="s">
        <v>651</v>
      </c>
      <c r="G520" s="105"/>
      <c r="H520" s="105"/>
      <c r="I520" s="109"/>
    </row>
    <row r="521" spans="1:11" ht="19" customHeight="1" thickBot="1">
      <c r="A521" t="str">
        <f t="shared" si="20"/>
        <v xml:space="preserve">CSCO </v>
      </c>
      <c r="B521" t="s">
        <v>180</v>
      </c>
      <c r="C521" s="58"/>
      <c r="D521" s="184"/>
      <c r="E521" s="178" t="s">
        <v>1217</v>
      </c>
      <c r="F521" s="186"/>
      <c r="G521" s="105"/>
      <c r="H521" s="105"/>
      <c r="I521" s="109"/>
    </row>
    <row r="522" spans="1:11" ht="20" thickBot="1">
      <c r="A522" t="str">
        <f t="shared" si="20"/>
        <v>CSCO Cash and short-term investments</v>
      </c>
      <c r="B522" t="s">
        <v>180</v>
      </c>
      <c r="C522" s="58" t="s">
        <v>665</v>
      </c>
      <c r="D522" s="179" t="s">
        <v>665</v>
      </c>
      <c r="E522" s="187" t="s">
        <v>1222</v>
      </c>
      <c r="F522" s="188">
        <v>-0.18729999999999999</v>
      </c>
      <c r="G522" s="106" t="str">
        <f>LEFT(E522,I522-1)</f>
        <v>19.42</v>
      </c>
      <c r="H522" s="106" t="str">
        <f>RIGHT(E522,1)</f>
        <v>B</v>
      </c>
      <c r="I522" s="110">
        <f>IF(FIND(H522,E522)=OR(1,2,3,4,5,6,7,8,9,0),FIND(H522,E522)+1,FIND(H522,E522))</f>
        <v>6</v>
      </c>
      <c r="J522" s="4">
        <f t="shared" ref="J522:J523" si="21">IF(H522="B",G522*1000000000,IF(H522="M",G522*1000000,E522))</f>
        <v>19420000000</v>
      </c>
      <c r="K522" s="54" t="s">
        <v>702</v>
      </c>
    </row>
    <row r="523" spans="1:11" ht="39" thickBot="1">
      <c r="A523" t="str">
        <f t="shared" si="20"/>
        <v xml:space="preserve">CSCO </v>
      </c>
      <c r="B523" t="s">
        <v>180</v>
      </c>
      <c r="C523" s="58"/>
      <c r="D523" s="180" t="s">
        <v>666</v>
      </c>
      <c r="E523" s="184"/>
      <c r="F523" s="189"/>
      <c r="G523" s="106"/>
      <c r="H523" s="106"/>
      <c r="I523" s="110"/>
      <c r="J523" s="4">
        <f t="shared" si="21"/>
        <v>0</v>
      </c>
    </row>
    <row r="524" spans="1:11" ht="20" thickBot="1">
      <c r="A524" t="str">
        <f t="shared" si="20"/>
        <v>CSCO Total assets</v>
      </c>
      <c r="B524" t="s">
        <v>180</v>
      </c>
      <c r="C524" s="58" t="s">
        <v>667</v>
      </c>
      <c r="D524" s="179" t="s">
        <v>667</v>
      </c>
      <c r="E524" s="187" t="s">
        <v>1223</v>
      </c>
      <c r="F524" s="188">
        <v>0.2485</v>
      </c>
      <c r="G524" s="106" t="str">
        <f>LEFT(E524,I524-1)</f>
        <v>123.33</v>
      </c>
      <c r="H524" s="106" t="str">
        <f>RIGHT(E524,1)</f>
        <v>B</v>
      </c>
      <c r="I524" s="110">
        <f>IF(FIND(H524,E524)=OR(1,2,3,4,5,6,7,8,9,0),FIND(H524,E524)+1,FIND(H524,E524))</f>
        <v>7</v>
      </c>
      <c r="K524" s="54" t="s">
        <v>703</v>
      </c>
    </row>
    <row r="525" spans="1:11" ht="20" thickBot="1">
      <c r="A525" t="str">
        <f t="shared" si="20"/>
        <v xml:space="preserve">CSCO </v>
      </c>
      <c r="B525" t="s">
        <v>180</v>
      </c>
      <c r="C525" s="58"/>
      <c r="D525" s="180" t="s">
        <v>668</v>
      </c>
      <c r="E525" s="184"/>
      <c r="F525" s="189"/>
      <c r="G525" s="106"/>
      <c r="H525" s="106"/>
      <c r="I525" s="110"/>
    </row>
    <row r="526" spans="1:11" ht="20" thickBot="1">
      <c r="A526" t="str">
        <f t="shared" si="20"/>
        <v>CSCO Total debt</v>
      </c>
      <c r="B526" t="s">
        <v>180</v>
      </c>
      <c r="C526" s="58" t="s">
        <v>723</v>
      </c>
      <c r="D526" s="179" t="s">
        <v>669</v>
      </c>
      <c r="E526" s="187" t="s">
        <v>1224</v>
      </c>
      <c r="F526" s="188">
        <v>0.45700000000000002</v>
      </c>
      <c r="G526" s="106" t="str">
        <f>LEFT(E526,I526-1)</f>
        <v>78.06</v>
      </c>
      <c r="H526" s="106" t="str">
        <f>RIGHT(E526,1)</f>
        <v>B</v>
      </c>
      <c r="I526" s="110">
        <f>IF(FIND(H526,E526)=OR(1,2,3,4,5,6,7,8,9,0),FIND(H526,E526)+1,FIND(H526,E526))</f>
        <v>6</v>
      </c>
      <c r="J526" s="4">
        <f>IF(H526="B",G526*1000000000,IF(H526="M",G526*1000000,E526))</f>
        <v>78060000000</v>
      </c>
      <c r="K526" s="54" t="s">
        <v>704</v>
      </c>
    </row>
    <row r="527" spans="1:11" ht="20" thickBot="1">
      <c r="A527" t="str">
        <f t="shared" si="20"/>
        <v xml:space="preserve">CSCO </v>
      </c>
      <c r="B527" t="s">
        <v>180</v>
      </c>
      <c r="C527" s="58"/>
      <c r="D527" s="180" t="s">
        <v>670</v>
      </c>
      <c r="E527" s="184"/>
      <c r="F527" s="189"/>
      <c r="G527" s="106"/>
      <c r="H527" s="106"/>
      <c r="I527" s="110"/>
    </row>
    <row r="528" spans="1:11" ht="20" thickBot="1">
      <c r="A528" t="str">
        <f t="shared" si="20"/>
        <v>CSCO Total equity</v>
      </c>
      <c r="B528" t="s">
        <v>180</v>
      </c>
      <c r="C528" s="58" t="s">
        <v>671</v>
      </c>
      <c r="D528" s="179" t="s">
        <v>671</v>
      </c>
      <c r="E528" s="187" t="s">
        <v>1225</v>
      </c>
      <c r="F528" s="187" t="s">
        <v>664</v>
      </c>
      <c r="G528" s="106" t="str">
        <f>LEFT(E528,I528-1)</f>
        <v>45.28</v>
      </c>
      <c r="H528" s="106" t="str">
        <f>RIGHT(E528,1)</f>
        <v>B</v>
      </c>
      <c r="I528" s="110">
        <f>IF(FIND(H528,E528)=OR(1,2,3,4,5,6,7,8,9,0),FIND(H528,E528)+1,FIND(H528,E528))</f>
        <v>6</v>
      </c>
      <c r="J528" s="4">
        <f>IF(H528="B",G528*1000000000,IF(H528="M",G528*1000000,E528))</f>
        <v>45280000000</v>
      </c>
      <c r="K528" s="54" t="s">
        <v>713</v>
      </c>
    </row>
    <row r="529" spans="1:11" ht="39" thickBot="1">
      <c r="A529" t="str">
        <f t="shared" si="20"/>
        <v xml:space="preserve">CSCO </v>
      </c>
      <c r="B529" t="s">
        <v>180</v>
      </c>
      <c r="C529" s="58"/>
      <c r="D529" s="180" t="s">
        <v>672</v>
      </c>
      <c r="E529" s="184"/>
      <c r="F529" s="184"/>
      <c r="G529" s="107"/>
      <c r="H529" s="107"/>
      <c r="I529" s="111"/>
    </row>
    <row r="530" spans="1:11" ht="20" thickBot="1">
      <c r="A530" t="str">
        <f t="shared" si="20"/>
        <v>CSCO Shares outstanding</v>
      </c>
      <c r="B530" t="s">
        <v>180</v>
      </c>
      <c r="C530" s="58" t="s">
        <v>673</v>
      </c>
      <c r="D530" s="179" t="s">
        <v>673</v>
      </c>
      <c r="E530" s="187" t="s">
        <v>1226</v>
      </c>
      <c r="F530" s="187" t="s">
        <v>664</v>
      </c>
      <c r="G530" s="106" t="str">
        <f>LEFT(E530,I530-1)</f>
        <v>3.98</v>
      </c>
      <c r="H530" s="106" t="str">
        <f>RIGHT(E530,1)</f>
        <v>B</v>
      </c>
      <c r="I530" s="110">
        <f>IF(FIND(H530,E530)=OR(1,2,3,4,5,6,7,8,9,0),FIND(H530,E530)+1,FIND(H530,E530))</f>
        <v>5</v>
      </c>
      <c r="J530" s="4">
        <f>IF(H530="B",G530*1000000000,IF(H530="M",G530*1000000,E530))</f>
        <v>3980000000</v>
      </c>
      <c r="K530" s="54" t="s">
        <v>714</v>
      </c>
    </row>
    <row r="531" spans="1:11" ht="39" thickBot="1">
      <c r="A531" t="str">
        <f t="shared" si="20"/>
        <v xml:space="preserve">CSCO </v>
      </c>
      <c r="B531" t="s">
        <v>180</v>
      </c>
      <c r="C531" s="58"/>
      <c r="D531" s="180" t="s">
        <v>674</v>
      </c>
      <c r="E531" s="184"/>
      <c r="F531" s="184"/>
      <c r="G531" s="107"/>
      <c r="H531" s="107"/>
      <c r="I531" s="111"/>
    </row>
    <row r="532" spans="1:11" ht="20" thickBot="1">
      <c r="A532" t="str">
        <f t="shared" si="20"/>
        <v>CSCO P/BV</v>
      </c>
      <c r="B532" t="s">
        <v>180</v>
      </c>
      <c r="C532" s="58" t="s">
        <v>105</v>
      </c>
      <c r="D532" s="179" t="s">
        <v>675</v>
      </c>
      <c r="E532" s="187">
        <v>5.46</v>
      </c>
      <c r="F532" s="187" t="s">
        <v>664</v>
      </c>
      <c r="G532" s="106" t="str">
        <f>LEFT(E532,I532-1)</f>
        <v>5.4</v>
      </c>
      <c r="H532" s="106" t="str">
        <f>RIGHT(E532,1)</f>
        <v>6</v>
      </c>
      <c r="I532" s="110">
        <f>IF(FIND(H532,E532)=OR(1,2,3,4,5,6,7,8,9,0),FIND(H532,E532)+1,FIND(H532,E532))</f>
        <v>4</v>
      </c>
      <c r="J532" s="4">
        <f>IF(H532="B",G532*1000000000,IF(H532="M",G532*1000000,E532))</f>
        <v>5.46</v>
      </c>
      <c r="K532" s="54" t="s">
        <v>715</v>
      </c>
    </row>
    <row r="533" spans="1:11" ht="58" thickBot="1">
      <c r="A533" t="str">
        <f t="shared" si="20"/>
        <v xml:space="preserve">CSCO </v>
      </c>
      <c r="B533" t="s">
        <v>180</v>
      </c>
      <c r="C533" s="58"/>
      <c r="D533" s="180" t="s">
        <v>676</v>
      </c>
      <c r="E533" s="184"/>
      <c r="F533" s="184"/>
      <c r="G533" s="107"/>
      <c r="H533" s="107"/>
      <c r="I533" s="111"/>
    </row>
    <row r="534" spans="1:11" ht="20" thickBot="1">
      <c r="A534" t="str">
        <f t="shared" si="20"/>
        <v>CSCO Return on assets</v>
      </c>
      <c r="B534" t="s">
        <v>180</v>
      </c>
      <c r="C534" s="58" t="s">
        <v>677</v>
      </c>
      <c r="D534" s="179" t="s">
        <v>677</v>
      </c>
      <c r="E534" s="190">
        <v>6.1199999999999997E-2</v>
      </c>
      <c r="F534" s="187" t="s">
        <v>664</v>
      </c>
      <c r="G534" s="106" t="str">
        <f>LEFT(E534,I534-1)</f>
        <v>0.061</v>
      </c>
      <c r="H534" s="106" t="str">
        <f>RIGHT(E534,1)</f>
        <v>2</v>
      </c>
      <c r="I534" s="110">
        <f>IF(FIND(H534,E534)=OR(1,2,3,4,5,6,7,8,9,0),FIND(H534,E534)+1,FIND(H534,E534))</f>
        <v>6</v>
      </c>
      <c r="J534" s="4">
        <f>IF(H534="B",G534*1000000000,IF(H534="M",G534*1000000,E534))</f>
        <v>6.1199999999999997E-2</v>
      </c>
      <c r="K534" s="54" t="s">
        <v>716</v>
      </c>
    </row>
    <row r="535" spans="1:11" ht="39" thickBot="1">
      <c r="A535" t="str">
        <f t="shared" si="20"/>
        <v xml:space="preserve">CSCO </v>
      </c>
      <c r="B535" t="s">
        <v>180</v>
      </c>
      <c r="C535" s="58"/>
      <c r="D535" s="180" t="s">
        <v>678</v>
      </c>
      <c r="E535" s="193"/>
      <c r="F535" s="184"/>
      <c r="G535" s="107"/>
      <c r="H535" s="107"/>
      <c r="I535" s="111"/>
    </row>
    <row r="536" spans="1:11" ht="20" thickBot="1">
      <c r="A536" t="str">
        <f t="shared" si="20"/>
        <v>CSCO Return on capital</v>
      </c>
      <c r="B536" t="s">
        <v>180</v>
      </c>
      <c r="C536" s="58" t="s">
        <v>679</v>
      </c>
      <c r="D536" s="179" t="s">
        <v>679</v>
      </c>
      <c r="E536" s="190">
        <v>9.7000000000000003E-2</v>
      </c>
      <c r="F536" s="187" t="s">
        <v>664</v>
      </c>
      <c r="G536" s="106" t="str">
        <f>LEFT(E536,I536-1)</f>
        <v>0.09</v>
      </c>
      <c r="H536" s="106" t="str">
        <f>RIGHT(E536,1)</f>
        <v>7</v>
      </c>
      <c r="I536" s="110">
        <f>IF(FIND(H536,E536)=OR(1,2,3,4,5,6,7,8,9,0),FIND(H536,E536)+1,FIND(H536,E536))</f>
        <v>5</v>
      </c>
      <c r="J536" s="4">
        <f>IF(H536="B",G536*1000000000,IF(H536="M",G536*1000000,E536))</f>
        <v>9.7000000000000003E-2</v>
      </c>
      <c r="K536" s="54" t="s">
        <v>717</v>
      </c>
    </row>
    <row r="537" spans="1:11" ht="39" thickBot="1">
      <c r="A537" t="str">
        <f t="shared" si="20"/>
        <v xml:space="preserve">CSCO </v>
      </c>
      <c r="B537" t="s">
        <v>180</v>
      </c>
      <c r="C537" s="58"/>
      <c r="D537" s="182" t="s">
        <v>680</v>
      </c>
      <c r="E537" s="191"/>
      <c r="F537" s="192"/>
      <c r="G537" s="107"/>
      <c r="H537" s="107"/>
      <c r="I537" s="111"/>
    </row>
    <row r="538" spans="1:11" ht="19" thickBot="1">
      <c r="A538" t="str">
        <f t="shared" si="20"/>
        <v xml:space="preserve">CSCO </v>
      </c>
      <c r="B538" t="s">
        <v>180</v>
      </c>
      <c r="C538" s="58"/>
    </row>
    <row r="539" spans="1:11" ht="27" thickBot="1">
      <c r="A539" t="str">
        <f t="shared" si="20"/>
        <v>CSCO Cash Flow</v>
      </c>
      <c r="B539" t="s">
        <v>180</v>
      </c>
      <c r="C539" s="57" t="s">
        <v>707</v>
      </c>
      <c r="D539" s="183" t="s">
        <v>650</v>
      </c>
      <c r="E539" s="181" t="s">
        <v>1539</v>
      </c>
      <c r="F539" s="185" t="s">
        <v>651</v>
      </c>
      <c r="G539" s="105"/>
      <c r="H539" s="105"/>
      <c r="I539" s="109"/>
    </row>
    <row r="540" spans="1:11" ht="19" customHeight="1" thickBot="1">
      <c r="A540" t="str">
        <f t="shared" si="20"/>
        <v xml:space="preserve">CSCO </v>
      </c>
      <c r="B540" t="s">
        <v>180</v>
      </c>
      <c r="C540" s="58"/>
      <c r="D540" s="184"/>
      <c r="E540" s="178" t="s">
        <v>1217</v>
      </c>
      <c r="F540" s="186"/>
      <c r="G540" s="105"/>
      <c r="H540" s="105"/>
      <c r="I540" s="109"/>
    </row>
    <row r="541" spans="1:11" ht="20" thickBot="1">
      <c r="A541" t="str">
        <f t="shared" si="20"/>
        <v>CSCO Net income</v>
      </c>
      <c r="B541" t="s">
        <v>180</v>
      </c>
      <c r="C541" s="58" t="s">
        <v>656</v>
      </c>
      <c r="D541" s="179" t="s">
        <v>656</v>
      </c>
      <c r="E541" s="187" t="s">
        <v>1220</v>
      </c>
      <c r="F541" s="188">
        <v>-0.25480000000000003</v>
      </c>
      <c r="G541" s="106" t="str">
        <f>LEFT(E541,I541-1)</f>
        <v>2.71</v>
      </c>
      <c r="H541" s="106" t="str">
        <f>RIGHT(E541,1)</f>
        <v>B</v>
      </c>
      <c r="I541" s="110">
        <f>IF(FIND(H541,E541)=OR(1,2,3,4,5,6,7,8,9,0),FIND(H541,E541)+1,FIND(H541,E541))</f>
        <v>5</v>
      </c>
      <c r="J541" s="4">
        <f>IF(H541="B",G541*1000000000,IF(H541="M",G541*1000000,E541))</f>
        <v>2710000000</v>
      </c>
      <c r="K541" s="54" t="s">
        <v>33</v>
      </c>
    </row>
    <row r="542" spans="1:11" ht="39" thickBot="1">
      <c r="A542" t="str">
        <f t="shared" si="20"/>
        <v xml:space="preserve">CSCO </v>
      </c>
      <c r="B542" t="s">
        <v>180</v>
      </c>
      <c r="C542" s="58"/>
      <c r="D542" s="180" t="s">
        <v>657</v>
      </c>
      <c r="E542" s="184"/>
      <c r="F542" s="189"/>
      <c r="G542" s="106"/>
      <c r="H542" s="106"/>
      <c r="I542" s="110"/>
    </row>
    <row r="543" spans="1:11" ht="20" thickBot="1">
      <c r="A543" t="str">
        <f t="shared" si="20"/>
        <v>CSCO Cash from operations</v>
      </c>
      <c r="B543" t="s">
        <v>180</v>
      </c>
      <c r="C543" s="58" t="s">
        <v>681</v>
      </c>
      <c r="D543" s="179" t="s">
        <v>681</v>
      </c>
      <c r="E543" s="187" t="s">
        <v>1227</v>
      </c>
      <c r="F543" s="188">
        <v>0.54410000000000003</v>
      </c>
      <c r="G543" s="106" t="str">
        <f>LEFT(E543,I543-1)</f>
        <v>3.66</v>
      </c>
      <c r="H543" s="106" t="str">
        <f>RIGHT(E543,1)</f>
        <v>B</v>
      </c>
      <c r="I543" s="110">
        <f>IF(FIND(H543,E543)=OR(1,2,3,4,5,6,7,8,9,0),FIND(H543,E543)+1,FIND(H543,E543))</f>
        <v>5</v>
      </c>
      <c r="J543" s="4">
        <f>IF(H543="B",G543*1000000000,IF(H543="M",G543*1000000,E543))</f>
        <v>3660000000</v>
      </c>
      <c r="K543" s="54" t="s">
        <v>718</v>
      </c>
    </row>
    <row r="544" spans="1:11" ht="20" thickBot="1">
      <c r="A544" t="str">
        <f t="shared" si="20"/>
        <v xml:space="preserve">CSCO </v>
      </c>
      <c r="B544" t="s">
        <v>180</v>
      </c>
      <c r="C544" s="58"/>
      <c r="D544" s="180" t="s">
        <v>682</v>
      </c>
      <c r="E544" s="184"/>
      <c r="F544" s="189"/>
      <c r="G544" s="106"/>
      <c r="H544" s="106"/>
      <c r="I544" s="110"/>
    </row>
    <row r="545" spans="1:11" ht="20" thickBot="1">
      <c r="A545" t="str">
        <f t="shared" si="20"/>
        <v>CSCO Cash from investing</v>
      </c>
      <c r="B545" t="s">
        <v>180</v>
      </c>
      <c r="C545" s="58" t="s">
        <v>683</v>
      </c>
      <c r="D545" s="179" t="s">
        <v>683</v>
      </c>
      <c r="E545" s="187" t="s">
        <v>1228</v>
      </c>
      <c r="F545" s="188">
        <v>-0.49680000000000002</v>
      </c>
      <c r="G545" s="106" t="str">
        <f>LEFT(E545,I545-1)</f>
        <v>479.00</v>
      </c>
      <c r="H545" s="106" t="str">
        <f>RIGHT(E545,1)</f>
        <v>M</v>
      </c>
      <c r="I545" s="110">
        <f>IF(FIND(H545,E545)=OR(1,2,3,4,5,6,7,8,9,0),FIND(H545,E545)+1,FIND(H545,E545))</f>
        <v>7</v>
      </c>
      <c r="J545" s="4">
        <f>IF(H545="B",G545*1000000000,IF(H545="M",G545*1000000,E545))</f>
        <v>479000000</v>
      </c>
      <c r="K545" s="54" t="s">
        <v>719</v>
      </c>
    </row>
    <row r="546" spans="1:11" ht="39" thickBot="1">
      <c r="A546" t="str">
        <f t="shared" si="20"/>
        <v xml:space="preserve">CSCO </v>
      </c>
      <c r="B546" t="s">
        <v>180</v>
      </c>
      <c r="C546" s="58"/>
      <c r="D546" s="180" t="s">
        <v>684</v>
      </c>
      <c r="E546" s="184"/>
      <c r="F546" s="189"/>
      <c r="G546" s="106"/>
      <c r="H546" s="106"/>
      <c r="I546" s="110"/>
    </row>
    <row r="547" spans="1:11" ht="20" thickBot="1">
      <c r="A547" t="str">
        <f t="shared" si="20"/>
        <v>CSCO Cash from financing</v>
      </c>
      <c r="B547" t="s">
        <v>180</v>
      </c>
      <c r="C547" s="58" t="s">
        <v>685</v>
      </c>
      <c r="D547" s="179" t="s">
        <v>685</v>
      </c>
      <c r="E547" s="187" t="s">
        <v>844</v>
      </c>
      <c r="F547" s="188">
        <v>0.26740000000000003</v>
      </c>
      <c r="G547" s="106" t="str">
        <f>LEFT(E547,I547-1)</f>
        <v>-2.78</v>
      </c>
      <c r="H547" s="106" t="str">
        <f>RIGHT(E547,1)</f>
        <v>B</v>
      </c>
      <c r="I547" s="110">
        <f>IF(FIND(H547,E547)=OR(1,2,3,4,5,6,7,8,9,0),FIND(H547,E547)+1,FIND(H547,E547))</f>
        <v>6</v>
      </c>
      <c r="J547" s="4">
        <f>IF(H547="B",G547*1000000000,IF(H547="M",G547*1000000,E547))</f>
        <v>-2780000000</v>
      </c>
      <c r="K547" s="54" t="s">
        <v>720</v>
      </c>
    </row>
    <row r="548" spans="1:11" ht="39" thickBot="1">
      <c r="A548" t="str">
        <f t="shared" si="20"/>
        <v xml:space="preserve">CSCO </v>
      </c>
      <c r="B548" t="s">
        <v>180</v>
      </c>
      <c r="C548" s="58"/>
      <c r="D548" s="180" t="s">
        <v>686</v>
      </c>
      <c r="E548" s="184"/>
      <c r="F548" s="189"/>
      <c r="G548" s="106"/>
      <c r="H548" s="106"/>
      <c r="I548" s="110"/>
    </row>
    <row r="549" spans="1:11" ht="20" thickBot="1">
      <c r="A549" t="str">
        <f t="shared" si="20"/>
        <v>CSCO Net change in cash</v>
      </c>
      <c r="B549" t="s">
        <v>180</v>
      </c>
      <c r="C549" s="58" t="s">
        <v>687</v>
      </c>
      <c r="D549" s="179" t="s">
        <v>687</v>
      </c>
      <c r="E549" s="187" t="s">
        <v>929</v>
      </c>
      <c r="F549" s="188">
        <v>3.6168999999999998</v>
      </c>
      <c r="G549" s="106" t="str">
        <f>LEFT(E549,I549-1)</f>
        <v>1.37</v>
      </c>
      <c r="H549" s="106" t="str">
        <f>RIGHT(E549,1)</f>
        <v>B</v>
      </c>
      <c r="I549" s="110">
        <f>IF(FIND(H549,E549)=OR(1,2,3,4,5,6,7,8,9,0),FIND(H549,E549)+1,FIND(H549,E549))</f>
        <v>5</v>
      </c>
      <c r="J549" s="4">
        <f>IF(H549="B",G549*1000000000,IF(H549="M",G549*1000000,E549))</f>
        <v>1370000000</v>
      </c>
      <c r="K549" s="54" t="s">
        <v>721</v>
      </c>
    </row>
    <row r="550" spans="1:11" ht="39" thickBot="1">
      <c r="A550" t="str">
        <f t="shared" si="20"/>
        <v xml:space="preserve">CSCO </v>
      </c>
      <c r="B550" t="s">
        <v>180</v>
      </c>
      <c r="C550" s="58"/>
      <c r="D550" s="180" t="s">
        <v>688</v>
      </c>
      <c r="E550" s="184"/>
      <c r="F550" s="189"/>
      <c r="G550" s="106"/>
      <c r="H550" s="106"/>
      <c r="I550" s="110"/>
    </row>
    <row r="551" spans="1:11" ht="19">
      <c r="A551" t="str">
        <f t="shared" si="20"/>
        <v>CSCO Free cash flow</v>
      </c>
      <c r="B551" t="s">
        <v>180</v>
      </c>
      <c r="C551" s="58" t="s">
        <v>689</v>
      </c>
      <c r="D551" s="179" t="s">
        <v>689</v>
      </c>
      <c r="E551" s="187" t="s">
        <v>1229</v>
      </c>
      <c r="F551" s="188">
        <v>1.8571</v>
      </c>
      <c r="G551" s="106" t="str">
        <f>LEFT(E551,I551-1)</f>
        <v>3.91</v>
      </c>
      <c r="H551" s="106" t="str">
        <f>RIGHT(E551,1)</f>
        <v>B</v>
      </c>
      <c r="I551" s="110">
        <f>IF(FIND(H551,E551)=OR(1,2,3,4,5,6,7,8,9,0),FIND(H551,E551)+1,FIND(H551,E551))</f>
        <v>5</v>
      </c>
      <c r="J551" s="4">
        <f>IF(H551="B",G551*1000000000,IF(H551="M",G551*1000000,E551))</f>
        <v>3910000000</v>
      </c>
      <c r="K551" s="54" t="s">
        <v>722</v>
      </c>
    </row>
    <row r="552" spans="1:11" ht="39" thickBot="1">
      <c r="A552" t="str">
        <f t="shared" si="20"/>
        <v xml:space="preserve">CSCO </v>
      </c>
      <c r="B552" t="s">
        <v>180</v>
      </c>
      <c r="D552" s="182" t="s">
        <v>690</v>
      </c>
      <c r="E552" s="192"/>
      <c r="F552" s="194"/>
    </row>
    <row r="555" spans="1:11" ht="30">
      <c r="C555" s="52" t="s">
        <v>753</v>
      </c>
    </row>
    <row r="556" spans="1:11">
      <c r="A556" t="str">
        <f t="shared" ref="A556" si="22">_xlfn.CONCAT(B556,C556)</f>
        <v>INTC Web</v>
      </c>
      <c r="B556" t="s">
        <v>200</v>
      </c>
      <c r="C556" t="s">
        <v>850</v>
      </c>
      <c r="D556" s="1" t="s">
        <v>754</v>
      </c>
    </row>
    <row r="557" spans="1:11" ht="19" thickBot="1"/>
    <row r="558" spans="1:11" ht="27" thickBot="1">
      <c r="A558" t="str">
        <f t="shared" ref="A558:A607" si="23">_xlfn.CONCAT(B558,C558)</f>
        <v>INTC Income Statement</v>
      </c>
      <c r="B558" t="s">
        <v>200</v>
      </c>
      <c r="C558" s="57" t="s">
        <v>705</v>
      </c>
      <c r="D558" s="183" t="s">
        <v>650</v>
      </c>
      <c r="E558" s="181" t="s">
        <v>1537</v>
      </c>
      <c r="F558" s="185" t="s">
        <v>651</v>
      </c>
    </row>
    <row r="559" spans="1:11" ht="19" thickBot="1">
      <c r="A559" t="str">
        <f t="shared" si="23"/>
        <v xml:space="preserve">INTC </v>
      </c>
      <c r="B559" t="s">
        <v>200</v>
      </c>
      <c r="C559" s="58"/>
      <c r="D559" s="184"/>
      <c r="E559" s="178" t="s">
        <v>1149</v>
      </c>
      <c r="F559" s="186"/>
    </row>
    <row r="560" spans="1:11" ht="20" thickBot="1">
      <c r="A560" t="str">
        <f t="shared" si="23"/>
        <v>INTC Sales</v>
      </c>
      <c r="B560" t="s">
        <v>200</v>
      </c>
      <c r="C560" s="58" t="s">
        <v>124</v>
      </c>
      <c r="D560" s="179" t="s">
        <v>652</v>
      </c>
      <c r="E560" s="187" t="s">
        <v>1150</v>
      </c>
      <c r="F560" s="188">
        <v>-6.1699999999999998E-2</v>
      </c>
      <c r="G560" s="106" t="str">
        <f>LEFT(E560,I560-1)</f>
        <v>13.28</v>
      </c>
      <c r="H560" s="106" t="str">
        <f>RIGHT(E560,1)</f>
        <v>B</v>
      </c>
      <c r="I560" s="110">
        <f>IF(FIND(H560,E560)=OR(1,2,3,4,5,6,7,8,9,0),FIND(H560,E560)+1,FIND(H560,E560))</f>
        <v>6</v>
      </c>
      <c r="J560" s="4">
        <f>IF(H560="B",G560*1000000000,IF(H560="M",G560*1000000,E560))</f>
        <v>13280000000</v>
      </c>
      <c r="K560" s="54" t="s">
        <v>691</v>
      </c>
    </row>
    <row r="561" spans="1:11" ht="58" thickBot="1">
      <c r="A561" t="str">
        <f t="shared" si="23"/>
        <v xml:space="preserve">INTC </v>
      </c>
      <c r="B561" t="s">
        <v>200</v>
      </c>
      <c r="C561" s="58"/>
      <c r="D561" s="180" t="s">
        <v>653</v>
      </c>
      <c r="E561" s="184"/>
      <c r="F561" s="189"/>
      <c r="G561" s="106"/>
      <c r="H561" s="106"/>
      <c r="I561" s="110"/>
      <c r="K561" s="54" t="s">
        <v>692</v>
      </c>
    </row>
    <row r="562" spans="1:11" ht="20" thickBot="1">
      <c r="A562" t="str">
        <f t="shared" si="23"/>
        <v>INTC Operating expense</v>
      </c>
      <c r="B562" t="s">
        <v>200</v>
      </c>
      <c r="C562" s="58" t="s">
        <v>654</v>
      </c>
      <c r="D562" s="179" t="s">
        <v>654</v>
      </c>
      <c r="E562" s="187" t="s">
        <v>1151</v>
      </c>
      <c r="F562" s="188">
        <v>4.2599999999999999E-2</v>
      </c>
      <c r="G562" s="106" t="str">
        <f>LEFT(E562,I562-1)</f>
        <v>5.43</v>
      </c>
      <c r="H562" s="106" t="str">
        <f>RIGHT(E562,1)</f>
        <v>B</v>
      </c>
      <c r="I562" s="110">
        <f>IF(FIND(H562,E562)=OR(1,2,3,4,5,6,7,8,9,0),FIND(H562,E562)+1,FIND(H562,E562))</f>
        <v>5</v>
      </c>
      <c r="J562" s="4">
        <f>IF(H562="B",G562*1000000000,IF(H562="M",G562*1000000,E562))</f>
        <v>5430000000</v>
      </c>
      <c r="K562" s="54" t="s">
        <v>693</v>
      </c>
    </row>
    <row r="563" spans="1:11" ht="39" thickBot="1">
      <c r="A563" t="str">
        <f t="shared" si="23"/>
        <v xml:space="preserve">INTC </v>
      </c>
      <c r="B563" t="s">
        <v>200</v>
      </c>
      <c r="C563" s="58"/>
      <c r="D563" s="180" t="s">
        <v>655</v>
      </c>
      <c r="E563" s="184"/>
      <c r="F563" s="189"/>
      <c r="G563" s="106"/>
      <c r="H563" s="106"/>
      <c r="I563" s="110"/>
      <c r="K563" s="54" t="s">
        <v>694</v>
      </c>
    </row>
    <row r="564" spans="1:11" ht="20" thickBot="1">
      <c r="A564" t="str">
        <f t="shared" si="23"/>
        <v>INTC Net income</v>
      </c>
      <c r="B564" t="s">
        <v>200</v>
      </c>
      <c r="C564" s="58" t="s">
        <v>656</v>
      </c>
      <c r="D564" s="179" t="s">
        <v>656</v>
      </c>
      <c r="E564" s="187" t="s">
        <v>1152</v>
      </c>
      <c r="F564" s="188">
        <v>-57.023600000000002</v>
      </c>
      <c r="G564" s="106" t="str">
        <f>LEFT(E564,I564-1)</f>
        <v>-16.64</v>
      </c>
      <c r="H564" s="106" t="str">
        <f>RIGHT(E564,1)</f>
        <v>B</v>
      </c>
      <c r="I564" s="110">
        <f>IF(FIND(H564,E564)=OR(1,2,3,4,5,6,7,8,9,0),FIND(H564,E564)+1,FIND(H564,E564))</f>
        <v>7</v>
      </c>
      <c r="J564" s="4">
        <f>IF(H564="B",G564*1000000000,IF(H564="M",G564*1000000,E564))</f>
        <v>-16640000000</v>
      </c>
      <c r="K564" s="54" t="s">
        <v>33</v>
      </c>
    </row>
    <row r="565" spans="1:11" ht="58" thickBot="1">
      <c r="A565" t="str">
        <f t="shared" si="23"/>
        <v xml:space="preserve">INTC </v>
      </c>
      <c r="B565" t="s">
        <v>200</v>
      </c>
      <c r="C565" s="58"/>
      <c r="D565" s="180" t="s">
        <v>657</v>
      </c>
      <c r="E565" s="184"/>
      <c r="F565" s="189"/>
      <c r="G565" s="106"/>
      <c r="H565" s="106"/>
      <c r="I565" s="110"/>
      <c r="K565" s="54" t="s">
        <v>695</v>
      </c>
    </row>
    <row r="566" spans="1:11" ht="20" thickBot="1">
      <c r="A566" t="str">
        <f t="shared" si="23"/>
        <v>INTC Net profit margin</v>
      </c>
      <c r="B566" t="s">
        <v>200</v>
      </c>
      <c r="C566" s="58" t="s">
        <v>658</v>
      </c>
      <c r="D566" s="179" t="s">
        <v>658</v>
      </c>
      <c r="E566" s="187">
        <v>-125.26</v>
      </c>
      <c r="F566" s="188">
        <v>-60.647599999999997</v>
      </c>
      <c r="G566" s="106" t="str">
        <f>LEFT(E566,I566-1)</f>
        <v>-125.2</v>
      </c>
      <c r="H566" s="106" t="str">
        <f>RIGHT(E566,1)</f>
        <v>6</v>
      </c>
      <c r="I566" s="110">
        <f>IF(FIND(H566,E566)=OR(1,2,3,4,5,6,7,8,9,0),FIND(H566,E566)+1,FIND(H566,E566))</f>
        <v>7</v>
      </c>
      <c r="J566" s="4">
        <f>IF(H566="B",G566*1000000000,IF(H566="M",G566*1000000,E566))</f>
        <v>-125.26</v>
      </c>
      <c r="K566" s="54" t="s">
        <v>696</v>
      </c>
    </row>
    <row r="567" spans="1:11" ht="39" thickBot="1">
      <c r="A567" t="str">
        <f t="shared" si="23"/>
        <v xml:space="preserve">INTC </v>
      </c>
      <c r="B567" t="s">
        <v>200</v>
      </c>
      <c r="C567" s="58"/>
      <c r="D567" s="180" t="s">
        <v>659</v>
      </c>
      <c r="E567" s="184"/>
      <c r="F567" s="189"/>
      <c r="G567" s="106"/>
      <c r="H567" s="106"/>
      <c r="I567" s="110"/>
      <c r="K567" s="54" t="s">
        <v>697</v>
      </c>
    </row>
    <row r="568" spans="1:11" ht="20" thickBot="1">
      <c r="A568" t="str">
        <f t="shared" si="23"/>
        <v>INTC EPS</v>
      </c>
      <c r="B568" t="s">
        <v>200</v>
      </c>
      <c r="C568" s="58" t="s">
        <v>113</v>
      </c>
      <c r="D568" s="179" t="s">
        <v>112</v>
      </c>
      <c r="E568" s="187">
        <v>-0.46</v>
      </c>
      <c r="F568" s="188">
        <v>-2.1219999999999999</v>
      </c>
      <c r="G568" s="106" t="str">
        <f>LEFT(E568,I568-1)</f>
        <v>-0.4</v>
      </c>
      <c r="H568" s="106" t="str">
        <f>RIGHT(E568,1)</f>
        <v>6</v>
      </c>
      <c r="I568" s="110">
        <f>IF(FIND(H568,E568)=OR(1,2,3,4,5,6,7,8,9,0),FIND(H568,E568)+1,FIND(H568,E568))</f>
        <v>5</v>
      </c>
      <c r="J568" s="4">
        <f>IF(H568="B",G568*1000000000,IF(H568="M",G568*1000000,E568))</f>
        <v>-0.46</v>
      </c>
      <c r="K568" s="54" t="s">
        <v>698</v>
      </c>
    </row>
    <row r="569" spans="1:11" ht="39" thickBot="1">
      <c r="A569" t="str">
        <f t="shared" si="23"/>
        <v xml:space="preserve">INTC </v>
      </c>
      <c r="B569" t="s">
        <v>200</v>
      </c>
      <c r="C569" s="58"/>
      <c r="D569" s="180" t="s">
        <v>660</v>
      </c>
      <c r="E569" s="184"/>
      <c r="F569" s="189"/>
      <c r="G569" s="106"/>
      <c r="H569" s="106"/>
      <c r="I569" s="110"/>
      <c r="K569" s="54" t="s">
        <v>699</v>
      </c>
    </row>
    <row r="570" spans="1:11" ht="20" thickBot="1">
      <c r="A570" t="str">
        <f t="shared" si="23"/>
        <v>INTC EBITDA</v>
      </c>
      <c r="B570" t="s">
        <v>200</v>
      </c>
      <c r="C570" s="58" t="s">
        <v>126</v>
      </c>
      <c r="D570" s="179" t="s">
        <v>126</v>
      </c>
      <c r="E570" s="187" t="s">
        <v>1153</v>
      </c>
      <c r="F570" s="188">
        <v>-3.5000000000000003E-2</v>
      </c>
      <c r="G570" s="106" t="str">
        <f>LEFT(E570,I570-1)</f>
        <v>3.47</v>
      </c>
      <c r="H570" s="106" t="str">
        <f>RIGHT(E570,1)</f>
        <v>B</v>
      </c>
      <c r="I570" s="110">
        <f>IF(FIND(H570,E570)=OR(1,2,3,4,5,6,7,8,9,0),FIND(H570,E570)+1,FIND(H570,E570))</f>
        <v>5</v>
      </c>
      <c r="J570" s="4">
        <f>IF(H570="B",G570*1000000000,IF(H570="M",G570*1000000,E570))</f>
        <v>3470000000</v>
      </c>
      <c r="K570" s="54" t="s">
        <v>126</v>
      </c>
    </row>
    <row r="571" spans="1:11" ht="77" thickBot="1">
      <c r="A571" t="str">
        <f t="shared" si="23"/>
        <v xml:space="preserve">INTC </v>
      </c>
      <c r="B571" t="s">
        <v>200</v>
      </c>
      <c r="C571" s="58"/>
      <c r="D571" s="180" t="s">
        <v>661</v>
      </c>
      <c r="E571" s="184"/>
      <c r="F571" s="189"/>
      <c r="G571" s="106"/>
      <c r="H571" s="106"/>
      <c r="I571" s="110"/>
      <c r="K571" s="54" t="s">
        <v>700</v>
      </c>
    </row>
    <row r="572" spans="1:11" ht="20" thickBot="1">
      <c r="A572" t="str">
        <f t="shared" si="23"/>
        <v>INTC Tax</v>
      </c>
      <c r="B572" t="s">
        <v>200</v>
      </c>
      <c r="C572" s="58" t="s">
        <v>725</v>
      </c>
      <c r="D572" s="179" t="s">
        <v>662</v>
      </c>
      <c r="E572" s="190">
        <v>-0.86980000000000002</v>
      </c>
      <c r="F572" s="187" t="s">
        <v>664</v>
      </c>
      <c r="G572" s="106" t="str">
        <f>LEFT(E572,I572-1)</f>
        <v>-0.</v>
      </c>
      <c r="H572" s="106" t="str">
        <f>RIGHT(E572,1)</f>
        <v>8</v>
      </c>
      <c r="I572" s="110">
        <f>IF(FIND(H572,E572)=OR(1,2,3,4,5,6,7,8,9,0),FIND(H572,E572)+1,FIND(H572,E572))</f>
        <v>4</v>
      </c>
      <c r="J572" s="4">
        <f>IF(H572="B",G572*1000000000,IF(H572="M",G572*1000000,E572))</f>
        <v>-0.86980000000000002</v>
      </c>
      <c r="K572" s="54" t="s">
        <v>701</v>
      </c>
    </row>
    <row r="573" spans="1:11" ht="20" thickBot="1">
      <c r="A573" t="str">
        <f t="shared" si="23"/>
        <v xml:space="preserve">INTC </v>
      </c>
      <c r="B573" t="s">
        <v>200</v>
      </c>
      <c r="C573" s="58"/>
      <c r="D573" s="182" t="s">
        <v>663</v>
      </c>
      <c r="E573" s="191"/>
      <c r="F573" s="192"/>
      <c r="G573" s="107"/>
      <c r="H573" s="107"/>
      <c r="I573" s="111"/>
    </row>
    <row r="574" spans="1:11" ht="19" thickBot="1">
      <c r="A574" t="str">
        <f t="shared" si="23"/>
        <v xml:space="preserve">INTC </v>
      </c>
      <c r="B574" t="s">
        <v>200</v>
      </c>
      <c r="C574" s="58"/>
    </row>
    <row r="575" spans="1:11" ht="27" thickBot="1">
      <c r="A575" t="str">
        <f t="shared" si="23"/>
        <v>INTC Balance Sheet</v>
      </c>
      <c r="B575" t="s">
        <v>200</v>
      </c>
      <c r="C575" s="57" t="s">
        <v>706</v>
      </c>
      <c r="D575" s="183" t="s">
        <v>650</v>
      </c>
      <c r="E575" s="181" t="s">
        <v>1537</v>
      </c>
      <c r="F575" s="185" t="s">
        <v>651</v>
      </c>
      <c r="G575" s="105"/>
      <c r="H575" s="105"/>
      <c r="I575" s="109"/>
    </row>
    <row r="576" spans="1:11" ht="19" thickBot="1">
      <c r="A576" t="str">
        <f t="shared" si="23"/>
        <v xml:space="preserve">INTC </v>
      </c>
      <c r="B576" t="s">
        <v>200</v>
      </c>
      <c r="C576" s="58"/>
      <c r="D576" s="184"/>
      <c r="E576" s="178" t="s">
        <v>1149</v>
      </c>
      <c r="F576" s="186"/>
      <c r="G576" s="105"/>
      <c r="H576" s="105"/>
      <c r="I576" s="109"/>
    </row>
    <row r="577" spans="1:11" ht="20" thickBot="1">
      <c r="A577" t="str">
        <f t="shared" si="23"/>
        <v>INTC Cash and short-term investments</v>
      </c>
      <c r="B577" t="s">
        <v>200</v>
      </c>
      <c r="C577" s="58" t="s">
        <v>665</v>
      </c>
      <c r="D577" s="179" t="s">
        <v>665</v>
      </c>
      <c r="E577" s="187" t="s">
        <v>1154</v>
      </c>
      <c r="F577" s="188">
        <v>-3.7699999999999997E-2</v>
      </c>
      <c r="G577" s="106" t="str">
        <f>LEFT(E577,I577-1)</f>
        <v>24.09</v>
      </c>
      <c r="H577" s="106" t="str">
        <f>RIGHT(E577,1)</f>
        <v>B</v>
      </c>
      <c r="I577" s="110">
        <f>IF(FIND(H577,E577)=OR(1,2,3,4,5,6,7,8,9,0),FIND(H577,E577)+1,FIND(H577,E577))</f>
        <v>6</v>
      </c>
      <c r="J577" s="4">
        <f t="shared" ref="J577:J578" si="24">IF(H577="B",G577*1000000000,IF(H577="M",G577*1000000,E577))</f>
        <v>24090000000</v>
      </c>
      <c r="K577" s="54" t="s">
        <v>702</v>
      </c>
    </row>
    <row r="578" spans="1:11" ht="39" thickBot="1">
      <c r="A578" t="str">
        <f t="shared" si="23"/>
        <v xml:space="preserve">INTC </v>
      </c>
      <c r="B578" t="s">
        <v>200</v>
      </c>
      <c r="C578" s="58"/>
      <c r="D578" s="180" t="s">
        <v>666</v>
      </c>
      <c r="E578" s="184"/>
      <c r="F578" s="189"/>
      <c r="G578" s="106"/>
      <c r="H578" s="106"/>
      <c r="I578" s="110"/>
      <c r="J578" s="4">
        <f t="shared" si="24"/>
        <v>0</v>
      </c>
    </row>
    <row r="579" spans="1:11" ht="20" thickBot="1">
      <c r="A579" t="str">
        <f t="shared" si="23"/>
        <v>INTC Total assets</v>
      </c>
      <c r="B579" t="s">
        <v>200</v>
      </c>
      <c r="C579" s="58" t="s">
        <v>667</v>
      </c>
      <c r="D579" s="179" t="s">
        <v>667</v>
      </c>
      <c r="E579" s="187" t="s">
        <v>1155</v>
      </c>
      <c r="F579" s="188">
        <v>2.4899999999999999E-2</v>
      </c>
      <c r="G579" s="106" t="str">
        <f>LEFT(E579,I579-1)</f>
        <v>193.54</v>
      </c>
      <c r="H579" s="106" t="str">
        <f>RIGHT(E579,1)</f>
        <v>B</v>
      </c>
      <c r="I579" s="110">
        <f>IF(FIND(H579,E579)=OR(1,2,3,4,5,6,7,8,9,0),FIND(H579,E579)+1,FIND(H579,E579))</f>
        <v>7</v>
      </c>
      <c r="K579" s="54" t="s">
        <v>703</v>
      </c>
    </row>
    <row r="580" spans="1:11" ht="20" thickBot="1">
      <c r="A580" t="str">
        <f t="shared" si="23"/>
        <v xml:space="preserve">INTC </v>
      </c>
      <c r="B580" t="s">
        <v>200</v>
      </c>
      <c r="C580" s="58"/>
      <c r="D580" s="180" t="s">
        <v>668</v>
      </c>
      <c r="E580" s="184"/>
      <c r="F580" s="189"/>
      <c r="G580" s="106"/>
      <c r="H580" s="106"/>
      <c r="I580" s="110"/>
    </row>
    <row r="581" spans="1:11" ht="20" thickBot="1">
      <c r="A581" t="str">
        <f t="shared" si="23"/>
        <v>INTC Total debt</v>
      </c>
      <c r="B581" t="s">
        <v>200</v>
      </c>
      <c r="C581" s="58" t="s">
        <v>723</v>
      </c>
      <c r="D581" s="179" t="s">
        <v>669</v>
      </c>
      <c r="E581" s="187" t="s">
        <v>1156</v>
      </c>
      <c r="F581" s="188">
        <v>6.6500000000000004E-2</v>
      </c>
      <c r="G581" s="106" t="str">
        <f>LEFT(E581,I581-1)</f>
        <v>88.68</v>
      </c>
      <c r="H581" s="106" t="str">
        <f>RIGHT(E581,1)</f>
        <v>B</v>
      </c>
      <c r="I581" s="110">
        <f>IF(FIND(H581,E581)=OR(1,2,3,4,5,6,7,8,9,0),FIND(H581,E581)+1,FIND(H581,E581))</f>
        <v>6</v>
      </c>
      <c r="J581" s="4">
        <f>IF(H581="B",G581*1000000000,IF(H581="M",G581*1000000,E581))</f>
        <v>88680000000</v>
      </c>
      <c r="K581" s="54" t="s">
        <v>704</v>
      </c>
    </row>
    <row r="582" spans="1:11" ht="20" thickBot="1">
      <c r="A582" t="str">
        <f t="shared" si="23"/>
        <v xml:space="preserve">INTC </v>
      </c>
      <c r="B582" t="s">
        <v>200</v>
      </c>
      <c r="C582" s="58"/>
      <c r="D582" s="180" t="s">
        <v>670</v>
      </c>
      <c r="E582" s="184"/>
      <c r="F582" s="189"/>
      <c r="G582" s="106"/>
      <c r="H582" s="106"/>
      <c r="I582" s="110"/>
    </row>
    <row r="583" spans="1:11" ht="20" thickBot="1">
      <c r="A583" t="str">
        <f t="shared" si="23"/>
        <v>INTC Total equity</v>
      </c>
      <c r="B583" t="s">
        <v>200</v>
      </c>
      <c r="C583" s="58" t="s">
        <v>671</v>
      </c>
      <c r="D583" s="179" t="s">
        <v>671</v>
      </c>
      <c r="E583" s="187" t="s">
        <v>1157</v>
      </c>
      <c r="F583" s="187" t="s">
        <v>664</v>
      </c>
      <c r="G583" s="106" t="str">
        <f>LEFT(E583,I583-1)</f>
        <v>104.86</v>
      </c>
      <c r="H583" s="106" t="str">
        <f>RIGHT(E583,1)</f>
        <v>B</v>
      </c>
      <c r="I583" s="110">
        <f>IF(FIND(H583,E583)=OR(1,2,3,4,5,6,7,8,9,0),FIND(H583,E583)+1,FIND(H583,E583))</f>
        <v>7</v>
      </c>
      <c r="J583" s="4">
        <f>IF(H583="B",G583*1000000000,IF(H583="M",G583*1000000,E583))</f>
        <v>104860000000</v>
      </c>
      <c r="K583" s="54" t="s">
        <v>713</v>
      </c>
    </row>
    <row r="584" spans="1:11" ht="39" thickBot="1">
      <c r="A584" t="str">
        <f t="shared" si="23"/>
        <v xml:space="preserve">INTC </v>
      </c>
      <c r="B584" t="s">
        <v>200</v>
      </c>
      <c r="C584" s="58"/>
      <c r="D584" s="180" t="s">
        <v>672</v>
      </c>
      <c r="E584" s="184"/>
      <c r="F584" s="184"/>
      <c r="G584" s="107"/>
      <c r="H584" s="107"/>
      <c r="I584" s="111"/>
    </row>
    <row r="585" spans="1:11" ht="20" thickBot="1">
      <c r="A585" t="str">
        <f t="shared" si="23"/>
        <v>INTC Shares outstanding</v>
      </c>
      <c r="B585" t="s">
        <v>200</v>
      </c>
      <c r="C585" s="58" t="s">
        <v>673</v>
      </c>
      <c r="D585" s="179" t="s">
        <v>673</v>
      </c>
      <c r="E585" s="187" t="s">
        <v>896</v>
      </c>
      <c r="F585" s="187" t="s">
        <v>664</v>
      </c>
      <c r="G585" s="106" t="str">
        <f>LEFT(E585,I585-1)</f>
        <v>4.31</v>
      </c>
      <c r="H585" s="106" t="str">
        <f>RIGHT(E585,1)</f>
        <v>B</v>
      </c>
      <c r="I585" s="110">
        <f>IF(FIND(H585,E585)=OR(1,2,3,4,5,6,7,8,9,0),FIND(H585,E585)+1,FIND(H585,E585))</f>
        <v>5</v>
      </c>
      <c r="J585" s="4">
        <f>IF(H585="B",G585*1000000000,IF(H585="M",G585*1000000,E585))</f>
        <v>4310000000</v>
      </c>
      <c r="K585" s="54" t="s">
        <v>714</v>
      </c>
    </row>
    <row r="586" spans="1:11" ht="39" thickBot="1">
      <c r="A586" t="str">
        <f t="shared" si="23"/>
        <v xml:space="preserve">INTC </v>
      </c>
      <c r="B586" t="s">
        <v>200</v>
      </c>
      <c r="C586" s="58"/>
      <c r="D586" s="180" t="s">
        <v>674</v>
      </c>
      <c r="E586" s="184"/>
      <c r="F586" s="184"/>
      <c r="G586" s="107"/>
      <c r="H586" s="107"/>
      <c r="I586" s="111"/>
    </row>
    <row r="587" spans="1:11" ht="20" thickBot="1">
      <c r="A587" t="str">
        <f t="shared" si="23"/>
        <v>INTC P/BV</v>
      </c>
      <c r="B587" t="s">
        <v>200</v>
      </c>
      <c r="C587" s="58" t="s">
        <v>105</v>
      </c>
      <c r="D587" s="179" t="s">
        <v>675</v>
      </c>
      <c r="E587" s="187">
        <v>0.93</v>
      </c>
      <c r="F587" s="187" t="s">
        <v>664</v>
      </c>
      <c r="G587" s="106" t="str">
        <f>LEFT(E587,I587-1)</f>
        <v>0.9</v>
      </c>
      <c r="H587" s="106" t="str">
        <f>RIGHT(E587,1)</f>
        <v>3</v>
      </c>
      <c r="I587" s="110">
        <f>IF(FIND(H587,E587)=OR(1,2,3,4,5,6,7,8,9,0),FIND(H587,E587)+1,FIND(H587,E587))</f>
        <v>4</v>
      </c>
      <c r="J587" s="4">
        <f>IF(H587="B",G587*1000000000,IF(H587="M",G587*1000000,E587))</f>
        <v>0.93</v>
      </c>
      <c r="K587" s="54" t="s">
        <v>715</v>
      </c>
    </row>
    <row r="588" spans="1:11" ht="58" thickBot="1">
      <c r="A588" t="str">
        <f t="shared" si="23"/>
        <v xml:space="preserve">INTC </v>
      </c>
      <c r="B588" t="s">
        <v>200</v>
      </c>
      <c r="C588" s="58"/>
      <c r="D588" s="180" t="s">
        <v>676</v>
      </c>
      <c r="E588" s="184"/>
      <c r="F588" s="184"/>
      <c r="G588" s="107"/>
      <c r="H588" s="107"/>
      <c r="I588" s="111"/>
    </row>
    <row r="589" spans="1:11" ht="20" thickBot="1">
      <c r="A589" t="str">
        <f t="shared" si="23"/>
        <v>INTC Return on assets</v>
      </c>
      <c r="B589" t="s">
        <v>200</v>
      </c>
      <c r="C589" s="58" t="s">
        <v>677</v>
      </c>
      <c r="D589" s="179" t="s">
        <v>677</v>
      </c>
      <c r="E589" s="190">
        <v>-1.6999999999999999E-3</v>
      </c>
      <c r="F589" s="187" t="s">
        <v>664</v>
      </c>
      <c r="G589" s="106" t="str">
        <f>LEFT(E589,I589-1)</f>
        <v>-0.001</v>
      </c>
      <c r="H589" s="106" t="str">
        <f>RIGHT(E589,1)</f>
        <v>7</v>
      </c>
      <c r="I589" s="110">
        <f>IF(FIND(H589,E589)=OR(1,2,3,4,5,6,7,8,9,0),FIND(H589,E589)+1,FIND(H589,E589))</f>
        <v>7</v>
      </c>
      <c r="J589" s="4">
        <f>IF(H589="B",G589*1000000000,IF(H589="M",G589*1000000,E589))</f>
        <v>-1.6999999999999999E-3</v>
      </c>
      <c r="K589" s="54" t="s">
        <v>716</v>
      </c>
    </row>
    <row r="590" spans="1:11" ht="39" thickBot="1">
      <c r="A590" t="str">
        <f t="shared" si="23"/>
        <v xml:space="preserve">INTC </v>
      </c>
      <c r="B590" t="s">
        <v>200</v>
      </c>
      <c r="C590" s="58"/>
      <c r="D590" s="180" t="s">
        <v>678</v>
      </c>
      <c r="E590" s="193"/>
      <c r="F590" s="184"/>
      <c r="G590" s="107"/>
      <c r="H590" s="107"/>
      <c r="I590" s="111"/>
    </row>
    <row r="591" spans="1:11" ht="20" thickBot="1">
      <c r="A591" t="str">
        <f t="shared" si="23"/>
        <v>INTC Return on capital</v>
      </c>
      <c r="B591" t="s">
        <v>200</v>
      </c>
      <c r="C591" s="58" t="s">
        <v>679</v>
      </c>
      <c r="D591" s="179" t="s">
        <v>679</v>
      </c>
      <c r="E591" s="190">
        <v>-2.0999999999999999E-3</v>
      </c>
      <c r="F591" s="187" t="s">
        <v>664</v>
      </c>
      <c r="G591" s="106" t="str">
        <f>LEFT(E591,I591-1)</f>
        <v>-0.002</v>
      </c>
      <c r="H591" s="106" t="str">
        <f>RIGHT(E591,1)</f>
        <v>1</v>
      </c>
      <c r="I591" s="110">
        <f>IF(FIND(H591,E591)=OR(1,2,3,4,5,6,7,8,9,0),FIND(H591,E591)+1,FIND(H591,E591))</f>
        <v>7</v>
      </c>
      <c r="J591" s="4">
        <f>IF(H591="B",G591*1000000000,IF(H591="M",G591*1000000,E591))</f>
        <v>-2.0999999999999999E-3</v>
      </c>
      <c r="K591" s="54" t="s">
        <v>717</v>
      </c>
    </row>
    <row r="592" spans="1:11" ht="39" thickBot="1">
      <c r="A592" t="str">
        <f t="shared" si="23"/>
        <v xml:space="preserve">INTC </v>
      </c>
      <c r="B592" t="s">
        <v>200</v>
      </c>
      <c r="C592" s="58"/>
      <c r="D592" s="182" t="s">
        <v>680</v>
      </c>
      <c r="E592" s="191"/>
      <c r="F592" s="192"/>
      <c r="G592" s="107"/>
      <c r="H592" s="107"/>
      <c r="I592" s="111"/>
    </row>
    <row r="593" spans="1:11" ht="19" thickBot="1">
      <c r="A593" t="str">
        <f t="shared" si="23"/>
        <v xml:space="preserve">INTC </v>
      </c>
      <c r="B593" t="s">
        <v>200</v>
      </c>
      <c r="C593" s="58"/>
    </row>
    <row r="594" spans="1:11" ht="27" thickBot="1">
      <c r="A594" t="str">
        <f t="shared" si="23"/>
        <v>INTC Cash Flow</v>
      </c>
      <c r="B594" t="s">
        <v>200</v>
      </c>
      <c r="C594" s="57" t="s">
        <v>707</v>
      </c>
      <c r="D594" s="183" t="s">
        <v>650</v>
      </c>
      <c r="E594" s="181" t="s">
        <v>1537</v>
      </c>
      <c r="F594" s="185" t="s">
        <v>651</v>
      </c>
      <c r="G594" s="105"/>
      <c r="H594" s="105"/>
      <c r="I594" s="109"/>
    </row>
    <row r="595" spans="1:11" ht="19" thickBot="1">
      <c r="A595" t="str">
        <f t="shared" si="23"/>
        <v xml:space="preserve">INTC </v>
      </c>
      <c r="B595" t="s">
        <v>200</v>
      </c>
      <c r="C595" s="58"/>
      <c r="D595" s="184"/>
      <c r="E595" s="178" t="s">
        <v>1149</v>
      </c>
      <c r="F595" s="186"/>
      <c r="G595" s="105"/>
      <c r="H595" s="105"/>
      <c r="I595" s="109"/>
    </row>
    <row r="596" spans="1:11" ht="20" thickBot="1">
      <c r="A596" t="str">
        <f t="shared" si="23"/>
        <v>INTC Net income</v>
      </c>
      <c r="B596" t="s">
        <v>200</v>
      </c>
      <c r="C596" s="58" t="s">
        <v>656</v>
      </c>
      <c r="D596" s="179" t="s">
        <v>656</v>
      </c>
      <c r="E596" s="187" t="s">
        <v>1152</v>
      </c>
      <c r="F596" s="188">
        <v>-57.023600000000002</v>
      </c>
      <c r="G596" s="106" t="str">
        <f>LEFT(E596,I596-1)</f>
        <v>-16.64</v>
      </c>
      <c r="H596" s="106" t="str">
        <f>RIGHT(E596,1)</f>
        <v>B</v>
      </c>
      <c r="I596" s="110">
        <f>IF(FIND(H596,E596)=OR(1,2,3,4,5,6,7,8,9,0),FIND(H596,E596)+1,FIND(H596,E596))</f>
        <v>7</v>
      </c>
      <c r="J596" s="4">
        <f>IF(H596="B",G596*1000000000,IF(H596="M",G596*1000000,E596))</f>
        <v>-16640000000</v>
      </c>
      <c r="K596" s="54" t="s">
        <v>33</v>
      </c>
    </row>
    <row r="597" spans="1:11" ht="39" thickBot="1">
      <c r="A597" t="str">
        <f t="shared" si="23"/>
        <v xml:space="preserve">INTC </v>
      </c>
      <c r="B597" t="s">
        <v>200</v>
      </c>
      <c r="C597" s="58"/>
      <c r="D597" s="180" t="s">
        <v>657</v>
      </c>
      <c r="E597" s="184"/>
      <c r="F597" s="189"/>
      <c r="G597" s="106"/>
      <c r="H597" s="106"/>
      <c r="I597" s="110"/>
    </row>
    <row r="598" spans="1:11" ht="20" thickBot="1">
      <c r="A598" t="str">
        <f t="shared" si="23"/>
        <v>INTC Cash from operations</v>
      </c>
      <c r="B598" t="s">
        <v>200</v>
      </c>
      <c r="C598" s="58" t="s">
        <v>681</v>
      </c>
      <c r="D598" s="179" t="s">
        <v>681</v>
      </c>
      <c r="E598" s="187" t="s">
        <v>730</v>
      </c>
      <c r="F598" s="188">
        <v>-0.3039</v>
      </c>
      <c r="G598" s="106" t="str">
        <f>LEFT(E598,I598-1)</f>
        <v>4.05</v>
      </c>
      <c r="H598" s="106" t="str">
        <f>RIGHT(E598,1)</f>
        <v>B</v>
      </c>
      <c r="I598" s="110">
        <f>IF(FIND(H598,E598)=OR(1,2,3,4,5,6,7,8,9,0),FIND(H598,E598)+1,FIND(H598,E598))</f>
        <v>5</v>
      </c>
      <c r="J598" s="4">
        <f>IF(H598="B",G598*1000000000,IF(H598="M",G598*1000000,E598))</f>
        <v>4050000000</v>
      </c>
      <c r="K598" s="54" t="s">
        <v>718</v>
      </c>
    </row>
    <row r="599" spans="1:11" ht="20" thickBot="1">
      <c r="A599" t="str">
        <f t="shared" si="23"/>
        <v xml:space="preserve">INTC </v>
      </c>
      <c r="B599" t="s">
        <v>200</v>
      </c>
      <c r="C599" s="58"/>
      <c r="D599" s="180" t="s">
        <v>682</v>
      </c>
      <c r="E599" s="184"/>
      <c r="F599" s="189"/>
      <c r="G599" s="106"/>
      <c r="H599" s="106"/>
      <c r="I599" s="110"/>
    </row>
    <row r="600" spans="1:11" ht="20" thickBot="1">
      <c r="A600" t="str">
        <f t="shared" si="23"/>
        <v>INTC Cash from investing</v>
      </c>
      <c r="B600" t="s">
        <v>200</v>
      </c>
      <c r="C600" s="58" t="s">
        <v>683</v>
      </c>
      <c r="D600" s="179" t="s">
        <v>683</v>
      </c>
      <c r="E600" s="187" t="s">
        <v>913</v>
      </c>
      <c r="F600" s="188">
        <v>0.62619999999999998</v>
      </c>
      <c r="G600" s="106" t="str">
        <f>LEFT(E600,I600-1)</f>
        <v>-2.76</v>
      </c>
      <c r="H600" s="106" t="str">
        <f>RIGHT(E600,1)</f>
        <v>B</v>
      </c>
      <c r="I600" s="110">
        <f>IF(FIND(H600,E600)=OR(1,2,3,4,5,6,7,8,9,0),FIND(H600,E600)+1,FIND(H600,E600))</f>
        <v>6</v>
      </c>
      <c r="J600" s="4">
        <f>IF(H600="B",G600*1000000000,IF(H600="M",G600*1000000,E600))</f>
        <v>-2760000000</v>
      </c>
      <c r="K600" s="54" t="s">
        <v>719</v>
      </c>
    </row>
    <row r="601" spans="1:11" ht="39" thickBot="1">
      <c r="A601" t="str">
        <f t="shared" si="23"/>
        <v xml:space="preserve">INTC </v>
      </c>
      <c r="B601" t="s">
        <v>200</v>
      </c>
      <c r="C601" s="58"/>
      <c r="D601" s="180" t="s">
        <v>684</v>
      </c>
      <c r="E601" s="184"/>
      <c r="F601" s="189"/>
      <c r="G601" s="106"/>
      <c r="H601" s="106"/>
      <c r="I601" s="110"/>
    </row>
    <row r="602" spans="1:11" ht="20" thickBot="1">
      <c r="A602" t="str">
        <f t="shared" si="23"/>
        <v>INTC Cash from financing</v>
      </c>
      <c r="B602" t="s">
        <v>200</v>
      </c>
      <c r="C602" s="58" t="s">
        <v>685</v>
      </c>
      <c r="D602" s="179" t="s">
        <v>685</v>
      </c>
      <c r="E602" s="187" t="s">
        <v>1158</v>
      </c>
      <c r="F602" s="188">
        <v>-5.5035999999999996</v>
      </c>
      <c r="G602" s="106" t="str">
        <f>LEFT(E602,I602-1)</f>
        <v>-3.79</v>
      </c>
      <c r="H602" s="106" t="str">
        <f>RIGHT(E602,1)</f>
        <v>B</v>
      </c>
      <c r="I602" s="110">
        <f>IF(FIND(H602,E602)=OR(1,2,3,4,5,6,7,8,9,0),FIND(H602,E602)+1,FIND(H602,E602))</f>
        <v>6</v>
      </c>
      <c r="J602" s="4">
        <f>IF(H602="B",G602*1000000000,IF(H602="M",G602*1000000,E602))</f>
        <v>-3790000000</v>
      </c>
      <c r="K602" s="54" t="s">
        <v>720</v>
      </c>
    </row>
    <row r="603" spans="1:11" ht="39" thickBot="1">
      <c r="A603" t="str">
        <f t="shared" si="23"/>
        <v xml:space="preserve">INTC </v>
      </c>
      <c r="B603" t="s">
        <v>200</v>
      </c>
      <c r="C603" s="58"/>
      <c r="D603" s="180" t="s">
        <v>686</v>
      </c>
      <c r="E603" s="184"/>
      <c r="F603" s="189"/>
      <c r="G603" s="106"/>
      <c r="H603" s="106"/>
      <c r="I603" s="110"/>
    </row>
    <row r="604" spans="1:11" ht="20" thickBot="1">
      <c r="A604" t="str">
        <f t="shared" si="23"/>
        <v>INTC Net change in cash</v>
      </c>
      <c r="B604" t="s">
        <v>200</v>
      </c>
      <c r="C604" s="58" t="s">
        <v>687</v>
      </c>
      <c r="D604" s="179" t="s">
        <v>687</v>
      </c>
      <c r="E604" s="187" t="s">
        <v>1159</v>
      </c>
      <c r="F604" s="188">
        <v>-2.4367999999999999</v>
      </c>
      <c r="G604" s="106" t="str">
        <f>LEFT(E604,I604-1)</f>
        <v>-2.50</v>
      </c>
      <c r="H604" s="106" t="str">
        <f>RIGHT(E604,1)</f>
        <v>B</v>
      </c>
      <c r="I604" s="110">
        <f>IF(FIND(H604,E604)=OR(1,2,3,4,5,6,7,8,9,0),FIND(H604,E604)+1,FIND(H604,E604))</f>
        <v>6</v>
      </c>
      <c r="J604" s="4">
        <f>IF(H604="B",G604*1000000000,IF(H604="M",G604*1000000,E604))</f>
        <v>-2500000000</v>
      </c>
      <c r="K604" s="54" t="s">
        <v>721</v>
      </c>
    </row>
    <row r="605" spans="1:11" ht="39" thickBot="1">
      <c r="A605" t="str">
        <f t="shared" si="23"/>
        <v xml:space="preserve">INTC </v>
      </c>
      <c r="B605" t="s">
        <v>200</v>
      </c>
      <c r="C605" s="58"/>
      <c r="D605" s="180" t="s">
        <v>688</v>
      </c>
      <c r="E605" s="184"/>
      <c r="F605" s="189"/>
      <c r="G605" s="106"/>
      <c r="H605" s="106"/>
      <c r="I605" s="110"/>
    </row>
    <row r="606" spans="1:11" ht="19">
      <c r="A606" t="str">
        <f t="shared" si="23"/>
        <v>INTC Free cash flow</v>
      </c>
      <c r="B606" t="s">
        <v>200</v>
      </c>
      <c r="C606" s="58" t="s">
        <v>689</v>
      </c>
      <c r="D606" s="179" t="s">
        <v>689</v>
      </c>
      <c r="E606" s="187" t="s">
        <v>783</v>
      </c>
      <c r="F606" s="188">
        <v>4.5735000000000001</v>
      </c>
      <c r="G606" s="106" t="str">
        <f>LEFT(E606,I606-1)</f>
        <v>1.28</v>
      </c>
      <c r="H606" s="106" t="str">
        <f>RIGHT(E606,1)</f>
        <v>B</v>
      </c>
      <c r="I606" s="110">
        <f>IF(FIND(H606,E606)=OR(1,2,3,4,5,6,7,8,9,0),FIND(H606,E606)+1,FIND(H606,E606))</f>
        <v>5</v>
      </c>
      <c r="J606" s="4">
        <f>IF(H606="B",G606*1000000000,IF(H606="M",G606*1000000,E606))</f>
        <v>1280000000</v>
      </c>
      <c r="K606" s="54" t="s">
        <v>722</v>
      </c>
    </row>
    <row r="607" spans="1:11" ht="39" thickBot="1">
      <c r="A607" t="str">
        <f t="shared" si="23"/>
        <v xml:space="preserve">INTC </v>
      </c>
      <c r="B607" t="s">
        <v>200</v>
      </c>
      <c r="D607" s="182" t="s">
        <v>690</v>
      </c>
      <c r="E607" s="192"/>
      <c r="F607" s="194"/>
    </row>
    <row r="610" spans="1:11" ht="28">
      <c r="C610" s="101" t="s">
        <v>757</v>
      </c>
    </row>
    <row r="611" spans="1:11">
      <c r="A611" t="str">
        <f t="shared" ref="A611" si="25">_xlfn.CONCAT(B611,C611)</f>
        <v>LLY Web</v>
      </c>
      <c r="B611" t="s">
        <v>285</v>
      </c>
      <c r="C611" t="s">
        <v>850</v>
      </c>
      <c r="D611" s="1" t="s">
        <v>758</v>
      </c>
    </row>
    <row r="612" spans="1:11" ht="19" thickBot="1"/>
    <row r="613" spans="1:11" ht="27" thickBot="1">
      <c r="A613" t="str">
        <f t="shared" ref="A613" si="26">_xlfn.CONCAT(B613,C613)</f>
        <v>LLY Income Statement</v>
      </c>
      <c r="B613" t="s">
        <v>285</v>
      </c>
      <c r="C613" s="57" t="s">
        <v>705</v>
      </c>
      <c r="D613" s="183" t="s">
        <v>650</v>
      </c>
      <c r="E613" s="181" t="s">
        <v>1537</v>
      </c>
      <c r="F613" s="185" t="s">
        <v>651</v>
      </c>
    </row>
    <row r="614" spans="1:11" ht="19" thickBot="1">
      <c r="A614" t="str">
        <f t="shared" ref="A614:A662" si="27">_xlfn.CONCAT(B614,C614)</f>
        <v xml:space="preserve">LLY </v>
      </c>
      <c r="B614" t="s">
        <v>285</v>
      </c>
      <c r="C614" s="58"/>
      <c r="D614" s="184"/>
      <c r="E614" s="178" t="s">
        <v>1035</v>
      </c>
      <c r="F614" s="186"/>
    </row>
    <row r="615" spans="1:11" ht="20" thickBot="1">
      <c r="A615" t="str">
        <f t="shared" si="27"/>
        <v>LLY Sales</v>
      </c>
      <c r="B615" t="s">
        <v>285</v>
      </c>
      <c r="C615" s="58" t="s">
        <v>124</v>
      </c>
      <c r="D615" s="179" t="s">
        <v>652</v>
      </c>
      <c r="E615" s="187" t="s">
        <v>1160</v>
      </c>
      <c r="F615" s="188">
        <v>0.20430000000000001</v>
      </c>
      <c r="G615" s="106" t="str">
        <f>LEFT(E615,I615-1)</f>
        <v>11.44</v>
      </c>
      <c r="H615" s="106" t="str">
        <f>RIGHT(E615,1)</f>
        <v>B</v>
      </c>
      <c r="I615" s="110">
        <f>IF(FIND(H615,E615)=OR(1,2,3,4,5,6,7,8,9,0),FIND(H615,E615)+1,FIND(H615,E615))</f>
        <v>6</v>
      </c>
      <c r="J615" s="4">
        <f>IF(H615="B",G615*1000000000,IF(H615="M",G615*1000000,E615))</f>
        <v>11440000000</v>
      </c>
      <c r="K615" s="54" t="s">
        <v>691</v>
      </c>
    </row>
    <row r="616" spans="1:11" ht="58" thickBot="1">
      <c r="A616" t="str">
        <f t="shared" si="27"/>
        <v xml:space="preserve">LLY </v>
      </c>
      <c r="B616" t="s">
        <v>285</v>
      </c>
      <c r="C616" s="58"/>
      <c r="D616" s="180" t="s">
        <v>653</v>
      </c>
      <c r="E616" s="184"/>
      <c r="F616" s="189"/>
      <c r="G616" s="106"/>
      <c r="H616" s="106"/>
      <c r="I616" s="110"/>
      <c r="K616" s="54" t="s">
        <v>692</v>
      </c>
    </row>
    <row r="617" spans="1:11" ht="20" thickBot="1">
      <c r="A617" t="str">
        <f t="shared" si="27"/>
        <v>LLY Operating expense</v>
      </c>
      <c r="B617" t="s">
        <v>285</v>
      </c>
      <c r="C617" s="58" t="s">
        <v>654</v>
      </c>
      <c r="D617" s="179" t="s">
        <v>654</v>
      </c>
      <c r="E617" s="187" t="s">
        <v>1161</v>
      </c>
      <c r="F617" s="188">
        <v>0.15160000000000001</v>
      </c>
      <c r="G617" s="106" t="str">
        <f>LEFT(E617,I617-1)</f>
        <v>4.72</v>
      </c>
      <c r="H617" s="106" t="str">
        <f>RIGHT(E617,1)</f>
        <v>B</v>
      </c>
      <c r="I617" s="110">
        <f>IF(FIND(H617,E617)=OR(1,2,3,4,5,6,7,8,9,0),FIND(H617,E617)+1,FIND(H617,E617))</f>
        <v>5</v>
      </c>
      <c r="J617" s="4">
        <f>IF(H617="B",G617*1000000000,IF(H617="M",G617*1000000,E617))</f>
        <v>4720000000</v>
      </c>
      <c r="K617" s="54" t="s">
        <v>693</v>
      </c>
    </row>
    <row r="618" spans="1:11" ht="39" thickBot="1">
      <c r="A618" t="str">
        <f t="shared" si="27"/>
        <v xml:space="preserve">LLY </v>
      </c>
      <c r="B618" t="s">
        <v>285</v>
      </c>
      <c r="C618" s="58"/>
      <c r="D618" s="180" t="s">
        <v>655</v>
      </c>
      <c r="E618" s="184"/>
      <c r="F618" s="189"/>
      <c r="G618" s="106"/>
      <c r="H618" s="106"/>
      <c r="I618" s="110"/>
      <c r="K618" s="54" t="s">
        <v>694</v>
      </c>
    </row>
    <row r="619" spans="1:11" ht="20" thickBot="1">
      <c r="A619" t="str">
        <f t="shared" si="27"/>
        <v>LLY Net income</v>
      </c>
      <c r="B619" t="s">
        <v>285</v>
      </c>
      <c r="C619" s="58" t="s">
        <v>656</v>
      </c>
      <c r="D619" s="179" t="s">
        <v>656</v>
      </c>
      <c r="E619" s="187" t="s">
        <v>1162</v>
      </c>
      <c r="F619" s="188">
        <v>17.904199999999999</v>
      </c>
      <c r="G619" s="106" t="str">
        <f>LEFT(E619,I619-1)</f>
        <v>970.30</v>
      </c>
      <c r="H619" s="106" t="str">
        <f>RIGHT(E619,1)</f>
        <v>M</v>
      </c>
      <c r="I619" s="110">
        <f>IF(FIND(H619,E619)=OR(1,2,3,4,5,6,7,8,9,0),FIND(H619,E619)+1,FIND(H619,E619))</f>
        <v>7</v>
      </c>
      <c r="J619" s="4">
        <f>IF(H619="B",G619*1000000000,IF(H619="M",G619*1000000,E619))</f>
        <v>970300000</v>
      </c>
      <c r="K619" s="54" t="s">
        <v>33</v>
      </c>
    </row>
    <row r="620" spans="1:11" ht="58" thickBot="1">
      <c r="A620" t="str">
        <f t="shared" si="27"/>
        <v xml:space="preserve">LLY </v>
      </c>
      <c r="B620" t="s">
        <v>285</v>
      </c>
      <c r="C620" s="58"/>
      <c r="D620" s="180" t="s">
        <v>657</v>
      </c>
      <c r="E620" s="184"/>
      <c r="F620" s="189"/>
      <c r="G620" s="106"/>
      <c r="H620" s="106"/>
      <c r="I620" s="110"/>
      <c r="K620" s="54" t="s">
        <v>695</v>
      </c>
    </row>
    <row r="621" spans="1:11" ht="20" thickBot="1">
      <c r="A621" t="str">
        <f t="shared" si="27"/>
        <v>LLY Net profit margin</v>
      </c>
      <c r="B621" t="s">
        <v>285</v>
      </c>
      <c r="C621" s="58" t="s">
        <v>658</v>
      </c>
      <c r="D621" s="179" t="s">
        <v>658</v>
      </c>
      <c r="E621" s="187">
        <v>8.48</v>
      </c>
      <c r="F621" s="188">
        <v>15.1333</v>
      </c>
      <c r="G621" s="106" t="str">
        <f>LEFT(E621,I621-1)</f>
        <v/>
      </c>
      <c r="H621" s="106" t="str">
        <f>RIGHT(E621,1)</f>
        <v>8</v>
      </c>
      <c r="I621" s="110">
        <f>IF(FIND(H621,E621)=OR(1,2,3,4,5,6,7,8,9,0),FIND(H621,E621)+1,FIND(H621,E621))</f>
        <v>1</v>
      </c>
      <c r="J621" s="4">
        <f>IF(H621="B",G621*1000000000,IF(H621="M",G621*1000000,E621))</f>
        <v>8.48</v>
      </c>
      <c r="K621" s="54" t="s">
        <v>696</v>
      </c>
    </row>
    <row r="622" spans="1:11" ht="39" thickBot="1">
      <c r="A622" t="str">
        <f t="shared" si="27"/>
        <v xml:space="preserve">LLY </v>
      </c>
      <c r="B622" t="s">
        <v>285</v>
      </c>
      <c r="C622" s="58"/>
      <c r="D622" s="180" t="s">
        <v>659</v>
      </c>
      <c r="E622" s="184"/>
      <c r="F622" s="189"/>
      <c r="G622" s="106"/>
      <c r="H622" s="106"/>
      <c r="I622" s="110"/>
      <c r="K622" s="54" t="s">
        <v>697</v>
      </c>
    </row>
    <row r="623" spans="1:11" ht="20" thickBot="1">
      <c r="A623" t="str">
        <f t="shared" si="27"/>
        <v>LLY EPS</v>
      </c>
      <c r="B623" t="s">
        <v>285</v>
      </c>
      <c r="C623" s="58" t="s">
        <v>113</v>
      </c>
      <c r="D623" s="179" t="s">
        <v>112</v>
      </c>
      <c r="E623" s="187">
        <v>1.18</v>
      </c>
      <c r="F623" s="188">
        <v>10.8</v>
      </c>
      <c r="G623" s="106" t="str">
        <f>LEFT(E623,I623-1)</f>
        <v>1.1</v>
      </c>
      <c r="H623" s="106" t="str">
        <f>RIGHT(E623,1)</f>
        <v>8</v>
      </c>
      <c r="I623" s="110">
        <f>IF(FIND(H623,E623)=OR(1,2,3,4,5,6,7,8,9,0),FIND(H623,E623)+1,FIND(H623,E623))</f>
        <v>4</v>
      </c>
      <c r="J623" s="4">
        <f>IF(H623="B",G623*1000000000,IF(H623="M",G623*1000000,E623))</f>
        <v>1.18</v>
      </c>
      <c r="K623" s="54" t="s">
        <v>698</v>
      </c>
    </row>
    <row r="624" spans="1:11" ht="39" thickBot="1">
      <c r="A624" t="str">
        <f t="shared" si="27"/>
        <v xml:space="preserve">LLY </v>
      </c>
      <c r="B624" t="s">
        <v>285</v>
      </c>
      <c r="C624" s="58"/>
      <c r="D624" s="180" t="s">
        <v>660</v>
      </c>
      <c r="E624" s="184"/>
      <c r="F624" s="189"/>
      <c r="G624" s="106"/>
      <c r="H624" s="106"/>
      <c r="I624" s="110"/>
      <c r="K624" s="54" t="s">
        <v>699</v>
      </c>
    </row>
    <row r="625" spans="1:11" ht="20" thickBot="1">
      <c r="A625" t="str">
        <f t="shared" si="27"/>
        <v>LLY EBITDA</v>
      </c>
      <c r="B625" t="s">
        <v>285</v>
      </c>
      <c r="C625" s="58" t="s">
        <v>126</v>
      </c>
      <c r="D625" s="179" t="s">
        <v>126</v>
      </c>
      <c r="E625" s="187" t="s">
        <v>1163</v>
      </c>
      <c r="F625" s="188">
        <v>0.26939999999999997</v>
      </c>
      <c r="G625" s="106" t="str">
        <f>LEFT(E625,I625-1)</f>
        <v>5.02</v>
      </c>
      <c r="H625" s="106" t="str">
        <f>RIGHT(E625,1)</f>
        <v>B</v>
      </c>
      <c r="I625" s="110">
        <f>IF(FIND(H625,E625)=OR(1,2,3,4,5,6,7,8,9,0),FIND(H625,E625)+1,FIND(H625,E625))</f>
        <v>5</v>
      </c>
      <c r="J625" s="4">
        <f>IF(H625="B",G625*1000000000,IF(H625="M",G625*1000000,E625))</f>
        <v>5020000000</v>
      </c>
      <c r="K625" s="54" t="s">
        <v>126</v>
      </c>
    </row>
    <row r="626" spans="1:11" ht="77" thickBot="1">
      <c r="A626" t="str">
        <f t="shared" si="27"/>
        <v xml:space="preserve">LLY </v>
      </c>
      <c r="B626" t="s">
        <v>285</v>
      </c>
      <c r="C626" s="58"/>
      <c r="D626" s="180" t="s">
        <v>661</v>
      </c>
      <c r="E626" s="184"/>
      <c r="F626" s="189"/>
      <c r="G626" s="106"/>
      <c r="H626" s="106"/>
      <c r="I626" s="110"/>
      <c r="K626" s="54" t="s">
        <v>700</v>
      </c>
    </row>
    <row r="627" spans="1:11" ht="20" thickBot="1">
      <c r="A627" t="str">
        <f t="shared" si="27"/>
        <v>LLY Tax</v>
      </c>
      <c r="B627" t="s">
        <v>285</v>
      </c>
      <c r="C627" s="58" t="s">
        <v>725</v>
      </c>
      <c r="D627" s="179" t="s">
        <v>662</v>
      </c>
      <c r="E627" s="190">
        <v>0.3891</v>
      </c>
      <c r="F627" s="187" t="s">
        <v>664</v>
      </c>
      <c r="G627" s="106" t="str">
        <f>LEFT(E627,I627-1)</f>
        <v>0.389</v>
      </c>
      <c r="H627" s="106" t="str">
        <f>RIGHT(E627,1)</f>
        <v>1</v>
      </c>
      <c r="I627" s="110">
        <f>IF(FIND(H627,E627)=OR(1,2,3,4,5,6,7,8,9,0),FIND(H627,E627)+1,FIND(H627,E627))</f>
        <v>6</v>
      </c>
      <c r="J627" s="4">
        <f>IF(H627="B",G627*1000000000,IF(H627="M",G627*1000000,E627))</f>
        <v>0.3891</v>
      </c>
      <c r="K627" s="54" t="s">
        <v>701</v>
      </c>
    </row>
    <row r="628" spans="1:11" ht="20" thickBot="1">
      <c r="A628" t="str">
        <f t="shared" si="27"/>
        <v xml:space="preserve">LLY </v>
      </c>
      <c r="B628" t="s">
        <v>285</v>
      </c>
      <c r="C628" s="58"/>
      <c r="D628" s="182" t="s">
        <v>663</v>
      </c>
      <c r="E628" s="191"/>
      <c r="F628" s="192"/>
      <c r="G628" s="107"/>
      <c r="H628" s="107"/>
      <c r="I628" s="111"/>
    </row>
    <row r="629" spans="1:11" ht="19" thickBot="1">
      <c r="A629" t="str">
        <f t="shared" si="27"/>
        <v xml:space="preserve">LLY </v>
      </c>
      <c r="B629" t="s">
        <v>285</v>
      </c>
      <c r="C629" s="58"/>
    </row>
    <row r="630" spans="1:11" ht="27" thickBot="1">
      <c r="A630" t="str">
        <f t="shared" si="27"/>
        <v>LLY Balance Sheet</v>
      </c>
      <c r="B630" t="s">
        <v>285</v>
      </c>
      <c r="C630" s="57" t="s">
        <v>706</v>
      </c>
      <c r="D630" s="183" t="s">
        <v>650</v>
      </c>
      <c r="E630" s="181" t="s">
        <v>1537</v>
      </c>
      <c r="F630" s="185" t="s">
        <v>651</v>
      </c>
      <c r="G630" s="105"/>
      <c r="H630" s="105"/>
      <c r="I630" s="109"/>
    </row>
    <row r="631" spans="1:11" ht="19" thickBot="1">
      <c r="A631" t="str">
        <f t="shared" si="27"/>
        <v xml:space="preserve">LLY </v>
      </c>
      <c r="B631" t="s">
        <v>285</v>
      </c>
      <c r="C631" s="58"/>
      <c r="D631" s="184"/>
      <c r="E631" s="178" t="s">
        <v>1035</v>
      </c>
      <c r="F631" s="186"/>
      <c r="G631" s="105"/>
      <c r="H631" s="105"/>
      <c r="I631" s="109"/>
    </row>
    <row r="632" spans="1:11" ht="20" thickBot="1">
      <c r="A632" t="str">
        <f t="shared" si="27"/>
        <v>LLY Cash and short-term investments</v>
      </c>
      <c r="B632" t="s">
        <v>285</v>
      </c>
      <c r="C632" s="58" t="s">
        <v>665</v>
      </c>
      <c r="D632" s="179" t="s">
        <v>665</v>
      </c>
      <c r="E632" s="187" t="s">
        <v>794</v>
      </c>
      <c r="F632" s="188">
        <v>0.34110000000000001</v>
      </c>
      <c r="G632" s="106" t="str">
        <f>LEFT(E632,I632-1)</f>
        <v>3.52</v>
      </c>
      <c r="H632" s="106" t="str">
        <f>RIGHT(E632,1)</f>
        <v>B</v>
      </c>
      <c r="I632" s="110">
        <f>IF(FIND(H632,E632)=OR(1,2,3,4,5,6,7,8,9,0),FIND(H632,E632)+1,FIND(H632,E632))</f>
        <v>5</v>
      </c>
      <c r="J632" s="4">
        <f t="shared" ref="J632:J633" si="28">IF(H632="B",G632*1000000000,IF(H632="M",G632*1000000,E632))</f>
        <v>3520000000</v>
      </c>
      <c r="K632" s="54" t="s">
        <v>702</v>
      </c>
    </row>
    <row r="633" spans="1:11" ht="39" thickBot="1">
      <c r="A633" t="str">
        <f t="shared" si="27"/>
        <v xml:space="preserve">LLY </v>
      </c>
      <c r="B633" t="s">
        <v>285</v>
      </c>
      <c r="C633" s="58"/>
      <c r="D633" s="180" t="s">
        <v>666</v>
      </c>
      <c r="E633" s="184"/>
      <c r="F633" s="189"/>
      <c r="G633" s="106"/>
      <c r="H633" s="106"/>
      <c r="I633" s="110"/>
      <c r="J633" s="4">
        <f t="shared" si="28"/>
        <v>0</v>
      </c>
    </row>
    <row r="634" spans="1:11" ht="20" thickBot="1">
      <c r="A634" t="str">
        <f t="shared" si="27"/>
        <v>LLY Total assets</v>
      </c>
      <c r="B634" t="s">
        <v>285</v>
      </c>
      <c r="C634" s="58" t="s">
        <v>667</v>
      </c>
      <c r="D634" s="179" t="s">
        <v>667</v>
      </c>
      <c r="E634" s="187" t="s">
        <v>1164</v>
      </c>
      <c r="F634" s="188">
        <v>0.30549999999999999</v>
      </c>
      <c r="G634" s="106" t="str">
        <f>LEFT(E634,I634-1)</f>
        <v>75.61</v>
      </c>
      <c r="H634" s="106" t="str">
        <f>RIGHT(E634,1)</f>
        <v>B</v>
      </c>
      <c r="I634" s="110">
        <f>IF(FIND(H634,E634)=OR(1,2,3,4,5,6,7,8,9,0),FIND(H634,E634)+1,FIND(H634,E634))</f>
        <v>6</v>
      </c>
      <c r="K634" s="54" t="s">
        <v>703</v>
      </c>
    </row>
    <row r="635" spans="1:11" ht="20" thickBot="1">
      <c r="A635" t="str">
        <f t="shared" si="27"/>
        <v xml:space="preserve">LLY </v>
      </c>
      <c r="B635" t="s">
        <v>285</v>
      </c>
      <c r="C635" s="58"/>
      <c r="D635" s="180" t="s">
        <v>668</v>
      </c>
      <c r="E635" s="184"/>
      <c r="F635" s="189"/>
      <c r="G635" s="106"/>
      <c r="H635" s="106"/>
      <c r="I635" s="110"/>
    </row>
    <row r="636" spans="1:11" ht="20" thickBot="1">
      <c r="A636" t="str">
        <f t="shared" si="27"/>
        <v>LLY Total debt</v>
      </c>
      <c r="B636" t="s">
        <v>285</v>
      </c>
      <c r="C636" s="58" t="s">
        <v>723</v>
      </c>
      <c r="D636" s="179" t="s">
        <v>669</v>
      </c>
      <c r="E636" s="187" t="s">
        <v>1165</v>
      </c>
      <c r="F636" s="188">
        <v>0.31490000000000001</v>
      </c>
      <c r="G636" s="106" t="str">
        <f>LEFT(E636,I636-1)</f>
        <v>61.29</v>
      </c>
      <c r="H636" s="106" t="str">
        <f>RIGHT(E636,1)</f>
        <v>B</v>
      </c>
      <c r="I636" s="110">
        <f>IF(FIND(H636,E636)=OR(1,2,3,4,5,6,7,8,9,0),FIND(H636,E636)+1,FIND(H636,E636))</f>
        <v>6</v>
      </c>
      <c r="J636" s="4">
        <f>IF(H636="B",G636*1000000000,IF(H636="M",G636*1000000,E636))</f>
        <v>61290000000</v>
      </c>
      <c r="K636" s="54" t="s">
        <v>704</v>
      </c>
    </row>
    <row r="637" spans="1:11" ht="20" thickBot="1">
      <c r="A637" t="str">
        <f t="shared" si="27"/>
        <v xml:space="preserve">LLY </v>
      </c>
      <c r="B637" t="s">
        <v>285</v>
      </c>
      <c r="C637" s="58"/>
      <c r="D637" s="180" t="s">
        <v>670</v>
      </c>
      <c r="E637" s="184"/>
      <c r="F637" s="189"/>
      <c r="G637" s="106"/>
      <c r="H637" s="106"/>
      <c r="I637" s="110"/>
    </row>
    <row r="638" spans="1:11" ht="20" thickBot="1">
      <c r="A638" t="str">
        <f t="shared" si="27"/>
        <v>LLY Total equity</v>
      </c>
      <c r="B638" t="s">
        <v>285</v>
      </c>
      <c r="C638" s="58" t="s">
        <v>671</v>
      </c>
      <c r="D638" s="179" t="s">
        <v>671</v>
      </c>
      <c r="E638" s="187" t="s">
        <v>1166</v>
      </c>
      <c r="F638" s="187" t="s">
        <v>664</v>
      </c>
      <c r="G638" s="106" t="str">
        <f>LEFT(E638,I638-1)</f>
        <v>14.32</v>
      </c>
      <c r="H638" s="106" t="str">
        <f>RIGHT(E638,1)</f>
        <v>B</v>
      </c>
      <c r="I638" s="110">
        <f>IF(FIND(H638,E638)=OR(1,2,3,4,5,6,7,8,9,0),FIND(H638,E638)+1,FIND(H638,E638))</f>
        <v>6</v>
      </c>
      <c r="J638" s="4">
        <f>IF(H638="B",G638*1000000000,IF(H638="M",G638*1000000,E638))</f>
        <v>14320000000</v>
      </c>
      <c r="K638" s="54" t="s">
        <v>713</v>
      </c>
    </row>
    <row r="639" spans="1:11" ht="39" thickBot="1">
      <c r="A639" t="str">
        <f t="shared" si="27"/>
        <v xml:space="preserve">LLY </v>
      </c>
      <c r="B639" t="s">
        <v>285</v>
      </c>
      <c r="C639" s="58"/>
      <c r="D639" s="180" t="s">
        <v>672</v>
      </c>
      <c r="E639" s="184"/>
      <c r="F639" s="184"/>
      <c r="G639" s="107"/>
      <c r="H639" s="107"/>
      <c r="I639" s="111"/>
    </row>
    <row r="640" spans="1:11" ht="20" thickBot="1">
      <c r="A640" t="str">
        <f t="shared" si="27"/>
        <v>LLY Shares outstanding</v>
      </c>
      <c r="B640" t="s">
        <v>285</v>
      </c>
      <c r="C640" s="58" t="s">
        <v>673</v>
      </c>
      <c r="D640" s="179" t="s">
        <v>673</v>
      </c>
      <c r="E640" s="187" t="s">
        <v>1167</v>
      </c>
      <c r="F640" s="187" t="s">
        <v>664</v>
      </c>
      <c r="G640" s="106" t="str">
        <f>LEFT(E640,I640-1)</f>
        <v>899.32</v>
      </c>
      <c r="H640" s="106" t="str">
        <f>RIGHT(E640,1)</f>
        <v>M</v>
      </c>
      <c r="I640" s="110">
        <f>IF(FIND(H640,E640)=OR(1,2,3,4,5,6,7,8,9,0),FIND(H640,E640)+1,FIND(H640,E640))</f>
        <v>7</v>
      </c>
      <c r="J640" s="4">
        <f>IF(H640="B",G640*1000000000,IF(H640="M",G640*1000000,E640))</f>
        <v>899320000</v>
      </c>
      <c r="K640" s="54" t="s">
        <v>714</v>
      </c>
    </row>
    <row r="641" spans="1:11" ht="39" thickBot="1">
      <c r="A641" t="str">
        <f t="shared" si="27"/>
        <v xml:space="preserve">LLY </v>
      </c>
      <c r="B641" t="s">
        <v>285</v>
      </c>
      <c r="C641" s="58"/>
      <c r="D641" s="180" t="s">
        <v>674</v>
      </c>
      <c r="E641" s="184"/>
      <c r="F641" s="184"/>
      <c r="G641" s="107"/>
      <c r="H641" s="107"/>
      <c r="I641" s="111"/>
    </row>
    <row r="642" spans="1:11" ht="20" thickBot="1">
      <c r="A642" t="str">
        <f t="shared" si="27"/>
        <v>LLY P/BV</v>
      </c>
      <c r="B642" t="s">
        <v>285</v>
      </c>
      <c r="C642" s="58" t="s">
        <v>105</v>
      </c>
      <c r="D642" s="179" t="s">
        <v>675</v>
      </c>
      <c r="E642" s="187">
        <v>48.46</v>
      </c>
      <c r="F642" s="187" t="s">
        <v>664</v>
      </c>
      <c r="G642" s="106" t="str">
        <f>LEFT(E642,I642-1)</f>
        <v>48.4</v>
      </c>
      <c r="H642" s="106" t="str">
        <f>RIGHT(E642,1)</f>
        <v>6</v>
      </c>
      <c r="I642" s="110">
        <f>IF(FIND(H642,E642)=OR(1,2,3,4,5,6,7,8,9,0),FIND(H642,E642)+1,FIND(H642,E642))</f>
        <v>5</v>
      </c>
      <c r="J642" s="4">
        <f>IF(H642="B",G642*1000000000,IF(H642="M",G642*1000000,E642))</f>
        <v>48.46</v>
      </c>
      <c r="K642" s="54" t="s">
        <v>715</v>
      </c>
    </row>
    <row r="643" spans="1:11" ht="58" thickBot="1">
      <c r="A643" t="str">
        <f t="shared" si="27"/>
        <v xml:space="preserve">LLY </v>
      </c>
      <c r="B643" t="s">
        <v>285</v>
      </c>
      <c r="C643" s="58"/>
      <c r="D643" s="180" t="s">
        <v>676</v>
      </c>
      <c r="E643" s="184"/>
      <c r="F643" s="184"/>
      <c r="G643" s="107"/>
      <c r="H643" s="107"/>
      <c r="I643" s="111"/>
    </row>
    <row r="644" spans="1:11" ht="20" thickBot="1">
      <c r="A644" t="str">
        <f t="shared" si="27"/>
        <v>LLY Return on assets</v>
      </c>
      <c r="B644" t="s">
        <v>285</v>
      </c>
      <c r="C644" s="58" t="s">
        <v>677</v>
      </c>
      <c r="D644" s="179" t="s">
        <v>677</v>
      </c>
      <c r="E644" s="190">
        <v>0.1542</v>
      </c>
      <c r="F644" s="187" t="s">
        <v>664</v>
      </c>
      <c r="G644" s="106" t="str">
        <f>LEFT(E644,I644-1)</f>
        <v>0.154</v>
      </c>
      <c r="H644" s="106" t="str">
        <f>RIGHT(E644,1)</f>
        <v>2</v>
      </c>
      <c r="I644" s="110">
        <f>IF(FIND(H644,E644)=OR(1,2,3,4,5,6,7,8,9,0),FIND(H644,E644)+1,FIND(H644,E644))</f>
        <v>6</v>
      </c>
      <c r="J644" s="4">
        <f>IF(H644="B",G644*1000000000,IF(H644="M",G644*1000000,E644))</f>
        <v>0.1542</v>
      </c>
      <c r="K644" s="54" t="s">
        <v>716</v>
      </c>
    </row>
    <row r="645" spans="1:11" ht="39" thickBot="1">
      <c r="A645" t="str">
        <f t="shared" si="27"/>
        <v xml:space="preserve">LLY </v>
      </c>
      <c r="B645" t="s">
        <v>285</v>
      </c>
      <c r="C645" s="58"/>
      <c r="D645" s="180" t="s">
        <v>678</v>
      </c>
      <c r="E645" s="193"/>
      <c r="F645" s="184"/>
      <c r="G645" s="107"/>
      <c r="H645" s="107"/>
      <c r="I645" s="111"/>
    </row>
    <row r="646" spans="1:11" ht="20" thickBot="1">
      <c r="A646" t="str">
        <f t="shared" si="27"/>
        <v>LLY Return on capital</v>
      </c>
      <c r="B646" t="s">
        <v>285</v>
      </c>
      <c r="C646" s="58" t="s">
        <v>679</v>
      </c>
      <c r="D646" s="179" t="s">
        <v>679</v>
      </c>
      <c r="E646" s="190">
        <v>0.25790000000000002</v>
      </c>
      <c r="F646" s="187" t="s">
        <v>664</v>
      </c>
      <c r="G646" s="106" t="str">
        <f>LEFT(E646,I646-1)</f>
        <v>0.257</v>
      </c>
      <c r="H646" s="106" t="str">
        <f>RIGHT(E646,1)</f>
        <v>9</v>
      </c>
      <c r="I646" s="110">
        <f>IF(FIND(H646,E646)=OR(1,2,3,4,5,6,7,8,9,0),FIND(H646,E646)+1,FIND(H646,E646))</f>
        <v>6</v>
      </c>
      <c r="J646" s="4">
        <f>IF(H646="B",G646*1000000000,IF(H646="M",G646*1000000,E646))</f>
        <v>0.25790000000000002</v>
      </c>
      <c r="K646" s="54" t="s">
        <v>717</v>
      </c>
    </row>
    <row r="647" spans="1:11" ht="39" thickBot="1">
      <c r="A647" t="str">
        <f t="shared" si="27"/>
        <v xml:space="preserve">LLY </v>
      </c>
      <c r="B647" t="s">
        <v>285</v>
      </c>
      <c r="C647" s="58"/>
      <c r="D647" s="182" t="s">
        <v>680</v>
      </c>
      <c r="E647" s="191"/>
      <c r="F647" s="192"/>
      <c r="G647" s="107"/>
      <c r="H647" s="107"/>
      <c r="I647" s="111"/>
    </row>
    <row r="648" spans="1:11" ht="19" thickBot="1">
      <c r="A648" t="str">
        <f t="shared" si="27"/>
        <v xml:space="preserve">LLY </v>
      </c>
      <c r="B648" t="s">
        <v>285</v>
      </c>
      <c r="C648" s="58"/>
    </row>
    <row r="649" spans="1:11" ht="27" thickBot="1">
      <c r="A649" t="str">
        <f t="shared" si="27"/>
        <v>LLY Cash Flow</v>
      </c>
      <c r="B649" t="s">
        <v>285</v>
      </c>
      <c r="C649" s="57" t="s">
        <v>707</v>
      </c>
      <c r="D649" s="183" t="s">
        <v>650</v>
      </c>
      <c r="E649" s="181" t="s">
        <v>1537</v>
      </c>
      <c r="F649" s="185" t="s">
        <v>651</v>
      </c>
      <c r="G649" s="105"/>
      <c r="H649" s="105"/>
      <c r="I649" s="109"/>
    </row>
    <row r="650" spans="1:11" ht="19" thickBot="1">
      <c r="A650" t="str">
        <f t="shared" si="27"/>
        <v xml:space="preserve">LLY </v>
      </c>
      <c r="B650" t="s">
        <v>285</v>
      </c>
      <c r="C650" s="58"/>
      <c r="D650" s="184"/>
      <c r="E650" s="178" t="s">
        <v>1035</v>
      </c>
      <c r="F650" s="186"/>
      <c r="G650" s="105"/>
      <c r="H650" s="105"/>
      <c r="I650" s="109"/>
    </row>
    <row r="651" spans="1:11" ht="20" thickBot="1">
      <c r="A651" t="str">
        <f t="shared" si="27"/>
        <v>LLY Net income</v>
      </c>
      <c r="B651" t="s">
        <v>285</v>
      </c>
      <c r="C651" s="58" t="s">
        <v>656</v>
      </c>
      <c r="D651" s="179" t="s">
        <v>656</v>
      </c>
      <c r="E651" s="187" t="s">
        <v>1162</v>
      </c>
      <c r="F651" s="188">
        <v>17.904199999999999</v>
      </c>
      <c r="G651" s="106" t="str">
        <f>LEFT(E651,I651-1)</f>
        <v>970.30</v>
      </c>
      <c r="H651" s="106" t="str">
        <f>RIGHT(E651,1)</f>
        <v>M</v>
      </c>
      <c r="I651" s="110">
        <f>IF(FIND(H651,E651)=OR(1,2,3,4,5,6,7,8,9,0),FIND(H651,E651)+1,FIND(H651,E651))</f>
        <v>7</v>
      </c>
      <c r="J651" s="4">
        <f>IF(H651="B",G651*1000000000,IF(H651="M",G651*1000000,E651))</f>
        <v>970300000</v>
      </c>
      <c r="K651" s="54" t="s">
        <v>33</v>
      </c>
    </row>
    <row r="652" spans="1:11" ht="39" thickBot="1">
      <c r="A652" t="str">
        <f t="shared" si="27"/>
        <v xml:space="preserve">LLY </v>
      </c>
      <c r="B652" t="s">
        <v>285</v>
      </c>
      <c r="C652" s="58"/>
      <c r="D652" s="180" t="s">
        <v>657</v>
      </c>
      <c r="E652" s="184"/>
      <c r="F652" s="189"/>
      <c r="G652" s="106"/>
      <c r="H652" s="106"/>
      <c r="I652" s="110"/>
    </row>
    <row r="653" spans="1:11" ht="20" thickBot="1">
      <c r="A653" t="str">
        <f t="shared" si="27"/>
        <v>LLY Cash from operations</v>
      </c>
      <c r="B653" t="s">
        <v>285</v>
      </c>
      <c r="C653" s="58" t="s">
        <v>681</v>
      </c>
      <c r="D653" s="179" t="s">
        <v>681</v>
      </c>
      <c r="E653" s="187" t="s">
        <v>1168</v>
      </c>
      <c r="F653" s="188">
        <v>0.69530000000000003</v>
      </c>
      <c r="G653" s="106" t="str">
        <f>LEFT(E653,I653-1)</f>
        <v>3.71</v>
      </c>
      <c r="H653" s="106" t="str">
        <f>RIGHT(E653,1)</f>
        <v>B</v>
      </c>
      <c r="I653" s="110">
        <f>IF(FIND(H653,E653)=OR(1,2,3,4,5,6,7,8,9,0),FIND(H653,E653)+1,FIND(H653,E653))</f>
        <v>5</v>
      </c>
      <c r="J653" s="4">
        <f>IF(H653="B",G653*1000000000,IF(H653="M",G653*1000000,E653))</f>
        <v>3710000000</v>
      </c>
      <c r="K653" s="54" t="s">
        <v>718</v>
      </c>
    </row>
    <row r="654" spans="1:11" ht="20" thickBot="1">
      <c r="A654" t="str">
        <f t="shared" si="27"/>
        <v xml:space="preserve">LLY </v>
      </c>
      <c r="B654" t="s">
        <v>285</v>
      </c>
      <c r="C654" s="58"/>
      <c r="D654" s="180" t="s">
        <v>682</v>
      </c>
      <c r="E654" s="184"/>
      <c r="F654" s="189"/>
      <c r="G654" s="106"/>
      <c r="H654" s="106"/>
      <c r="I654" s="110"/>
    </row>
    <row r="655" spans="1:11" ht="20" thickBot="1">
      <c r="A655" t="str">
        <f t="shared" si="27"/>
        <v>LLY Cash from investing</v>
      </c>
      <c r="B655" t="s">
        <v>285</v>
      </c>
      <c r="C655" s="58" t="s">
        <v>683</v>
      </c>
      <c r="D655" s="179" t="s">
        <v>683</v>
      </c>
      <c r="E655" s="187" t="s">
        <v>1169</v>
      </c>
      <c r="F655" s="188">
        <v>-0.3</v>
      </c>
      <c r="G655" s="106" t="str">
        <f>LEFT(E655,I655-1)</f>
        <v>-4.00</v>
      </c>
      <c r="H655" s="106" t="str">
        <f>RIGHT(E655,1)</f>
        <v>B</v>
      </c>
      <c r="I655" s="110">
        <f>IF(FIND(H655,E655)=OR(1,2,3,4,5,6,7,8,9,0),FIND(H655,E655)+1,FIND(H655,E655))</f>
        <v>6</v>
      </c>
      <c r="J655" s="4">
        <f>IF(H655="B",G655*1000000000,IF(H655="M",G655*1000000,E655))</f>
        <v>-4000000000</v>
      </c>
      <c r="K655" s="54" t="s">
        <v>719</v>
      </c>
    </row>
    <row r="656" spans="1:11" ht="39" thickBot="1">
      <c r="A656" t="str">
        <f t="shared" si="27"/>
        <v xml:space="preserve">LLY </v>
      </c>
      <c r="B656" t="s">
        <v>285</v>
      </c>
      <c r="C656" s="58"/>
      <c r="D656" s="180" t="s">
        <v>684</v>
      </c>
      <c r="E656" s="184"/>
      <c r="F656" s="189"/>
      <c r="G656" s="106"/>
      <c r="H656" s="106"/>
      <c r="I656" s="110"/>
    </row>
    <row r="657" spans="1:11" ht="20" thickBot="1">
      <c r="A657" t="str">
        <f t="shared" si="27"/>
        <v>LLY Cash from financing</v>
      </c>
      <c r="B657" t="s">
        <v>285</v>
      </c>
      <c r="C657" s="58" t="s">
        <v>685</v>
      </c>
      <c r="D657" s="179" t="s">
        <v>685</v>
      </c>
      <c r="E657" s="187" t="s">
        <v>1170</v>
      </c>
      <c r="F657" s="188">
        <v>-0.63060000000000005</v>
      </c>
      <c r="G657" s="106" t="str">
        <f>LEFT(E657,I657-1)</f>
        <v>211.30</v>
      </c>
      <c r="H657" s="106" t="str">
        <f>RIGHT(E657,1)</f>
        <v>M</v>
      </c>
      <c r="I657" s="110">
        <f>IF(FIND(H657,E657)=OR(1,2,3,4,5,6,7,8,9,0),FIND(H657,E657)+1,FIND(H657,E657))</f>
        <v>7</v>
      </c>
      <c r="J657" s="4">
        <f>IF(H657="B",G657*1000000000,IF(H657="M",G657*1000000,E657))</f>
        <v>211300000</v>
      </c>
      <c r="K657" s="54" t="s">
        <v>720</v>
      </c>
    </row>
    <row r="658" spans="1:11" ht="39" thickBot="1">
      <c r="A658" t="str">
        <f t="shared" si="27"/>
        <v xml:space="preserve">LLY </v>
      </c>
      <c r="B658" t="s">
        <v>285</v>
      </c>
      <c r="C658" s="58"/>
      <c r="D658" s="180" t="s">
        <v>686</v>
      </c>
      <c r="E658" s="184"/>
      <c r="F658" s="189"/>
      <c r="G658" s="106"/>
      <c r="H658" s="106"/>
      <c r="I658" s="110"/>
    </row>
    <row r="659" spans="1:11" ht="20" thickBot="1">
      <c r="A659" t="str">
        <f t="shared" si="27"/>
        <v>LLY Net change in cash</v>
      </c>
      <c r="B659" t="s">
        <v>285</v>
      </c>
      <c r="C659" s="58" t="s">
        <v>687</v>
      </c>
      <c r="D659" s="179" t="s">
        <v>687</v>
      </c>
      <c r="E659" s="187" t="s">
        <v>1171</v>
      </c>
      <c r="F659" s="188">
        <v>1.4635</v>
      </c>
      <c r="G659" s="106" t="str">
        <f>LEFT(E659,I659-1)</f>
        <v>145.40</v>
      </c>
      <c r="H659" s="106" t="str">
        <f>RIGHT(E659,1)</f>
        <v>M</v>
      </c>
      <c r="I659" s="110">
        <f>IF(FIND(H659,E659)=OR(1,2,3,4,5,6,7,8,9,0),FIND(H659,E659)+1,FIND(H659,E659))</f>
        <v>7</v>
      </c>
      <c r="J659" s="4">
        <f>IF(H659="B",G659*1000000000,IF(H659="M",G659*1000000,E659))</f>
        <v>145400000</v>
      </c>
      <c r="K659" s="54" t="s">
        <v>721</v>
      </c>
    </row>
    <row r="660" spans="1:11" ht="39" thickBot="1">
      <c r="A660" t="str">
        <f t="shared" si="27"/>
        <v xml:space="preserve">LLY </v>
      </c>
      <c r="B660" t="s">
        <v>285</v>
      </c>
      <c r="C660" s="58"/>
      <c r="D660" s="180" t="s">
        <v>688</v>
      </c>
      <c r="E660" s="184"/>
      <c r="F660" s="189"/>
      <c r="G660" s="106"/>
      <c r="H660" s="106"/>
      <c r="I660" s="110"/>
    </row>
    <row r="661" spans="1:11" ht="19">
      <c r="A661" t="str">
        <f t="shared" si="27"/>
        <v>LLY Free cash flow</v>
      </c>
      <c r="B661" t="s">
        <v>285</v>
      </c>
      <c r="C661" s="58" t="s">
        <v>689</v>
      </c>
      <c r="D661" s="179" t="s">
        <v>689</v>
      </c>
      <c r="E661" s="187" t="s">
        <v>1172</v>
      </c>
      <c r="F661" s="188">
        <v>-1.6121000000000001</v>
      </c>
      <c r="G661" s="106" t="str">
        <f>LEFT(E661,I661-1)</f>
        <v>-889.81</v>
      </c>
      <c r="H661" s="106" t="str">
        <f>RIGHT(E661,1)</f>
        <v>M</v>
      </c>
      <c r="I661" s="110">
        <f>IF(FIND(H661,E661)=OR(1,2,3,4,5,6,7,8,9,0),FIND(H661,E661)+1,FIND(H661,E661))</f>
        <v>8</v>
      </c>
      <c r="J661" s="4">
        <f>IF(H661="B",G661*1000000000,IF(H661="M",G661*1000000,E661))</f>
        <v>-889810000</v>
      </c>
      <c r="K661" s="54" t="s">
        <v>722</v>
      </c>
    </row>
    <row r="662" spans="1:11" ht="39" thickBot="1">
      <c r="A662" t="str">
        <f t="shared" si="27"/>
        <v xml:space="preserve">LLY </v>
      </c>
      <c r="B662" t="s">
        <v>285</v>
      </c>
      <c r="D662" s="182" t="s">
        <v>690</v>
      </c>
      <c r="E662" s="192"/>
      <c r="F662" s="194"/>
    </row>
    <row r="665" spans="1:11" ht="30">
      <c r="C665" s="52" t="s">
        <v>761</v>
      </c>
    </row>
    <row r="666" spans="1:11">
      <c r="A666" t="str">
        <f t="shared" ref="A666" si="29">_xlfn.CONCAT(B666,C666)</f>
        <v>PFE Web</v>
      </c>
      <c r="B666" t="s">
        <v>291</v>
      </c>
      <c r="C666" t="s">
        <v>850</v>
      </c>
      <c r="D666" s="1" t="s">
        <v>762</v>
      </c>
    </row>
    <row r="667" spans="1:11" ht="19" thickBot="1"/>
    <row r="668" spans="1:11" ht="27" thickBot="1">
      <c r="A668" t="str">
        <f t="shared" ref="A668" si="30">_xlfn.CONCAT(B668,C668)</f>
        <v>PFE Income Statement</v>
      </c>
      <c r="B668" t="s">
        <v>291</v>
      </c>
      <c r="C668" s="57" t="s">
        <v>705</v>
      </c>
      <c r="D668" s="183" t="s">
        <v>650</v>
      </c>
      <c r="E668" s="181" t="s">
        <v>1537</v>
      </c>
      <c r="F668" s="185" t="s">
        <v>651</v>
      </c>
    </row>
    <row r="669" spans="1:11" ht="19" thickBot="1">
      <c r="A669" t="str">
        <f t="shared" ref="A669:A717" si="31">_xlfn.CONCAT(B669,C669)</f>
        <v xml:space="preserve">PFE </v>
      </c>
      <c r="B669" t="s">
        <v>291</v>
      </c>
      <c r="C669" s="58"/>
      <c r="D669" s="184"/>
      <c r="E669" s="178" t="s">
        <v>915</v>
      </c>
      <c r="F669" s="186"/>
    </row>
    <row r="670" spans="1:11" ht="20" thickBot="1">
      <c r="A670" t="str">
        <f t="shared" si="31"/>
        <v>PFE Sales</v>
      </c>
      <c r="B670" t="s">
        <v>291</v>
      </c>
      <c r="C670" s="58" t="s">
        <v>124</v>
      </c>
      <c r="D670" s="179" t="s">
        <v>652</v>
      </c>
      <c r="E670" s="187" t="s">
        <v>916</v>
      </c>
      <c r="F670" s="188">
        <v>0.312</v>
      </c>
      <c r="G670" s="106" t="str">
        <f>LEFT(E670,I670-1)</f>
        <v>17.70</v>
      </c>
      <c r="H670" s="106" t="str">
        <f>RIGHT(E670,1)</f>
        <v>B</v>
      </c>
      <c r="I670" s="110">
        <f>IF(FIND(H670,E670)=OR(1,2,3,4,5,6,7,8,9,0),FIND(H670,E670)+1,FIND(H670,E670))</f>
        <v>6</v>
      </c>
      <c r="J670" s="4">
        <f>IF(H670="B",G670*1000000000,IF(H670="M",G670*1000000,E670))</f>
        <v>17700000000</v>
      </c>
      <c r="K670" s="54" t="s">
        <v>691</v>
      </c>
    </row>
    <row r="671" spans="1:11" ht="58" thickBot="1">
      <c r="A671" t="str">
        <f t="shared" si="31"/>
        <v xml:space="preserve">PFE </v>
      </c>
      <c r="B671" t="s">
        <v>291</v>
      </c>
      <c r="C671" s="58"/>
      <c r="D671" s="180" t="s">
        <v>653</v>
      </c>
      <c r="E671" s="184"/>
      <c r="F671" s="189"/>
      <c r="G671" s="106"/>
      <c r="H671" s="106"/>
      <c r="I671" s="110"/>
      <c r="K671" s="54" t="s">
        <v>692</v>
      </c>
    </row>
    <row r="672" spans="1:11" ht="20" thickBot="1">
      <c r="A672" t="str">
        <f t="shared" si="31"/>
        <v>PFE Operating expense</v>
      </c>
      <c r="B672" t="s">
        <v>291</v>
      </c>
      <c r="C672" s="58" t="s">
        <v>654</v>
      </c>
      <c r="D672" s="179" t="s">
        <v>654</v>
      </c>
      <c r="E672" s="187" t="s">
        <v>917</v>
      </c>
      <c r="F672" s="188">
        <v>2.5999999999999999E-3</v>
      </c>
      <c r="G672" s="106" t="str">
        <f>LEFT(E672,I672-1)</f>
        <v>6.99</v>
      </c>
      <c r="H672" s="106" t="str">
        <f>RIGHT(E672,1)</f>
        <v>B</v>
      </c>
      <c r="I672" s="110">
        <f>IF(FIND(H672,E672)=OR(1,2,3,4,5,6,7,8,9,0),FIND(H672,E672)+1,FIND(H672,E672))</f>
        <v>5</v>
      </c>
      <c r="J672" s="4">
        <f>IF(H672="B",G672*1000000000,IF(H672="M",G672*1000000,E672))</f>
        <v>6990000000</v>
      </c>
      <c r="K672" s="54" t="s">
        <v>693</v>
      </c>
    </row>
    <row r="673" spans="1:11" ht="39" thickBot="1">
      <c r="A673" t="str">
        <f t="shared" si="31"/>
        <v xml:space="preserve">PFE </v>
      </c>
      <c r="B673" t="s">
        <v>291</v>
      </c>
      <c r="C673" s="58"/>
      <c r="D673" s="180" t="s">
        <v>655</v>
      </c>
      <c r="E673" s="184"/>
      <c r="F673" s="189"/>
      <c r="G673" s="106"/>
      <c r="H673" s="106"/>
      <c r="I673" s="110"/>
      <c r="K673" s="54" t="s">
        <v>694</v>
      </c>
    </row>
    <row r="674" spans="1:11" ht="20" thickBot="1">
      <c r="A674" t="str">
        <f t="shared" si="31"/>
        <v>PFE Net income</v>
      </c>
      <c r="B674" t="s">
        <v>291</v>
      </c>
      <c r="C674" s="58" t="s">
        <v>656</v>
      </c>
      <c r="D674" s="179" t="s">
        <v>656</v>
      </c>
      <c r="E674" s="187" t="s">
        <v>770</v>
      </c>
      <c r="F674" s="188">
        <v>2.8744999999999998</v>
      </c>
      <c r="G674" s="106" t="str">
        <f>LEFT(E674,I674-1)</f>
        <v>4.46</v>
      </c>
      <c r="H674" s="106" t="str">
        <f>RIGHT(E674,1)</f>
        <v>B</v>
      </c>
      <c r="I674" s="110">
        <f>IF(FIND(H674,E674)=OR(1,2,3,4,5,6,7,8,9,0),FIND(H674,E674)+1,FIND(H674,E674))</f>
        <v>5</v>
      </c>
      <c r="J674" s="4">
        <f>IF(H674="B",G674*1000000000,IF(H674="M",G674*1000000,E674))</f>
        <v>4460000000</v>
      </c>
      <c r="K674" s="54" t="s">
        <v>33</v>
      </c>
    </row>
    <row r="675" spans="1:11" ht="58" thickBot="1">
      <c r="A675" t="str">
        <f t="shared" si="31"/>
        <v xml:space="preserve">PFE </v>
      </c>
      <c r="B675" t="s">
        <v>291</v>
      </c>
      <c r="C675" s="58"/>
      <c r="D675" s="180" t="s">
        <v>657</v>
      </c>
      <c r="E675" s="184"/>
      <c r="F675" s="189"/>
      <c r="G675" s="106"/>
      <c r="H675" s="106"/>
      <c r="I675" s="110"/>
      <c r="K675" s="54" t="s">
        <v>695</v>
      </c>
    </row>
    <row r="676" spans="1:11" ht="20" thickBot="1">
      <c r="A676" t="str">
        <f t="shared" si="31"/>
        <v>PFE Net profit margin</v>
      </c>
      <c r="B676" t="s">
        <v>291</v>
      </c>
      <c r="C676" s="58" t="s">
        <v>658</v>
      </c>
      <c r="D676" s="179" t="s">
        <v>658</v>
      </c>
      <c r="E676" s="187">
        <v>25.22</v>
      </c>
      <c r="F676" s="188">
        <v>2.4289000000000001</v>
      </c>
      <c r="G676" s="106" t="str">
        <f>LEFT(E676,I676-1)</f>
        <v/>
      </c>
      <c r="H676" s="106" t="str">
        <f>RIGHT(E676,1)</f>
        <v>2</v>
      </c>
      <c r="I676" s="110">
        <f>IF(FIND(H676,E676)=OR(1,2,3,4,5,6,7,8,9,0),FIND(H676,E676)+1,FIND(H676,E676))</f>
        <v>1</v>
      </c>
      <c r="J676" s="4">
        <f>IF(H676="B",G676*1000000000,IF(H676="M",G676*1000000,E676))</f>
        <v>25.22</v>
      </c>
      <c r="K676" s="54" t="s">
        <v>696</v>
      </c>
    </row>
    <row r="677" spans="1:11" ht="39" thickBot="1">
      <c r="A677" t="str">
        <f t="shared" si="31"/>
        <v xml:space="preserve">PFE </v>
      </c>
      <c r="B677" t="s">
        <v>291</v>
      </c>
      <c r="C677" s="58"/>
      <c r="D677" s="180" t="s">
        <v>659</v>
      </c>
      <c r="E677" s="184"/>
      <c r="F677" s="189"/>
      <c r="G677" s="106"/>
      <c r="H677" s="106"/>
      <c r="I677" s="110"/>
      <c r="K677" s="54" t="s">
        <v>697</v>
      </c>
    </row>
    <row r="678" spans="1:11" ht="20" thickBot="1">
      <c r="A678" t="str">
        <f t="shared" si="31"/>
        <v>PFE EPS</v>
      </c>
      <c r="B678" t="s">
        <v>291</v>
      </c>
      <c r="C678" s="58" t="s">
        <v>113</v>
      </c>
      <c r="D678" s="179" t="s">
        <v>112</v>
      </c>
      <c r="E678" s="187">
        <v>1.06</v>
      </c>
      <c r="F678" s="188">
        <v>7.2352999999999996</v>
      </c>
      <c r="G678" s="106" t="str">
        <f>LEFT(E678,I678-1)</f>
        <v>1.0</v>
      </c>
      <c r="H678" s="106" t="str">
        <f>RIGHT(E678,1)</f>
        <v>6</v>
      </c>
      <c r="I678" s="110">
        <f>IF(FIND(H678,E678)=OR(1,2,3,4,5,6,7,8,9,0),FIND(H678,E678)+1,FIND(H678,E678))</f>
        <v>4</v>
      </c>
      <c r="J678" s="4">
        <f>IF(H678="B",G678*1000000000,IF(H678="M",G678*1000000,E678))</f>
        <v>1.06</v>
      </c>
      <c r="K678" s="54" t="s">
        <v>698</v>
      </c>
    </row>
    <row r="679" spans="1:11" ht="39" thickBot="1">
      <c r="A679" t="str">
        <f t="shared" si="31"/>
        <v xml:space="preserve">PFE </v>
      </c>
      <c r="B679" t="s">
        <v>291</v>
      </c>
      <c r="C679" s="58"/>
      <c r="D679" s="180" t="s">
        <v>660</v>
      </c>
      <c r="E679" s="184"/>
      <c r="F679" s="189"/>
      <c r="G679" s="106"/>
      <c r="H679" s="106"/>
      <c r="I679" s="110"/>
      <c r="K679" s="54" t="s">
        <v>699</v>
      </c>
    </row>
    <row r="680" spans="1:11" ht="20" thickBot="1">
      <c r="A680" t="str">
        <f t="shared" si="31"/>
        <v>PFE EBITDA</v>
      </c>
      <c r="B680" t="s">
        <v>291</v>
      </c>
      <c r="C680" s="58" t="s">
        <v>126</v>
      </c>
      <c r="D680" s="179" t="s">
        <v>126</v>
      </c>
      <c r="E680" s="187" t="s">
        <v>918</v>
      </c>
      <c r="F680" s="188">
        <v>10.1288</v>
      </c>
      <c r="G680" s="106" t="str">
        <f>LEFT(E680,I680-1)</f>
        <v>7.59</v>
      </c>
      <c r="H680" s="106" t="str">
        <f>RIGHT(E680,1)</f>
        <v>B</v>
      </c>
      <c r="I680" s="110">
        <f>IF(FIND(H680,E680)=OR(1,2,3,4,5,6,7,8,9,0),FIND(H680,E680)+1,FIND(H680,E680))</f>
        <v>5</v>
      </c>
      <c r="J680" s="4">
        <f>IF(H680="B",G680*1000000000,IF(H680="M",G680*1000000,E680))</f>
        <v>7590000000</v>
      </c>
      <c r="K680" s="54" t="s">
        <v>126</v>
      </c>
    </row>
    <row r="681" spans="1:11" ht="77" thickBot="1">
      <c r="A681" t="str">
        <f t="shared" si="31"/>
        <v xml:space="preserve">PFE </v>
      </c>
      <c r="B681" t="s">
        <v>291</v>
      </c>
      <c r="C681" s="58"/>
      <c r="D681" s="180" t="s">
        <v>661</v>
      </c>
      <c r="E681" s="184"/>
      <c r="F681" s="189"/>
      <c r="G681" s="106"/>
      <c r="H681" s="106"/>
      <c r="I681" s="110"/>
      <c r="K681" s="54" t="s">
        <v>700</v>
      </c>
    </row>
    <row r="682" spans="1:11" ht="20" thickBot="1">
      <c r="A682" t="str">
        <f t="shared" si="31"/>
        <v>PFE Tax</v>
      </c>
      <c r="B682" t="s">
        <v>291</v>
      </c>
      <c r="C682" s="58" t="s">
        <v>725</v>
      </c>
      <c r="D682" s="179" t="s">
        <v>662</v>
      </c>
      <c r="E682" s="190">
        <v>4.9599999999999998E-2</v>
      </c>
      <c r="F682" s="187" t="s">
        <v>664</v>
      </c>
      <c r="G682" s="106" t="str">
        <f>LEFT(E682,I682-1)</f>
        <v>0.049</v>
      </c>
      <c r="H682" s="106" t="str">
        <f>RIGHT(E682,1)</f>
        <v>6</v>
      </c>
      <c r="I682" s="110">
        <f>IF(FIND(H682,E682)=OR(1,2,3,4,5,6,7,8,9,0),FIND(H682,E682)+1,FIND(H682,E682))</f>
        <v>6</v>
      </c>
      <c r="J682" s="4">
        <f>IF(H682="B",G682*1000000000,IF(H682="M",G682*1000000,E682))</f>
        <v>4.9599999999999998E-2</v>
      </c>
      <c r="K682" s="54" t="s">
        <v>701</v>
      </c>
    </row>
    <row r="683" spans="1:11" ht="20" thickBot="1">
      <c r="A683" t="str">
        <f t="shared" si="31"/>
        <v xml:space="preserve">PFE </v>
      </c>
      <c r="B683" t="s">
        <v>291</v>
      </c>
      <c r="C683" s="58"/>
      <c r="D683" s="182" t="s">
        <v>663</v>
      </c>
      <c r="E683" s="191"/>
      <c r="F683" s="192"/>
      <c r="G683" s="107"/>
      <c r="H683" s="107"/>
      <c r="I683" s="111"/>
    </row>
    <row r="684" spans="1:11" ht="19" thickBot="1">
      <c r="A684" t="str">
        <f t="shared" si="31"/>
        <v xml:space="preserve">PFE </v>
      </c>
      <c r="B684" t="s">
        <v>291</v>
      </c>
      <c r="C684" s="58"/>
    </row>
    <row r="685" spans="1:11" ht="27" thickBot="1">
      <c r="A685" t="str">
        <f t="shared" si="31"/>
        <v>PFE Balance Sheet</v>
      </c>
      <c r="B685" t="s">
        <v>291</v>
      </c>
      <c r="C685" s="57" t="s">
        <v>706</v>
      </c>
      <c r="D685" s="183" t="s">
        <v>650</v>
      </c>
      <c r="E685" s="181" t="s">
        <v>1537</v>
      </c>
      <c r="F685" s="185" t="s">
        <v>651</v>
      </c>
      <c r="G685" s="105"/>
      <c r="H685" s="105"/>
      <c r="I685" s="109"/>
    </row>
    <row r="686" spans="1:11" ht="19" thickBot="1">
      <c r="A686" t="str">
        <f t="shared" si="31"/>
        <v xml:space="preserve">PFE </v>
      </c>
      <c r="B686" t="s">
        <v>291</v>
      </c>
      <c r="C686" s="58"/>
      <c r="D686" s="184"/>
      <c r="E686" s="178" t="s">
        <v>915</v>
      </c>
      <c r="F686" s="186"/>
      <c r="G686" s="105"/>
      <c r="H686" s="105"/>
      <c r="I686" s="109"/>
    </row>
    <row r="687" spans="1:11" ht="20" thickBot="1">
      <c r="A687" t="str">
        <f t="shared" si="31"/>
        <v>PFE Cash and short-term investments</v>
      </c>
      <c r="B687" t="s">
        <v>291</v>
      </c>
      <c r="C687" s="58" t="s">
        <v>665</v>
      </c>
      <c r="D687" s="179" t="s">
        <v>665</v>
      </c>
      <c r="E687" s="187" t="s">
        <v>919</v>
      </c>
      <c r="F687" s="188">
        <v>-0.77470000000000006</v>
      </c>
      <c r="G687" s="106" t="str">
        <f>LEFT(E687,I687-1)</f>
        <v>9.95</v>
      </c>
      <c r="H687" s="106" t="str">
        <f>RIGHT(E687,1)</f>
        <v>B</v>
      </c>
      <c r="I687" s="110">
        <f>IF(FIND(H687,E687)=OR(1,2,3,4,5,6,7,8,9,0),FIND(H687,E687)+1,FIND(H687,E687))</f>
        <v>5</v>
      </c>
      <c r="J687" s="4">
        <f t="shared" ref="J687:J688" si="32">IF(H687="B",G687*1000000000,IF(H687="M",G687*1000000,E687))</f>
        <v>9950000000</v>
      </c>
      <c r="K687" s="54" t="s">
        <v>702</v>
      </c>
    </row>
    <row r="688" spans="1:11" ht="39" thickBot="1">
      <c r="A688" t="str">
        <f t="shared" si="31"/>
        <v xml:space="preserve">PFE </v>
      </c>
      <c r="B688" t="s">
        <v>291</v>
      </c>
      <c r="C688" s="58"/>
      <c r="D688" s="180" t="s">
        <v>666</v>
      </c>
      <c r="E688" s="184"/>
      <c r="F688" s="189"/>
      <c r="G688" s="106"/>
      <c r="H688" s="106"/>
      <c r="I688" s="110"/>
      <c r="J688" s="4">
        <f t="shared" si="32"/>
        <v>0</v>
      </c>
    </row>
    <row r="689" spans="1:11" ht="20" thickBot="1">
      <c r="A689" t="str">
        <f t="shared" si="31"/>
        <v>PFE Total assets</v>
      </c>
      <c r="B689" t="s">
        <v>291</v>
      </c>
      <c r="C689" s="58" t="s">
        <v>667</v>
      </c>
      <c r="D689" s="179" t="s">
        <v>667</v>
      </c>
      <c r="E689" s="187" t="s">
        <v>920</v>
      </c>
      <c r="F689" s="188">
        <v>2.07E-2</v>
      </c>
      <c r="G689" s="106" t="str">
        <f>LEFT(E689,I689-1)</f>
        <v>219.48</v>
      </c>
      <c r="H689" s="106" t="str">
        <f>RIGHT(E689,1)</f>
        <v>B</v>
      </c>
      <c r="I689" s="110">
        <f>IF(FIND(H689,E689)=OR(1,2,3,4,5,6,7,8,9,0),FIND(H689,E689)+1,FIND(H689,E689))</f>
        <v>7</v>
      </c>
      <c r="K689" s="54" t="s">
        <v>703</v>
      </c>
    </row>
    <row r="690" spans="1:11" ht="20" thickBot="1">
      <c r="A690" t="str">
        <f t="shared" si="31"/>
        <v xml:space="preserve">PFE </v>
      </c>
      <c r="B690" t="s">
        <v>291</v>
      </c>
      <c r="C690" s="58"/>
      <c r="D690" s="180" t="s">
        <v>668</v>
      </c>
      <c r="E690" s="184"/>
      <c r="F690" s="189"/>
      <c r="G690" s="106"/>
      <c r="H690" s="106"/>
      <c r="I690" s="110"/>
    </row>
    <row r="691" spans="1:11" ht="20" thickBot="1">
      <c r="A691" t="str">
        <f t="shared" si="31"/>
        <v>PFE Total debt</v>
      </c>
      <c r="B691" t="s">
        <v>291</v>
      </c>
      <c r="C691" s="58" t="s">
        <v>723</v>
      </c>
      <c r="D691" s="179" t="s">
        <v>669</v>
      </c>
      <c r="E691" s="187" t="s">
        <v>921</v>
      </c>
      <c r="F691" s="188">
        <v>7.7200000000000005E-2</v>
      </c>
      <c r="G691" s="106" t="str">
        <f>LEFT(E691,I691-1)</f>
        <v>126.92</v>
      </c>
      <c r="H691" s="106" t="str">
        <f>RIGHT(E691,1)</f>
        <v>B</v>
      </c>
      <c r="I691" s="110">
        <f>IF(FIND(H691,E691)=OR(1,2,3,4,5,6,7,8,9,0),FIND(H691,E691)+1,FIND(H691,E691))</f>
        <v>7</v>
      </c>
      <c r="J691" s="4">
        <f>IF(H691="B",G691*1000000000,IF(H691="M",G691*1000000,E691))</f>
        <v>126920000000</v>
      </c>
      <c r="K691" s="54" t="s">
        <v>704</v>
      </c>
    </row>
    <row r="692" spans="1:11" ht="20" thickBot="1">
      <c r="A692" t="str">
        <f t="shared" si="31"/>
        <v xml:space="preserve">PFE </v>
      </c>
      <c r="B692" t="s">
        <v>291</v>
      </c>
      <c r="C692" s="58"/>
      <c r="D692" s="180" t="s">
        <v>670</v>
      </c>
      <c r="E692" s="184"/>
      <c r="F692" s="189"/>
      <c r="G692" s="106"/>
      <c r="H692" s="106"/>
      <c r="I692" s="110"/>
    </row>
    <row r="693" spans="1:11" ht="20" thickBot="1">
      <c r="A693" t="str">
        <f t="shared" si="31"/>
        <v>PFE Total equity</v>
      </c>
      <c r="B693" t="s">
        <v>291</v>
      </c>
      <c r="C693" s="58" t="s">
        <v>671</v>
      </c>
      <c r="D693" s="179" t="s">
        <v>671</v>
      </c>
      <c r="E693" s="187" t="s">
        <v>922</v>
      </c>
      <c r="F693" s="187" t="s">
        <v>664</v>
      </c>
      <c r="G693" s="106" t="str">
        <f>LEFT(E693,I693-1)</f>
        <v>92.56</v>
      </c>
      <c r="H693" s="106" t="str">
        <f>RIGHT(E693,1)</f>
        <v>B</v>
      </c>
      <c r="I693" s="110">
        <f>IF(FIND(H693,E693)=OR(1,2,3,4,5,6,7,8,9,0),FIND(H693,E693)+1,FIND(H693,E693))</f>
        <v>6</v>
      </c>
      <c r="J693" s="4">
        <f>IF(H693="B",G693*1000000000,IF(H693="M",G693*1000000,E693))</f>
        <v>92560000000</v>
      </c>
      <c r="K693" s="54" t="s">
        <v>713</v>
      </c>
    </row>
    <row r="694" spans="1:11" ht="39" thickBot="1">
      <c r="A694" t="str">
        <f t="shared" si="31"/>
        <v xml:space="preserve">PFE </v>
      </c>
      <c r="B694" t="s">
        <v>291</v>
      </c>
      <c r="C694" s="58"/>
      <c r="D694" s="180" t="s">
        <v>672</v>
      </c>
      <c r="E694" s="184"/>
      <c r="F694" s="184"/>
      <c r="G694" s="107"/>
      <c r="H694" s="107"/>
      <c r="I694" s="111"/>
    </row>
    <row r="695" spans="1:11" ht="20" thickBot="1">
      <c r="A695" t="str">
        <f t="shared" si="31"/>
        <v>PFE Shares outstanding</v>
      </c>
      <c r="B695" t="s">
        <v>291</v>
      </c>
      <c r="C695" s="58" t="s">
        <v>673</v>
      </c>
      <c r="D695" s="179" t="s">
        <v>673</v>
      </c>
      <c r="E695" s="187" t="s">
        <v>923</v>
      </c>
      <c r="F695" s="187" t="s">
        <v>664</v>
      </c>
      <c r="G695" s="106" t="str">
        <f>LEFT(E695,I695-1)</f>
        <v>5.67</v>
      </c>
      <c r="H695" s="106" t="str">
        <f>RIGHT(E695,1)</f>
        <v>B</v>
      </c>
      <c r="I695" s="110">
        <f>IF(FIND(H695,E695)=OR(1,2,3,4,5,6,7,8,9,0),FIND(H695,E695)+1,FIND(H695,E695))</f>
        <v>5</v>
      </c>
      <c r="J695" s="4">
        <f>IF(H695="B",G695*1000000000,IF(H695="M",G695*1000000,E695))</f>
        <v>5670000000</v>
      </c>
      <c r="K695" s="54" t="s">
        <v>714</v>
      </c>
    </row>
    <row r="696" spans="1:11" ht="39" thickBot="1">
      <c r="A696" t="str">
        <f t="shared" si="31"/>
        <v xml:space="preserve">PFE </v>
      </c>
      <c r="B696" t="s">
        <v>291</v>
      </c>
      <c r="C696" s="58"/>
      <c r="D696" s="180" t="s">
        <v>674</v>
      </c>
      <c r="E696" s="184"/>
      <c r="F696" s="184"/>
      <c r="G696" s="107"/>
      <c r="H696" s="107"/>
      <c r="I696" s="111"/>
    </row>
    <row r="697" spans="1:11" ht="20" thickBot="1">
      <c r="A697" t="str">
        <f t="shared" si="31"/>
        <v>PFE P/BV</v>
      </c>
      <c r="B697" t="s">
        <v>291</v>
      </c>
      <c r="C697" s="58" t="s">
        <v>105</v>
      </c>
      <c r="D697" s="179" t="s">
        <v>675</v>
      </c>
      <c r="E697" s="187">
        <v>1.6</v>
      </c>
      <c r="F697" s="187" t="s">
        <v>664</v>
      </c>
      <c r="G697" s="106" t="str">
        <f>LEFT(E697,I697-1)</f>
        <v>1.</v>
      </c>
      <c r="H697" s="106" t="str">
        <f>RIGHT(E697,1)</f>
        <v>6</v>
      </c>
      <c r="I697" s="110">
        <f>IF(FIND(H697,E697)=OR(1,2,3,4,5,6,7,8,9,0),FIND(H697,E697)+1,FIND(H697,E697))</f>
        <v>3</v>
      </c>
      <c r="J697" s="4">
        <f>IF(H697="B",G697*1000000000,IF(H697="M",G697*1000000,E697))</f>
        <v>1.6</v>
      </c>
      <c r="K697" s="54" t="s">
        <v>715</v>
      </c>
    </row>
    <row r="698" spans="1:11" ht="58" thickBot="1">
      <c r="A698" t="str">
        <f t="shared" si="31"/>
        <v xml:space="preserve">PFE </v>
      </c>
      <c r="B698" t="s">
        <v>291</v>
      </c>
      <c r="C698" s="58"/>
      <c r="D698" s="180" t="s">
        <v>676</v>
      </c>
      <c r="E698" s="184"/>
      <c r="F698" s="184"/>
      <c r="G698" s="107"/>
      <c r="H698" s="107"/>
      <c r="I698" s="111"/>
    </row>
    <row r="699" spans="1:11" ht="20" thickBot="1">
      <c r="A699" t="str">
        <f t="shared" si="31"/>
        <v>PFE Return on assets</v>
      </c>
      <c r="B699" t="s">
        <v>291</v>
      </c>
      <c r="C699" s="58" t="s">
        <v>677</v>
      </c>
      <c r="D699" s="179" t="s">
        <v>677</v>
      </c>
      <c r="E699" s="190">
        <v>6.7000000000000004E-2</v>
      </c>
      <c r="F699" s="187" t="s">
        <v>664</v>
      </c>
      <c r="G699" s="106" t="str">
        <f>LEFT(E699,I699-1)</f>
        <v>0.06</v>
      </c>
      <c r="H699" s="106" t="str">
        <f>RIGHT(E699,1)</f>
        <v>7</v>
      </c>
      <c r="I699" s="110">
        <f>IF(FIND(H699,E699)=OR(1,2,3,4,5,6,7,8,9,0),FIND(H699,E699)+1,FIND(H699,E699))</f>
        <v>5</v>
      </c>
      <c r="J699" s="4">
        <f>IF(H699="B",G699*1000000000,IF(H699="M",G699*1000000,E699))</f>
        <v>6.7000000000000004E-2</v>
      </c>
      <c r="K699" s="54" t="s">
        <v>716</v>
      </c>
    </row>
    <row r="700" spans="1:11" ht="39" thickBot="1">
      <c r="A700" t="str">
        <f t="shared" si="31"/>
        <v xml:space="preserve">PFE </v>
      </c>
      <c r="B700" t="s">
        <v>291</v>
      </c>
      <c r="C700" s="58"/>
      <c r="D700" s="180" t="s">
        <v>678</v>
      </c>
      <c r="E700" s="193"/>
      <c r="F700" s="184"/>
      <c r="G700" s="107"/>
      <c r="H700" s="107"/>
      <c r="I700" s="111"/>
    </row>
    <row r="701" spans="1:11" ht="20" thickBot="1">
      <c r="A701" t="str">
        <f t="shared" si="31"/>
        <v>PFE Return on capital</v>
      </c>
      <c r="B701" t="s">
        <v>291</v>
      </c>
      <c r="C701" s="58" t="s">
        <v>679</v>
      </c>
      <c r="D701" s="179" t="s">
        <v>679</v>
      </c>
      <c r="E701" s="190">
        <v>9.1700000000000004E-2</v>
      </c>
      <c r="F701" s="187" t="s">
        <v>664</v>
      </c>
      <c r="G701" s="106" t="str">
        <f>LEFT(E701,I701-1)</f>
        <v>0.091</v>
      </c>
      <c r="H701" s="106" t="str">
        <f>RIGHT(E701,1)</f>
        <v>7</v>
      </c>
      <c r="I701" s="110">
        <f>IF(FIND(H701,E701)=OR(1,2,3,4,5,6,7,8,9,0),FIND(H701,E701)+1,FIND(H701,E701))</f>
        <v>6</v>
      </c>
      <c r="J701" s="4">
        <f>IF(H701="B",G701*1000000000,IF(H701="M",G701*1000000,E701))</f>
        <v>9.1700000000000004E-2</v>
      </c>
      <c r="K701" s="54" t="s">
        <v>717</v>
      </c>
    </row>
    <row r="702" spans="1:11" ht="39" thickBot="1">
      <c r="A702" t="str">
        <f t="shared" si="31"/>
        <v xml:space="preserve">PFE </v>
      </c>
      <c r="B702" t="s">
        <v>291</v>
      </c>
      <c r="C702" s="58"/>
      <c r="D702" s="182" t="s">
        <v>680</v>
      </c>
      <c r="E702" s="191"/>
      <c r="F702" s="192"/>
      <c r="G702" s="107"/>
      <c r="H702" s="107"/>
      <c r="I702" s="111"/>
    </row>
    <row r="703" spans="1:11" ht="19" thickBot="1">
      <c r="A703" t="str">
        <f t="shared" si="31"/>
        <v xml:space="preserve">PFE </v>
      </c>
      <c r="B703" t="s">
        <v>291</v>
      </c>
      <c r="C703" s="58"/>
    </row>
    <row r="704" spans="1:11" ht="27" thickBot="1">
      <c r="A704" t="str">
        <f t="shared" si="31"/>
        <v>PFE Cash Flow</v>
      </c>
      <c r="B704" t="s">
        <v>291</v>
      </c>
      <c r="C704" s="57" t="s">
        <v>707</v>
      </c>
      <c r="D704" s="183" t="s">
        <v>650</v>
      </c>
      <c r="E704" s="181" t="s">
        <v>1537</v>
      </c>
      <c r="F704" s="185" t="s">
        <v>651</v>
      </c>
      <c r="G704" s="105"/>
      <c r="H704" s="105"/>
      <c r="I704" s="109"/>
    </row>
    <row r="705" spans="1:11" ht="19" thickBot="1">
      <c r="A705" t="str">
        <f t="shared" si="31"/>
        <v xml:space="preserve">PFE </v>
      </c>
      <c r="B705" t="s">
        <v>291</v>
      </c>
      <c r="C705" s="58"/>
      <c r="D705" s="184"/>
      <c r="E705" s="178" t="s">
        <v>915</v>
      </c>
      <c r="F705" s="186"/>
      <c r="G705" s="105"/>
      <c r="H705" s="105"/>
      <c r="I705" s="109"/>
    </row>
    <row r="706" spans="1:11" ht="20" thickBot="1">
      <c r="A706" t="str">
        <f t="shared" si="31"/>
        <v>PFE Net income</v>
      </c>
      <c r="B706" t="s">
        <v>291</v>
      </c>
      <c r="C706" s="58" t="s">
        <v>656</v>
      </c>
      <c r="D706" s="179" t="s">
        <v>656</v>
      </c>
      <c r="E706" s="187" t="s">
        <v>770</v>
      </c>
      <c r="F706" s="188">
        <v>2.8744999999999998</v>
      </c>
      <c r="G706" s="106" t="str">
        <f>LEFT(E706,I706-1)</f>
        <v>4.46</v>
      </c>
      <c r="H706" s="106" t="str">
        <f>RIGHT(E706,1)</f>
        <v>B</v>
      </c>
      <c r="I706" s="110">
        <f>IF(FIND(H706,E706)=OR(1,2,3,4,5,6,7,8,9,0),FIND(H706,E706)+1,FIND(H706,E706))</f>
        <v>5</v>
      </c>
      <c r="J706" s="4">
        <f>IF(H706="B",G706*1000000000,IF(H706="M",G706*1000000,E706))</f>
        <v>4460000000</v>
      </c>
      <c r="K706" s="54" t="s">
        <v>33</v>
      </c>
    </row>
    <row r="707" spans="1:11" ht="39" thickBot="1">
      <c r="A707" t="str">
        <f t="shared" si="31"/>
        <v xml:space="preserve">PFE </v>
      </c>
      <c r="B707" t="s">
        <v>291</v>
      </c>
      <c r="C707" s="58"/>
      <c r="D707" s="180" t="s">
        <v>657</v>
      </c>
      <c r="E707" s="184"/>
      <c r="F707" s="189"/>
      <c r="G707" s="106"/>
      <c r="H707" s="106"/>
      <c r="I707" s="110"/>
    </row>
    <row r="708" spans="1:11" ht="20" thickBot="1">
      <c r="A708" t="str">
        <f t="shared" si="31"/>
        <v>PFE Cash from operations</v>
      </c>
      <c r="B708" t="s">
        <v>291</v>
      </c>
      <c r="C708" s="58" t="s">
        <v>681</v>
      </c>
      <c r="D708" s="179" t="s">
        <v>681</v>
      </c>
      <c r="E708" s="187" t="s">
        <v>832</v>
      </c>
      <c r="F708" s="188">
        <v>0.94269999999999998</v>
      </c>
      <c r="G708" s="106" t="str">
        <f>LEFT(E708,I708-1)</f>
        <v>6.71</v>
      </c>
      <c r="H708" s="106" t="str">
        <f>RIGHT(E708,1)</f>
        <v>B</v>
      </c>
      <c r="I708" s="110">
        <f>IF(FIND(H708,E708)=OR(1,2,3,4,5,6,7,8,9,0),FIND(H708,E708)+1,FIND(H708,E708))</f>
        <v>5</v>
      </c>
      <c r="J708" s="4">
        <f>IF(H708="B",G708*1000000000,IF(H708="M",G708*1000000,E708))</f>
        <v>6710000000</v>
      </c>
      <c r="K708" s="54" t="s">
        <v>718</v>
      </c>
    </row>
    <row r="709" spans="1:11" ht="20" thickBot="1">
      <c r="A709" t="str">
        <f t="shared" si="31"/>
        <v xml:space="preserve">PFE </v>
      </c>
      <c r="B709" t="s">
        <v>291</v>
      </c>
      <c r="C709" s="58"/>
      <c r="D709" s="180" t="s">
        <v>682</v>
      </c>
      <c r="E709" s="184"/>
      <c r="F709" s="189"/>
      <c r="G709" s="106"/>
      <c r="H709" s="106"/>
      <c r="I709" s="110"/>
    </row>
    <row r="710" spans="1:11" ht="20" thickBot="1">
      <c r="A710" t="str">
        <f t="shared" si="31"/>
        <v>PFE Cash from investing</v>
      </c>
      <c r="B710" t="s">
        <v>291</v>
      </c>
      <c r="C710" s="58" t="s">
        <v>683</v>
      </c>
      <c r="D710" s="179" t="s">
        <v>683</v>
      </c>
      <c r="E710" s="187" t="s">
        <v>924</v>
      </c>
      <c r="F710" s="188">
        <v>-3.3163999999999998</v>
      </c>
      <c r="G710" s="106" t="str">
        <f>LEFT(E710,I710-1)</f>
        <v>-2.06</v>
      </c>
      <c r="H710" s="106" t="str">
        <f>RIGHT(E710,1)</f>
        <v>B</v>
      </c>
      <c r="I710" s="110">
        <f>IF(FIND(H710,E710)=OR(1,2,3,4,5,6,7,8,9,0),FIND(H710,E710)+1,FIND(H710,E710))</f>
        <v>6</v>
      </c>
      <c r="J710" s="4">
        <f>IF(H710="B",G710*1000000000,IF(H710="M",G710*1000000,E710))</f>
        <v>-2060000000</v>
      </c>
      <c r="K710" s="54" t="s">
        <v>719</v>
      </c>
    </row>
    <row r="711" spans="1:11" ht="39" thickBot="1">
      <c r="A711" t="str">
        <f t="shared" si="31"/>
        <v xml:space="preserve">PFE </v>
      </c>
      <c r="B711" t="s">
        <v>291</v>
      </c>
      <c r="C711" s="58"/>
      <c r="D711" s="180" t="s">
        <v>684</v>
      </c>
      <c r="E711" s="184"/>
      <c r="F711" s="189"/>
      <c r="G711" s="106"/>
      <c r="H711" s="106"/>
      <c r="I711" s="110"/>
    </row>
    <row r="712" spans="1:11" ht="20" thickBot="1">
      <c r="A712" t="str">
        <f t="shared" si="31"/>
        <v>PFE Cash from financing</v>
      </c>
      <c r="B712" t="s">
        <v>291</v>
      </c>
      <c r="C712" s="58" t="s">
        <v>685</v>
      </c>
      <c r="D712" s="179" t="s">
        <v>685</v>
      </c>
      <c r="E712" s="187" t="s">
        <v>925</v>
      </c>
      <c r="F712" s="188">
        <v>-0.2268</v>
      </c>
      <c r="G712" s="106" t="str">
        <f>LEFT(E712,I712-1)</f>
        <v>-4.64</v>
      </c>
      <c r="H712" s="106" t="str">
        <f>RIGHT(E712,1)</f>
        <v>B</v>
      </c>
      <c r="I712" s="110">
        <f>IF(FIND(H712,E712)=OR(1,2,3,4,5,6,7,8,9,0),FIND(H712,E712)+1,FIND(H712,E712))</f>
        <v>6</v>
      </c>
      <c r="J712" s="4">
        <f>IF(H712="B",G712*1000000000,IF(H712="M",G712*1000000,E712))</f>
        <v>-4640000000</v>
      </c>
      <c r="K712" s="54" t="s">
        <v>720</v>
      </c>
    </row>
    <row r="713" spans="1:11" ht="39" thickBot="1">
      <c r="A713" t="str">
        <f t="shared" si="31"/>
        <v xml:space="preserve">PFE </v>
      </c>
      <c r="B713" t="s">
        <v>291</v>
      </c>
      <c r="C713" s="58"/>
      <c r="D713" s="180" t="s">
        <v>686</v>
      </c>
      <c r="E713" s="184"/>
      <c r="F713" s="189"/>
      <c r="G713" s="106"/>
      <c r="H713" s="106"/>
      <c r="I713" s="110"/>
    </row>
    <row r="714" spans="1:11" ht="20" thickBot="1">
      <c r="A714" t="str">
        <f t="shared" si="31"/>
        <v>PFE Net change in cash</v>
      </c>
      <c r="B714" t="s">
        <v>291</v>
      </c>
      <c r="C714" s="58" t="s">
        <v>687</v>
      </c>
      <c r="D714" s="179" t="s">
        <v>687</v>
      </c>
      <c r="E714" s="187" t="s">
        <v>926</v>
      </c>
      <c r="F714" s="188">
        <v>-0.94579999999999997</v>
      </c>
      <c r="G714" s="106" t="str">
        <f>LEFT(E714,I714-1)</f>
        <v>29.00</v>
      </c>
      <c r="H714" s="106" t="str">
        <f>RIGHT(E714,1)</f>
        <v>M</v>
      </c>
      <c r="I714" s="110">
        <f>IF(FIND(H714,E714)=OR(1,2,3,4,5,6,7,8,9,0),FIND(H714,E714)+1,FIND(H714,E714))</f>
        <v>6</v>
      </c>
      <c r="J714" s="4">
        <f>IF(H714="B",G714*1000000000,IF(H714="M",G714*1000000,E714))</f>
        <v>29000000</v>
      </c>
      <c r="K714" s="54" t="s">
        <v>721</v>
      </c>
    </row>
    <row r="715" spans="1:11" ht="39" thickBot="1">
      <c r="A715" t="str">
        <f t="shared" si="31"/>
        <v xml:space="preserve">PFE </v>
      </c>
      <c r="B715" t="s">
        <v>291</v>
      </c>
      <c r="C715" s="58"/>
      <c r="D715" s="180" t="s">
        <v>688</v>
      </c>
      <c r="E715" s="184"/>
      <c r="F715" s="189"/>
      <c r="G715" s="106"/>
      <c r="H715" s="106"/>
      <c r="I715" s="110"/>
    </row>
    <row r="716" spans="1:11" ht="19">
      <c r="A716" t="str">
        <f t="shared" si="31"/>
        <v>PFE Free cash flow</v>
      </c>
      <c r="B716" t="s">
        <v>291</v>
      </c>
      <c r="C716" s="58" t="s">
        <v>689</v>
      </c>
      <c r="D716" s="179" t="s">
        <v>689</v>
      </c>
      <c r="E716" s="187" t="s">
        <v>927</v>
      </c>
      <c r="F716" s="188">
        <v>1.7432000000000001</v>
      </c>
      <c r="G716" s="106" t="str">
        <f>LEFT(E716,I716-1)</f>
        <v>3.35</v>
      </c>
      <c r="H716" s="106" t="str">
        <f>RIGHT(E716,1)</f>
        <v>B</v>
      </c>
      <c r="I716" s="110">
        <f>IF(FIND(H716,E716)=OR(1,2,3,4,5,6,7,8,9,0),FIND(H716,E716)+1,FIND(H716,E716))</f>
        <v>5</v>
      </c>
      <c r="J716" s="4">
        <f>IF(H716="B",G716*1000000000,IF(H716="M",G716*1000000,E716))</f>
        <v>3350000000</v>
      </c>
      <c r="K716" s="54" t="s">
        <v>722</v>
      </c>
    </row>
    <row r="717" spans="1:11" ht="39" thickBot="1">
      <c r="A717" t="str">
        <f t="shared" si="31"/>
        <v xml:space="preserve">PFE </v>
      </c>
      <c r="B717" t="s">
        <v>291</v>
      </c>
      <c r="D717" s="182" t="s">
        <v>690</v>
      </c>
      <c r="E717" s="192"/>
      <c r="F717" s="194"/>
    </row>
    <row r="720" spans="1:11" ht="28">
      <c r="C720" s="101" t="s">
        <v>763</v>
      </c>
    </row>
    <row r="721" spans="1:11">
      <c r="A721" t="str">
        <f t="shared" ref="A721" si="33">_xlfn.CONCAT(B721,C721)</f>
        <v>MRK Web</v>
      </c>
      <c r="B721" t="s">
        <v>179</v>
      </c>
      <c r="C721" t="s">
        <v>850</v>
      </c>
      <c r="D721" s="1" t="s">
        <v>764</v>
      </c>
    </row>
    <row r="722" spans="1:11" ht="19" thickBot="1"/>
    <row r="723" spans="1:11" ht="27" thickBot="1">
      <c r="A723" t="str">
        <f t="shared" ref="A723" si="34">_xlfn.CONCAT(B723,C723)</f>
        <v>MRK Income Statement</v>
      </c>
      <c r="B723" t="s">
        <v>179</v>
      </c>
      <c r="C723" s="57" t="s">
        <v>705</v>
      </c>
      <c r="D723" s="183" t="s">
        <v>650</v>
      </c>
      <c r="E723" s="181" t="s">
        <v>1537</v>
      </c>
      <c r="F723" s="185" t="s">
        <v>651</v>
      </c>
    </row>
    <row r="724" spans="1:11" ht="19" thickBot="1">
      <c r="A724" t="str">
        <f t="shared" ref="A724:A772" si="35">_xlfn.CONCAT(B724,C724)</f>
        <v xml:space="preserve">MRK </v>
      </c>
      <c r="B724" t="s">
        <v>179</v>
      </c>
      <c r="C724" s="58"/>
      <c r="D724" s="184"/>
      <c r="E724" s="178" t="s">
        <v>999</v>
      </c>
      <c r="F724" s="186"/>
    </row>
    <row r="725" spans="1:11" ht="20" thickBot="1">
      <c r="A725" t="str">
        <f t="shared" si="35"/>
        <v>MRK Sales</v>
      </c>
      <c r="B725" t="s">
        <v>179</v>
      </c>
      <c r="C725" s="58" t="s">
        <v>124</v>
      </c>
      <c r="D725" s="179" t="s">
        <v>652</v>
      </c>
      <c r="E725" s="187" t="s">
        <v>1000</v>
      </c>
      <c r="F725" s="188">
        <v>4.3499999999999997E-2</v>
      </c>
      <c r="G725" s="106" t="str">
        <f>LEFT(E725,I725-1)</f>
        <v>16.66</v>
      </c>
      <c r="H725" s="106" t="str">
        <f>RIGHT(E725,1)</f>
        <v>B</v>
      </c>
      <c r="I725" s="110">
        <f>IF(FIND(H725,E725)=OR(1,2,3,4,5,6,7,8,9,0),FIND(H725,E725)+1,FIND(H725,E725))</f>
        <v>6</v>
      </c>
      <c r="J725" s="4">
        <f>IF(H725="B",G725*1000000000,IF(H725="M",G725*1000000,E725))</f>
        <v>16660000000</v>
      </c>
      <c r="K725" s="54" t="s">
        <v>691</v>
      </c>
    </row>
    <row r="726" spans="1:11" ht="58" thickBot="1">
      <c r="A726" t="str">
        <f t="shared" si="35"/>
        <v xml:space="preserve">MRK </v>
      </c>
      <c r="B726" t="s">
        <v>179</v>
      </c>
      <c r="C726" s="58"/>
      <c r="D726" s="180" t="s">
        <v>653</v>
      </c>
      <c r="E726" s="184"/>
      <c r="F726" s="189"/>
      <c r="G726" s="106"/>
      <c r="H726" s="106"/>
      <c r="I726" s="110"/>
      <c r="K726" s="54" t="s">
        <v>692</v>
      </c>
    </row>
    <row r="727" spans="1:11" ht="20" thickBot="1">
      <c r="A727" t="str">
        <f t="shared" si="35"/>
        <v>MRK Operating expense</v>
      </c>
      <c r="B727" t="s">
        <v>179</v>
      </c>
      <c r="C727" s="58" t="s">
        <v>654</v>
      </c>
      <c r="D727" s="179" t="s">
        <v>654</v>
      </c>
      <c r="E727" s="187" t="s">
        <v>1001</v>
      </c>
      <c r="F727" s="188">
        <v>0.48809999999999998</v>
      </c>
      <c r="G727" s="106" t="str">
        <f>LEFT(E727,I727-1)</f>
        <v>8.40</v>
      </c>
      <c r="H727" s="106" t="str">
        <f>RIGHT(E727,1)</f>
        <v>B</v>
      </c>
      <c r="I727" s="110">
        <f>IF(FIND(H727,E727)=OR(1,2,3,4,5,6,7,8,9,0),FIND(H727,E727)+1,FIND(H727,E727))</f>
        <v>5</v>
      </c>
      <c r="J727" s="4">
        <f>IF(H727="B",G727*1000000000,IF(H727="M",G727*1000000,E727))</f>
        <v>8400000000</v>
      </c>
      <c r="K727" s="54" t="s">
        <v>693</v>
      </c>
    </row>
    <row r="728" spans="1:11" ht="39" thickBot="1">
      <c r="A728" t="str">
        <f t="shared" si="35"/>
        <v xml:space="preserve">MRK </v>
      </c>
      <c r="B728" t="s">
        <v>179</v>
      </c>
      <c r="C728" s="58"/>
      <c r="D728" s="180" t="s">
        <v>655</v>
      </c>
      <c r="E728" s="184"/>
      <c r="F728" s="189"/>
      <c r="G728" s="106"/>
      <c r="H728" s="106"/>
      <c r="I728" s="110"/>
      <c r="K728" s="54" t="s">
        <v>694</v>
      </c>
    </row>
    <row r="729" spans="1:11" ht="20" thickBot="1">
      <c r="A729" t="str">
        <f t="shared" si="35"/>
        <v>MRK Net income</v>
      </c>
      <c r="B729" t="s">
        <v>179</v>
      </c>
      <c r="C729" s="58" t="s">
        <v>656</v>
      </c>
      <c r="D729" s="179" t="s">
        <v>656</v>
      </c>
      <c r="E729" s="187" t="s">
        <v>737</v>
      </c>
      <c r="F729" s="188">
        <v>-0.3347</v>
      </c>
      <c r="G729" s="106" t="str">
        <f>LEFT(E729,I729-1)</f>
        <v>3.16</v>
      </c>
      <c r="H729" s="106" t="str">
        <f>RIGHT(E729,1)</f>
        <v>B</v>
      </c>
      <c r="I729" s="110">
        <f>IF(FIND(H729,E729)=OR(1,2,3,4,5,6,7,8,9,0),FIND(H729,E729)+1,FIND(H729,E729))</f>
        <v>5</v>
      </c>
      <c r="J729" s="4">
        <f>IF(H729="B",G729*1000000000,IF(H729="M",G729*1000000,E729))</f>
        <v>3160000000</v>
      </c>
      <c r="K729" s="54" t="s">
        <v>33</v>
      </c>
    </row>
    <row r="730" spans="1:11" ht="58" thickBot="1">
      <c r="A730" t="str">
        <f t="shared" si="35"/>
        <v xml:space="preserve">MRK </v>
      </c>
      <c r="B730" t="s">
        <v>179</v>
      </c>
      <c r="C730" s="58"/>
      <c r="D730" s="180" t="s">
        <v>657</v>
      </c>
      <c r="E730" s="184"/>
      <c r="F730" s="189"/>
      <c r="G730" s="106"/>
      <c r="H730" s="106"/>
      <c r="I730" s="110"/>
      <c r="K730" s="54" t="s">
        <v>695</v>
      </c>
    </row>
    <row r="731" spans="1:11" ht="20" thickBot="1">
      <c r="A731" t="str">
        <f t="shared" si="35"/>
        <v>MRK Net profit margin</v>
      </c>
      <c r="B731" t="s">
        <v>179</v>
      </c>
      <c r="C731" s="58" t="s">
        <v>658</v>
      </c>
      <c r="D731" s="179" t="s">
        <v>658</v>
      </c>
      <c r="E731" s="187">
        <v>18.95</v>
      </c>
      <c r="F731" s="188">
        <v>-0.36259999999999998</v>
      </c>
      <c r="G731" s="106" t="str">
        <f>LEFT(E731,I731-1)</f>
        <v>18.9</v>
      </c>
      <c r="H731" s="106" t="str">
        <f>RIGHT(E731,1)</f>
        <v>5</v>
      </c>
      <c r="I731" s="110">
        <f>IF(FIND(H731,E731)=OR(1,2,3,4,5,6,7,8,9,0),FIND(H731,E731)+1,FIND(H731,E731))</f>
        <v>5</v>
      </c>
      <c r="J731" s="4">
        <f>IF(H731="B",G731*1000000000,IF(H731="M",G731*1000000,E731))</f>
        <v>18.95</v>
      </c>
      <c r="K731" s="54" t="s">
        <v>696</v>
      </c>
    </row>
    <row r="732" spans="1:11" ht="39" thickBot="1">
      <c r="A732" t="str">
        <f t="shared" si="35"/>
        <v xml:space="preserve">MRK </v>
      </c>
      <c r="B732" t="s">
        <v>179</v>
      </c>
      <c r="C732" s="58"/>
      <c r="D732" s="180" t="s">
        <v>659</v>
      </c>
      <c r="E732" s="184"/>
      <c r="F732" s="189"/>
      <c r="G732" s="106"/>
      <c r="H732" s="106"/>
      <c r="I732" s="110"/>
      <c r="K732" s="54" t="s">
        <v>697</v>
      </c>
    </row>
    <row r="733" spans="1:11" ht="20" thickBot="1">
      <c r="A733" t="str">
        <f t="shared" si="35"/>
        <v>MRK EPS</v>
      </c>
      <c r="B733" t="s">
        <v>179</v>
      </c>
      <c r="C733" s="58" t="s">
        <v>113</v>
      </c>
      <c r="D733" s="179" t="s">
        <v>112</v>
      </c>
      <c r="E733" s="187">
        <v>1.57</v>
      </c>
      <c r="F733" s="188">
        <v>-0.26290000000000002</v>
      </c>
      <c r="G733" s="106" t="str">
        <f>LEFT(E733,I733-1)</f>
        <v>1.5</v>
      </c>
      <c r="H733" s="106" t="str">
        <f>RIGHT(E733,1)</f>
        <v>7</v>
      </c>
      <c r="I733" s="110">
        <f>IF(FIND(H733,E733)=OR(1,2,3,4,5,6,7,8,9,0),FIND(H733,E733)+1,FIND(H733,E733))</f>
        <v>4</v>
      </c>
      <c r="J733" s="4">
        <f>IF(H733="B",G733*1000000000,IF(H733="M",G733*1000000,E733))</f>
        <v>1.57</v>
      </c>
      <c r="K733" s="54" t="s">
        <v>698</v>
      </c>
    </row>
    <row r="734" spans="1:11" ht="39" thickBot="1">
      <c r="A734" t="str">
        <f t="shared" si="35"/>
        <v xml:space="preserve">MRK </v>
      </c>
      <c r="B734" t="s">
        <v>179</v>
      </c>
      <c r="C734" s="58"/>
      <c r="D734" s="180" t="s">
        <v>660</v>
      </c>
      <c r="E734" s="184"/>
      <c r="F734" s="189"/>
      <c r="G734" s="106"/>
      <c r="H734" s="106"/>
      <c r="I734" s="110"/>
      <c r="K734" s="54" t="s">
        <v>699</v>
      </c>
    </row>
    <row r="735" spans="1:11" ht="20" thickBot="1">
      <c r="A735" t="str">
        <f t="shared" si="35"/>
        <v>MRK EBITDA</v>
      </c>
      <c r="B735" t="s">
        <v>179</v>
      </c>
      <c r="C735" s="58" t="s">
        <v>126</v>
      </c>
      <c r="D735" s="179" t="s">
        <v>126</v>
      </c>
      <c r="E735" s="187" t="s">
        <v>1002</v>
      </c>
      <c r="F735" s="188">
        <v>-0.21970000000000001</v>
      </c>
      <c r="G735" s="106" t="str">
        <f>LEFT(E735,I735-1)</f>
        <v>5.51</v>
      </c>
      <c r="H735" s="106" t="str">
        <f>RIGHT(E735,1)</f>
        <v>B</v>
      </c>
      <c r="I735" s="110">
        <f>IF(FIND(H735,E735)=OR(1,2,3,4,5,6,7,8,9,0),FIND(H735,E735)+1,FIND(H735,E735))</f>
        <v>5</v>
      </c>
      <c r="J735" s="4">
        <f>IF(H735="B",G735*1000000000,IF(H735="M",G735*1000000,E735))</f>
        <v>5510000000</v>
      </c>
      <c r="K735" s="54" t="s">
        <v>126</v>
      </c>
    </row>
    <row r="736" spans="1:11" ht="77" thickBot="1">
      <c r="A736" t="str">
        <f t="shared" si="35"/>
        <v xml:space="preserve">MRK </v>
      </c>
      <c r="B736" t="s">
        <v>179</v>
      </c>
      <c r="C736" s="58"/>
      <c r="D736" s="180" t="s">
        <v>661</v>
      </c>
      <c r="E736" s="184"/>
      <c r="F736" s="189"/>
      <c r="G736" s="106"/>
      <c r="H736" s="106"/>
      <c r="I736" s="110"/>
      <c r="K736" s="54" t="s">
        <v>700</v>
      </c>
    </row>
    <row r="737" spans="1:11" ht="20" thickBot="1">
      <c r="A737" t="str">
        <f t="shared" si="35"/>
        <v>MRK Tax</v>
      </c>
      <c r="B737" t="s">
        <v>179</v>
      </c>
      <c r="C737" s="58" t="s">
        <v>725</v>
      </c>
      <c r="D737" s="179" t="s">
        <v>662</v>
      </c>
      <c r="E737" s="190">
        <v>0.2271</v>
      </c>
      <c r="F737" s="187" t="s">
        <v>664</v>
      </c>
      <c r="G737" s="106" t="str">
        <f>LEFT(E737,I737-1)</f>
        <v>0.227</v>
      </c>
      <c r="H737" s="106" t="str">
        <f>RIGHT(E737,1)</f>
        <v>1</v>
      </c>
      <c r="I737" s="110">
        <f>IF(FIND(H737,E737)=OR(1,2,3,4,5,6,7,8,9,0),FIND(H737,E737)+1,FIND(H737,E737))</f>
        <v>6</v>
      </c>
      <c r="J737" s="4">
        <f>IF(H737="B",G737*1000000000,IF(H737="M",G737*1000000,E737))</f>
        <v>0.2271</v>
      </c>
      <c r="K737" s="54" t="s">
        <v>701</v>
      </c>
    </row>
    <row r="738" spans="1:11" ht="20" thickBot="1">
      <c r="A738" t="str">
        <f t="shared" si="35"/>
        <v xml:space="preserve">MRK </v>
      </c>
      <c r="B738" t="s">
        <v>179</v>
      </c>
      <c r="C738" s="58"/>
      <c r="D738" s="182" t="s">
        <v>663</v>
      </c>
      <c r="E738" s="191"/>
      <c r="F738" s="192"/>
      <c r="G738" s="107"/>
      <c r="H738" s="107"/>
      <c r="I738" s="111"/>
    </row>
    <row r="739" spans="1:11" ht="19" thickBot="1">
      <c r="A739" t="str">
        <f t="shared" si="35"/>
        <v xml:space="preserve">MRK </v>
      </c>
      <c r="B739" t="s">
        <v>179</v>
      </c>
      <c r="C739" s="58"/>
    </row>
    <row r="740" spans="1:11" ht="27" thickBot="1">
      <c r="A740" t="str">
        <f t="shared" si="35"/>
        <v>MRK Balance Sheet</v>
      </c>
      <c r="B740" t="s">
        <v>179</v>
      </c>
      <c r="C740" s="57" t="s">
        <v>706</v>
      </c>
      <c r="D740" s="183" t="s">
        <v>650</v>
      </c>
      <c r="E740" s="181" t="s">
        <v>1537</v>
      </c>
      <c r="F740" s="185" t="s">
        <v>651</v>
      </c>
      <c r="G740" s="105"/>
      <c r="H740" s="105"/>
      <c r="I740" s="109"/>
    </row>
    <row r="741" spans="1:11" ht="19" thickBot="1">
      <c r="A741" t="str">
        <f t="shared" si="35"/>
        <v xml:space="preserve">MRK </v>
      </c>
      <c r="B741" t="s">
        <v>179</v>
      </c>
      <c r="C741" s="58"/>
      <c r="D741" s="184"/>
      <c r="E741" s="178" t="s">
        <v>999</v>
      </c>
      <c r="F741" s="186"/>
      <c r="G741" s="105"/>
      <c r="H741" s="105"/>
      <c r="I741" s="109"/>
    </row>
    <row r="742" spans="1:11" ht="20" thickBot="1">
      <c r="A742" t="str">
        <f t="shared" si="35"/>
        <v>MRK Cash and short-term investments</v>
      </c>
      <c r="B742" t="s">
        <v>179</v>
      </c>
      <c r="C742" s="58" t="s">
        <v>665</v>
      </c>
      <c r="D742" s="179" t="s">
        <v>665</v>
      </c>
      <c r="E742" s="187" t="s">
        <v>1003</v>
      </c>
      <c r="F742" s="188">
        <v>0.66339999999999999</v>
      </c>
      <c r="G742" s="106" t="str">
        <f>LEFT(E742,I742-1)</f>
        <v>14.59</v>
      </c>
      <c r="H742" s="106" t="str">
        <f>RIGHT(E742,1)</f>
        <v>B</v>
      </c>
      <c r="I742" s="110">
        <f>IF(FIND(H742,E742)=OR(1,2,3,4,5,6,7,8,9,0),FIND(H742,E742)+1,FIND(H742,E742))</f>
        <v>6</v>
      </c>
      <c r="J742" s="4">
        <f t="shared" ref="J742:J743" si="36">IF(H742="B",G742*1000000000,IF(H742="M",G742*1000000,E742))</f>
        <v>14590000000</v>
      </c>
      <c r="K742" s="54" t="s">
        <v>702</v>
      </c>
    </row>
    <row r="743" spans="1:11" ht="39" thickBot="1">
      <c r="A743" t="str">
        <f t="shared" si="35"/>
        <v xml:space="preserve">MRK </v>
      </c>
      <c r="B743" t="s">
        <v>179</v>
      </c>
      <c r="C743" s="58"/>
      <c r="D743" s="180" t="s">
        <v>666</v>
      </c>
      <c r="E743" s="184"/>
      <c r="F743" s="189"/>
      <c r="G743" s="106"/>
      <c r="H743" s="106"/>
      <c r="I743" s="110"/>
      <c r="J743" s="4">
        <f t="shared" si="36"/>
        <v>0</v>
      </c>
    </row>
    <row r="744" spans="1:11" ht="20" thickBot="1">
      <c r="A744" t="str">
        <f t="shared" si="35"/>
        <v>MRK Total assets</v>
      </c>
      <c r="B744" t="s">
        <v>179</v>
      </c>
      <c r="C744" s="58" t="s">
        <v>667</v>
      </c>
      <c r="D744" s="179" t="s">
        <v>667</v>
      </c>
      <c r="E744" s="187" t="s">
        <v>1004</v>
      </c>
      <c r="F744" s="188">
        <v>0.1012</v>
      </c>
      <c r="G744" s="106" t="str">
        <f>LEFT(E744,I744-1)</f>
        <v>117.53</v>
      </c>
      <c r="H744" s="106" t="str">
        <f>RIGHT(E744,1)</f>
        <v>B</v>
      </c>
      <c r="I744" s="110">
        <f>IF(FIND(H744,E744)=OR(1,2,3,4,5,6,7,8,9,0),FIND(H744,E744)+1,FIND(H744,E744))</f>
        <v>7</v>
      </c>
      <c r="K744" s="54" t="s">
        <v>703</v>
      </c>
    </row>
    <row r="745" spans="1:11" ht="20" thickBot="1">
      <c r="A745" t="str">
        <f t="shared" si="35"/>
        <v xml:space="preserve">MRK </v>
      </c>
      <c r="B745" t="s">
        <v>179</v>
      </c>
      <c r="C745" s="58"/>
      <c r="D745" s="180" t="s">
        <v>668</v>
      </c>
      <c r="E745" s="184"/>
      <c r="F745" s="189"/>
      <c r="G745" s="106"/>
      <c r="H745" s="106"/>
      <c r="I745" s="110"/>
    </row>
    <row r="746" spans="1:11" ht="20" thickBot="1">
      <c r="A746" t="str">
        <f t="shared" si="35"/>
        <v>MRK Total debt</v>
      </c>
      <c r="B746" t="s">
        <v>179</v>
      </c>
      <c r="C746" s="58" t="s">
        <v>723</v>
      </c>
      <c r="D746" s="179" t="s">
        <v>669</v>
      </c>
      <c r="E746" s="187" t="s">
        <v>1005</v>
      </c>
      <c r="F746" s="188">
        <v>0.1153</v>
      </c>
      <c r="G746" s="106" t="str">
        <f>LEFT(E746,I746-1)</f>
        <v>72.97</v>
      </c>
      <c r="H746" s="106" t="str">
        <f>RIGHT(E746,1)</f>
        <v>B</v>
      </c>
      <c r="I746" s="110">
        <f>IF(FIND(H746,E746)=OR(1,2,3,4,5,6,7,8,9,0),FIND(H746,E746)+1,FIND(H746,E746))</f>
        <v>6</v>
      </c>
      <c r="J746" s="4">
        <f>IF(H746="B",G746*1000000000,IF(H746="M",G746*1000000,E746))</f>
        <v>72970000000</v>
      </c>
      <c r="K746" s="54" t="s">
        <v>704</v>
      </c>
    </row>
    <row r="747" spans="1:11" ht="20" thickBot="1">
      <c r="A747" t="str">
        <f t="shared" si="35"/>
        <v xml:space="preserve">MRK </v>
      </c>
      <c r="B747" t="s">
        <v>179</v>
      </c>
      <c r="C747" s="58"/>
      <c r="D747" s="180" t="s">
        <v>670</v>
      </c>
      <c r="E747" s="184"/>
      <c r="F747" s="189"/>
      <c r="G747" s="106"/>
      <c r="H747" s="106"/>
      <c r="I747" s="110"/>
    </row>
    <row r="748" spans="1:11" ht="20" thickBot="1">
      <c r="A748" t="str">
        <f t="shared" si="35"/>
        <v>MRK Total equity</v>
      </c>
      <c r="B748" t="s">
        <v>179</v>
      </c>
      <c r="C748" s="58" t="s">
        <v>671</v>
      </c>
      <c r="D748" s="179" t="s">
        <v>671</v>
      </c>
      <c r="E748" s="187" t="s">
        <v>1006</v>
      </c>
      <c r="F748" s="187" t="s">
        <v>664</v>
      </c>
      <c r="G748" s="106" t="str">
        <f>LEFT(E748,I748-1)</f>
        <v>44.56</v>
      </c>
      <c r="H748" s="106" t="str">
        <f>RIGHT(E748,1)</f>
        <v>B</v>
      </c>
      <c r="I748" s="110">
        <f>IF(FIND(H748,E748)=OR(1,2,3,4,5,6,7,8,9,0),FIND(H748,E748)+1,FIND(H748,E748))</f>
        <v>6</v>
      </c>
      <c r="J748" s="4">
        <f>IF(H748="B",G748*1000000000,IF(H748="M",G748*1000000,E748))</f>
        <v>44560000000</v>
      </c>
      <c r="K748" s="54" t="s">
        <v>713</v>
      </c>
    </row>
    <row r="749" spans="1:11" ht="39" thickBot="1">
      <c r="A749" t="str">
        <f t="shared" si="35"/>
        <v xml:space="preserve">MRK </v>
      </c>
      <c r="B749" t="s">
        <v>179</v>
      </c>
      <c r="C749" s="58"/>
      <c r="D749" s="180" t="s">
        <v>672</v>
      </c>
      <c r="E749" s="184"/>
      <c r="F749" s="184"/>
      <c r="G749" s="107"/>
      <c r="H749" s="107"/>
      <c r="I749" s="111"/>
    </row>
    <row r="750" spans="1:11" ht="20" thickBot="1">
      <c r="A750" t="str">
        <f t="shared" si="35"/>
        <v>MRK Shares outstanding</v>
      </c>
      <c r="B750" t="s">
        <v>179</v>
      </c>
      <c r="C750" s="58" t="s">
        <v>673</v>
      </c>
      <c r="D750" s="179" t="s">
        <v>673</v>
      </c>
      <c r="E750" s="187" t="s">
        <v>1007</v>
      </c>
      <c r="F750" s="187" t="s">
        <v>664</v>
      </c>
      <c r="G750" s="106" t="str">
        <f>LEFT(E750,I750-1)</f>
        <v>2.53</v>
      </c>
      <c r="H750" s="106" t="str">
        <f>RIGHT(E750,1)</f>
        <v>B</v>
      </c>
      <c r="I750" s="110">
        <f>IF(FIND(H750,E750)=OR(1,2,3,4,5,6,7,8,9,0),FIND(H750,E750)+1,FIND(H750,E750))</f>
        <v>5</v>
      </c>
      <c r="J750" s="4">
        <f>IF(H750="B",G750*1000000000,IF(H750="M",G750*1000000,E750))</f>
        <v>2530000000</v>
      </c>
      <c r="K750" s="54" t="s">
        <v>714</v>
      </c>
    </row>
    <row r="751" spans="1:11" ht="39" thickBot="1">
      <c r="A751" t="str">
        <f t="shared" si="35"/>
        <v xml:space="preserve">MRK </v>
      </c>
      <c r="B751" t="s">
        <v>179</v>
      </c>
      <c r="C751" s="58"/>
      <c r="D751" s="180" t="s">
        <v>674</v>
      </c>
      <c r="E751" s="184"/>
      <c r="F751" s="184"/>
      <c r="G751" s="107"/>
      <c r="H751" s="107"/>
      <c r="I751" s="111"/>
    </row>
    <row r="752" spans="1:11" ht="20" thickBot="1">
      <c r="A752" t="str">
        <f t="shared" si="35"/>
        <v>MRK P/BV</v>
      </c>
      <c r="B752" t="s">
        <v>179</v>
      </c>
      <c r="C752" s="58" t="s">
        <v>105</v>
      </c>
      <c r="D752" s="179" t="s">
        <v>675</v>
      </c>
      <c r="E752" s="187">
        <v>5.5</v>
      </c>
      <c r="F752" s="187" t="s">
        <v>664</v>
      </c>
      <c r="G752" s="106" t="str">
        <f>LEFT(E752,I752-1)</f>
        <v/>
      </c>
      <c r="H752" s="106" t="str">
        <f>RIGHT(E752,1)</f>
        <v>5</v>
      </c>
      <c r="I752" s="110">
        <f>IF(FIND(H752,E752)=OR(1,2,3,4,5,6,7,8,9,0),FIND(H752,E752)+1,FIND(H752,E752))</f>
        <v>1</v>
      </c>
      <c r="J752" s="4">
        <f>IF(H752="B",G752*1000000000,IF(H752="M",G752*1000000,E752))</f>
        <v>5.5</v>
      </c>
      <c r="K752" s="54" t="s">
        <v>715</v>
      </c>
    </row>
    <row r="753" spans="1:11" ht="58" thickBot="1">
      <c r="A753" t="str">
        <f t="shared" si="35"/>
        <v xml:space="preserve">MRK </v>
      </c>
      <c r="B753" t="s">
        <v>179</v>
      </c>
      <c r="C753" s="58"/>
      <c r="D753" s="180" t="s">
        <v>676</v>
      </c>
      <c r="E753" s="184"/>
      <c r="F753" s="184"/>
      <c r="G753" s="107"/>
      <c r="H753" s="107"/>
      <c r="I753" s="111"/>
    </row>
    <row r="754" spans="1:11" ht="20" thickBot="1">
      <c r="A754" t="str">
        <f t="shared" si="35"/>
        <v>MRK Return on assets</v>
      </c>
      <c r="B754" t="s">
        <v>179</v>
      </c>
      <c r="C754" s="58" t="s">
        <v>677</v>
      </c>
      <c r="D754" s="179" t="s">
        <v>677</v>
      </c>
      <c r="E754" s="190">
        <v>9.4799999999999995E-2</v>
      </c>
      <c r="F754" s="187" t="s">
        <v>664</v>
      </c>
      <c r="G754" s="106" t="str">
        <f>LEFT(E754,I754-1)</f>
        <v>0.094</v>
      </c>
      <c r="H754" s="106" t="str">
        <f>RIGHT(E754,1)</f>
        <v>8</v>
      </c>
      <c r="I754" s="110">
        <f>IF(FIND(H754,E754)=OR(1,2,3,4,5,6,7,8,9,0),FIND(H754,E754)+1,FIND(H754,E754))</f>
        <v>6</v>
      </c>
      <c r="J754" s="4">
        <f>IF(H754="B",G754*1000000000,IF(H754="M",G754*1000000,E754))</f>
        <v>9.4799999999999995E-2</v>
      </c>
      <c r="K754" s="54" t="s">
        <v>716</v>
      </c>
    </row>
    <row r="755" spans="1:11" ht="39" thickBot="1">
      <c r="A755" t="str">
        <f t="shared" si="35"/>
        <v xml:space="preserve">MRK </v>
      </c>
      <c r="B755" t="s">
        <v>179</v>
      </c>
      <c r="C755" s="58"/>
      <c r="D755" s="180" t="s">
        <v>678</v>
      </c>
      <c r="E755" s="193"/>
      <c r="F755" s="184"/>
      <c r="G755" s="107"/>
      <c r="H755" s="107"/>
      <c r="I755" s="111"/>
    </row>
    <row r="756" spans="1:11" ht="20" thickBot="1">
      <c r="A756" t="str">
        <f t="shared" si="35"/>
        <v>MRK Return on capital</v>
      </c>
      <c r="B756" t="s">
        <v>179</v>
      </c>
      <c r="C756" s="58" t="s">
        <v>679</v>
      </c>
      <c r="D756" s="179" t="s">
        <v>679</v>
      </c>
      <c r="E756" s="190">
        <v>0.13289999999999999</v>
      </c>
      <c r="F756" s="187" t="s">
        <v>664</v>
      </c>
      <c r="G756" s="106" t="str">
        <f>LEFT(E756,I756-1)</f>
        <v>0.132</v>
      </c>
      <c r="H756" s="106" t="str">
        <f>RIGHT(E756,1)</f>
        <v>9</v>
      </c>
      <c r="I756" s="110">
        <f>IF(FIND(H756,E756)=OR(1,2,3,4,5,6,7,8,9,0),FIND(H756,E756)+1,FIND(H756,E756))</f>
        <v>6</v>
      </c>
      <c r="J756" s="4">
        <f>IF(H756="B",G756*1000000000,IF(H756="M",G756*1000000,E756))</f>
        <v>0.13289999999999999</v>
      </c>
      <c r="K756" s="54" t="s">
        <v>717</v>
      </c>
    </row>
    <row r="757" spans="1:11" ht="39" thickBot="1">
      <c r="A757" t="str">
        <f t="shared" si="35"/>
        <v xml:space="preserve">MRK </v>
      </c>
      <c r="B757" t="s">
        <v>179</v>
      </c>
      <c r="C757" s="58"/>
      <c r="D757" s="182" t="s">
        <v>680</v>
      </c>
      <c r="E757" s="191"/>
      <c r="F757" s="192"/>
      <c r="G757" s="107"/>
      <c r="H757" s="107"/>
      <c r="I757" s="111"/>
    </row>
    <row r="758" spans="1:11" ht="19" thickBot="1">
      <c r="A758" t="str">
        <f t="shared" si="35"/>
        <v xml:space="preserve">MRK </v>
      </c>
      <c r="B758" t="s">
        <v>179</v>
      </c>
      <c r="C758" s="58"/>
    </row>
    <row r="759" spans="1:11" ht="27" thickBot="1">
      <c r="A759" t="str">
        <f t="shared" si="35"/>
        <v>MRK Cash Flow</v>
      </c>
      <c r="B759" t="s">
        <v>179</v>
      </c>
      <c r="C759" s="57" t="s">
        <v>707</v>
      </c>
      <c r="D759" s="183" t="s">
        <v>650</v>
      </c>
      <c r="E759" s="181" t="s">
        <v>1537</v>
      </c>
      <c r="F759" s="185" t="s">
        <v>651</v>
      </c>
      <c r="G759" s="105"/>
      <c r="H759" s="105"/>
      <c r="I759" s="109"/>
    </row>
    <row r="760" spans="1:11" ht="19" thickBot="1">
      <c r="A760" t="str">
        <f t="shared" si="35"/>
        <v xml:space="preserve">MRK </v>
      </c>
      <c r="B760" t="s">
        <v>179</v>
      </c>
      <c r="C760" s="58"/>
      <c r="D760" s="184"/>
      <c r="E760" s="178" t="s">
        <v>999</v>
      </c>
      <c r="F760" s="186"/>
      <c r="G760" s="105"/>
      <c r="H760" s="105"/>
      <c r="I760" s="109"/>
    </row>
    <row r="761" spans="1:11" ht="20" thickBot="1">
      <c r="A761" t="str">
        <f t="shared" si="35"/>
        <v>MRK Net income</v>
      </c>
      <c r="B761" t="s">
        <v>179</v>
      </c>
      <c r="C761" s="58" t="s">
        <v>656</v>
      </c>
      <c r="D761" s="179" t="s">
        <v>656</v>
      </c>
      <c r="E761" s="187" t="s">
        <v>737</v>
      </c>
      <c r="F761" s="188">
        <v>-0.3347</v>
      </c>
      <c r="G761" s="106" t="str">
        <f>LEFT(E761,I761-1)</f>
        <v>3.16</v>
      </c>
      <c r="H761" s="106" t="str">
        <f>RIGHT(E761,1)</f>
        <v>B</v>
      </c>
      <c r="I761" s="110">
        <f>IF(FIND(H761,E761)=OR(1,2,3,4,5,6,7,8,9,0),FIND(H761,E761)+1,FIND(H761,E761))</f>
        <v>5</v>
      </c>
      <c r="J761" s="4">
        <f>IF(H761="B",G761*1000000000,IF(H761="M",G761*1000000,E761))</f>
        <v>3160000000</v>
      </c>
      <c r="K761" s="54" t="s">
        <v>33</v>
      </c>
    </row>
    <row r="762" spans="1:11" ht="39" thickBot="1">
      <c r="A762" t="str">
        <f t="shared" si="35"/>
        <v xml:space="preserve">MRK </v>
      </c>
      <c r="B762" t="s">
        <v>179</v>
      </c>
      <c r="C762" s="58"/>
      <c r="D762" s="180" t="s">
        <v>657</v>
      </c>
      <c r="E762" s="184"/>
      <c r="F762" s="189"/>
      <c r="G762" s="106"/>
      <c r="H762" s="106"/>
      <c r="I762" s="110"/>
    </row>
    <row r="763" spans="1:11" ht="20" thickBot="1">
      <c r="A763" t="str">
        <f t="shared" si="35"/>
        <v>MRK Cash from operations</v>
      </c>
      <c r="B763" t="s">
        <v>179</v>
      </c>
      <c r="C763" s="58" t="s">
        <v>681</v>
      </c>
      <c r="D763" s="179" t="s">
        <v>681</v>
      </c>
      <c r="E763" s="187" t="s">
        <v>1008</v>
      </c>
      <c r="F763" s="188">
        <v>0.20399999999999999</v>
      </c>
      <c r="G763" s="106" t="str">
        <f>LEFT(E763,I763-1)</f>
        <v>9.29</v>
      </c>
      <c r="H763" s="106" t="str">
        <f>RIGHT(E763,1)</f>
        <v>B</v>
      </c>
      <c r="I763" s="110">
        <f>IF(FIND(H763,E763)=OR(1,2,3,4,5,6,7,8,9,0),FIND(H763,E763)+1,FIND(H763,E763))</f>
        <v>5</v>
      </c>
      <c r="J763" s="4">
        <f>IF(H763="B",G763*1000000000,IF(H763="M",G763*1000000,E763))</f>
        <v>9290000000</v>
      </c>
      <c r="K763" s="54" t="s">
        <v>718</v>
      </c>
    </row>
    <row r="764" spans="1:11" ht="20" thickBot="1">
      <c r="A764" t="str">
        <f t="shared" si="35"/>
        <v xml:space="preserve">MRK </v>
      </c>
      <c r="B764" t="s">
        <v>179</v>
      </c>
      <c r="C764" s="58"/>
      <c r="D764" s="180" t="s">
        <v>682</v>
      </c>
      <c r="E764" s="184"/>
      <c r="F764" s="189"/>
      <c r="G764" s="106"/>
      <c r="H764" s="106"/>
      <c r="I764" s="110"/>
    </row>
    <row r="765" spans="1:11" ht="20" thickBot="1">
      <c r="A765" t="str">
        <f t="shared" si="35"/>
        <v>MRK Cash from investing</v>
      </c>
      <c r="B765" t="s">
        <v>179</v>
      </c>
      <c r="C765" s="58" t="s">
        <v>683</v>
      </c>
      <c r="D765" s="179" t="s">
        <v>683</v>
      </c>
      <c r="E765" s="187" t="s">
        <v>1009</v>
      </c>
      <c r="F765" s="188">
        <v>-10.512</v>
      </c>
      <c r="G765" s="106" t="str">
        <f>LEFT(E765,I765-1)</f>
        <v>-3.84</v>
      </c>
      <c r="H765" s="106" t="str">
        <f>RIGHT(E765,1)</f>
        <v>B</v>
      </c>
      <c r="I765" s="110">
        <f>IF(FIND(H765,E765)=OR(1,2,3,4,5,6,7,8,9,0),FIND(H765,E765)+1,FIND(H765,E765))</f>
        <v>6</v>
      </c>
      <c r="J765" s="4">
        <f>IF(H765="B",G765*1000000000,IF(H765="M",G765*1000000,E765))</f>
        <v>-3840000000</v>
      </c>
      <c r="K765" s="54" t="s">
        <v>719</v>
      </c>
    </row>
    <row r="766" spans="1:11" ht="39" thickBot="1">
      <c r="A766" t="str">
        <f t="shared" si="35"/>
        <v xml:space="preserve">MRK </v>
      </c>
      <c r="B766" t="s">
        <v>179</v>
      </c>
      <c r="C766" s="58"/>
      <c r="D766" s="180" t="s">
        <v>684</v>
      </c>
      <c r="E766" s="184"/>
      <c r="F766" s="189"/>
      <c r="G766" s="106"/>
      <c r="H766" s="106"/>
      <c r="I766" s="110"/>
    </row>
    <row r="767" spans="1:11" ht="20" thickBot="1">
      <c r="A767" t="str">
        <f t="shared" si="35"/>
        <v>MRK Cash from financing</v>
      </c>
      <c r="B767" t="s">
        <v>179</v>
      </c>
      <c r="C767" s="58" t="s">
        <v>685</v>
      </c>
      <c r="D767" s="179" t="s">
        <v>685</v>
      </c>
      <c r="E767" s="187" t="s">
        <v>1010</v>
      </c>
      <c r="F767" s="188">
        <v>0.432</v>
      </c>
      <c r="G767" s="106" t="str">
        <f>LEFT(E767,I767-1)</f>
        <v>-2.42</v>
      </c>
      <c r="H767" s="106" t="str">
        <f>RIGHT(E767,1)</f>
        <v>B</v>
      </c>
      <c r="I767" s="110">
        <f>IF(FIND(H767,E767)=OR(1,2,3,4,5,6,7,8,9,0),FIND(H767,E767)+1,FIND(H767,E767))</f>
        <v>6</v>
      </c>
      <c r="J767" s="4">
        <f>IF(H767="B",G767*1000000000,IF(H767="M",G767*1000000,E767))</f>
        <v>-2420000000</v>
      </c>
      <c r="K767" s="54" t="s">
        <v>720</v>
      </c>
    </row>
    <row r="768" spans="1:11" ht="39" thickBot="1">
      <c r="A768" t="str">
        <f t="shared" si="35"/>
        <v xml:space="preserve">MRK </v>
      </c>
      <c r="B768" t="s">
        <v>179</v>
      </c>
      <c r="C768" s="58"/>
      <c r="D768" s="180" t="s">
        <v>686</v>
      </c>
      <c r="E768" s="184"/>
      <c r="F768" s="189"/>
      <c r="G768" s="106"/>
      <c r="H768" s="106"/>
      <c r="I768" s="110"/>
    </row>
    <row r="769" spans="1:11" ht="20" thickBot="1">
      <c r="A769" t="str">
        <f t="shared" si="35"/>
        <v>MRK Net change in cash</v>
      </c>
      <c r="B769" t="s">
        <v>179</v>
      </c>
      <c r="C769" s="58" t="s">
        <v>687</v>
      </c>
      <c r="D769" s="179" t="s">
        <v>687</v>
      </c>
      <c r="E769" s="187" t="s">
        <v>759</v>
      </c>
      <c r="F769" s="188">
        <v>0.1211</v>
      </c>
      <c r="G769" s="106" t="str">
        <f>LEFT(E769,I769-1)</f>
        <v>3.32</v>
      </c>
      <c r="H769" s="106" t="str">
        <f>RIGHT(E769,1)</f>
        <v>B</v>
      </c>
      <c r="I769" s="110">
        <f>IF(FIND(H769,E769)=OR(1,2,3,4,5,6,7,8,9,0),FIND(H769,E769)+1,FIND(H769,E769))</f>
        <v>5</v>
      </c>
      <c r="J769" s="4">
        <f>IF(H769="B",G769*1000000000,IF(H769="M",G769*1000000,E769))</f>
        <v>3320000000</v>
      </c>
      <c r="K769" s="54" t="s">
        <v>721</v>
      </c>
    </row>
    <row r="770" spans="1:11" ht="39" thickBot="1">
      <c r="A770" t="str">
        <f t="shared" si="35"/>
        <v xml:space="preserve">MRK </v>
      </c>
      <c r="B770" t="s">
        <v>179</v>
      </c>
      <c r="C770" s="58"/>
      <c r="D770" s="180" t="s">
        <v>688</v>
      </c>
      <c r="E770" s="184"/>
      <c r="F770" s="189"/>
      <c r="G770" s="106"/>
      <c r="H770" s="106"/>
      <c r="I770" s="110"/>
    </row>
    <row r="771" spans="1:11" ht="19">
      <c r="A771" t="str">
        <f t="shared" si="35"/>
        <v>MRK Free cash flow</v>
      </c>
      <c r="B771" t="s">
        <v>179</v>
      </c>
      <c r="C771" s="58" t="s">
        <v>689</v>
      </c>
      <c r="D771" s="179" t="s">
        <v>689</v>
      </c>
      <c r="E771" s="187" t="s">
        <v>846</v>
      </c>
      <c r="F771" s="188">
        <v>0.28970000000000001</v>
      </c>
      <c r="G771" s="106" t="str">
        <f>LEFT(E771,I771-1)</f>
        <v>7.42</v>
      </c>
      <c r="H771" s="106" t="str">
        <f>RIGHT(E771,1)</f>
        <v>B</v>
      </c>
      <c r="I771" s="110">
        <f>IF(FIND(H771,E771)=OR(1,2,3,4,5,6,7,8,9,0),FIND(H771,E771)+1,FIND(H771,E771))</f>
        <v>5</v>
      </c>
      <c r="J771" s="4">
        <f>IF(H771="B",G771*1000000000,IF(H771="M",G771*1000000,E771))</f>
        <v>7420000000</v>
      </c>
      <c r="K771" s="54" t="s">
        <v>722</v>
      </c>
    </row>
    <row r="772" spans="1:11" ht="39" thickBot="1">
      <c r="A772" t="str">
        <f t="shared" si="35"/>
        <v xml:space="preserve">MRK </v>
      </c>
      <c r="B772" t="s">
        <v>179</v>
      </c>
      <c r="D772" s="182" t="s">
        <v>690</v>
      </c>
      <c r="E772" s="192"/>
      <c r="F772" s="194"/>
    </row>
    <row r="775" spans="1:11" ht="28">
      <c r="C775" s="101" t="s">
        <v>766</v>
      </c>
    </row>
    <row r="776" spans="1:11">
      <c r="A776" t="str">
        <f t="shared" ref="A776" si="37">_xlfn.CONCAT(B776,C776)</f>
        <v>UNH Web</v>
      </c>
      <c r="B776" t="s">
        <v>161</v>
      </c>
      <c r="C776" t="s">
        <v>850</v>
      </c>
      <c r="D776" s="1" t="s">
        <v>767</v>
      </c>
    </row>
    <row r="777" spans="1:11" ht="19" thickBot="1"/>
    <row r="778" spans="1:11" ht="27" thickBot="1">
      <c r="A778" t="str">
        <f t="shared" ref="A778" si="38">_xlfn.CONCAT(B778,C778)</f>
        <v>UNH Income Statement</v>
      </c>
      <c r="B778" t="s">
        <v>161</v>
      </c>
      <c r="C778" s="57" t="s">
        <v>705</v>
      </c>
      <c r="D778" s="183" t="s">
        <v>650</v>
      </c>
      <c r="E778" s="181" t="s">
        <v>1540</v>
      </c>
      <c r="F778" s="185" t="s">
        <v>651</v>
      </c>
    </row>
    <row r="779" spans="1:11" ht="19" thickBot="1">
      <c r="A779" t="str">
        <f t="shared" ref="A779:A827" si="39">_xlfn.CONCAT(B779,C779)</f>
        <v xml:space="preserve">UNH </v>
      </c>
      <c r="B779" t="s">
        <v>161</v>
      </c>
      <c r="C779" s="58"/>
      <c r="D779" s="184"/>
      <c r="E779" s="178" t="s">
        <v>1455</v>
      </c>
      <c r="F779" s="186"/>
    </row>
    <row r="780" spans="1:11" ht="20" thickBot="1">
      <c r="A780" t="str">
        <f t="shared" si="39"/>
        <v>UNH Sales</v>
      </c>
      <c r="B780" t="s">
        <v>161</v>
      </c>
      <c r="C780" s="58" t="s">
        <v>124</v>
      </c>
      <c r="D780" s="179" t="s">
        <v>652</v>
      </c>
      <c r="E780" s="187" t="s">
        <v>1456</v>
      </c>
      <c r="F780" s="188">
        <v>6.7599999999999993E-2</v>
      </c>
      <c r="G780" s="106" t="str">
        <f>LEFT(E780,I780-1)</f>
        <v>100.81</v>
      </c>
      <c r="H780" s="106" t="str">
        <f>RIGHT(E780,1)</f>
        <v>B</v>
      </c>
      <c r="I780" s="110">
        <f>IF(FIND(H780,E780)=OR(1,2,3,4,5,6,7,8,9,0),FIND(H780,E780)+1,FIND(H780,E780))</f>
        <v>7</v>
      </c>
      <c r="J780" s="4">
        <f>IF(H780="B",G780*1000000000,IF(H780="M",G780*1000000,E780))</f>
        <v>100810000000</v>
      </c>
      <c r="K780" s="54" t="s">
        <v>691</v>
      </c>
    </row>
    <row r="781" spans="1:11" ht="58" thickBot="1">
      <c r="A781" t="str">
        <f t="shared" si="39"/>
        <v xml:space="preserve">UNH </v>
      </c>
      <c r="B781" t="s">
        <v>161</v>
      </c>
      <c r="C781" s="58"/>
      <c r="D781" s="180" t="s">
        <v>653</v>
      </c>
      <c r="E781" s="184"/>
      <c r="F781" s="189"/>
      <c r="G781" s="106"/>
      <c r="H781" s="106"/>
      <c r="I781" s="110"/>
      <c r="K781" s="54" t="s">
        <v>692</v>
      </c>
    </row>
    <row r="782" spans="1:11" ht="20" thickBot="1">
      <c r="A782" t="str">
        <f t="shared" si="39"/>
        <v>UNH Operating expense</v>
      </c>
      <c r="B782" t="s">
        <v>161</v>
      </c>
      <c r="C782" s="58" t="s">
        <v>654</v>
      </c>
      <c r="D782" s="179" t="s">
        <v>654</v>
      </c>
      <c r="E782" s="187" t="s">
        <v>1457</v>
      </c>
      <c r="F782" s="188">
        <v>-5.4399999999999997E-2</v>
      </c>
      <c r="G782" s="106" t="str">
        <f>LEFT(E782,I782-1)</f>
        <v>13.54</v>
      </c>
      <c r="H782" s="106" t="str">
        <f>RIGHT(E782,1)</f>
        <v>B</v>
      </c>
      <c r="I782" s="110">
        <f>IF(FIND(H782,E782)=OR(1,2,3,4,5,6,7,8,9,0),FIND(H782,E782)+1,FIND(H782,E782))</f>
        <v>6</v>
      </c>
      <c r="J782" s="4">
        <f>IF(H782="B",G782*1000000000,IF(H782="M",G782*1000000,E782))</f>
        <v>13540000000</v>
      </c>
      <c r="K782" s="54" t="s">
        <v>693</v>
      </c>
    </row>
    <row r="783" spans="1:11" ht="39" thickBot="1">
      <c r="A783" t="str">
        <f t="shared" si="39"/>
        <v xml:space="preserve">UNH </v>
      </c>
      <c r="B783" t="s">
        <v>161</v>
      </c>
      <c r="C783" s="58"/>
      <c r="D783" s="180" t="s">
        <v>655</v>
      </c>
      <c r="E783" s="184"/>
      <c r="F783" s="189"/>
      <c r="G783" s="106"/>
      <c r="H783" s="106"/>
      <c r="I783" s="110"/>
      <c r="K783" s="54" t="s">
        <v>694</v>
      </c>
    </row>
    <row r="784" spans="1:11" ht="20" thickBot="1">
      <c r="A784" t="str">
        <f t="shared" si="39"/>
        <v>UNH Net income</v>
      </c>
      <c r="B784" t="s">
        <v>161</v>
      </c>
      <c r="C784" s="58" t="s">
        <v>656</v>
      </c>
      <c r="D784" s="179" t="s">
        <v>656</v>
      </c>
      <c r="E784" s="187" t="s">
        <v>1458</v>
      </c>
      <c r="F784" s="188">
        <v>1.61E-2</v>
      </c>
      <c r="G784" s="106" t="str">
        <f>LEFT(E784,I784-1)</f>
        <v>5.54</v>
      </c>
      <c r="H784" s="106" t="str">
        <f>RIGHT(E784,1)</f>
        <v>B</v>
      </c>
      <c r="I784" s="110">
        <f>IF(FIND(H784,E784)=OR(1,2,3,4,5,6,7,8,9,0),FIND(H784,E784)+1,FIND(H784,E784))</f>
        <v>5</v>
      </c>
      <c r="J784" s="4">
        <f>IF(H784="B",G784*1000000000,IF(H784="M",G784*1000000,E784))</f>
        <v>5540000000</v>
      </c>
      <c r="K784" s="54" t="s">
        <v>33</v>
      </c>
    </row>
    <row r="785" spans="1:11" ht="58" thickBot="1">
      <c r="A785" t="str">
        <f t="shared" si="39"/>
        <v xml:space="preserve">UNH </v>
      </c>
      <c r="B785" t="s">
        <v>161</v>
      </c>
      <c r="C785" s="58"/>
      <c r="D785" s="180" t="s">
        <v>657</v>
      </c>
      <c r="E785" s="184"/>
      <c r="F785" s="189"/>
      <c r="G785" s="106"/>
      <c r="H785" s="106"/>
      <c r="I785" s="110"/>
      <c r="K785" s="54" t="s">
        <v>695</v>
      </c>
    </row>
    <row r="786" spans="1:11" ht="20" thickBot="1">
      <c r="A786" t="str">
        <f t="shared" si="39"/>
        <v>UNH Net profit margin</v>
      </c>
      <c r="B786" t="s">
        <v>161</v>
      </c>
      <c r="C786" s="58" t="s">
        <v>658</v>
      </c>
      <c r="D786" s="179" t="s">
        <v>658</v>
      </c>
      <c r="E786" s="187">
        <v>5.5</v>
      </c>
      <c r="F786" s="188">
        <v>-4.8399999999999999E-2</v>
      </c>
      <c r="G786" s="106" t="str">
        <f>LEFT(E786,I786-1)</f>
        <v/>
      </c>
      <c r="H786" s="106" t="str">
        <f>RIGHT(E786,1)</f>
        <v>5</v>
      </c>
      <c r="I786" s="110">
        <f>IF(FIND(H786,E786)=OR(1,2,3,4,5,6,7,8,9,0),FIND(H786,E786)+1,FIND(H786,E786))</f>
        <v>1</v>
      </c>
      <c r="J786" s="4">
        <f>IF(H786="B",G786*1000000000,IF(H786="M",G786*1000000,E786))</f>
        <v>5.5</v>
      </c>
      <c r="K786" s="54" t="s">
        <v>696</v>
      </c>
    </row>
    <row r="787" spans="1:11" ht="39" thickBot="1">
      <c r="A787" t="str">
        <f t="shared" si="39"/>
        <v xml:space="preserve">UNH </v>
      </c>
      <c r="B787" t="s">
        <v>161</v>
      </c>
      <c r="C787" s="58"/>
      <c r="D787" s="180" t="s">
        <v>659</v>
      </c>
      <c r="E787" s="184"/>
      <c r="F787" s="189"/>
      <c r="G787" s="106"/>
      <c r="H787" s="106"/>
      <c r="I787" s="110"/>
      <c r="K787" s="54" t="s">
        <v>697</v>
      </c>
    </row>
    <row r="788" spans="1:11" ht="20" thickBot="1">
      <c r="A788" t="str">
        <f t="shared" si="39"/>
        <v>UNH EPS</v>
      </c>
      <c r="B788" t="s">
        <v>161</v>
      </c>
      <c r="C788" s="58" t="s">
        <v>113</v>
      </c>
      <c r="D788" s="179" t="s">
        <v>112</v>
      </c>
      <c r="E788" s="187">
        <v>6.81</v>
      </c>
      <c r="F788" s="188">
        <v>0.1055</v>
      </c>
      <c r="G788" s="106" t="str">
        <f>LEFT(E788,I788-1)</f>
        <v>6.8</v>
      </c>
      <c r="H788" s="106" t="str">
        <f>RIGHT(E788,1)</f>
        <v>1</v>
      </c>
      <c r="I788" s="110">
        <f>IF(FIND(H788,E788)=OR(1,2,3,4,5,6,7,8,9,0),FIND(H788,E788)+1,FIND(H788,E788))</f>
        <v>4</v>
      </c>
      <c r="J788" s="4">
        <f>IF(H788="B",G788*1000000000,IF(H788="M",G788*1000000,E788))</f>
        <v>6.81</v>
      </c>
      <c r="K788" s="54" t="s">
        <v>698</v>
      </c>
    </row>
    <row r="789" spans="1:11" ht="39" thickBot="1">
      <c r="A789" t="str">
        <f t="shared" si="39"/>
        <v xml:space="preserve">UNH </v>
      </c>
      <c r="B789" t="s">
        <v>161</v>
      </c>
      <c r="C789" s="58"/>
      <c r="D789" s="180" t="s">
        <v>660</v>
      </c>
      <c r="E789" s="184"/>
      <c r="F789" s="189"/>
      <c r="G789" s="106"/>
      <c r="H789" s="106"/>
      <c r="I789" s="110"/>
      <c r="K789" s="54" t="s">
        <v>699</v>
      </c>
    </row>
    <row r="790" spans="1:11" ht="20" thickBot="1">
      <c r="A790" t="str">
        <f t="shared" si="39"/>
        <v>UNH EBITDA</v>
      </c>
      <c r="B790" t="s">
        <v>161</v>
      </c>
      <c r="C790" s="58" t="s">
        <v>126</v>
      </c>
      <c r="D790" s="179" t="s">
        <v>126</v>
      </c>
      <c r="E790" s="187" t="s">
        <v>1450</v>
      </c>
      <c r="F790" s="188">
        <v>1.7399999999999999E-2</v>
      </c>
      <c r="G790" s="106" t="str">
        <f>LEFT(E790,I790-1)</f>
        <v>8.81</v>
      </c>
      <c r="H790" s="106" t="str">
        <f>RIGHT(E790,1)</f>
        <v>B</v>
      </c>
      <c r="I790" s="110">
        <f>IF(FIND(H790,E790)=OR(1,2,3,4,5,6,7,8,9,0),FIND(H790,E790)+1,FIND(H790,E790))</f>
        <v>5</v>
      </c>
      <c r="J790" s="4">
        <f>IF(H790="B",G790*1000000000,IF(H790="M",G790*1000000,E790))</f>
        <v>8810000000</v>
      </c>
      <c r="K790" s="54" t="s">
        <v>126</v>
      </c>
    </row>
    <row r="791" spans="1:11" ht="77" thickBot="1">
      <c r="A791" t="str">
        <f t="shared" si="39"/>
        <v xml:space="preserve">UNH </v>
      </c>
      <c r="B791" t="s">
        <v>161</v>
      </c>
      <c r="C791" s="58"/>
      <c r="D791" s="180" t="s">
        <v>661</v>
      </c>
      <c r="E791" s="184"/>
      <c r="F791" s="189"/>
      <c r="G791" s="106"/>
      <c r="H791" s="106"/>
      <c r="I791" s="110"/>
      <c r="K791" s="54" t="s">
        <v>700</v>
      </c>
    </row>
    <row r="792" spans="1:11" ht="20" thickBot="1">
      <c r="A792" t="str">
        <f t="shared" si="39"/>
        <v>UNH Tax</v>
      </c>
      <c r="B792" t="s">
        <v>161</v>
      </c>
      <c r="C792" s="58" t="s">
        <v>725</v>
      </c>
      <c r="D792" s="179" t="s">
        <v>662</v>
      </c>
      <c r="E792" s="190">
        <v>0.14829999999999999</v>
      </c>
      <c r="F792" s="187" t="s">
        <v>664</v>
      </c>
      <c r="G792" s="106" t="str">
        <f>LEFT(E792,I792-1)</f>
        <v>0.148</v>
      </c>
      <c r="H792" s="106" t="str">
        <f>RIGHT(E792,1)</f>
        <v>3</v>
      </c>
      <c r="I792" s="110">
        <f>IF(FIND(H792,E792)=OR(1,2,3,4,5,6,7,8,9,0),FIND(H792,E792)+1,FIND(H792,E792))</f>
        <v>6</v>
      </c>
      <c r="J792" s="4">
        <f>IF(H792="B",G792*1000000000,IF(H792="M",G792*1000000,E792))</f>
        <v>0.14829999999999999</v>
      </c>
      <c r="K792" s="54" t="s">
        <v>701</v>
      </c>
    </row>
    <row r="793" spans="1:11" ht="20" thickBot="1">
      <c r="A793" t="str">
        <f t="shared" si="39"/>
        <v xml:space="preserve">UNH </v>
      </c>
      <c r="B793" t="s">
        <v>161</v>
      </c>
      <c r="C793" s="58"/>
      <c r="D793" s="182" t="s">
        <v>663</v>
      </c>
      <c r="E793" s="191"/>
      <c r="F793" s="192"/>
      <c r="G793" s="107"/>
      <c r="H793" s="107"/>
      <c r="I793" s="111"/>
    </row>
    <row r="794" spans="1:11" ht="19" thickBot="1">
      <c r="A794" t="str">
        <f t="shared" si="39"/>
        <v xml:space="preserve">UNH </v>
      </c>
      <c r="B794" t="s">
        <v>161</v>
      </c>
      <c r="C794" s="58"/>
    </row>
    <row r="795" spans="1:11" ht="27" thickBot="1">
      <c r="A795" t="str">
        <f t="shared" si="39"/>
        <v>UNH Balance Sheet</v>
      </c>
      <c r="B795" t="s">
        <v>161</v>
      </c>
      <c r="C795" s="57" t="s">
        <v>706</v>
      </c>
      <c r="D795" s="183" t="s">
        <v>650</v>
      </c>
      <c r="E795" s="181" t="s">
        <v>1540</v>
      </c>
      <c r="F795" s="185" t="s">
        <v>651</v>
      </c>
      <c r="G795" s="105"/>
      <c r="H795" s="105"/>
      <c r="I795" s="109"/>
    </row>
    <row r="796" spans="1:11" ht="19" thickBot="1">
      <c r="A796" t="str">
        <f t="shared" si="39"/>
        <v xml:space="preserve">UNH </v>
      </c>
      <c r="B796" t="s">
        <v>161</v>
      </c>
      <c r="C796" s="58"/>
      <c r="D796" s="184"/>
      <c r="E796" s="178" t="s">
        <v>1455</v>
      </c>
      <c r="F796" s="186"/>
      <c r="G796" s="105"/>
      <c r="H796" s="105"/>
      <c r="I796" s="109"/>
    </row>
    <row r="797" spans="1:11" ht="20" thickBot="1">
      <c r="A797" t="str">
        <f t="shared" si="39"/>
        <v>UNH Cash and short-term investments</v>
      </c>
      <c r="B797" t="s">
        <v>161</v>
      </c>
      <c r="C797" s="58" t="s">
        <v>665</v>
      </c>
      <c r="D797" s="179" t="s">
        <v>665</v>
      </c>
      <c r="E797" s="187" t="s">
        <v>1459</v>
      </c>
      <c r="F797" s="188">
        <v>-1.7399999999999999E-2</v>
      </c>
      <c r="G797" s="106" t="str">
        <f>LEFT(E797,I797-1)</f>
        <v>29.11</v>
      </c>
      <c r="H797" s="106" t="str">
        <f>RIGHT(E797,1)</f>
        <v>B</v>
      </c>
      <c r="I797" s="110">
        <f>IF(FIND(H797,E797)=OR(1,2,3,4,5,6,7,8,9,0),FIND(H797,E797)+1,FIND(H797,E797))</f>
        <v>6</v>
      </c>
      <c r="J797" s="4">
        <f t="shared" ref="J797:J798" si="40">IF(H797="B",G797*1000000000,IF(H797="M",G797*1000000,E797))</f>
        <v>29110000000</v>
      </c>
      <c r="K797" s="54" t="s">
        <v>702</v>
      </c>
    </row>
    <row r="798" spans="1:11" ht="39" thickBot="1">
      <c r="A798" t="str">
        <f t="shared" si="39"/>
        <v xml:space="preserve">UNH </v>
      </c>
      <c r="B798" t="s">
        <v>161</v>
      </c>
      <c r="C798" s="58"/>
      <c r="D798" s="180" t="s">
        <v>666</v>
      </c>
      <c r="E798" s="184"/>
      <c r="F798" s="189"/>
      <c r="G798" s="106"/>
      <c r="H798" s="106"/>
      <c r="I798" s="110"/>
      <c r="J798" s="4">
        <f t="shared" si="40"/>
        <v>0</v>
      </c>
    </row>
    <row r="799" spans="1:11" ht="20" thickBot="1">
      <c r="A799" t="str">
        <f t="shared" si="39"/>
        <v>UNH Total assets</v>
      </c>
      <c r="B799" t="s">
        <v>161</v>
      </c>
      <c r="C799" s="58" t="s">
        <v>667</v>
      </c>
      <c r="D799" s="179" t="s">
        <v>667</v>
      </c>
      <c r="E799" s="187" t="s">
        <v>1460</v>
      </c>
      <c r="F799" s="188">
        <v>8.9700000000000002E-2</v>
      </c>
      <c r="G799" s="106" t="str">
        <f>LEFT(E799,I799-1)</f>
        <v>298.28</v>
      </c>
      <c r="H799" s="106" t="str">
        <f>RIGHT(E799,1)</f>
        <v>B</v>
      </c>
      <c r="I799" s="110">
        <f>IF(FIND(H799,E799)=OR(1,2,3,4,5,6,7,8,9,0),FIND(H799,E799)+1,FIND(H799,E799))</f>
        <v>7</v>
      </c>
      <c r="K799" s="54" t="s">
        <v>703</v>
      </c>
    </row>
    <row r="800" spans="1:11" ht="20" thickBot="1">
      <c r="A800" t="str">
        <f t="shared" si="39"/>
        <v xml:space="preserve">UNH </v>
      </c>
      <c r="B800" t="s">
        <v>161</v>
      </c>
      <c r="C800" s="58"/>
      <c r="D800" s="180" t="s">
        <v>668</v>
      </c>
      <c r="E800" s="184"/>
      <c r="F800" s="189"/>
      <c r="G800" s="106"/>
      <c r="H800" s="106"/>
      <c r="I800" s="110"/>
    </row>
    <row r="801" spans="1:11" ht="20" thickBot="1">
      <c r="A801" t="str">
        <f t="shared" si="39"/>
        <v>UNH Total debt</v>
      </c>
      <c r="B801" t="s">
        <v>161</v>
      </c>
      <c r="C801" s="58" t="s">
        <v>723</v>
      </c>
      <c r="D801" s="179" t="s">
        <v>669</v>
      </c>
      <c r="E801" s="187" t="s">
        <v>1461</v>
      </c>
      <c r="F801" s="188">
        <v>0.1195</v>
      </c>
      <c r="G801" s="106" t="str">
        <f>LEFT(E801,I801-1)</f>
        <v>195.69</v>
      </c>
      <c r="H801" s="106" t="str">
        <f>RIGHT(E801,1)</f>
        <v>B</v>
      </c>
      <c r="I801" s="110">
        <f>IF(FIND(H801,E801)=OR(1,2,3,4,5,6,7,8,9,0),FIND(H801,E801)+1,FIND(H801,E801))</f>
        <v>7</v>
      </c>
      <c r="J801" s="4">
        <f>IF(H801="B",G801*1000000000,IF(H801="M",G801*1000000,E801))</f>
        <v>195690000000</v>
      </c>
      <c r="K801" s="54" t="s">
        <v>704</v>
      </c>
    </row>
    <row r="802" spans="1:11" ht="20" thickBot="1">
      <c r="A802" t="str">
        <f t="shared" si="39"/>
        <v xml:space="preserve">UNH </v>
      </c>
      <c r="B802" t="s">
        <v>161</v>
      </c>
      <c r="C802" s="58"/>
      <c r="D802" s="180" t="s">
        <v>670</v>
      </c>
      <c r="E802" s="184"/>
      <c r="F802" s="189"/>
      <c r="G802" s="106"/>
      <c r="H802" s="106"/>
      <c r="I802" s="110"/>
    </row>
    <row r="803" spans="1:11" ht="20" thickBot="1">
      <c r="A803" t="str">
        <f t="shared" si="39"/>
        <v>UNH Total equity</v>
      </c>
      <c r="B803" t="s">
        <v>161</v>
      </c>
      <c r="C803" s="58" t="s">
        <v>671</v>
      </c>
      <c r="D803" s="179" t="s">
        <v>671</v>
      </c>
      <c r="E803" s="187" t="s">
        <v>1462</v>
      </c>
      <c r="F803" s="187" t="s">
        <v>664</v>
      </c>
      <c r="G803" s="106" t="str">
        <f>LEFT(E803,I803-1)</f>
        <v>102.59</v>
      </c>
      <c r="H803" s="106" t="str">
        <f>RIGHT(E803,1)</f>
        <v>B</v>
      </c>
      <c r="I803" s="110">
        <f>IF(FIND(H803,E803)=OR(1,2,3,4,5,6,7,8,9,0),FIND(H803,E803)+1,FIND(H803,E803))</f>
        <v>7</v>
      </c>
      <c r="J803" s="4">
        <f>IF(H803="B",G803*1000000000,IF(H803="M",G803*1000000,E803))</f>
        <v>102590000000</v>
      </c>
      <c r="K803" s="54" t="s">
        <v>713</v>
      </c>
    </row>
    <row r="804" spans="1:11" ht="39" thickBot="1">
      <c r="A804" t="str">
        <f t="shared" si="39"/>
        <v xml:space="preserve">UNH </v>
      </c>
      <c r="B804" t="s">
        <v>161</v>
      </c>
      <c r="C804" s="58"/>
      <c r="D804" s="180" t="s">
        <v>672</v>
      </c>
      <c r="E804" s="184"/>
      <c r="F804" s="184"/>
      <c r="G804" s="107"/>
      <c r="H804" s="107"/>
      <c r="I804" s="111"/>
    </row>
    <row r="805" spans="1:11" ht="20" thickBot="1">
      <c r="A805" t="str">
        <f t="shared" si="39"/>
        <v>UNH Shares outstanding</v>
      </c>
      <c r="B805" t="s">
        <v>161</v>
      </c>
      <c r="C805" s="58" t="s">
        <v>673</v>
      </c>
      <c r="D805" s="179" t="s">
        <v>673</v>
      </c>
      <c r="E805" s="187" t="s">
        <v>1463</v>
      </c>
      <c r="F805" s="187" t="s">
        <v>664</v>
      </c>
      <c r="G805" s="106" t="str">
        <f>LEFT(E805,I805-1)</f>
        <v>927.00</v>
      </c>
      <c r="H805" s="106" t="str">
        <f>RIGHT(E805,1)</f>
        <v>M</v>
      </c>
      <c r="I805" s="110">
        <f>IF(FIND(H805,E805)=OR(1,2,3,4,5,6,7,8,9,0),FIND(H805,E805)+1,FIND(H805,E805))</f>
        <v>7</v>
      </c>
      <c r="J805" s="4">
        <f>IF(H805="B",G805*1000000000,IF(H805="M",G805*1000000,E805))</f>
        <v>927000000</v>
      </c>
      <c r="K805" s="54" t="s">
        <v>714</v>
      </c>
    </row>
    <row r="806" spans="1:11" ht="39" thickBot="1">
      <c r="A806" t="str">
        <f t="shared" si="39"/>
        <v xml:space="preserve">UNH </v>
      </c>
      <c r="B806" t="s">
        <v>161</v>
      </c>
      <c r="C806" s="58"/>
      <c r="D806" s="180" t="s">
        <v>674</v>
      </c>
      <c r="E806" s="184"/>
      <c r="F806" s="184"/>
      <c r="G806" s="107"/>
      <c r="H806" s="107"/>
      <c r="I806" s="111"/>
    </row>
    <row r="807" spans="1:11" ht="20" thickBot="1">
      <c r="A807" t="str">
        <f t="shared" si="39"/>
        <v>UNH P/BV</v>
      </c>
      <c r="B807" t="s">
        <v>161</v>
      </c>
      <c r="C807" s="58" t="s">
        <v>105</v>
      </c>
      <c r="D807" s="179" t="s">
        <v>675</v>
      </c>
      <c r="E807" s="187">
        <v>5</v>
      </c>
      <c r="F807" s="187" t="s">
        <v>664</v>
      </c>
      <c r="G807" s="106" t="str">
        <f>LEFT(E807,I807-1)</f>
        <v/>
      </c>
      <c r="H807" s="106" t="str">
        <f>RIGHT(E807,1)</f>
        <v>5</v>
      </c>
      <c r="I807" s="110">
        <f>IF(FIND(H807,E807)=OR(1,2,3,4,5,6,7,8,9,0),FIND(H807,E807)+1,FIND(H807,E807))</f>
        <v>1</v>
      </c>
      <c r="J807" s="4">
        <f>IF(H807="B",G807*1000000000,IF(H807="M",G807*1000000,E807))</f>
        <v>5</v>
      </c>
      <c r="K807" s="54" t="s">
        <v>715</v>
      </c>
    </row>
    <row r="808" spans="1:11" ht="58" thickBot="1">
      <c r="A808" t="str">
        <f t="shared" si="39"/>
        <v xml:space="preserve">UNH </v>
      </c>
      <c r="B808" t="s">
        <v>161</v>
      </c>
      <c r="C808" s="58"/>
      <c r="D808" s="180" t="s">
        <v>676</v>
      </c>
      <c r="E808" s="184"/>
      <c r="F808" s="184"/>
      <c r="G808" s="107"/>
      <c r="H808" s="107"/>
      <c r="I808" s="111"/>
    </row>
    <row r="809" spans="1:11" ht="20" thickBot="1">
      <c r="A809" t="str">
        <f t="shared" si="39"/>
        <v>UNH Return on assets</v>
      </c>
      <c r="B809" t="s">
        <v>161</v>
      </c>
      <c r="C809" s="58" t="s">
        <v>677</v>
      </c>
      <c r="D809" s="179" t="s">
        <v>677</v>
      </c>
      <c r="E809" s="190">
        <v>6.5000000000000002E-2</v>
      </c>
      <c r="F809" s="187" t="s">
        <v>664</v>
      </c>
      <c r="G809" s="106" t="str">
        <f>LEFT(E809,I809-1)</f>
        <v>0.06</v>
      </c>
      <c r="H809" s="106" t="str">
        <f>RIGHT(E809,1)</f>
        <v>5</v>
      </c>
      <c r="I809" s="110">
        <f>IF(FIND(H809,E809)=OR(1,2,3,4,5,6,7,8,9,0),FIND(H809,E809)+1,FIND(H809,E809))</f>
        <v>5</v>
      </c>
      <c r="J809" s="4">
        <f>IF(H809="B",G809*1000000000,IF(H809="M",G809*1000000,E809))</f>
        <v>6.5000000000000002E-2</v>
      </c>
      <c r="K809" s="54" t="s">
        <v>716</v>
      </c>
    </row>
    <row r="810" spans="1:11" ht="39" thickBot="1">
      <c r="A810" t="str">
        <f t="shared" si="39"/>
        <v xml:space="preserve">UNH </v>
      </c>
      <c r="B810" t="s">
        <v>161</v>
      </c>
      <c r="C810" s="58"/>
      <c r="D810" s="180" t="s">
        <v>678</v>
      </c>
      <c r="E810" s="193"/>
      <c r="F810" s="184"/>
      <c r="G810" s="107"/>
      <c r="H810" s="107"/>
      <c r="I810" s="111"/>
    </row>
    <row r="811" spans="1:11" ht="20" thickBot="1">
      <c r="A811" t="str">
        <f t="shared" si="39"/>
        <v>UNH Return on capital</v>
      </c>
      <c r="B811" t="s">
        <v>161</v>
      </c>
      <c r="C811" s="58" t="s">
        <v>679</v>
      </c>
      <c r="D811" s="179" t="s">
        <v>679</v>
      </c>
      <c r="E811" s="190">
        <v>0.1074</v>
      </c>
      <c r="F811" s="187" t="s">
        <v>664</v>
      </c>
      <c r="G811" s="106" t="str">
        <f>LEFT(E811,I811-1)</f>
        <v>0.107</v>
      </c>
      <c r="H811" s="106" t="str">
        <f>RIGHT(E811,1)</f>
        <v>4</v>
      </c>
      <c r="I811" s="110">
        <f>IF(FIND(H811,E811)=OR(1,2,3,4,5,6,7,8,9,0),FIND(H811,E811)+1,FIND(H811,E811))</f>
        <v>6</v>
      </c>
      <c r="J811" s="4">
        <f>IF(H811="B",G811*1000000000,IF(H811="M",G811*1000000,E811))</f>
        <v>0.1074</v>
      </c>
      <c r="K811" s="54" t="s">
        <v>717</v>
      </c>
    </row>
    <row r="812" spans="1:11" ht="39" thickBot="1">
      <c r="A812" t="str">
        <f t="shared" si="39"/>
        <v xml:space="preserve">UNH </v>
      </c>
      <c r="B812" t="s">
        <v>161</v>
      </c>
      <c r="C812" s="58"/>
      <c r="D812" s="182" t="s">
        <v>680</v>
      </c>
      <c r="E812" s="191"/>
      <c r="F812" s="192"/>
      <c r="G812" s="107"/>
      <c r="H812" s="107"/>
      <c r="I812" s="111"/>
    </row>
    <row r="813" spans="1:11" ht="19" thickBot="1">
      <c r="A813" t="str">
        <f t="shared" si="39"/>
        <v xml:space="preserve">UNH </v>
      </c>
      <c r="B813" t="s">
        <v>161</v>
      </c>
      <c r="C813" s="58"/>
    </row>
    <row r="814" spans="1:11" ht="27" thickBot="1">
      <c r="A814" t="str">
        <f t="shared" si="39"/>
        <v>UNH Cash Flow</v>
      </c>
      <c r="B814" t="s">
        <v>161</v>
      </c>
      <c r="C814" s="57" t="s">
        <v>707</v>
      </c>
      <c r="D814" s="183" t="s">
        <v>650</v>
      </c>
      <c r="E814" s="181" t="s">
        <v>1540</v>
      </c>
      <c r="F814" s="185" t="s">
        <v>651</v>
      </c>
      <c r="G814" s="105"/>
      <c r="H814" s="105"/>
      <c r="I814" s="109"/>
    </row>
    <row r="815" spans="1:11" ht="19" thickBot="1">
      <c r="A815" t="str">
        <f t="shared" si="39"/>
        <v xml:space="preserve">UNH </v>
      </c>
      <c r="B815" t="s">
        <v>161</v>
      </c>
      <c r="C815" s="58"/>
      <c r="D815" s="184"/>
      <c r="E815" s="178" t="s">
        <v>1455</v>
      </c>
      <c r="F815" s="186"/>
      <c r="G815" s="105"/>
      <c r="H815" s="105"/>
      <c r="I815" s="109"/>
    </row>
    <row r="816" spans="1:11" ht="20" thickBot="1">
      <c r="A816" t="str">
        <f t="shared" si="39"/>
        <v>UNH Net income</v>
      </c>
      <c r="B816" t="s">
        <v>161</v>
      </c>
      <c r="C816" s="58" t="s">
        <v>656</v>
      </c>
      <c r="D816" s="179" t="s">
        <v>656</v>
      </c>
      <c r="E816" s="187" t="s">
        <v>1458</v>
      </c>
      <c r="F816" s="188">
        <v>1.61E-2</v>
      </c>
      <c r="G816" s="106" t="str">
        <f>LEFT(E816,I816-1)</f>
        <v>5.54</v>
      </c>
      <c r="H816" s="106" t="str">
        <f>RIGHT(E816,1)</f>
        <v>B</v>
      </c>
      <c r="I816" s="110">
        <f>IF(FIND(H816,E816)=OR(1,2,3,4,5,6,7,8,9,0),FIND(H816,E816)+1,FIND(H816,E816))</f>
        <v>5</v>
      </c>
      <c r="J816" s="4">
        <f>IF(H816="B",G816*1000000000,IF(H816="M",G816*1000000,E816))</f>
        <v>5540000000</v>
      </c>
      <c r="K816" s="54" t="s">
        <v>33</v>
      </c>
    </row>
    <row r="817" spans="1:11" ht="39" thickBot="1">
      <c r="A817" t="str">
        <f t="shared" si="39"/>
        <v xml:space="preserve">UNH </v>
      </c>
      <c r="B817" t="s">
        <v>161</v>
      </c>
      <c r="C817" s="58"/>
      <c r="D817" s="180" t="s">
        <v>657</v>
      </c>
      <c r="E817" s="184"/>
      <c r="F817" s="189"/>
      <c r="G817" s="106"/>
      <c r="H817" s="106"/>
      <c r="I817" s="110"/>
    </row>
    <row r="818" spans="1:11" ht="20" thickBot="1">
      <c r="A818" t="str">
        <f t="shared" si="39"/>
        <v>UNH Cash from operations</v>
      </c>
      <c r="B818" t="s">
        <v>161</v>
      </c>
      <c r="C818" s="58" t="s">
        <v>681</v>
      </c>
      <c r="D818" s="179" t="s">
        <v>681</v>
      </c>
      <c r="E818" s="187" t="s">
        <v>1464</v>
      </c>
      <c r="F818" s="188">
        <v>1.4561999999999999</v>
      </c>
      <c r="G818" s="106" t="str">
        <f>LEFT(E818,I818-1)</f>
        <v>2.37</v>
      </c>
      <c r="H818" s="106" t="str">
        <f>RIGHT(E818,1)</f>
        <v>B</v>
      </c>
      <c r="I818" s="110">
        <f>IF(FIND(H818,E818)=OR(1,2,3,4,5,6,7,8,9,0),FIND(H818,E818)+1,FIND(H818,E818))</f>
        <v>5</v>
      </c>
      <c r="J818" s="4">
        <f>IF(H818="B",G818*1000000000,IF(H818="M",G818*1000000,E818))</f>
        <v>2370000000</v>
      </c>
      <c r="K818" s="54" t="s">
        <v>718</v>
      </c>
    </row>
    <row r="819" spans="1:11" ht="20" thickBot="1">
      <c r="A819" t="str">
        <f t="shared" si="39"/>
        <v xml:space="preserve">UNH </v>
      </c>
      <c r="B819" t="s">
        <v>161</v>
      </c>
      <c r="C819" s="58"/>
      <c r="D819" s="180" t="s">
        <v>682</v>
      </c>
      <c r="E819" s="184"/>
      <c r="F819" s="189"/>
      <c r="G819" s="106"/>
      <c r="H819" s="106"/>
      <c r="I819" s="110"/>
    </row>
    <row r="820" spans="1:11" ht="20" thickBot="1">
      <c r="A820" t="str">
        <f t="shared" si="39"/>
        <v>UNH Cash from investing</v>
      </c>
      <c r="B820" t="s">
        <v>161</v>
      </c>
      <c r="C820" s="58" t="s">
        <v>683</v>
      </c>
      <c r="D820" s="179" t="s">
        <v>683</v>
      </c>
      <c r="E820" s="187" t="s">
        <v>1465</v>
      </c>
      <c r="F820" s="188">
        <v>5.7299999999999997E-2</v>
      </c>
      <c r="G820" s="106" t="str">
        <f>LEFT(E820,I820-1)</f>
        <v>-1.12</v>
      </c>
      <c r="H820" s="106" t="str">
        <f>RIGHT(E820,1)</f>
        <v>B</v>
      </c>
      <c r="I820" s="110">
        <f>IF(FIND(H820,E820)=OR(1,2,3,4,5,6,7,8,9,0),FIND(H820,E820)+1,FIND(H820,E820))</f>
        <v>6</v>
      </c>
      <c r="J820" s="4">
        <f>IF(H820="B",G820*1000000000,IF(H820="M",G820*1000000,E820))</f>
        <v>-1120000000</v>
      </c>
      <c r="K820" s="54" t="s">
        <v>719</v>
      </c>
    </row>
    <row r="821" spans="1:11" ht="39" thickBot="1">
      <c r="A821" t="str">
        <f t="shared" si="39"/>
        <v xml:space="preserve">UNH </v>
      </c>
      <c r="B821" t="s">
        <v>161</v>
      </c>
      <c r="C821" s="58"/>
      <c r="D821" s="180" t="s">
        <v>684</v>
      </c>
      <c r="E821" s="184"/>
      <c r="F821" s="189"/>
      <c r="G821" s="106"/>
      <c r="H821" s="106"/>
      <c r="I821" s="110"/>
    </row>
    <row r="822" spans="1:11" ht="20" thickBot="1">
      <c r="A822" t="str">
        <f t="shared" si="39"/>
        <v>UNH Cash from financing</v>
      </c>
      <c r="B822" t="s">
        <v>161</v>
      </c>
      <c r="C822" s="58" t="s">
        <v>685</v>
      </c>
      <c r="D822" s="179" t="s">
        <v>685</v>
      </c>
      <c r="E822" s="187" t="s">
        <v>1466</v>
      </c>
      <c r="F822" s="188">
        <v>-0.16569999999999999</v>
      </c>
      <c r="G822" s="106" t="str">
        <f>LEFT(E822,I822-1)</f>
        <v>-8.34</v>
      </c>
      <c r="H822" s="106" t="str">
        <f>RIGHT(E822,1)</f>
        <v>B</v>
      </c>
      <c r="I822" s="110">
        <f>IF(FIND(H822,E822)=OR(1,2,3,4,5,6,7,8,9,0),FIND(H822,E822)+1,FIND(H822,E822))</f>
        <v>6</v>
      </c>
      <c r="J822" s="4">
        <f>IF(H822="B",G822*1000000000,IF(H822="M",G822*1000000,E822))</f>
        <v>-8340000000</v>
      </c>
      <c r="K822" s="54" t="s">
        <v>720</v>
      </c>
    </row>
    <row r="823" spans="1:11" ht="39" thickBot="1">
      <c r="A823" t="str">
        <f t="shared" si="39"/>
        <v xml:space="preserve">UNH </v>
      </c>
      <c r="B823" t="s">
        <v>161</v>
      </c>
      <c r="C823" s="58"/>
      <c r="D823" s="180" t="s">
        <v>686</v>
      </c>
      <c r="E823" s="184"/>
      <c r="F823" s="189"/>
      <c r="G823" s="106"/>
      <c r="H823" s="106"/>
      <c r="I823" s="110"/>
    </row>
    <row r="824" spans="1:11" ht="20" thickBot="1">
      <c r="A824" t="str">
        <f t="shared" si="39"/>
        <v>UNH Net change in cash</v>
      </c>
      <c r="B824" t="s">
        <v>161</v>
      </c>
      <c r="C824" s="58" t="s">
        <v>687</v>
      </c>
      <c r="D824" s="179" t="s">
        <v>687</v>
      </c>
      <c r="E824" s="187" t="s">
        <v>1467</v>
      </c>
      <c r="F824" s="188">
        <v>0.47449999999999998</v>
      </c>
      <c r="G824" s="106" t="str">
        <f>LEFT(E824,I824-1)</f>
        <v>-7.09</v>
      </c>
      <c r="H824" s="106" t="str">
        <f>RIGHT(E824,1)</f>
        <v>B</v>
      </c>
      <c r="I824" s="110">
        <f>IF(FIND(H824,E824)=OR(1,2,3,4,5,6,7,8,9,0),FIND(H824,E824)+1,FIND(H824,E824))</f>
        <v>6</v>
      </c>
      <c r="J824" s="4">
        <f>IF(H824="B",G824*1000000000,IF(H824="M",G824*1000000,E824))</f>
        <v>-7090000000</v>
      </c>
      <c r="K824" s="54" t="s">
        <v>721</v>
      </c>
    </row>
    <row r="825" spans="1:11" ht="39" thickBot="1">
      <c r="A825" t="str">
        <f t="shared" si="39"/>
        <v xml:space="preserve">UNH </v>
      </c>
      <c r="B825" t="s">
        <v>161</v>
      </c>
      <c r="C825" s="58"/>
      <c r="D825" s="180" t="s">
        <v>688</v>
      </c>
      <c r="E825" s="184"/>
      <c r="F825" s="189"/>
      <c r="G825" s="106"/>
      <c r="H825" s="106"/>
      <c r="I825" s="110"/>
    </row>
    <row r="826" spans="1:11" ht="19">
      <c r="A826" t="str">
        <f t="shared" si="39"/>
        <v>UNH Free cash flow</v>
      </c>
      <c r="B826" t="s">
        <v>161</v>
      </c>
      <c r="C826" s="58" t="s">
        <v>689</v>
      </c>
      <c r="D826" s="179" t="s">
        <v>689</v>
      </c>
      <c r="E826" s="187" t="s">
        <v>947</v>
      </c>
      <c r="F826" s="188">
        <v>1.5057</v>
      </c>
      <c r="G826" s="106" t="str">
        <f>LEFT(E826,I826-1)</f>
        <v>5.32</v>
      </c>
      <c r="H826" s="106" t="str">
        <f>RIGHT(E826,1)</f>
        <v>B</v>
      </c>
      <c r="I826" s="110">
        <f>IF(FIND(H826,E826)=OR(1,2,3,4,5,6,7,8,9,0),FIND(H826,E826)+1,FIND(H826,E826))</f>
        <v>5</v>
      </c>
      <c r="J826" s="4">
        <f>IF(H826="B",G826*1000000000,IF(H826="M",G826*1000000,E826))</f>
        <v>5320000000</v>
      </c>
      <c r="K826" s="54" t="s">
        <v>722</v>
      </c>
    </row>
    <row r="827" spans="1:11" ht="39" thickBot="1">
      <c r="A827" t="str">
        <f t="shared" si="39"/>
        <v xml:space="preserve">UNH </v>
      </c>
      <c r="B827" t="s">
        <v>161</v>
      </c>
      <c r="D827" s="182" t="s">
        <v>690</v>
      </c>
      <c r="E827" s="192"/>
      <c r="F827" s="194"/>
    </row>
    <row r="830" spans="1:11" ht="28">
      <c r="C830" s="101" t="s">
        <v>768</v>
      </c>
    </row>
    <row r="831" spans="1:11">
      <c r="A831" t="str">
        <f t="shared" ref="A831" si="41">_xlfn.CONCAT(B831,C831)</f>
        <v>JNJ Web</v>
      </c>
      <c r="B831" t="s">
        <v>163</v>
      </c>
      <c r="C831" t="s">
        <v>850</v>
      </c>
      <c r="D831" s="1" t="s">
        <v>769</v>
      </c>
    </row>
    <row r="832" spans="1:11" ht="19" thickBot="1"/>
    <row r="833" spans="1:11" ht="27" thickBot="1">
      <c r="A833" t="str">
        <f t="shared" ref="A833" si="42">_xlfn.CONCAT(B833,C833)</f>
        <v>JNJ Income Statement</v>
      </c>
      <c r="B833" t="s">
        <v>163</v>
      </c>
      <c r="C833" s="57" t="s">
        <v>705</v>
      </c>
      <c r="D833" s="183" t="s">
        <v>650</v>
      </c>
      <c r="E833" s="181" t="s">
        <v>1540</v>
      </c>
      <c r="F833" s="185" t="s">
        <v>651</v>
      </c>
    </row>
    <row r="834" spans="1:11" ht="19" customHeight="1" thickBot="1">
      <c r="A834" t="str">
        <f t="shared" ref="A834:A882" si="43">_xlfn.CONCAT(B834,C834)</f>
        <v xml:space="preserve">JNJ </v>
      </c>
      <c r="B834" t="s">
        <v>163</v>
      </c>
      <c r="C834" s="58"/>
      <c r="D834" s="184"/>
      <c r="E834" s="178" t="s">
        <v>1594</v>
      </c>
      <c r="F834" s="186"/>
    </row>
    <row r="835" spans="1:11" ht="20" thickBot="1">
      <c r="A835" t="str">
        <f t="shared" si="43"/>
        <v>JNJ Sales</v>
      </c>
      <c r="B835" t="s">
        <v>163</v>
      </c>
      <c r="C835" s="58" t="s">
        <v>124</v>
      </c>
      <c r="D835" s="179" t="s">
        <v>652</v>
      </c>
      <c r="E835" s="187" t="s">
        <v>1607</v>
      </c>
      <c r="F835" s="188">
        <v>5.2600000000000001E-2</v>
      </c>
      <c r="G835" s="106" t="str">
        <f>LEFT(E835,I835-1)</f>
        <v>22.52</v>
      </c>
      <c r="H835" s="106" t="str">
        <f>RIGHT(E835,1)</f>
        <v>B</v>
      </c>
      <c r="I835" s="110">
        <f>IF(FIND(H835,E835)=OR(1,2,3,4,5,6,7,8,9,0),FIND(H835,E835)+1,FIND(H835,E835))</f>
        <v>6</v>
      </c>
      <c r="J835" s="4">
        <f>IF(H835="B",G835*1000000000,IF(H835="M",G835*1000000,E835))</f>
        <v>22520000000</v>
      </c>
      <c r="K835" s="54" t="s">
        <v>691</v>
      </c>
    </row>
    <row r="836" spans="1:11" ht="58" thickBot="1">
      <c r="A836" t="str">
        <f t="shared" si="43"/>
        <v xml:space="preserve">JNJ </v>
      </c>
      <c r="B836" t="s">
        <v>163</v>
      </c>
      <c r="C836" s="58"/>
      <c r="D836" s="180" t="s">
        <v>653</v>
      </c>
      <c r="E836" s="184"/>
      <c r="F836" s="189"/>
      <c r="G836" s="106"/>
      <c r="H836" s="106"/>
      <c r="I836" s="110"/>
      <c r="K836" s="54" t="s">
        <v>692</v>
      </c>
    </row>
    <row r="837" spans="1:11" ht="20" thickBot="1">
      <c r="A837" t="str">
        <f t="shared" si="43"/>
        <v>JNJ Operating expense</v>
      </c>
      <c r="B837" t="s">
        <v>163</v>
      </c>
      <c r="C837" s="58" t="s">
        <v>654</v>
      </c>
      <c r="D837" s="179" t="s">
        <v>654</v>
      </c>
      <c r="E837" s="187" t="s">
        <v>1608</v>
      </c>
      <c r="F837" s="188">
        <v>0.18099999999999999</v>
      </c>
      <c r="G837" s="106" t="str">
        <f>LEFT(E837,I837-1)</f>
        <v>11.75</v>
      </c>
      <c r="H837" s="106" t="str">
        <f>RIGHT(E837,1)</f>
        <v>B</v>
      </c>
      <c r="I837" s="110">
        <f>IF(FIND(H837,E837)=OR(1,2,3,4,5,6,7,8,9,0),FIND(H837,E837)+1,FIND(H837,E837))</f>
        <v>6</v>
      </c>
      <c r="J837" s="4">
        <f>IF(H837="B",G837*1000000000,IF(H837="M",G837*1000000,E837))</f>
        <v>11750000000</v>
      </c>
      <c r="K837" s="54" t="s">
        <v>693</v>
      </c>
    </row>
    <row r="838" spans="1:11" ht="39" thickBot="1">
      <c r="A838" t="str">
        <f t="shared" si="43"/>
        <v xml:space="preserve">JNJ </v>
      </c>
      <c r="B838" t="s">
        <v>163</v>
      </c>
      <c r="C838" s="58"/>
      <c r="D838" s="180" t="s">
        <v>655</v>
      </c>
      <c r="E838" s="184"/>
      <c r="F838" s="189"/>
      <c r="G838" s="106"/>
      <c r="H838" s="106"/>
      <c r="I838" s="110"/>
      <c r="K838" s="54" t="s">
        <v>694</v>
      </c>
    </row>
    <row r="839" spans="1:11" ht="20" thickBot="1">
      <c r="A839" t="str">
        <f t="shared" si="43"/>
        <v>JNJ Net income</v>
      </c>
      <c r="B839" t="s">
        <v>163</v>
      </c>
      <c r="C839" s="58" t="s">
        <v>656</v>
      </c>
      <c r="D839" s="179" t="s">
        <v>656</v>
      </c>
      <c r="E839" s="187" t="s">
        <v>1609</v>
      </c>
      <c r="F839" s="188">
        <v>-0.15260000000000001</v>
      </c>
      <c r="G839" s="106" t="str">
        <f>LEFT(E839,I839-1)</f>
        <v>3.43</v>
      </c>
      <c r="H839" s="106" t="str">
        <f>RIGHT(E839,1)</f>
        <v>B</v>
      </c>
      <c r="I839" s="110">
        <f>IF(FIND(H839,E839)=OR(1,2,3,4,5,6,7,8,9,0),FIND(H839,E839)+1,FIND(H839,E839))</f>
        <v>5</v>
      </c>
      <c r="J839" s="4">
        <f>IF(H839="B",G839*1000000000,IF(H839="M",G839*1000000,E839))</f>
        <v>3430000000</v>
      </c>
      <c r="K839" s="54" t="s">
        <v>33</v>
      </c>
    </row>
    <row r="840" spans="1:11" ht="58" thickBot="1">
      <c r="A840" t="str">
        <f t="shared" si="43"/>
        <v xml:space="preserve">JNJ </v>
      </c>
      <c r="B840" t="s">
        <v>163</v>
      </c>
      <c r="C840" s="58"/>
      <c r="D840" s="180" t="s">
        <v>657</v>
      </c>
      <c r="E840" s="184"/>
      <c r="F840" s="189"/>
      <c r="G840" s="106"/>
      <c r="H840" s="106"/>
      <c r="I840" s="110"/>
      <c r="K840" s="54" t="s">
        <v>695</v>
      </c>
    </row>
    <row r="841" spans="1:11" ht="20" thickBot="1">
      <c r="A841" t="str">
        <f t="shared" si="43"/>
        <v>JNJ Net profit margin</v>
      </c>
      <c r="B841" t="s">
        <v>163</v>
      </c>
      <c r="C841" s="58" t="s">
        <v>658</v>
      </c>
      <c r="D841" s="179" t="s">
        <v>658</v>
      </c>
      <c r="E841" s="187">
        <v>15.24</v>
      </c>
      <c r="F841" s="188">
        <v>-0.19450000000000001</v>
      </c>
      <c r="G841" s="106" t="str">
        <f>LEFT(E841,I841-1)</f>
        <v>15.2</v>
      </c>
      <c r="H841" s="106" t="str">
        <f>RIGHT(E841,1)</f>
        <v>4</v>
      </c>
      <c r="I841" s="110">
        <f>IF(FIND(H841,E841)=OR(1,2,3,4,5,6,7,8,9,0),FIND(H841,E841)+1,FIND(H841,E841))</f>
        <v>5</v>
      </c>
      <c r="J841" s="4">
        <f>IF(H841="B",G841*1000000000,IF(H841="M",G841*1000000,E841))</f>
        <v>15.24</v>
      </c>
      <c r="K841" s="54" t="s">
        <v>696</v>
      </c>
    </row>
    <row r="842" spans="1:11" ht="39" thickBot="1">
      <c r="A842" t="str">
        <f t="shared" si="43"/>
        <v xml:space="preserve">JNJ </v>
      </c>
      <c r="B842" t="s">
        <v>163</v>
      </c>
      <c r="C842" s="58"/>
      <c r="D842" s="180" t="s">
        <v>659</v>
      </c>
      <c r="E842" s="184"/>
      <c r="F842" s="189"/>
      <c r="G842" s="106"/>
      <c r="H842" s="106"/>
      <c r="I842" s="110"/>
      <c r="K842" s="54" t="s">
        <v>697</v>
      </c>
    </row>
    <row r="843" spans="1:11" ht="20" thickBot="1">
      <c r="A843" t="str">
        <f t="shared" si="43"/>
        <v>JNJ EPS</v>
      </c>
      <c r="B843" t="s">
        <v>163</v>
      </c>
      <c r="C843" s="58" t="s">
        <v>113</v>
      </c>
      <c r="D843" s="179" t="s">
        <v>112</v>
      </c>
      <c r="E843" s="187">
        <v>2.04</v>
      </c>
      <c r="F843" s="188">
        <v>-0.10920000000000001</v>
      </c>
      <c r="G843" s="106" t="str">
        <f>LEFT(E843,I843-1)</f>
        <v>2.0</v>
      </c>
      <c r="H843" s="106" t="str">
        <f>RIGHT(E843,1)</f>
        <v>4</v>
      </c>
      <c r="I843" s="110">
        <f>IF(FIND(H843,E843)=OR(1,2,3,4,5,6,7,8,9,0),FIND(H843,E843)+1,FIND(H843,E843))</f>
        <v>4</v>
      </c>
      <c r="J843" s="4">
        <f>IF(H843="B",G843*1000000000,IF(H843="M",G843*1000000,E843))</f>
        <v>2.04</v>
      </c>
      <c r="K843" s="54" t="s">
        <v>698</v>
      </c>
    </row>
    <row r="844" spans="1:11" ht="39" thickBot="1">
      <c r="A844" t="str">
        <f t="shared" si="43"/>
        <v xml:space="preserve">JNJ </v>
      </c>
      <c r="B844" t="s">
        <v>163</v>
      </c>
      <c r="C844" s="58"/>
      <c r="D844" s="180" t="s">
        <v>660</v>
      </c>
      <c r="E844" s="184"/>
      <c r="F844" s="189"/>
      <c r="G844" s="106"/>
      <c r="H844" s="106"/>
      <c r="I844" s="110"/>
      <c r="K844" s="54" t="s">
        <v>699</v>
      </c>
    </row>
    <row r="845" spans="1:11" ht="20" thickBot="1">
      <c r="A845" t="str">
        <f t="shared" si="43"/>
        <v>JNJ EBITDA</v>
      </c>
      <c r="B845" t="s">
        <v>163</v>
      </c>
      <c r="C845" s="58" t="s">
        <v>126</v>
      </c>
      <c r="D845" s="179" t="s">
        <v>126</v>
      </c>
      <c r="E845" s="187" t="s">
        <v>1610</v>
      </c>
      <c r="F845" s="188">
        <v>-0.11360000000000001</v>
      </c>
      <c r="G845" s="106" t="str">
        <f>LEFT(E845,I845-1)</f>
        <v>5.49</v>
      </c>
      <c r="H845" s="106" t="str">
        <f>RIGHT(E845,1)</f>
        <v>B</v>
      </c>
      <c r="I845" s="110">
        <f>IF(FIND(H845,E845)=OR(1,2,3,4,5,6,7,8,9,0),FIND(H845,E845)+1,FIND(H845,E845))</f>
        <v>5</v>
      </c>
      <c r="J845" s="4">
        <f>IF(H845="B",G845*1000000000,IF(H845="M",G845*1000000,E845))</f>
        <v>5490000000</v>
      </c>
      <c r="K845" s="54" t="s">
        <v>126</v>
      </c>
    </row>
    <row r="846" spans="1:11" ht="77" thickBot="1">
      <c r="A846" t="str">
        <f t="shared" si="43"/>
        <v xml:space="preserve">JNJ </v>
      </c>
      <c r="B846" t="s">
        <v>163</v>
      </c>
      <c r="C846" s="58"/>
      <c r="D846" s="180" t="s">
        <v>661</v>
      </c>
      <c r="E846" s="184"/>
      <c r="F846" s="189"/>
      <c r="G846" s="106"/>
      <c r="H846" s="106"/>
      <c r="I846" s="110"/>
      <c r="K846" s="54" t="s">
        <v>700</v>
      </c>
    </row>
    <row r="847" spans="1:11" ht="20" thickBot="1">
      <c r="A847" t="str">
        <f t="shared" si="43"/>
        <v>JNJ Tax</v>
      </c>
      <c r="B847" t="s">
        <v>163</v>
      </c>
      <c r="C847" s="58" t="s">
        <v>725</v>
      </c>
      <c r="D847" s="179" t="s">
        <v>662</v>
      </c>
      <c r="E847" s="190">
        <v>0.1173</v>
      </c>
      <c r="F847" s="187" t="s">
        <v>664</v>
      </c>
      <c r="G847" s="106" t="str">
        <f>LEFT(E847,I847-1)</f>
        <v>0.117</v>
      </c>
      <c r="H847" s="106" t="str">
        <f>RIGHT(E847,1)</f>
        <v>3</v>
      </c>
      <c r="I847" s="110">
        <f>IF(FIND(H847,E847)=OR(1,2,3,4,5,6,7,8,9,0),FIND(H847,E847)+1,FIND(H847,E847))</f>
        <v>6</v>
      </c>
      <c r="J847" s="4">
        <f>IF(H847="B",G847*1000000000,IF(H847="M",G847*1000000,E847))</f>
        <v>0.1173</v>
      </c>
      <c r="K847" s="54" t="s">
        <v>701</v>
      </c>
    </row>
    <row r="848" spans="1:11" ht="20" thickBot="1">
      <c r="A848" t="str">
        <f t="shared" si="43"/>
        <v xml:space="preserve">JNJ </v>
      </c>
      <c r="B848" t="s">
        <v>163</v>
      </c>
      <c r="C848" s="58"/>
      <c r="D848" s="182" t="s">
        <v>663</v>
      </c>
      <c r="E848" s="191"/>
      <c r="F848" s="192"/>
      <c r="G848" s="107"/>
      <c r="H848" s="107"/>
      <c r="I848" s="111"/>
    </row>
    <row r="849" spans="1:11" ht="19" thickBot="1">
      <c r="A849" t="str">
        <f t="shared" si="43"/>
        <v xml:space="preserve">JNJ </v>
      </c>
      <c r="B849" t="s">
        <v>163</v>
      </c>
      <c r="C849" s="58"/>
    </row>
    <row r="850" spans="1:11" ht="27" thickBot="1">
      <c r="A850" t="str">
        <f t="shared" si="43"/>
        <v>JNJ Balance Sheet</v>
      </c>
      <c r="B850" t="s">
        <v>163</v>
      </c>
      <c r="C850" s="57" t="s">
        <v>706</v>
      </c>
      <c r="D850" s="183" t="s">
        <v>650</v>
      </c>
      <c r="E850" s="181" t="s">
        <v>1540</v>
      </c>
      <c r="F850" s="185" t="s">
        <v>651</v>
      </c>
      <c r="G850" s="105"/>
      <c r="H850" s="105"/>
      <c r="I850" s="109"/>
    </row>
    <row r="851" spans="1:11" ht="19" customHeight="1" thickBot="1">
      <c r="A851" t="str">
        <f t="shared" si="43"/>
        <v xml:space="preserve">JNJ </v>
      </c>
      <c r="B851" t="s">
        <v>163</v>
      </c>
      <c r="C851" s="58"/>
      <c r="D851" s="184"/>
      <c r="E851" s="178" t="s">
        <v>1594</v>
      </c>
      <c r="F851" s="186"/>
      <c r="G851" s="105"/>
      <c r="H851" s="105"/>
      <c r="I851" s="109"/>
    </row>
    <row r="852" spans="1:11" ht="20" thickBot="1">
      <c r="A852" t="str">
        <f t="shared" si="43"/>
        <v>JNJ Cash and short-term investments</v>
      </c>
      <c r="B852" t="s">
        <v>163</v>
      </c>
      <c r="C852" s="58" t="s">
        <v>665</v>
      </c>
      <c r="D852" s="179" t="s">
        <v>665</v>
      </c>
      <c r="E852" s="187" t="s">
        <v>664</v>
      </c>
      <c r="F852" s="187" t="s">
        <v>664</v>
      </c>
      <c r="G852" s="106" t="str">
        <f>LEFT(E852,I852-1)</f>
        <v/>
      </c>
      <c r="H852" s="106" t="str">
        <f>RIGHT(E852,1)</f>
        <v>—</v>
      </c>
      <c r="I852" s="110">
        <f>IF(FIND(H852,E852)=OR(1,2,3,4,5,6,7,8,9,0),FIND(H852,E852)+1,FIND(H852,E852))</f>
        <v>1</v>
      </c>
      <c r="J852" s="4" t="str">
        <f t="shared" ref="J852:J853" si="44">IF(H852="B",G852*1000000000,IF(H852="M",G852*1000000,E852))</f>
        <v>—</v>
      </c>
      <c r="K852" s="54" t="s">
        <v>702</v>
      </c>
    </row>
    <row r="853" spans="1:11" ht="39" thickBot="1">
      <c r="A853" t="str">
        <f t="shared" si="43"/>
        <v xml:space="preserve">JNJ </v>
      </c>
      <c r="B853" t="s">
        <v>163</v>
      </c>
      <c r="C853" s="58"/>
      <c r="D853" s="180" t="s">
        <v>666</v>
      </c>
      <c r="E853" s="184"/>
      <c r="F853" s="184"/>
      <c r="G853" s="106"/>
      <c r="H853" s="106"/>
      <c r="I853" s="110"/>
      <c r="J853" s="4">
        <f t="shared" si="44"/>
        <v>0</v>
      </c>
    </row>
    <row r="854" spans="1:11" ht="20" thickBot="1">
      <c r="A854" t="str">
        <f t="shared" si="43"/>
        <v>JNJ Total assets</v>
      </c>
      <c r="B854" t="s">
        <v>163</v>
      </c>
      <c r="C854" s="58" t="s">
        <v>667</v>
      </c>
      <c r="D854" s="179" t="s">
        <v>667</v>
      </c>
      <c r="E854" s="187" t="s">
        <v>664</v>
      </c>
      <c r="F854" s="187" t="s">
        <v>664</v>
      </c>
      <c r="G854" s="106" t="str">
        <f>LEFT(E854,I854-1)</f>
        <v/>
      </c>
      <c r="H854" s="106" t="str">
        <f>RIGHT(E854,1)</f>
        <v>—</v>
      </c>
      <c r="I854" s="110">
        <f>IF(FIND(H854,E854)=OR(1,2,3,4,5,6,7,8,9,0),FIND(H854,E854)+1,FIND(H854,E854))</f>
        <v>1</v>
      </c>
      <c r="K854" s="54" t="s">
        <v>703</v>
      </c>
    </row>
    <row r="855" spans="1:11" ht="20" thickBot="1">
      <c r="A855" t="str">
        <f t="shared" si="43"/>
        <v xml:space="preserve">JNJ </v>
      </c>
      <c r="B855" t="s">
        <v>163</v>
      </c>
      <c r="C855" s="58"/>
      <c r="D855" s="180" t="s">
        <v>668</v>
      </c>
      <c r="E855" s="184"/>
      <c r="F855" s="184"/>
      <c r="G855" s="106"/>
      <c r="H855" s="106"/>
      <c r="I855" s="110"/>
    </row>
    <row r="856" spans="1:11" ht="20" thickBot="1">
      <c r="A856" t="str">
        <f t="shared" si="43"/>
        <v>JNJ Total debt</v>
      </c>
      <c r="B856" t="s">
        <v>163</v>
      </c>
      <c r="C856" s="58" t="s">
        <v>723</v>
      </c>
      <c r="D856" s="179" t="s">
        <v>669</v>
      </c>
      <c r="E856" s="187" t="s">
        <v>664</v>
      </c>
      <c r="F856" s="187" t="s">
        <v>664</v>
      </c>
      <c r="G856" s="106" t="str">
        <f>LEFT(E856,I856-1)</f>
        <v/>
      </c>
      <c r="H856" s="106" t="str">
        <f>RIGHT(E856,1)</f>
        <v>—</v>
      </c>
      <c r="I856" s="110">
        <f>IF(FIND(H856,E856)=OR(1,2,3,4,5,6,7,8,9,0),FIND(H856,E856)+1,FIND(H856,E856))</f>
        <v>1</v>
      </c>
      <c r="J856" s="4" t="str">
        <f>IF(H856="B",G856*1000000000,IF(H856="M",G856*1000000,E856))</f>
        <v>—</v>
      </c>
      <c r="K856" s="54" t="s">
        <v>704</v>
      </c>
    </row>
    <row r="857" spans="1:11" ht="20" thickBot="1">
      <c r="A857" t="str">
        <f t="shared" si="43"/>
        <v xml:space="preserve">JNJ </v>
      </c>
      <c r="B857" t="s">
        <v>163</v>
      </c>
      <c r="C857" s="58"/>
      <c r="D857" s="180" t="s">
        <v>670</v>
      </c>
      <c r="E857" s="184"/>
      <c r="F857" s="184"/>
      <c r="G857" s="106"/>
      <c r="H857" s="106"/>
      <c r="I857" s="110"/>
    </row>
    <row r="858" spans="1:11" ht="20" thickBot="1">
      <c r="A858" t="str">
        <f t="shared" si="43"/>
        <v>JNJ Total equity</v>
      </c>
      <c r="B858" t="s">
        <v>163</v>
      </c>
      <c r="C858" s="58" t="s">
        <v>671</v>
      </c>
      <c r="D858" s="179" t="s">
        <v>671</v>
      </c>
      <c r="E858" s="187" t="s">
        <v>664</v>
      </c>
      <c r="F858" s="187" t="s">
        <v>664</v>
      </c>
      <c r="G858" s="106" t="str">
        <f>LEFT(E858,I858-1)</f>
        <v/>
      </c>
      <c r="H858" s="106" t="str">
        <f>RIGHT(E858,1)</f>
        <v>—</v>
      </c>
      <c r="I858" s="110">
        <f>IF(FIND(H858,E858)=OR(1,2,3,4,5,6,7,8,9,0),FIND(H858,E858)+1,FIND(H858,E858))</f>
        <v>1</v>
      </c>
      <c r="J858" s="4" t="str">
        <f>IF(H858="B",G858*1000000000,IF(H858="M",G858*1000000,E858))</f>
        <v>—</v>
      </c>
      <c r="K858" s="54" t="s">
        <v>713</v>
      </c>
    </row>
    <row r="859" spans="1:11" ht="39" thickBot="1">
      <c r="A859" t="str">
        <f t="shared" si="43"/>
        <v xml:space="preserve">JNJ </v>
      </c>
      <c r="B859" t="s">
        <v>163</v>
      </c>
      <c r="C859" s="58"/>
      <c r="D859" s="180" t="s">
        <v>672</v>
      </c>
      <c r="E859" s="184"/>
      <c r="F859" s="184"/>
      <c r="G859" s="107"/>
      <c r="H859" s="107"/>
      <c r="I859" s="111"/>
    </row>
    <row r="860" spans="1:11" ht="20" thickBot="1">
      <c r="A860" t="str">
        <f t="shared" si="43"/>
        <v>JNJ Shares outstanding</v>
      </c>
      <c r="B860" t="s">
        <v>163</v>
      </c>
      <c r="C860" s="58" t="s">
        <v>673</v>
      </c>
      <c r="D860" s="179" t="s">
        <v>673</v>
      </c>
      <c r="E860" s="187" t="s">
        <v>664</v>
      </c>
      <c r="F860" s="187" t="s">
        <v>664</v>
      </c>
      <c r="G860" s="106" t="str">
        <f>LEFT(E860,I860-1)</f>
        <v/>
      </c>
      <c r="H860" s="106" t="str">
        <f>RIGHT(E860,1)</f>
        <v>—</v>
      </c>
      <c r="I860" s="110">
        <f>IF(FIND(H860,E860)=OR(1,2,3,4,5,6,7,8,9,0),FIND(H860,E860)+1,FIND(H860,E860))</f>
        <v>1</v>
      </c>
      <c r="J860" s="4" t="str">
        <f>IF(H860="B",G860*1000000000,IF(H860="M",G860*1000000,E860))</f>
        <v>—</v>
      </c>
      <c r="K860" s="54" t="s">
        <v>714</v>
      </c>
    </row>
    <row r="861" spans="1:11" ht="39" thickBot="1">
      <c r="A861" t="str">
        <f t="shared" si="43"/>
        <v xml:space="preserve">JNJ </v>
      </c>
      <c r="B861" t="s">
        <v>163</v>
      </c>
      <c r="C861" s="58"/>
      <c r="D861" s="180" t="s">
        <v>674</v>
      </c>
      <c r="E861" s="184"/>
      <c r="F861" s="184"/>
      <c r="G861" s="107"/>
      <c r="H861" s="107"/>
      <c r="I861" s="111"/>
    </row>
    <row r="862" spans="1:11" ht="20" thickBot="1">
      <c r="A862" t="str">
        <f t="shared" si="43"/>
        <v>JNJ P/BV</v>
      </c>
      <c r="B862" t="s">
        <v>163</v>
      </c>
      <c r="C862" s="58" t="s">
        <v>105</v>
      </c>
      <c r="D862" s="179" t="s">
        <v>675</v>
      </c>
      <c r="E862" s="187" t="s">
        <v>664</v>
      </c>
      <c r="F862" s="187" t="s">
        <v>664</v>
      </c>
      <c r="G862" s="106" t="str">
        <f>LEFT(E862,I862-1)</f>
        <v/>
      </c>
      <c r="H862" s="106" t="str">
        <f>RIGHT(E862,1)</f>
        <v>—</v>
      </c>
      <c r="I862" s="110">
        <f>IF(FIND(H862,E862)=OR(1,2,3,4,5,6,7,8,9,0),FIND(H862,E862)+1,FIND(H862,E862))</f>
        <v>1</v>
      </c>
      <c r="J862" s="4" t="str">
        <f>IF(H862="B",G862*1000000000,IF(H862="M",G862*1000000,E862))</f>
        <v>—</v>
      </c>
      <c r="K862" s="54" t="s">
        <v>715</v>
      </c>
    </row>
    <row r="863" spans="1:11" ht="58" thickBot="1">
      <c r="A863" t="str">
        <f t="shared" si="43"/>
        <v xml:space="preserve">JNJ </v>
      </c>
      <c r="B863" t="s">
        <v>163</v>
      </c>
      <c r="C863" s="58"/>
      <c r="D863" s="180" t="s">
        <v>676</v>
      </c>
      <c r="E863" s="184"/>
      <c r="F863" s="184"/>
      <c r="G863" s="107"/>
      <c r="H863" s="107"/>
      <c r="I863" s="111"/>
    </row>
    <row r="864" spans="1:11" ht="20" thickBot="1">
      <c r="A864" t="str">
        <f t="shared" si="43"/>
        <v>JNJ Return on assets</v>
      </c>
      <c r="B864" t="s">
        <v>163</v>
      </c>
      <c r="C864" s="58" t="s">
        <v>677</v>
      </c>
      <c r="D864" s="179" t="s">
        <v>677</v>
      </c>
      <c r="E864" s="187" t="s">
        <v>664</v>
      </c>
      <c r="F864" s="187" t="s">
        <v>664</v>
      </c>
      <c r="G864" s="106" t="str">
        <f>LEFT(E864,I864-1)</f>
        <v/>
      </c>
      <c r="H864" s="106" t="str">
        <f>RIGHT(E864,1)</f>
        <v>—</v>
      </c>
      <c r="I864" s="110">
        <f>IF(FIND(H864,E864)=OR(1,2,3,4,5,6,7,8,9,0),FIND(H864,E864)+1,FIND(H864,E864))</f>
        <v>1</v>
      </c>
      <c r="J864" s="4" t="str">
        <f>IF(H864="B",G864*1000000000,IF(H864="M",G864*1000000,E864))</f>
        <v>—</v>
      </c>
      <c r="K864" s="54" t="s">
        <v>716</v>
      </c>
    </row>
    <row r="865" spans="1:11" ht="39" thickBot="1">
      <c r="A865" t="str">
        <f t="shared" si="43"/>
        <v xml:space="preserve">JNJ </v>
      </c>
      <c r="B865" t="s">
        <v>163</v>
      </c>
      <c r="C865" s="58"/>
      <c r="D865" s="180" t="s">
        <v>678</v>
      </c>
      <c r="E865" s="184"/>
      <c r="F865" s="184"/>
      <c r="G865" s="107"/>
      <c r="H865" s="107"/>
      <c r="I865" s="111"/>
    </row>
    <row r="866" spans="1:11" ht="20" thickBot="1">
      <c r="A866" t="str">
        <f t="shared" si="43"/>
        <v>JNJ Return on capital</v>
      </c>
      <c r="B866" t="s">
        <v>163</v>
      </c>
      <c r="C866" s="58" t="s">
        <v>679</v>
      </c>
      <c r="D866" s="179" t="s">
        <v>679</v>
      </c>
      <c r="E866" s="190">
        <v>8.5900000000000004E-2</v>
      </c>
      <c r="F866" s="187" t="s">
        <v>664</v>
      </c>
      <c r="G866" s="106" t="str">
        <f>LEFT(E866,I866-1)</f>
        <v>0.085</v>
      </c>
      <c r="H866" s="106" t="str">
        <f>RIGHT(E866,1)</f>
        <v>9</v>
      </c>
      <c r="I866" s="110">
        <f>IF(FIND(H866,E866)=OR(1,2,3,4,5,6,7,8,9,0),FIND(H866,E866)+1,FIND(H866,E866))</f>
        <v>6</v>
      </c>
      <c r="J866" s="4">
        <f>IF(H866="B",G866*1000000000,IF(H866="M",G866*1000000,E866))</f>
        <v>8.5900000000000004E-2</v>
      </c>
      <c r="K866" s="54" t="s">
        <v>717</v>
      </c>
    </row>
    <row r="867" spans="1:11" ht="39" thickBot="1">
      <c r="A867" t="str">
        <f t="shared" si="43"/>
        <v xml:space="preserve">JNJ </v>
      </c>
      <c r="B867" t="s">
        <v>163</v>
      </c>
      <c r="C867" s="58"/>
      <c r="D867" s="182" t="s">
        <v>680</v>
      </c>
      <c r="E867" s="191"/>
      <c r="F867" s="192"/>
      <c r="G867" s="107"/>
      <c r="H867" s="107"/>
      <c r="I867" s="111"/>
    </row>
    <row r="868" spans="1:11" ht="19" thickBot="1">
      <c r="A868" t="str">
        <f t="shared" si="43"/>
        <v xml:space="preserve">JNJ </v>
      </c>
      <c r="B868" t="s">
        <v>163</v>
      </c>
      <c r="C868" s="58"/>
    </row>
    <row r="869" spans="1:11" ht="27" thickBot="1">
      <c r="A869" t="str">
        <f t="shared" si="43"/>
        <v>JNJ Cash Flow</v>
      </c>
      <c r="B869" t="s">
        <v>163</v>
      </c>
      <c r="C869" s="57" t="s">
        <v>707</v>
      </c>
      <c r="D869" s="183" t="s">
        <v>650</v>
      </c>
      <c r="E869" s="181" t="s">
        <v>1540</v>
      </c>
      <c r="F869" s="185" t="s">
        <v>651</v>
      </c>
      <c r="G869" s="105"/>
      <c r="H869" s="105"/>
      <c r="I869" s="109"/>
    </row>
    <row r="870" spans="1:11" ht="19" customHeight="1" thickBot="1">
      <c r="A870" t="str">
        <f t="shared" si="43"/>
        <v xml:space="preserve">JNJ </v>
      </c>
      <c r="B870" t="s">
        <v>163</v>
      </c>
      <c r="C870" s="58"/>
      <c r="D870" s="184"/>
      <c r="E870" s="178" t="s">
        <v>1594</v>
      </c>
      <c r="F870" s="186"/>
      <c r="G870" s="105"/>
      <c r="H870" s="105"/>
      <c r="I870" s="109"/>
    </row>
    <row r="871" spans="1:11" ht="20" thickBot="1">
      <c r="A871" t="str">
        <f t="shared" si="43"/>
        <v>JNJ Net income</v>
      </c>
      <c r="B871" t="s">
        <v>163</v>
      </c>
      <c r="C871" s="58" t="s">
        <v>656</v>
      </c>
      <c r="D871" s="179" t="s">
        <v>656</v>
      </c>
      <c r="E871" s="187" t="s">
        <v>1609</v>
      </c>
      <c r="F871" s="188">
        <v>-0.15260000000000001</v>
      </c>
      <c r="G871" s="106" t="str">
        <f>LEFT(E871,I871-1)</f>
        <v>3.43</v>
      </c>
      <c r="H871" s="106" t="str">
        <f>RIGHT(E871,1)</f>
        <v>B</v>
      </c>
      <c r="I871" s="110">
        <f>IF(FIND(H871,E871)=OR(1,2,3,4,5,6,7,8,9,0),FIND(H871,E871)+1,FIND(H871,E871))</f>
        <v>5</v>
      </c>
      <c r="J871" s="4">
        <f>IF(H871="B",G871*1000000000,IF(H871="M",G871*1000000,E871))</f>
        <v>3430000000</v>
      </c>
      <c r="K871" s="54" t="s">
        <v>33</v>
      </c>
    </row>
    <row r="872" spans="1:11" ht="39" thickBot="1">
      <c r="A872" t="str">
        <f t="shared" si="43"/>
        <v xml:space="preserve">JNJ </v>
      </c>
      <c r="B872" t="s">
        <v>163</v>
      </c>
      <c r="C872" s="58"/>
      <c r="D872" s="180" t="s">
        <v>657</v>
      </c>
      <c r="E872" s="184"/>
      <c r="F872" s="189"/>
      <c r="G872" s="106"/>
      <c r="H872" s="106"/>
      <c r="I872" s="110"/>
    </row>
    <row r="873" spans="1:11" ht="20" thickBot="1">
      <c r="A873" t="str">
        <f t="shared" si="43"/>
        <v>JNJ Cash from operations</v>
      </c>
      <c r="B873" t="s">
        <v>163</v>
      </c>
      <c r="C873" s="58" t="s">
        <v>681</v>
      </c>
      <c r="D873" s="179" t="s">
        <v>681</v>
      </c>
      <c r="E873" s="187" t="s">
        <v>664</v>
      </c>
      <c r="F873" s="187" t="s">
        <v>664</v>
      </c>
      <c r="G873" s="106" t="str">
        <f>LEFT(E873,I873-1)</f>
        <v/>
      </c>
      <c r="H873" s="106" t="str">
        <f>RIGHT(E873,1)</f>
        <v>—</v>
      </c>
      <c r="I873" s="110">
        <f>IF(FIND(H873,E873)=OR(1,2,3,4,5,6,7,8,9,0),FIND(H873,E873)+1,FIND(H873,E873))</f>
        <v>1</v>
      </c>
      <c r="J873" s="4" t="str">
        <f>IF(H873="B",G873*1000000000,IF(H873="M",G873*1000000,E873))</f>
        <v>—</v>
      </c>
      <c r="K873" s="54" t="s">
        <v>718</v>
      </c>
    </row>
    <row r="874" spans="1:11" ht="20" thickBot="1">
      <c r="A874" t="str">
        <f t="shared" si="43"/>
        <v xml:space="preserve">JNJ </v>
      </c>
      <c r="B874" t="s">
        <v>163</v>
      </c>
      <c r="C874" s="58"/>
      <c r="D874" s="180" t="s">
        <v>682</v>
      </c>
      <c r="E874" s="184"/>
      <c r="F874" s="184"/>
      <c r="G874" s="106"/>
      <c r="H874" s="106"/>
      <c r="I874" s="110"/>
    </row>
    <row r="875" spans="1:11" ht="20" thickBot="1">
      <c r="A875" t="str">
        <f t="shared" si="43"/>
        <v>JNJ Cash from investing</v>
      </c>
      <c r="B875" t="s">
        <v>163</v>
      </c>
      <c r="C875" s="58" t="s">
        <v>683</v>
      </c>
      <c r="D875" s="179" t="s">
        <v>683</v>
      </c>
      <c r="E875" s="187" t="s">
        <v>664</v>
      </c>
      <c r="F875" s="187" t="s">
        <v>664</v>
      </c>
      <c r="G875" s="106" t="str">
        <f>LEFT(E875,I875-1)</f>
        <v/>
      </c>
      <c r="H875" s="106" t="str">
        <f>RIGHT(E875,1)</f>
        <v>—</v>
      </c>
      <c r="I875" s="110">
        <f>IF(FIND(H875,E875)=OR(1,2,3,4,5,6,7,8,9,0),FIND(H875,E875)+1,FIND(H875,E875))</f>
        <v>1</v>
      </c>
      <c r="J875" s="4" t="str">
        <f>IF(H875="B",G875*1000000000,IF(H875="M",G875*1000000,E875))</f>
        <v>—</v>
      </c>
      <c r="K875" s="54" t="s">
        <v>719</v>
      </c>
    </row>
    <row r="876" spans="1:11" ht="39" thickBot="1">
      <c r="A876" t="str">
        <f t="shared" si="43"/>
        <v xml:space="preserve">JNJ </v>
      </c>
      <c r="B876" t="s">
        <v>163</v>
      </c>
      <c r="C876" s="58"/>
      <c r="D876" s="180" t="s">
        <v>684</v>
      </c>
      <c r="E876" s="184"/>
      <c r="F876" s="184"/>
      <c r="G876" s="106"/>
      <c r="H876" s="106"/>
      <c r="I876" s="110"/>
    </row>
    <row r="877" spans="1:11" ht="20" thickBot="1">
      <c r="A877" t="str">
        <f t="shared" si="43"/>
        <v>JNJ Cash from financing</v>
      </c>
      <c r="B877" t="s">
        <v>163</v>
      </c>
      <c r="C877" s="58" t="s">
        <v>685</v>
      </c>
      <c r="D877" s="179" t="s">
        <v>685</v>
      </c>
      <c r="E877" s="187" t="s">
        <v>664</v>
      </c>
      <c r="F877" s="187" t="s">
        <v>664</v>
      </c>
      <c r="G877" s="106" t="str">
        <f>LEFT(E877,I877-1)</f>
        <v/>
      </c>
      <c r="H877" s="106" t="str">
        <f>RIGHT(E877,1)</f>
        <v>—</v>
      </c>
      <c r="I877" s="110">
        <f>IF(FIND(H877,E877)=OR(1,2,3,4,5,6,7,8,9,0),FIND(H877,E877)+1,FIND(H877,E877))</f>
        <v>1</v>
      </c>
      <c r="J877" s="4" t="str">
        <f>IF(H877="B",G877*1000000000,IF(H877="M",G877*1000000,E877))</f>
        <v>—</v>
      </c>
      <c r="K877" s="54" t="s">
        <v>720</v>
      </c>
    </row>
    <row r="878" spans="1:11" ht="39" thickBot="1">
      <c r="A878" t="str">
        <f t="shared" si="43"/>
        <v xml:space="preserve">JNJ </v>
      </c>
      <c r="B878" t="s">
        <v>163</v>
      </c>
      <c r="C878" s="58"/>
      <c r="D878" s="180" t="s">
        <v>686</v>
      </c>
      <c r="E878" s="184"/>
      <c r="F878" s="184"/>
      <c r="G878" s="106"/>
      <c r="H878" s="106"/>
      <c r="I878" s="110"/>
    </row>
    <row r="879" spans="1:11" ht="20" thickBot="1">
      <c r="A879" t="str">
        <f t="shared" si="43"/>
        <v>JNJ Net change in cash</v>
      </c>
      <c r="B879" t="s">
        <v>163</v>
      </c>
      <c r="C879" s="58" t="s">
        <v>687</v>
      </c>
      <c r="D879" s="179" t="s">
        <v>687</v>
      </c>
      <c r="E879" s="187" t="s">
        <v>664</v>
      </c>
      <c r="F879" s="187" t="s">
        <v>664</v>
      </c>
      <c r="G879" s="106" t="str">
        <f>LEFT(E879,I879-1)</f>
        <v/>
      </c>
      <c r="H879" s="106" t="str">
        <f>RIGHT(E879,1)</f>
        <v>—</v>
      </c>
      <c r="I879" s="110">
        <f>IF(FIND(H879,E879)=OR(1,2,3,4,5,6,7,8,9,0),FIND(H879,E879)+1,FIND(H879,E879))</f>
        <v>1</v>
      </c>
      <c r="J879" s="4" t="str">
        <f>IF(H879="B",G879*1000000000,IF(H879="M",G879*1000000,E879))</f>
        <v>—</v>
      </c>
      <c r="K879" s="54" t="s">
        <v>721</v>
      </c>
    </row>
    <row r="880" spans="1:11" ht="39" thickBot="1">
      <c r="A880" t="str">
        <f t="shared" si="43"/>
        <v xml:space="preserve">JNJ </v>
      </c>
      <c r="B880" t="s">
        <v>163</v>
      </c>
      <c r="C880" s="58"/>
      <c r="D880" s="180" t="s">
        <v>688</v>
      </c>
      <c r="E880" s="184"/>
      <c r="F880" s="184"/>
      <c r="G880" s="106"/>
      <c r="H880" s="106"/>
      <c r="I880" s="110"/>
    </row>
    <row r="881" spans="1:11" ht="19">
      <c r="A881" t="str">
        <f t="shared" si="43"/>
        <v>JNJ Free cash flow</v>
      </c>
      <c r="B881" t="s">
        <v>163</v>
      </c>
      <c r="C881" s="58" t="s">
        <v>689</v>
      </c>
      <c r="D881" s="179" t="s">
        <v>689</v>
      </c>
      <c r="E881" s="187" t="s">
        <v>664</v>
      </c>
      <c r="F881" s="187" t="s">
        <v>664</v>
      </c>
      <c r="G881" s="106" t="str">
        <f>LEFT(E881,I881-1)</f>
        <v/>
      </c>
      <c r="H881" s="106" t="str">
        <f>RIGHT(E881,1)</f>
        <v>—</v>
      </c>
      <c r="I881" s="110">
        <f>IF(FIND(H881,E881)=OR(1,2,3,4,5,6,7,8,9,0),FIND(H881,E881)+1,FIND(H881,E881))</f>
        <v>1</v>
      </c>
      <c r="J881" s="4" t="str">
        <f>IF(H881="B",G881*1000000000,IF(H881="M",G881*1000000,E881))</f>
        <v>—</v>
      </c>
      <c r="K881" s="54" t="s">
        <v>722</v>
      </c>
    </row>
    <row r="882" spans="1:11" ht="39" thickBot="1">
      <c r="A882" t="str">
        <f t="shared" si="43"/>
        <v xml:space="preserve">JNJ </v>
      </c>
      <c r="B882" t="s">
        <v>163</v>
      </c>
      <c r="D882" s="182" t="s">
        <v>690</v>
      </c>
      <c r="E882" s="192"/>
      <c r="F882" s="192"/>
    </row>
    <row r="885" spans="1:11" ht="28">
      <c r="C885" s="101" t="s">
        <v>771</v>
      </c>
    </row>
    <row r="886" spans="1:11">
      <c r="A886" t="str">
        <f t="shared" ref="A886" si="45">_xlfn.CONCAT(B886,C886)</f>
        <v>WBA Web</v>
      </c>
      <c r="B886" t="s">
        <v>210</v>
      </c>
      <c r="C886" t="s">
        <v>850</v>
      </c>
      <c r="D886" s="1" t="s">
        <v>772</v>
      </c>
    </row>
    <row r="887" spans="1:11" ht="19" thickBot="1"/>
    <row r="888" spans="1:11" ht="27" thickBot="1">
      <c r="A888" t="str">
        <f t="shared" ref="A888" si="46">_xlfn.CONCAT(B888,C888)</f>
        <v>WBA Income Statement</v>
      </c>
      <c r="B888" t="s">
        <v>210</v>
      </c>
      <c r="C888" s="57" t="s">
        <v>705</v>
      </c>
      <c r="D888" s="183" t="s">
        <v>650</v>
      </c>
      <c r="E888" s="181" t="s">
        <v>1538</v>
      </c>
      <c r="F888" s="185" t="s">
        <v>651</v>
      </c>
    </row>
    <row r="889" spans="1:11" ht="19" customHeight="1" thickBot="1">
      <c r="A889" t="str">
        <f t="shared" ref="A889:A937" si="47">_xlfn.CONCAT(B889,C889)</f>
        <v xml:space="preserve">WBA </v>
      </c>
      <c r="B889" t="s">
        <v>210</v>
      </c>
      <c r="C889" s="58"/>
      <c r="D889" s="184"/>
      <c r="E889" s="178" t="s">
        <v>1484</v>
      </c>
      <c r="F889" s="186"/>
    </row>
    <row r="890" spans="1:11" ht="20" thickBot="1">
      <c r="A890" t="str">
        <f t="shared" si="47"/>
        <v>WBA Sales</v>
      </c>
      <c r="B890" t="s">
        <v>210</v>
      </c>
      <c r="C890" s="58" t="s">
        <v>124</v>
      </c>
      <c r="D890" s="179" t="s">
        <v>652</v>
      </c>
      <c r="E890" s="187" t="s">
        <v>1485</v>
      </c>
      <c r="F890" s="188">
        <v>7.4999999999999997E-2</v>
      </c>
      <c r="G890" s="106" t="str">
        <f>LEFT(E890,I890-1)</f>
        <v>39.46</v>
      </c>
      <c r="H890" s="106" t="str">
        <f>RIGHT(E890,1)</f>
        <v>B</v>
      </c>
      <c r="I890" s="110">
        <f>IF(FIND(H890,E890)=OR(1,2,3,4,5,6,7,8,9,0),FIND(H890,E890)+1,FIND(H890,E890))</f>
        <v>6</v>
      </c>
      <c r="J890" s="4">
        <f>IF(H890="B",G890*1000000000,IF(H890="M",G890*1000000,E890))</f>
        <v>39460000000</v>
      </c>
      <c r="K890" s="54" t="s">
        <v>691</v>
      </c>
    </row>
    <row r="891" spans="1:11" ht="58" thickBot="1">
      <c r="A891" t="str">
        <f t="shared" si="47"/>
        <v xml:space="preserve">WBA </v>
      </c>
      <c r="B891" t="s">
        <v>210</v>
      </c>
      <c r="C891" s="58"/>
      <c r="D891" s="180" t="s">
        <v>653</v>
      </c>
      <c r="E891" s="184"/>
      <c r="F891" s="189"/>
      <c r="G891" s="106"/>
      <c r="H891" s="106"/>
      <c r="I891" s="110"/>
      <c r="K891" s="54" t="s">
        <v>692</v>
      </c>
    </row>
    <row r="892" spans="1:11" ht="20" thickBot="1">
      <c r="A892" t="str">
        <f t="shared" si="47"/>
        <v>WBA Operating expense</v>
      </c>
      <c r="B892" t="s">
        <v>210</v>
      </c>
      <c r="C892" s="58" t="s">
        <v>654</v>
      </c>
      <c r="D892" s="179" t="s">
        <v>654</v>
      </c>
      <c r="E892" s="187" t="s">
        <v>1452</v>
      </c>
      <c r="F892" s="188">
        <v>1.17E-2</v>
      </c>
      <c r="G892" s="106" t="str">
        <f>LEFT(E892,I892-1)</f>
        <v>6.83</v>
      </c>
      <c r="H892" s="106" t="str">
        <f>RIGHT(E892,1)</f>
        <v>B</v>
      </c>
      <c r="I892" s="110">
        <f>IF(FIND(H892,E892)=OR(1,2,3,4,5,6,7,8,9,0),FIND(H892,E892)+1,FIND(H892,E892))</f>
        <v>5</v>
      </c>
      <c r="J892" s="4">
        <f>IF(H892="B",G892*1000000000,IF(H892="M",G892*1000000,E892))</f>
        <v>6830000000</v>
      </c>
      <c r="K892" s="54" t="s">
        <v>693</v>
      </c>
    </row>
    <row r="893" spans="1:11" ht="39" thickBot="1">
      <c r="A893" t="str">
        <f t="shared" si="47"/>
        <v xml:space="preserve">WBA </v>
      </c>
      <c r="B893" t="s">
        <v>210</v>
      </c>
      <c r="C893" s="58"/>
      <c r="D893" s="180" t="s">
        <v>655</v>
      </c>
      <c r="E893" s="184"/>
      <c r="F893" s="189"/>
      <c r="G893" s="106"/>
      <c r="H893" s="106"/>
      <c r="I893" s="110"/>
      <c r="K893" s="54" t="s">
        <v>694</v>
      </c>
    </row>
    <row r="894" spans="1:11" ht="20" thickBot="1">
      <c r="A894" t="str">
        <f t="shared" si="47"/>
        <v>WBA Net income</v>
      </c>
      <c r="B894" t="s">
        <v>210</v>
      </c>
      <c r="C894" s="58" t="s">
        <v>656</v>
      </c>
      <c r="D894" s="179" t="s">
        <v>656</v>
      </c>
      <c r="E894" s="187" t="s">
        <v>1486</v>
      </c>
      <c r="F894" s="188">
        <v>-2.9552</v>
      </c>
      <c r="G894" s="106" t="str">
        <f>LEFT(E894,I894-1)</f>
        <v>-265.00</v>
      </c>
      <c r="H894" s="106" t="str">
        <f>RIGHT(E894,1)</f>
        <v>M</v>
      </c>
      <c r="I894" s="110">
        <f>IF(FIND(H894,E894)=OR(1,2,3,4,5,6,7,8,9,0),FIND(H894,E894)+1,FIND(H894,E894))</f>
        <v>8</v>
      </c>
      <c r="J894" s="4">
        <f>IF(H894="B",G894*1000000000,IF(H894="M",G894*1000000,E894))</f>
        <v>-265000000</v>
      </c>
      <c r="K894" s="54" t="s">
        <v>33</v>
      </c>
    </row>
    <row r="895" spans="1:11" ht="58" thickBot="1">
      <c r="A895" t="str">
        <f t="shared" si="47"/>
        <v xml:space="preserve">WBA </v>
      </c>
      <c r="B895" t="s">
        <v>210</v>
      </c>
      <c r="C895" s="58"/>
      <c r="D895" s="180" t="s">
        <v>657</v>
      </c>
      <c r="E895" s="184"/>
      <c r="F895" s="189"/>
      <c r="G895" s="106"/>
      <c r="H895" s="106"/>
      <c r="I895" s="110"/>
      <c r="K895" s="54" t="s">
        <v>695</v>
      </c>
    </row>
    <row r="896" spans="1:11" ht="20" thickBot="1">
      <c r="A896" t="str">
        <f t="shared" si="47"/>
        <v>WBA Net profit margin</v>
      </c>
      <c r="B896" t="s">
        <v>210</v>
      </c>
      <c r="C896" s="58" t="s">
        <v>658</v>
      </c>
      <c r="D896" s="179" t="s">
        <v>658</v>
      </c>
      <c r="E896" s="187">
        <v>-0.67</v>
      </c>
      <c r="F896" s="188">
        <v>-2.7222</v>
      </c>
      <c r="G896" s="106" t="str">
        <f>LEFT(E896,I896-1)</f>
        <v>-0.6</v>
      </c>
      <c r="H896" s="106" t="str">
        <f>RIGHT(E896,1)</f>
        <v>7</v>
      </c>
      <c r="I896" s="110">
        <f>IF(FIND(H896,E896)=OR(1,2,3,4,5,6,7,8,9,0),FIND(H896,E896)+1,FIND(H896,E896))</f>
        <v>5</v>
      </c>
      <c r="J896" s="4">
        <f>IF(H896="B",G896*1000000000,IF(H896="M",G896*1000000,E896))</f>
        <v>-0.67</v>
      </c>
      <c r="K896" s="54" t="s">
        <v>696</v>
      </c>
    </row>
    <row r="897" spans="1:11" ht="39" thickBot="1">
      <c r="A897" t="str">
        <f t="shared" si="47"/>
        <v xml:space="preserve">WBA </v>
      </c>
      <c r="B897" t="s">
        <v>210</v>
      </c>
      <c r="C897" s="58"/>
      <c r="D897" s="180" t="s">
        <v>659</v>
      </c>
      <c r="E897" s="184"/>
      <c r="F897" s="189"/>
      <c r="G897" s="106"/>
      <c r="H897" s="106"/>
      <c r="I897" s="110"/>
      <c r="K897" s="54" t="s">
        <v>697</v>
      </c>
    </row>
    <row r="898" spans="1:11" ht="20" thickBot="1">
      <c r="A898" t="str">
        <f t="shared" si="47"/>
        <v>WBA EPS</v>
      </c>
      <c r="B898" t="s">
        <v>210</v>
      </c>
      <c r="C898" s="58" t="s">
        <v>113</v>
      </c>
      <c r="D898" s="179" t="s">
        <v>112</v>
      </c>
      <c r="E898" s="187">
        <v>0.51</v>
      </c>
      <c r="F898" s="188">
        <v>-0.2273</v>
      </c>
      <c r="G898" s="106" t="str">
        <f>LEFT(E898,I898-1)</f>
        <v>0.5</v>
      </c>
      <c r="H898" s="106" t="str">
        <f>RIGHT(E898,1)</f>
        <v>1</v>
      </c>
      <c r="I898" s="110">
        <f>IF(FIND(H898,E898)=OR(1,2,3,4,5,6,7,8,9,0),FIND(H898,E898)+1,FIND(H898,E898))</f>
        <v>4</v>
      </c>
      <c r="J898" s="4">
        <f>IF(H898="B",G898*1000000000,IF(H898="M",G898*1000000,E898))</f>
        <v>0.51</v>
      </c>
      <c r="K898" s="54" t="s">
        <v>698</v>
      </c>
    </row>
    <row r="899" spans="1:11" ht="39" thickBot="1">
      <c r="A899" t="str">
        <f t="shared" si="47"/>
        <v xml:space="preserve">WBA </v>
      </c>
      <c r="B899" t="s">
        <v>210</v>
      </c>
      <c r="C899" s="58"/>
      <c r="D899" s="180" t="s">
        <v>660</v>
      </c>
      <c r="E899" s="184"/>
      <c r="F899" s="189"/>
      <c r="G899" s="106"/>
      <c r="H899" s="106"/>
      <c r="I899" s="110"/>
      <c r="K899" s="54" t="s">
        <v>699</v>
      </c>
    </row>
    <row r="900" spans="1:11" ht="20" thickBot="1">
      <c r="A900" t="str">
        <f t="shared" si="47"/>
        <v>WBA EBITDA</v>
      </c>
      <c r="B900" t="s">
        <v>210</v>
      </c>
      <c r="C900" s="58" t="s">
        <v>126</v>
      </c>
      <c r="D900" s="179" t="s">
        <v>126</v>
      </c>
      <c r="E900" s="187" t="s">
        <v>1487</v>
      </c>
      <c r="F900" s="188">
        <v>-9.6199999999999994E-2</v>
      </c>
      <c r="G900" s="106" t="str">
        <f>LEFT(E900,I900-1)</f>
        <v>573.00</v>
      </c>
      <c r="H900" s="106" t="str">
        <f>RIGHT(E900,1)</f>
        <v>M</v>
      </c>
      <c r="I900" s="110">
        <f>IF(FIND(H900,E900)=OR(1,2,3,4,5,6,7,8,9,0),FIND(H900,E900)+1,FIND(H900,E900))</f>
        <v>7</v>
      </c>
      <c r="J900" s="4">
        <f>IF(H900="B",G900*1000000000,IF(H900="M",G900*1000000,E900))</f>
        <v>573000000</v>
      </c>
      <c r="K900" s="54" t="s">
        <v>126</v>
      </c>
    </row>
    <row r="901" spans="1:11" ht="77" thickBot="1">
      <c r="A901" t="str">
        <f t="shared" si="47"/>
        <v xml:space="preserve">WBA </v>
      </c>
      <c r="B901" t="s">
        <v>210</v>
      </c>
      <c r="C901" s="58"/>
      <c r="D901" s="180" t="s">
        <v>661</v>
      </c>
      <c r="E901" s="184"/>
      <c r="F901" s="189"/>
      <c r="G901" s="106"/>
      <c r="H901" s="106"/>
      <c r="I901" s="110"/>
      <c r="K901" s="54" t="s">
        <v>700</v>
      </c>
    </row>
    <row r="902" spans="1:11" ht="20" thickBot="1">
      <c r="A902" t="str">
        <f t="shared" si="47"/>
        <v>WBA Tax</v>
      </c>
      <c r="B902" t="s">
        <v>210</v>
      </c>
      <c r="C902" s="58" t="s">
        <v>725</v>
      </c>
      <c r="D902" s="179" t="s">
        <v>662</v>
      </c>
      <c r="E902" s="190">
        <v>-0.12239999999999999</v>
      </c>
      <c r="F902" s="187" t="s">
        <v>664</v>
      </c>
      <c r="G902" s="106" t="str">
        <f>LEFT(E902,I902-1)</f>
        <v>-0.122</v>
      </c>
      <c r="H902" s="106" t="str">
        <f>RIGHT(E902,1)</f>
        <v>4</v>
      </c>
      <c r="I902" s="110">
        <f>IF(FIND(H902,E902)=OR(1,2,3,4,5,6,7,8,9,0),FIND(H902,E902)+1,FIND(H902,E902))</f>
        <v>7</v>
      </c>
      <c r="J902" s="4">
        <f>IF(H902="B",G902*1000000000,IF(H902="M",G902*1000000,E902))</f>
        <v>-0.12239999999999999</v>
      </c>
      <c r="K902" s="54" t="s">
        <v>701</v>
      </c>
    </row>
    <row r="903" spans="1:11" ht="20" thickBot="1">
      <c r="A903" t="str">
        <f t="shared" si="47"/>
        <v xml:space="preserve">WBA </v>
      </c>
      <c r="B903" t="s">
        <v>210</v>
      </c>
      <c r="C903" s="58"/>
      <c r="D903" s="182" t="s">
        <v>663</v>
      </c>
      <c r="E903" s="191"/>
      <c r="F903" s="192"/>
      <c r="G903" s="107"/>
      <c r="H903" s="107"/>
      <c r="I903" s="111"/>
    </row>
    <row r="904" spans="1:11" ht="19" thickBot="1">
      <c r="A904" t="str">
        <f t="shared" si="47"/>
        <v xml:space="preserve">WBA </v>
      </c>
      <c r="B904" t="s">
        <v>210</v>
      </c>
      <c r="C904" s="58"/>
    </row>
    <row r="905" spans="1:11" ht="27" thickBot="1">
      <c r="A905" t="str">
        <f t="shared" si="47"/>
        <v>WBA Balance Sheet</v>
      </c>
      <c r="B905" t="s">
        <v>210</v>
      </c>
      <c r="C905" s="57" t="s">
        <v>706</v>
      </c>
      <c r="D905" s="183" t="s">
        <v>650</v>
      </c>
      <c r="E905" s="181" t="s">
        <v>1538</v>
      </c>
      <c r="F905" s="185" t="s">
        <v>651</v>
      </c>
      <c r="G905" s="105"/>
      <c r="H905" s="105"/>
      <c r="I905" s="109"/>
    </row>
    <row r="906" spans="1:11" ht="19" customHeight="1" thickBot="1">
      <c r="A906" t="str">
        <f t="shared" si="47"/>
        <v xml:space="preserve">WBA </v>
      </c>
      <c r="B906" t="s">
        <v>210</v>
      </c>
      <c r="C906" s="58"/>
      <c r="D906" s="184"/>
      <c r="E906" s="178" t="s">
        <v>1484</v>
      </c>
      <c r="F906" s="186"/>
      <c r="G906" s="105"/>
      <c r="H906" s="105"/>
      <c r="I906" s="109"/>
    </row>
    <row r="907" spans="1:11" ht="20" thickBot="1">
      <c r="A907" t="str">
        <f t="shared" si="47"/>
        <v>WBA Cash and short-term investments</v>
      </c>
      <c r="B907" t="s">
        <v>210</v>
      </c>
      <c r="C907" s="58" t="s">
        <v>665</v>
      </c>
      <c r="D907" s="179" t="s">
        <v>665</v>
      </c>
      <c r="E907" s="187" t="s">
        <v>1488</v>
      </c>
      <c r="F907" s="188">
        <v>0.5</v>
      </c>
      <c r="G907" s="106" t="str">
        <f>LEFT(E907,I907-1)</f>
        <v>1.19</v>
      </c>
      <c r="H907" s="106" t="str">
        <f>RIGHT(E907,1)</f>
        <v>B</v>
      </c>
      <c r="I907" s="110">
        <f>IF(FIND(H907,E907)=OR(1,2,3,4,5,6,7,8,9,0),FIND(H907,E907)+1,FIND(H907,E907))</f>
        <v>5</v>
      </c>
      <c r="J907" s="4">
        <f t="shared" ref="J907:J908" si="48">IF(H907="B",G907*1000000000,IF(H907="M",G907*1000000,E907))</f>
        <v>1190000000</v>
      </c>
      <c r="K907" s="54" t="s">
        <v>702</v>
      </c>
    </row>
    <row r="908" spans="1:11" ht="39" thickBot="1">
      <c r="A908" t="str">
        <f t="shared" si="47"/>
        <v xml:space="preserve">WBA </v>
      </c>
      <c r="B908" t="s">
        <v>210</v>
      </c>
      <c r="C908" s="58"/>
      <c r="D908" s="180" t="s">
        <v>666</v>
      </c>
      <c r="E908" s="184"/>
      <c r="F908" s="189"/>
      <c r="G908" s="106"/>
      <c r="H908" s="106"/>
      <c r="I908" s="110"/>
      <c r="J908" s="4">
        <f t="shared" si="48"/>
        <v>0</v>
      </c>
    </row>
    <row r="909" spans="1:11" ht="20" thickBot="1">
      <c r="A909" t="str">
        <f t="shared" si="47"/>
        <v>WBA Total assets</v>
      </c>
      <c r="B909" t="s">
        <v>210</v>
      </c>
      <c r="C909" s="58" t="s">
        <v>667</v>
      </c>
      <c r="D909" s="179" t="s">
        <v>667</v>
      </c>
      <c r="E909" s="187" t="s">
        <v>1489</v>
      </c>
      <c r="F909" s="188">
        <v>-0.19719999999999999</v>
      </c>
      <c r="G909" s="106" t="str">
        <f>LEFT(E909,I909-1)</f>
        <v>78.54</v>
      </c>
      <c r="H909" s="106" t="str">
        <f>RIGHT(E909,1)</f>
        <v>B</v>
      </c>
      <c r="I909" s="110">
        <f>IF(FIND(H909,E909)=OR(1,2,3,4,5,6,7,8,9,0),FIND(H909,E909)+1,FIND(H909,E909))</f>
        <v>6</v>
      </c>
      <c r="K909" s="54" t="s">
        <v>703</v>
      </c>
    </row>
    <row r="910" spans="1:11" ht="20" thickBot="1">
      <c r="A910" t="str">
        <f t="shared" si="47"/>
        <v xml:space="preserve">WBA </v>
      </c>
      <c r="B910" t="s">
        <v>210</v>
      </c>
      <c r="C910" s="58"/>
      <c r="D910" s="180" t="s">
        <v>668</v>
      </c>
      <c r="E910" s="184"/>
      <c r="F910" s="189"/>
      <c r="G910" s="106"/>
      <c r="H910" s="106"/>
      <c r="I910" s="110"/>
    </row>
    <row r="911" spans="1:11" ht="20" thickBot="1">
      <c r="A911" t="str">
        <f t="shared" si="47"/>
        <v>WBA Total debt</v>
      </c>
      <c r="B911" t="s">
        <v>210</v>
      </c>
      <c r="C911" s="58" t="s">
        <v>723</v>
      </c>
      <c r="D911" s="179" t="s">
        <v>669</v>
      </c>
      <c r="E911" s="187" t="s">
        <v>1490</v>
      </c>
      <c r="F911" s="188">
        <v>-0.04</v>
      </c>
      <c r="G911" s="106" t="str">
        <f>LEFT(E911,I911-1)</f>
        <v>67.26</v>
      </c>
      <c r="H911" s="106" t="str">
        <f>RIGHT(E911,1)</f>
        <v>B</v>
      </c>
      <c r="I911" s="110">
        <f>IF(FIND(H911,E911)=OR(1,2,3,4,5,6,7,8,9,0),FIND(H911,E911)+1,FIND(H911,E911))</f>
        <v>6</v>
      </c>
      <c r="J911" s="4">
        <f>IF(H911="B",G911*1000000000,IF(H911="M",G911*1000000,E911))</f>
        <v>67260000000.000008</v>
      </c>
      <c r="K911" s="54" t="s">
        <v>704</v>
      </c>
    </row>
    <row r="912" spans="1:11" ht="20" thickBot="1">
      <c r="A912" t="str">
        <f t="shared" si="47"/>
        <v xml:space="preserve">WBA </v>
      </c>
      <c r="B912" t="s">
        <v>210</v>
      </c>
      <c r="C912" s="58"/>
      <c r="D912" s="180" t="s">
        <v>670</v>
      </c>
      <c r="E912" s="184"/>
      <c r="F912" s="189"/>
      <c r="G912" s="106"/>
      <c r="H912" s="106"/>
      <c r="I912" s="110"/>
    </row>
    <row r="913" spans="1:11" ht="20" thickBot="1">
      <c r="A913" t="str">
        <f t="shared" si="47"/>
        <v>WBA Total equity</v>
      </c>
      <c r="B913" t="s">
        <v>210</v>
      </c>
      <c r="C913" s="58" t="s">
        <v>671</v>
      </c>
      <c r="D913" s="179" t="s">
        <v>671</v>
      </c>
      <c r="E913" s="187" t="s">
        <v>1491</v>
      </c>
      <c r="F913" s="187" t="s">
        <v>664</v>
      </c>
      <c r="G913" s="106" t="str">
        <f>LEFT(E913,I913-1)</f>
        <v>11.27</v>
      </c>
      <c r="H913" s="106" t="str">
        <f>RIGHT(E913,1)</f>
        <v>B</v>
      </c>
      <c r="I913" s="110">
        <f>IF(FIND(H913,E913)=OR(1,2,3,4,5,6,7,8,9,0),FIND(H913,E913)+1,FIND(H913,E913))</f>
        <v>6</v>
      </c>
      <c r="J913" s="4">
        <f>IF(H913="B",G913*1000000000,IF(H913="M",G913*1000000,E913))</f>
        <v>11270000000</v>
      </c>
      <c r="K913" s="54" t="s">
        <v>713</v>
      </c>
    </row>
    <row r="914" spans="1:11" ht="39" thickBot="1">
      <c r="A914" t="str">
        <f t="shared" si="47"/>
        <v xml:space="preserve">WBA </v>
      </c>
      <c r="B914" t="s">
        <v>210</v>
      </c>
      <c r="C914" s="58"/>
      <c r="D914" s="180" t="s">
        <v>672</v>
      </c>
      <c r="E914" s="184"/>
      <c r="F914" s="184"/>
      <c r="G914" s="107"/>
      <c r="H914" s="107"/>
      <c r="I914" s="111"/>
    </row>
    <row r="915" spans="1:11" ht="20" thickBot="1">
      <c r="A915" t="str">
        <f t="shared" si="47"/>
        <v>WBA Shares outstanding</v>
      </c>
      <c r="B915" t="s">
        <v>210</v>
      </c>
      <c r="C915" s="58" t="s">
        <v>673</v>
      </c>
      <c r="D915" s="179" t="s">
        <v>673</v>
      </c>
      <c r="E915" s="187" t="s">
        <v>1492</v>
      </c>
      <c r="F915" s="187" t="s">
        <v>664</v>
      </c>
      <c r="G915" s="106" t="str">
        <f>LEFT(E915,I915-1)</f>
        <v>864.15</v>
      </c>
      <c r="H915" s="106" t="str">
        <f>RIGHT(E915,1)</f>
        <v>M</v>
      </c>
      <c r="I915" s="110">
        <f>IF(FIND(H915,E915)=OR(1,2,3,4,5,6,7,8,9,0),FIND(H915,E915)+1,FIND(H915,E915))</f>
        <v>7</v>
      </c>
      <c r="J915" s="4">
        <f>IF(H915="B",G915*1000000000,IF(H915="M",G915*1000000,E915))</f>
        <v>864150000</v>
      </c>
      <c r="K915" s="54" t="s">
        <v>714</v>
      </c>
    </row>
    <row r="916" spans="1:11" ht="39" thickBot="1">
      <c r="A916" t="str">
        <f t="shared" si="47"/>
        <v xml:space="preserve">WBA </v>
      </c>
      <c r="B916" t="s">
        <v>210</v>
      </c>
      <c r="C916" s="58"/>
      <c r="D916" s="180" t="s">
        <v>674</v>
      </c>
      <c r="E916" s="184"/>
      <c r="F916" s="184"/>
      <c r="G916" s="107"/>
      <c r="H916" s="107"/>
      <c r="I916" s="111"/>
    </row>
    <row r="917" spans="1:11" ht="20" thickBot="1">
      <c r="A917" t="str">
        <f t="shared" si="47"/>
        <v>WBA P/BV</v>
      </c>
      <c r="B917" t="s">
        <v>210</v>
      </c>
      <c r="C917" s="58" t="s">
        <v>105</v>
      </c>
      <c r="D917" s="179" t="s">
        <v>675</v>
      </c>
      <c r="E917" s="187">
        <v>1.02</v>
      </c>
      <c r="F917" s="187" t="s">
        <v>664</v>
      </c>
      <c r="G917" s="106" t="str">
        <f>LEFT(E917,I917-1)</f>
        <v>1.0</v>
      </c>
      <c r="H917" s="106" t="str">
        <f>RIGHT(E917,1)</f>
        <v>2</v>
      </c>
      <c r="I917" s="110">
        <f>IF(FIND(H917,E917)=OR(1,2,3,4,5,6,7,8,9,0),FIND(H917,E917)+1,FIND(H917,E917))</f>
        <v>4</v>
      </c>
      <c r="J917" s="4">
        <f>IF(H917="B",G917*1000000000,IF(H917="M",G917*1000000,E917))</f>
        <v>1.02</v>
      </c>
      <c r="K917" s="54" t="s">
        <v>715</v>
      </c>
    </row>
    <row r="918" spans="1:11" ht="58" thickBot="1">
      <c r="A918" t="str">
        <f t="shared" si="47"/>
        <v xml:space="preserve">WBA </v>
      </c>
      <c r="B918" t="s">
        <v>210</v>
      </c>
      <c r="C918" s="58"/>
      <c r="D918" s="180" t="s">
        <v>676</v>
      </c>
      <c r="E918" s="184"/>
      <c r="F918" s="184"/>
      <c r="G918" s="107"/>
      <c r="H918" s="107"/>
      <c r="I918" s="111"/>
    </row>
    <row r="919" spans="1:11" ht="20" thickBot="1">
      <c r="A919" t="str">
        <f t="shared" si="47"/>
        <v>WBA Return on assets</v>
      </c>
      <c r="B919" t="s">
        <v>210</v>
      </c>
      <c r="C919" s="58" t="s">
        <v>677</v>
      </c>
      <c r="D919" s="179" t="s">
        <v>677</v>
      </c>
      <c r="E919" s="190">
        <v>-1.6000000000000001E-3</v>
      </c>
      <c r="F919" s="187" t="s">
        <v>664</v>
      </c>
      <c r="G919" s="106" t="str">
        <f>LEFT(E919,I919-1)</f>
        <v>-0.001</v>
      </c>
      <c r="H919" s="106" t="str">
        <f>RIGHT(E919,1)</f>
        <v>6</v>
      </c>
      <c r="I919" s="110">
        <f>IF(FIND(H919,E919)=OR(1,2,3,4,5,6,7,8,9,0),FIND(H919,E919)+1,FIND(H919,E919))</f>
        <v>7</v>
      </c>
      <c r="J919" s="4">
        <f>IF(H919="B",G919*1000000000,IF(H919="M",G919*1000000,E919))</f>
        <v>-1.6000000000000001E-3</v>
      </c>
      <c r="K919" s="54" t="s">
        <v>716</v>
      </c>
    </row>
    <row r="920" spans="1:11" ht="39" thickBot="1">
      <c r="A920" t="str">
        <f t="shared" si="47"/>
        <v xml:space="preserve">WBA </v>
      </c>
      <c r="B920" t="s">
        <v>210</v>
      </c>
      <c r="C920" s="58"/>
      <c r="D920" s="180" t="s">
        <v>678</v>
      </c>
      <c r="E920" s="193"/>
      <c r="F920" s="184"/>
      <c r="G920" s="107"/>
      <c r="H920" s="107"/>
      <c r="I920" s="111"/>
    </row>
    <row r="921" spans="1:11" ht="20" thickBot="1">
      <c r="A921" t="str">
        <f t="shared" si="47"/>
        <v>WBA Return on capital</v>
      </c>
      <c r="B921" t="s">
        <v>210</v>
      </c>
      <c r="C921" s="58" t="s">
        <v>679</v>
      </c>
      <c r="D921" s="179" t="s">
        <v>679</v>
      </c>
      <c r="E921" s="190">
        <v>-2.8999999999999998E-3</v>
      </c>
      <c r="F921" s="187" t="s">
        <v>664</v>
      </c>
      <c r="G921" s="106" t="str">
        <f>LEFT(E921,I921-1)</f>
        <v>-0.002</v>
      </c>
      <c r="H921" s="106" t="str">
        <f>RIGHT(E921,1)</f>
        <v>9</v>
      </c>
      <c r="I921" s="110">
        <f>IF(FIND(H921,E921)=OR(1,2,3,4,5,6,7,8,9,0),FIND(H921,E921)+1,FIND(H921,E921))</f>
        <v>7</v>
      </c>
      <c r="J921" s="4">
        <f>IF(H921="B",G921*1000000000,IF(H921="M",G921*1000000,E921))</f>
        <v>-2.8999999999999998E-3</v>
      </c>
      <c r="K921" s="54" t="s">
        <v>717</v>
      </c>
    </row>
    <row r="922" spans="1:11" ht="39" thickBot="1">
      <c r="A922" t="str">
        <f t="shared" si="47"/>
        <v xml:space="preserve">WBA </v>
      </c>
      <c r="B922" t="s">
        <v>210</v>
      </c>
      <c r="C922" s="58"/>
      <c r="D922" s="182" t="s">
        <v>680</v>
      </c>
      <c r="E922" s="191"/>
      <c r="F922" s="192"/>
      <c r="G922" s="107"/>
      <c r="H922" s="107"/>
      <c r="I922" s="111"/>
    </row>
    <row r="923" spans="1:11" ht="19" thickBot="1">
      <c r="A923" t="str">
        <f t="shared" si="47"/>
        <v xml:space="preserve">WBA </v>
      </c>
      <c r="B923" t="s">
        <v>210</v>
      </c>
      <c r="C923" s="58"/>
    </row>
    <row r="924" spans="1:11" ht="27" thickBot="1">
      <c r="A924" t="str">
        <f t="shared" si="47"/>
        <v>WBA Cash Flow</v>
      </c>
      <c r="B924" t="s">
        <v>210</v>
      </c>
      <c r="C924" s="57" t="s">
        <v>707</v>
      </c>
      <c r="D924" s="183" t="s">
        <v>650</v>
      </c>
      <c r="E924" s="181" t="s">
        <v>1538</v>
      </c>
      <c r="F924" s="185" t="s">
        <v>651</v>
      </c>
      <c r="G924" s="105"/>
      <c r="H924" s="105"/>
      <c r="I924" s="109"/>
    </row>
    <row r="925" spans="1:11" ht="19" customHeight="1" thickBot="1">
      <c r="A925" t="str">
        <f t="shared" si="47"/>
        <v xml:space="preserve">WBA </v>
      </c>
      <c r="B925" t="s">
        <v>210</v>
      </c>
      <c r="C925" s="58"/>
      <c r="D925" s="184"/>
      <c r="E925" s="178" t="s">
        <v>1484</v>
      </c>
      <c r="F925" s="186"/>
      <c r="G925" s="105"/>
      <c r="H925" s="105"/>
      <c r="I925" s="109"/>
    </row>
    <row r="926" spans="1:11" ht="20" thickBot="1">
      <c r="A926" t="str">
        <f t="shared" si="47"/>
        <v>WBA Net income</v>
      </c>
      <c r="B926" t="s">
        <v>210</v>
      </c>
      <c r="C926" s="58" t="s">
        <v>656</v>
      </c>
      <c r="D926" s="179" t="s">
        <v>656</v>
      </c>
      <c r="E926" s="187" t="s">
        <v>1486</v>
      </c>
      <c r="F926" s="188">
        <v>-2.9552</v>
      </c>
      <c r="G926" s="106" t="str">
        <f>LEFT(E926,I926-1)</f>
        <v>-265.00</v>
      </c>
      <c r="H926" s="106" t="str">
        <f>RIGHT(E926,1)</f>
        <v>M</v>
      </c>
      <c r="I926" s="110">
        <f>IF(FIND(H926,E926)=OR(1,2,3,4,5,6,7,8,9,0),FIND(H926,E926)+1,FIND(H926,E926))</f>
        <v>8</v>
      </c>
      <c r="J926" s="4">
        <f>IF(H926="B",G926*1000000000,IF(H926="M",G926*1000000,E926))</f>
        <v>-265000000</v>
      </c>
      <c r="K926" s="54" t="s">
        <v>33</v>
      </c>
    </row>
    <row r="927" spans="1:11" ht="39" thickBot="1">
      <c r="A927" t="str">
        <f t="shared" si="47"/>
        <v xml:space="preserve">WBA </v>
      </c>
      <c r="B927" t="s">
        <v>210</v>
      </c>
      <c r="C927" s="58"/>
      <c r="D927" s="180" t="s">
        <v>657</v>
      </c>
      <c r="E927" s="184"/>
      <c r="F927" s="189"/>
      <c r="G927" s="106"/>
      <c r="H927" s="106"/>
      <c r="I927" s="110"/>
    </row>
    <row r="928" spans="1:11" ht="20" thickBot="1">
      <c r="A928" t="str">
        <f t="shared" si="47"/>
        <v>WBA Cash from operations</v>
      </c>
      <c r="B928" t="s">
        <v>210</v>
      </c>
      <c r="C928" s="58" t="s">
        <v>681</v>
      </c>
      <c r="D928" s="179" t="s">
        <v>681</v>
      </c>
      <c r="E928" s="187" t="s">
        <v>1493</v>
      </c>
      <c r="F928" s="188">
        <v>0.50180000000000002</v>
      </c>
      <c r="G928" s="106" t="str">
        <f>LEFT(E928,I928-1)</f>
        <v>-140.00</v>
      </c>
      <c r="H928" s="106" t="str">
        <f>RIGHT(E928,1)</f>
        <v>M</v>
      </c>
      <c r="I928" s="110">
        <f>IF(FIND(H928,E928)=OR(1,2,3,4,5,6,7,8,9,0),FIND(H928,E928)+1,FIND(H928,E928))</f>
        <v>8</v>
      </c>
      <c r="J928" s="4">
        <f>IF(H928="B",G928*1000000000,IF(H928="M",G928*1000000,E928))</f>
        <v>-140000000</v>
      </c>
      <c r="K928" s="54" t="s">
        <v>718</v>
      </c>
    </row>
    <row r="929" spans="1:11" ht="20" thickBot="1">
      <c r="A929" t="str">
        <f t="shared" si="47"/>
        <v xml:space="preserve">WBA </v>
      </c>
      <c r="B929" t="s">
        <v>210</v>
      </c>
      <c r="C929" s="58"/>
      <c r="D929" s="180" t="s">
        <v>682</v>
      </c>
      <c r="E929" s="184"/>
      <c r="F929" s="189"/>
      <c r="G929" s="106"/>
      <c r="H929" s="106"/>
      <c r="I929" s="110"/>
    </row>
    <row r="930" spans="1:11" ht="20" thickBot="1">
      <c r="A930" t="str">
        <f t="shared" si="47"/>
        <v>WBA Cash from investing</v>
      </c>
      <c r="B930" t="s">
        <v>210</v>
      </c>
      <c r="C930" s="58" t="s">
        <v>683</v>
      </c>
      <c r="D930" s="179" t="s">
        <v>683</v>
      </c>
      <c r="E930" s="187" t="s">
        <v>1494</v>
      </c>
      <c r="F930" s="188">
        <v>-1.8940999999999999</v>
      </c>
      <c r="G930" s="106" t="str">
        <f>LEFT(E930,I930-1)</f>
        <v>-76.00</v>
      </c>
      <c r="H930" s="106" t="str">
        <f>RIGHT(E930,1)</f>
        <v>M</v>
      </c>
      <c r="I930" s="110">
        <f>IF(FIND(H930,E930)=OR(1,2,3,4,5,6,7,8,9,0),FIND(H930,E930)+1,FIND(H930,E930))</f>
        <v>7</v>
      </c>
      <c r="J930" s="4">
        <f>IF(H930="B",G930*1000000000,IF(H930="M",G930*1000000,E930))</f>
        <v>-76000000</v>
      </c>
      <c r="K930" s="54" t="s">
        <v>719</v>
      </c>
    </row>
    <row r="931" spans="1:11" ht="39" thickBot="1">
      <c r="A931" t="str">
        <f t="shared" si="47"/>
        <v xml:space="preserve">WBA </v>
      </c>
      <c r="B931" t="s">
        <v>210</v>
      </c>
      <c r="C931" s="58"/>
      <c r="D931" s="180" t="s">
        <v>684</v>
      </c>
      <c r="E931" s="184"/>
      <c r="F931" s="189"/>
      <c r="G931" s="106"/>
      <c r="H931" s="106"/>
      <c r="I931" s="110"/>
    </row>
    <row r="932" spans="1:11" ht="20" thickBot="1">
      <c r="A932" t="str">
        <f t="shared" si="47"/>
        <v>WBA Cash from financing</v>
      </c>
      <c r="B932" t="s">
        <v>210</v>
      </c>
      <c r="C932" s="58" t="s">
        <v>685</v>
      </c>
      <c r="D932" s="179" t="s">
        <v>685</v>
      </c>
      <c r="E932" s="187" t="s">
        <v>1495</v>
      </c>
      <c r="F932" s="188">
        <v>-10.059100000000001</v>
      </c>
      <c r="G932" s="106" t="str">
        <f>LEFT(E932,I932-1)</f>
        <v>-1.68</v>
      </c>
      <c r="H932" s="106" t="str">
        <f>RIGHT(E932,1)</f>
        <v>B</v>
      </c>
      <c r="I932" s="110">
        <f>IF(FIND(H932,E932)=OR(1,2,3,4,5,6,7,8,9,0),FIND(H932,E932)+1,FIND(H932,E932))</f>
        <v>6</v>
      </c>
      <c r="J932" s="4">
        <f>IF(H932="B",G932*1000000000,IF(H932="M",G932*1000000,E932))</f>
        <v>-1680000000</v>
      </c>
      <c r="K932" s="54" t="s">
        <v>720</v>
      </c>
    </row>
    <row r="933" spans="1:11" ht="39" thickBot="1">
      <c r="A933" t="str">
        <f t="shared" si="47"/>
        <v xml:space="preserve">WBA </v>
      </c>
      <c r="B933" t="s">
        <v>210</v>
      </c>
      <c r="C933" s="58"/>
      <c r="D933" s="180" t="s">
        <v>686</v>
      </c>
      <c r="E933" s="184"/>
      <c r="F933" s="189"/>
      <c r="G933" s="106"/>
      <c r="H933" s="106"/>
      <c r="I933" s="110"/>
    </row>
    <row r="934" spans="1:11" ht="20" thickBot="1">
      <c r="A934" t="str">
        <f t="shared" si="47"/>
        <v>WBA Net change in cash</v>
      </c>
      <c r="B934" t="s">
        <v>210</v>
      </c>
      <c r="C934" s="58" t="s">
        <v>687</v>
      </c>
      <c r="D934" s="179" t="s">
        <v>687</v>
      </c>
      <c r="E934" s="187" t="s">
        <v>1496</v>
      </c>
      <c r="F934" s="188">
        <v>-190</v>
      </c>
      <c r="G934" s="106" t="str">
        <f>LEFT(E934,I934-1)</f>
        <v>-1.91</v>
      </c>
      <c r="H934" s="106" t="str">
        <f>RIGHT(E934,1)</f>
        <v>B</v>
      </c>
      <c r="I934" s="110">
        <f>IF(FIND(H934,E934)=OR(1,2,3,4,5,6,7,8,9,0),FIND(H934,E934)+1,FIND(H934,E934))</f>
        <v>6</v>
      </c>
      <c r="J934" s="4">
        <f>IF(H934="B",G934*1000000000,IF(H934="M",G934*1000000,E934))</f>
        <v>-1910000000</v>
      </c>
      <c r="K934" s="54" t="s">
        <v>721</v>
      </c>
    </row>
    <row r="935" spans="1:11" ht="39" thickBot="1">
      <c r="A935" t="str">
        <f t="shared" si="47"/>
        <v xml:space="preserve">WBA </v>
      </c>
      <c r="B935" t="s">
        <v>210</v>
      </c>
      <c r="C935" s="58"/>
      <c r="D935" s="180" t="s">
        <v>688</v>
      </c>
      <c r="E935" s="184"/>
      <c r="F935" s="189"/>
      <c r="G935" s="106"/>
      <c r="H935" s="106"/>
      <c r="I935" s="110"/>
    </row>
    <row r="936" spans="1:11" ht="19">
      <c r="A936" t="str">
        <f t="shared" si="47"/>
        <v>WBA Free cash flow</v>
      </c>
      <c r="B936" t="s">
        <v>210</v>
      </c>
      <c r="C936" s="58" t="s">
        <v>689</v>
      </c>
      <c r="D936" s="179" t="s">
        <v>689</v>
      </c>
      <c r="E936" s="187" t="s">
        <v>1497</v>
      </c>
      <c r="F936" s="188">
        <v>1.8842000000000001</v>
      </c>
      <c r="G936" s="106" t="str">
        <f>LEFT(E936,I936-1)</f>
        <v>751.25</v>
      </c>
      <c r="H936" s="106" t="str">
        <f>RIGHT(E936,1)</f>
        <v>M</v>
      </c>
      <c r="I936" s="110">
        <f>IF(FIND(H936,E936)=OR(1,2,3,4,5,6,7,8,9,0),FIND(H936,E936)+1,FIND(H936,E936))</f>
        <v>7</v>
      </c>
      <c r="J936" s="4">
        <f>IF(H936="B",G936*1000000000,IF(H936="M",G936*1000000,E936))</f>
        <v>751250000</v>
      </c>
      <c r="K936" s="54" t="s">
        <v>722</v>
      </c>
    </row>
    <row r="937" spans="1:11" ht="39" thickBot="1">
      <c r="A937" t="str">
        <f t="shared" si="47"/>
        <v xml:space="preserve">WBA </v>
      </c>
      <c r="B937" t="s">
        <v>210</v>
      </c>
      <c r="D937" s="182" t="s">
        <v>690</v>
      </c>
      <c r="E937" s="192"/>
      <c r="F937" s="194"/>
    </row>
    <row r="940" spans="1:11" ht="28">
      <c r="C940" s="101" t="s">
        <v>773</v>
      </c>
    </row>
    <row r="941" spans="1:11">
      <c r="A941" t="str">
        <f t="shared" ref="A941" si="49">_xlfn.CONCAT(B941,C941)</f>
        <v>AMGN Web</v>
      </c>
      <c r="B941" t="s">
        <v>190</v>
      </c>
      <c r="C941" t="s">
        <v>850</v>
      </c>
      <c r="D941" s="1" t="s">
        <v>774</v>
      </c>
    </row>
    <row r="942" spans="1:11" ht="19" thickBot="1"/>
    <row r="943" spans="1:11" ht="27" thickBot="1">
      <c r="A943" t="str">
        <f t="shared" ref="A943" si="50">_xlfn.CONCAT(B943,C943)</f>
        <v>AMGN Income Statement</v>
      </c>
      <c r="B943" t="s">
        <v>190</v>
      </c>
      <c r="C943" s="57" t="s">
        <v>705</v>
      </c>
      <c r="D943" s="183" t="s">
        <v>650</v>
      </c>
      <c r="E943" s="181" t="s">
        <v>1537</v>
      </c>
      <c r="F943" s="185" t="s">
        <v>651</v>
      </c>
    </row>
    <row r="944" spans="1:11" ht="19" customHeight="1" thickBot="1">
      <c r="A944" t="str">
        <f t="shared" ref="A944:A992" si="51">_xlfn.CONCAT(B944,C944)</f>
        <v xml:space="preserve">AMGN </v>
      </c>
      <c r="B944" t="s">
        <v>190</v>
      </c>
      <c r="C944" s="58"/>
      <c r="D944" s="184"/>
      <c r="E944" s="178" t="s">
        <v>1035</v>
      </c>
      <c r="F944" s="186"/>
    </row>
    <row r="945" spans="1:11" ht="20" thickBot="1">
      <c r="A945" t="str">
        <f t="shared" si="51"/>
        <v>AMGN Sales</v>
      </c>
      <c r="B945" t="s">
        <v>190</v>
      </c>
      <c r="C945" s="58" t="s">
        <v>124</v>
      </c>
      <c r="D945" s="179" t="s">
        <v>652</v>
      </c>
      <c r="E945" s="187" t="s">
        <v>1184</v>
      </c>
      <c r="F945" s="188">
        <v>0.23180000000000001</v>
      </c>
      <c r="G945" s="106" t="str">
        <f>LEFT(E945,I945-1)</f>
        <v>8.50</v>
      </c>
      <c r="H945" s="106" t="str">
        <f>RIGHT(E945,1)</f>
        <v>B</v>
      </c>
      <c r="I945" s="110">
        <f>IF(FIND(H945,E945)=OR(1,2,3,4,5,6,7,8,9,0),FIND(H945,E945)+1,FIND(H945,E945))</f>
        <v>5</v>
      </c>
      <c r="J945" s="4">
        <f>IF(H945="B",G945*1000000000,IF(H945="M",G945*1000000,E945))</f>
        <v>8500000000</v>
      </c>
      <c r="K945" s="54" t="s">
        <v>691</v>
      </c>
    </row>
    <row r="946" spans="1:11" ht="58" thickBot="1">
      <c r="A946" t="str">
        <f t="shared" si="51"/>
        <v xml:space="preserve">AMGN </v>
      </c>
      <c r="B946" t="s">
        <v>190</v>
      </c>
      <c r="C946" s="58"/>
      <c r="D946" s="180" t="s">
        <v>653</v>
      </c>
      <c r="E946" s="184"/>
      <c r="F946" s="189"/>
      <c r="G946" s="106"/>
      <c r="H946" s="106"/>
      <c r="I946" s="110"/>
      <c r="K946" s="54" t="s">
        <v>692</v>
      </c>
    </row>
    <row r="947" spans="1:11" ht="20" thickBot="1">
      <c r="A947" t="str">
        <f t="shared" si="51"/>
        <v>AMGN Operating expense</v>
      </c>
      <c r="B947" t="s">
        <v>190</v>
      </c>
      <c r="C947" s="58" t="s">
        <v>654</v>
      </c>
      <c r="D947" s="179" t="s">
        <v>654</v>
      </c>
      <c r="E947" s="187" t="s">
        <v>970</v>
      </c>
      <c r="F947" s="188">
        <v>-2.6100000000000002E-2</v>
      </c>
      <c r="G947" s="106" t="str">
        <f>LEFT(E947,I947-1)</f>
        <v>3.14</v>
      </c>
      <c r="H947" s="106" t="str">
        <f>RIGHT(E947,1)</f>
        <v>B</v>
      </c>
      <c r="I947" s="110">
        <f>IF(FIND(H947,E947)=OR(1,2,3,4,5,6,7,8,9,0),FIND(H947,E947)+1,FIND(H947,E947))</f>
        <v>5</v>
      </c>
      <c r="J947" s="4">
        <f>IF(H947="B",G947*1000000000,IF(H947="M",G947*1000000,E947))</f>
        <v>3140000000</v>
      </c>
      <c r="K947" s="54" t="s">
        <v>693</v>
      </c>
    </row>
    <row r="948" spans="1:11" ht="39" thickBot="1">
      <c r="A948" t="str">
        <f t="shared" si="51"/>
        <v xml:space="preserve">AMGN </v>
      </c>
      <c r="B948" t="s">
        <v>190</v>
      </c>
      <c r="C948" s="58"/>
      <c r="D948" s="180" t="s">
        <v>655</v>
      </c>
      <c r="E948" s="184"/>
      <c r="F948" s="189"/>
      <c r="G948" s="106"/>
      <c r="H948" s="106"/>
      <c r="I948" s="110"/>
      <c r="K948" s="54" t="s">
        <v>694</v>
      </c>
    </row>
    <row r="949" spans="1:11" ht="20" thickBot="1">
      <c r="A949" t="str">
        <f t="shared" si="51"/>
        <v>AMGN Net income</v>
      </c>
      <c r="B949" t="s">
        <v>190</v>
      </c>
      <c r="C949" s="58" t="s">
        <v>656</v>
      </c>
      <c r="D949" s="179" t="s">
        <v>656</v>
      </c>
      <c r="E949" s="187" t="s">
        <v>838</v>
      </c>
      <c r="F949" s="188">
        <v>0.63580000000000003</v>
      </c>
      <c r="G949" s="106" t="str">
        <f>LEFT(E949,I949-1)</f>
        <v>2.83</v>
      </c>
      <c r="H949" s="106" t="str">
        <f>RIGHT(E949,1)</f>
        <v>B</v>
      </c>
      <c r="I949" s="110">
        <f>IF(FIND(H949,E949)=OR(1,2,3,4,5,6,7,8,9,0),FIND(H949,E949)+1,FIND(H949,E949))</f>
        <v>5</v>
      </c>
      <c r="J949" s="4">
        <f>IF(H949="B",G949*1000000000,IF(H949="M",G949*1000000,E949))</f>
        <v>2830000000</v>
      </c>
      <c r="K949" s="54" t="s">
        <v>33</v>
      </c>
    </row>
    <row r="950" spans="1:11" ht="58" thickBot="1">
      <c r="A950" t="str">
        <f t="shared" si="51"/>
        <v xml:space="preserve">AMGN </v>
      </c>
      <c r="B950" t="s">
        <v>190</v>
      </c>
      <c r="C950" s="58"/>
      <c r="D950" s="180" t="s">
        <v>657</v>
      </c>
      <c r="E950" s="184"/>
      <c r="F950" s="189"/>
      <c r="G950" s="106"/>
      <c r="H950" s="106"/>
      <c r="I950" s="110"/>
      <c r="K950" s="54" t="s">
        <v>695</v>
      </c>
    </row>
    <row r="951" spans="1:11" ht="20" thickBot="1">
      <c r="A951" t="str">
        <f t="shared" si="51"/>
        <v>AMGN Net profit margin</v>
      </c>
      <c r="B951" t="s">
        <v>190</v>
      </c>
      <c r="C951" s="58" t="s">
        <v>658</v>
      </c>
      <c r="D951" s="179" t="s">
        <v>658</v>
      </c>
      <c r="E951" s="187">
        <v>33.28</v>
      </c>
      <c r="F951" s="188">
        <v>0.32800000000000001</v>
      </c>
      <c r="G951" s="106" t="str">
        <f>LEFT(E951,I951-1)</f>
        <v>33.2</v>
      </c>
      <c r="H951" s="106" t="str">
        <f>RIGHT(E951,1)</f>
        <v>8</v>
      </c>
      <c r="I951" s="110">
        <f>IF(FIND(H951,E951)=OR(1,2,3,4,5,6,7,8,9,0),FIND(H951,E951)+1,FIND(H951,E951))</f>
        <v>5</v>
      </c>
      <c r="J951" s="4">
        <f>IF(H951="B",G951*1000000000,IF(H951="M",G951*1000000,E951))</f>
        <v>33.28</v>
      </c>
      <c r="K951" s="54" t="s">
        <v>696</v>
      </c>
    </row>
    <row r="952" spans="1:11" ht="39" thickBot="1">
      <c r="A952" t="str">
        <f t="shared" si="51"/>
        <v xml:space="preserve">AMGN </v>
      </c>
      <c r="B952" t="s">
        <v>190</v>
      </c>
      <c r="C952" s="58"/>
      <c r="D952" s="180" t="s">
        <v>659</v>
      </c>
      <c r="E952" s="184"/>
      <c r="F952" s="189"/>
      <c r="G952" s="106"/>
      <c r="H952" s="106"/>
      <c r="I952" s="110"/>
      <c r="K952" s="54" t="s">
        <v>697</v>
      </c>
    </row>
    <row r="953" spans="1:11" ht="20" thickBot="1">
      <c r="A953" t="str">
        <f t="shared" si="51"/>
        <v>AMGN EPS</v>
      </c>
      <c r="B953" t="s">
        <v>190</v>
      </c>
      <c r="C953" s="58" t="s">
        <v>113</v>
      </c>
      <c r="D953" s="179" t="s">
        <v>112</v>
      </c>
      <c r="E953" s="187">
        <v>5.58</v>
      </c>
      <c r="F953" s="188">
        <v>0.125</v>
      </c>
      <c r="G953" s="106" t="str">
        <f>LEFT(E953,I953-1)</f>
        <v>5.5</v>
      </c>
      <c r="H953" s="106" t="str">
        <f>RIGHT(E953,1)</f>
        <v>8</v>
      </c>
      <c r="I953" s="110">
        <f>IF(FIND(H953,E953)=OR(1,2,3,4,5,6,7,8,9,0),FIND(H953,E953)+1,FIND(H953,E953))</f>
        <v>4</v>
      </c>
      <c r="J953" s="4">
        <f>IF(H953="B",G953*1000000000,IF(H953="M",G953*1000000,E953))</f>
        <v>5.58</v>
      </c>
      <c r="K953" s="54" t="s">
        <v>698</v>
      </c>
    </row>
    <row r="954" spans="1:11" ht="39" thickBot="1">
      <c r="A954" t="str">
        <f t="shared" si="51"/>
        <v xml:space="preserve">AMGN </v>
      </c>
      <c r="B954" t="s">
        <v>190</v>
      </c>
      <c r="C954" s="58"/>
      <c r="D954" s="180" t="s">
        <v>660</v>
      </c>
      <c r="E954" s="184"/>
      <c r="F954" s="189"/>
      <c r="G954" s="106"/>
      <c r="H954" s="106"/>
      <c r="I954" s="110"/>
      <c r="K954" s="54" t="s">
        <v>699</v>
      </c>
    </row>
    <row r="955" spans="1:11" ht="20" thickBot="1">
      <c r="A955" t="str">
        <f t="shared" si="51"/>
        <v>AMGN EBITDA</v>
      </c>
      <c r="B955" t="s">
        <v>190</v>
      </c>
      <c r="C955" s="58" t="s">
        <v>126</v>
      </c>
      <c r="D955" s="179" t="s">
        <v>126</v>
      </c>
      <c r="E955" s="187" t="s">
        <v>1185</v>
      </c>
      <c r="F955" s="188">
        <v>0.24590000000000001</v>
      </c>
      <c r="G955" s="106" t="str">
        <f>LEFT(E955,I955-1)</f>
        <v>3.45</v>
      </c>
      <c r="H955" s="106" t="str">
        <f>RIGHT(E955,1)</f>
        <v>B</v>
      </c>
      <c r="I955" s="110">
        <f>IF(FIND(H955,E955)=OR(1,2,3,4,5,6,7,8,9,0),FIND(H955,E955)+1,FIND(H955,E955))</f>
        <v>5</v>
      </c>
      <c r="J955" s="4">
        <f>IF(H955="B",G955*1000000000,IF(H955="M",G955*1000000,E955))</f>
        <v>3450000000</v>
      </c>
      <c r="K955" s="54" t="s">
        <v>126</v>
      </c>
    </row>
    <row r="956" spans="1:11" ht="77" thickBot="1">
      <c r="A956" t="str">
        <f t="shared" si="51"/>
        <v xml:space="preserve">AMGN </v>
      </c>
      <c r="B956" t="s">
        <v>190</v>
      </c>
      <c r="C956" s="58"/>
      <c r="D956" s="180" t="s">
        <v>661</v>
      </c>
      <c r="E956" s="184"/>
      <c r="F956" s="189"/>
      <c r="G956" s="106"/>
      <c r="H956" s="106"/>
      <c r="I956" s="110"/>
      <c r="K956" s="54" t="s">
        <v>700</v>
      </c>
    </row>
    <row r="957" spans="1:11" ht="20" thickBot="1">
      <c r="A957" t="str">
        <f t="shared" si="51"/>
        <v>AMGN Tax</v>
      </c>
      <c r="B957" t="s">
        <v>190</v>
      </c>
      <c r="C957" s="58" t="s">
        <v>725</v>
      </c>
      <c r="D957" s="179" t="s">
        <v>662</v>
      </c>
      <c r="E957" s="190">
        <v>8.7400000000000005E-2</v>
      </c>
      <c r="F957" s="187" t="s">
        <v>664</v>
      </c>
      <c r="G957" s="106" t="str">
        <f>LEFT(E957,I957-1)</f>
        <v>0.087</v>
      </c>
      <c r="H957" s="106" t="str">
        <f>RIGHT(E957,1)</f>
        <v>4</v>
      </c>
      <c r="I957" s="110">
        <f>IF(FIND(H957,E957)=OR(1,2,3,4,5,6,7,8,9,0),FIND(H957,E957)+1,FIND(H957,E957))</f>
        <v>6</v>
      </c>
      <c r="J957" s="4">
        <f>IF(H957="B",G957*1000000000,IF(H957="M",G957*1000000,E957))</f>
        <v>8.7400000000000005E-2</v>
      </c>
      <c r="K957" s="54" t="s">
        <v>701</v>
      </c>
    </row>
    <row r="958" spans="1:11" ht="20" thickBot="1">
      <c r="A958" t="str">
        <f t="shared" si="51"/>
        <v xml:space="preserve">AMGN </v>
      </c>
      <c r="B958" t="s">
        <v>190</v>
      </c>
      <c r="C958" s="58"/>
      <c r="D958" s="182" t="s">
        <v>663</v>
      </c>
      <c r="E958" s="191"/>
      <c r="F958" s="192"/>
      <c r="G958" s="107"/>
      <c r="H958" s="107"/>
      <c r="I958" s="111"/>
    </row>
    <row r="959" spans="1:11" ht="19" thickBot="1">
      <c r="A959" t="str">
        <f t="shared" si="51"/>
        <v xml:space="preserve">AMGN </v>
      </c>
      <c r="B959" t="s">
        <v>190</v>
      </c>
      <c r="C959" s="58"/>
    </row>
    <row r="960" spans="1:11" ht="27" thickBot="1">
      <c r="A960" t="str">
        <f t="shared" si="51"/>
        <v>AMGN Balance Sheet</v>
      </c>
      <c r="B960" t="s">
        <v>190</v>
      </c>
      <c r="C960" s="57" t="s">
        <v>706</v>
      </c>
      <c r="D960" s="183" t="s">
        <v>650</v>
      </c>
      <c r="E960" s="181" t="s">
        <v>1537</v>
      </c>
      <c r="F960" s="185" t="s">
        <v>651</v>
      </c>
      <c r="G960" s="105"/>
      <c r="H960" s="105"/>
      <c r="I960" s="109"/>
    </row>
    <row r="961" spans="1:11" ht="19" customHeight="1" thickBot="1">
      <c r="A961" t="str">
        <f t="shared" si="51"/>
        <v xml:space="preserve">AMGN </v>
      </c>
      <c r="B961" t="s">
        <v>190</v>
      </c>
      <c r="C961" s="58"/>
      <c r="D961" s="184"/>
      <c r="E961" s="178" t="s">
        <v>1035</v>
      </c>
      <c r="F961" s="186"/>
      <c r="G961" s="105"/>
      <c r="H961" s="105"/>
      <c r="I961" s="109"/>
    </row>
    <row r="962" spans="1:11" ht="20" thickBot="1">
      <c r="A962" t="str">
        <f t="shared" si="51"/>
        <v>AMGN Cash and short-term investments</v>
      </c>
      <c r="B962" t="s">
        <v>190</v>
      </c>
      <c r="C962" s="58" t="s">
        <v>665</v>
      </c>
      <c r="D962" s="179" t="s">
        <v>665</v>
      </c>
      <c r="E962" s="187" t="s">
        <v>1186</v>
      </c>
      <c r="F962" s="188">
        <v>-0.74060000000000004</v>
      </c>
      <c r="G962" s="106" t="str">
        <f>LEFT(E962,I962-1)</f>
        <v>9.01</v>
      </c>
      <c r="H962" s="106" t="str">
        <f>RIGHT(E962,1)</f>
        <v>B</v>
      </c>
      <c r="I962" s="110">
        <f>IF(FIND(H962,E962)=OR(1,2,3,4,5,6,7,8,9,0),FIND(H962,E962)+1,FIND(H962,E962))</f>
        <v>5</v>
      </c>
      <c r="J962" s="4">
        <f t="shared" ref="J962:J963" si="52">IF(H962="B",G962*1000000000,IF(H962="M",G962*1000000,E962))</f>
        <v>9010000000</v>
      </c>
      <c r="K962" s="54" t="s">
        <v>702</v>
      </c>
    </row>
    <row r="963" spans="1:11" ht="39" thickBot="1">
      <c r="A963" t="str">
        <f t="shared" si="51"/>
        <v xml:space="preserve">AMGN </v>
      </c>
      <c r="B963" t="s">
        <v>190</v>
      </c>
      <c r="C963" s="58"/>
      <c r="D963" s="180" t="s">
        <v>666</v>
      </c>
      <c r="E963" s="184"/>
      <c r="F963" s="189"/>
      <c r="G963" s="106"/>
      <c r="H963" s="106"/>
      <c r="I963" s="110"/>
      <c r="J963" s="4">
        <f t="shared" si="52"/>
        <v>0</v>
      </c>
    </row>
    <row r="964" spans="1:11" ht="20" thickBot="1">
      <c r="A964" t="str">
        <f t="shared" si="51"/>
        <v>AMGN Total assets</v>
      </c>
      <c r="B964" t="s">
        <v>190</v>
      </c>
      <c r="C964" s="58" t="s">
        <v>667</v>
      </c>
      <c r="D964" s="179" t="s">
        <v>667</v>
      </c>
      <c r="E964" s="187" t="s">
        <v>1187</v>
      </c>
      <c r="F964" s="188">
        <v>3.8999999999999998E-3</v>
      </c>
      <c r="G964" s="106" t="str">
        <f>LEFT(E964,I964-1)</f>
        <v>90.88</v>
      </c>
      <c r="H964" s="106" t="str">
        <f>RIGHT(E964,1)</f>
        <v>B</v>
      </c>
      <c r="I964" s="110">
        <f>IF(FIND(H964,E964)=OR(1,2,3,4,5,6,7,8,9,0),FIND(H964,E964)+1,FIND(H964,E964))</f>
        <v>6</v>
      </c>
      <c r="K964" s="54" t="s">
        <v>703</v>
      </c>
    </row>
    <row r="965" spans="1:11" ht="20" thickBot="1">
      <c r="A965" t="str">
        <f t="shared" si="51"/>
        <v xml:space="preserve">AMGN </v>
      </c>
      <c r="B965" t="s">
        <v>190</v>
      </c>
      <c r="C965" s="58"/>
      <c r="D965" s="180" t="s">
        <v>668</v>
      </c>
      <c r="E965" s="184"/>
      <c r="F965" s="189"/>
      <c r="G965" s="106"/>
      <c r="H965" s="106"/>
      <c r="I965" s="110"/>
    </row>
    <row r="966" spans="1:11" ht="20" thickBot="1">
      <c r="A966" t="str">
        <f t="shared" si="51"/>
        <v>AMGN Total debt</v>
      </c>
      <c r="B966" t="s">
        <v>190</v>
      </c>
      <c r="C966" s="58" t="s">
        <v>723</v>
      </c>
      <c r="D966" s="179" t="s">
        <v>669</v>
      </c>
      <c r="E966" s="187" t="s">
        <v>1188</v>
      </c>
      <c r="F966" s="188">
        <v>5.7999999999999996E-3</v>
      </c>
      <c r="G966" s="106" t="str">
        <f>LEFT(E966,I966-1)</f>
        <v>83.36</v>
      </c>
      <c r="H966" s="106" t="str">
        <f>RIGHT(E966,1)</f>
        <v>B</v>
      </c>
      <c r="I966" s="110">
        <f>IF(FIND(H966,E966)=OR(1,2,3,4,5,6,7,8,9,0),FIND(H966,E966)+1,FIND(H966,E966))</f>
        <v>6</v>
      </c>
      <c r="J966" s="4">
        <f>IF(H966="B",G966*1000000000,IF(H966="M",G966*1000000,E966))</f>
        <v>83360000000</v>
      </c>
      <c r="K966" s="54" t="s">
        <v>704</v>
      </c>
    </row>
    <row r="967" spans="1:11" ht="20" thickBot="1">
      <c r="A967" t="str">
        <f t="shared" si="51"/>
        <v xml:space="preserve">AMGN </v>
      </c>
      <c r="B967" t="s">
        <v>190</v>
      </c>
      <c r="C967" s="58"/>
      <c r="D967" s="180" t="s">
        <v>670</v>
      </c>
      <c r="E967" s="184"/>
      <c r="F967" s="189"/>
      <c r="G967" s="106"/>
      <c r="H967" s="106"/>
      <c r="I967" s="110"/>
    </row>
    <row r="968" spans="1:11" ht="20" thickBot="1">
      <c r="A968" t="str">
        <f t="shared" si="51"/>
        <v>AMGN Total equity</v>
      </c>
      <c r="B968" t="s">
        <v>190</v>
      </c>
      <c r="C968" s="58" t="s">
        <v>671</v>
      </c>
      <c r="D968" s="179" t="s">
        <v>671</v>
      </c>
      <c r="E968" s="187" t="s">
        <v>1189</v>
      </c>
      <c r="F968" s="187" t="s">
        <v>664</v>
      </c>
      <c r="G968" s="106" t="str">
        <f>LEFT(E968,I968-1)</f>
        <v>7.53</v>
      </c>
      <c r="H968" s="106" t="str">
        <f>RIGHT(E968,1)</f>
        <v>B</v>
      </c>
      <c r="I968" s="110">
        <f>IF(FIND(H968,E968)=OR(1,2,3,4,5,6,7,8,9,0),FIND(H968,E968)+1,FIND(H968,E968))</f>
        <v>5</v>
      </c>
      <c r="J968" s="4">
        <f>IF(H968="B",G968*1000000000,IF(H968="M",G968*1000000,E968))</f>
        <v>7530000000</v>
      </c>
      <c r="K968" s="54" t="s">
        <v>713</v>
      </c>
    </row>
    <row r="969" spans="1:11" ht="39" thickBot="1">
      <c r="A969" t="str">
        <f t="shared" si="51"/>
        <v xml:space="preserve">AMGN </v>
      </c>
      <c r="B969" t="s">
        <v>190</v>
      </c>
      <c r="C969" s="58"/>
      <c r="D969" s="180" t="s">
        <v>672</v>
      </c>
      <c r="E969" s="184"/>
      <c r="F969" s="184"/>
      <c r="G969" s="107"/>
      <c r="H969" s="107"/>
      <c r="I969" s="111"/>
    </row>
    <row r="970" spans="1:11" ht="20" thickBot="1">
      <c r="A970" t="str">
        <f t="shared" si="51"/>
        <v>AMGN Shares outstanding</v>
      </c>
      <c r="B970" t="s">
        <v>190</v>
      </c>
      <c r="C970" s="58" t="s">
        <v>673</v>
      </c>
      <c r="D970" s="179" t="s">
        <v>673</v>
      </c>
      <c r="E970" s="187" t="s">
        <v>1190</v>
      </c>
      <c r="F970" s="187" t="s">
        <v>664</v>
      </c>
      <c r="G970" s="106" t="str">
        <f>LEFT(E970,I970-1)</f>
        <v>537.53</v>
      </c>
      <c r="H970" s="106" t="str">
        <f>RIGHT(E970,1)</f>
        <v>M</v>
      </c>
      <c r="I970" s="110">
        <f>IF(FIND(H970,E970)=OR(1,2,3,4,5,6,7,8,9,0),FIND(H970,E970)+1,FIND(H970,E970))</f>
        <v>7</v>
      </c>
      <c r="J970" s="4">
        <f>IF(H970="B",G970*1000000000,IF(H970="M",G970*1000000,E970))</f>
        <v>537530000</v>
      </c>
      <c r="K970" s="54" t="s">
        <v>714</v>
      </c>
    </row>
    <row r="971" spans="1:11" ht="39" thickBot="1">
      <c r="A971" t="str">
        <f t="shared" si="51"/>
        <v xml:space="preserve">AMGN </v>
      </c>
      <c r="B971" t="s">
        <v>190</v>
      </c>
      <c r="C971" s="58"/>
      <c r="D971" s="180" t="s">
        <v>674</v>
      </c>
      <c r="E971" s="184"/>
      <c r="F971" s="184"/>
      <c r="G971" s="107"/>
      <c r="H971" s="107"/>
      <c r="I971" s="111"/>
    </row>
    <row r="972" spans="1:11" ht="20" thickBot="1">
      <c r="A972" t="str">
        <f t="shared" si="51"/>
        <v>AMGN P/BV</v>
      </c>
      <c r="B972" t="s">
        <v>190</v>
      </c>
      <c r="C972" s="58" t="s">
        <v>105</v>
      </c>
      <c r="D972" s="179" t="s">
        <v>675</v>
      </c>
      <c r="E972" s="187">
        <v>19.850000000000001</v>
      </c>
      <c r="F972" s="187" t="s">
        <v>664</v>
      </c>
      <c r="G972" s="106" t="str">
        <f>LEFT(E972,I972-1)</f>
        <v>19.8</v>
      </c>
      <c r="H972" s="106" t="str">
        <f>RIGHT(E972,1)</f>
        <v>5</v>
      </c>
      <c r="I972" s="110">
        <f>IF(FIND(H972,E972)=OR(1,2,3,4,5,6,7,8,9,0),FIND(H972,E972)+1,FIND(H972,E972))</f>
        <v>5</v>
      </c>
      <c r="J972" s="4">
        <f>IF(H972="B",G972*1000000000,IF(H972="M",G972*1000000,E972))</f>
        <v>19.850000000000001</v>
      </c>
      <c r="K972" s="54" t="s">
        <v>715</v>
      </c>
    </row>
    <row r="973" spans="1:11" ht="58" thickBot="1">
      <c r="A973" t="str">
        <f t="shared" si="51"/>
        <v xml:space="preserve">AMGN </v>
      </c>
      <c r="B973" t="s">
        <v>190</v>
      </c>
      <c r="C973" s="58"/>
      <c r="D973" s="180" t="s">
        <v>676</v>
      </c>
      <c r="E973" s="184"/>
      <c r="F973" s="184"/>
      <c r="G973" s="107"/>
      <c r="H973" s="107"/>
      <c r="I973" s="111"/>
    </row>
    <row r="974" spans="1:11" ht="20" thickBot="1">
      <c r="A974" t="str">
        <f t="shared" si="51"/>
        <v>AMGN Return on assets</v>
      </c>
      <c r="B974" t="s">
        <v>190</v>
      </c>
      <c r="C974" s="58" t="s">
        <v>677</v>
      </c>
      <c r="D974" s="179" t="s">
        <v>677</v>
      </c>
      <c r="E974" s="190">
        <v>5.6500000000000002E-2</v>
      </c>
      <c r="F974" s="187" t="s">
        <v>664</v>
      </c>
      <c r="G974" s="106" t="str">
        <f>LEFT(E974,I974-1)</f>
        <v>0.0</v>
      </c>
      <c r="H974" s="106" t="str">
        <f>RIGHT(E974,1)</f>
        <v>5</v>
      </c>
      <c r="I974" s="110">
        <f>IF(FIND(H974,E974)=OR(1,2,3,4,5,6,7,8,9,0),FIND(H974,E974)+1,FIND(H974,E974))</f>
        <v>4</v>
      </c>
      <c r="J974" s="4">
        <f>IF(H974="B",G974*1000000000,IF(H974="M",G974*1000000,E974))</f>
        <v>5.6500000000000002E-2</v>
      </c>
      <c r="K974" s="54" t="s">
        <v>716</v>
      </c>
    </row>
    <row r="975" spans="1:11" ht="39" thickBot="1">
      <c r="A975" t="str">
        <f t="shared" si="51"/>
        <v xml:space="preserve">AMGN </v>
      </c>
      <c r="B975" t="s">
        <v>190</v>
      </c>
      <c r="C975" s="58"/>
      <c r="D975" s="180" t="s">
        <v>678</v>
      </c>
      <c r="E975" s="193"/>
      <c r="F975" s="184"/>
      <c r="G975" s="107"/>
      <c r="H975" s="107"/>
      <c r="I975" s="111"/>
    </row>
    <row r="976" spans="1:11" ht="20" thickBot="1">
      <c r="A976" t="str">
        <f t="shared" si="51"/>
        <v>AMGN Return on capital</v>
      </c>
      <c r="B976" t="s">
        <v>190</v>
      </c>
      <c r="C976" s="58" t="s">
        <v>679</v>
      </c>
      <c r="D976" s="179" t="s">
        <v>679</v>
      </c>
      <c r="E976" s="190">
        <v>7.5200000000000003E-2</v>
      </c>
      <c r="F976" s="187" t="s">
        <v>664</v>
      </c>
      <c r="G976" s="106" t="str">
        <f>LEFT(E976,I976-1)</f>
        <v>0.075</v>
      </c>
      <c r="H976" s="106" t="str">
        <f>RIGHT(E976,1)</f>
        <v>2</v>
      </c>
      <c r="I976" s="110">
        <f>IF(FIND(H976,E976)=OR(1,2,3,4,5,6,7,8,9,0),FIND(H976,E976)+1,FIND(H976,E976))</f>
        <v>6</v>
      </c>
      <c r="J976" s="4">
        <f>IF(H976="B",G976*1000000000,IF(H976="M",G976*1000000,E976))</f>
        <v>7.5200000000000003E-2</v>
      </c>
      <c r="K976" s="54" t="s">
        <v>717</v>
      </c>
    </row>
    <row r="977" spans="1:11" ht="39" thickBot="1">
      <c r="A977" t="str">
        <f t="shared" si="51"/>
        <v xml:space="preserve">AMGN </v>
      </c>
      <c r="B977" t="s">
        <v>190</v>
      </c>
      <c r="C977" s="58"/>
      <c r="D977" s="182" t="s">
        <v>680</v>
      </c>
      <c r="E977" s="191"/>
      <c r="F977" s="192"/>
      <c r="G977" s="107"/>
      <c r="H977" s="107"/>
      <c r="I977" s="111"/>
    </row>
    <row r="978" spans="1:11" ht="19" thickBot="1">
      <c r="A978" t="str">
        <f t="shared" si="51"/>
        <v xml:space="preserve">AMGN </v>
      </c>
      <c r="B978" t="s">
        <v>190</v>
      </c>
      <c r="C978" s="58"/>
    </row>
    <row r="979" spans="1:11" ht="27" thickBot="1">
      <c r="A979" t="str">
        <f t="shared" si="51"/>
        <v>AMGN Cash Flow</v>
      </c>
      <c r="B979" t="s">
        <v>190</v>
      </c>
      <c r="C979" s="57" t="s">
        <v>707</v>
      </c>
      <c r="D979" s="183" t="s">
        <v>650</v>
      </c>
      <c r="E979" s="181" t="s">
        <v>1537</v>
      </c>
      <c r="F979" s="185" t="s">
        <v>651</v>
      </c>
      <c r="G979" s="105"/>
      <c r="H979" s="105"/>
      <c r="I979" s="109"/>
    </row>
    <row r="980" spans="1:11" ht="19" customHeight="1" thickBot="1">
      <c r="A980" t="str">
        <f t="shared" si="51"/>
        <v xml:space="preserve">AMGN </v>
      </c>
      <c r="B980" t="s">
        <v>190</v>
      </c>
      <c r="C980" s="58"/>
      <c r="D980" s="184"/>
      <c r="E980" s="178" t="s">
        <v>1035</v>
      </c>
      <c r="F980" s="186"/>
      <c r="G980" s="105"/>
      <c r="H980" s="105"/>
      <c r="I980" s="109"/>
    </row>
    <row r="981" spans="1:11" ht="20" thickBot="1">
      <c r="A981" t="str">
        <f t="shared" si="51"/>
        <v>AMGN Net income</v>
      </c>
      <c r="B981" t="s">
        <v>190</v>
      </c>
      <c r="C981" s="58" t="s">
        <v>656</v>
      </c>
      <c r="D981" s="179" t="s">
        <v>656</v>
      </c>
      <c r="E981" s="187" t="s">
        <v>838</v>
      </c>
      <c r="F981" s="188">
        <v>0.63580000000000003</v>
      </c>
      <c r="G981" s="106" t="str">
        <f>LEFT(E981,I981-1)</f>
        <v>2.83</v>
      </c>
      <c r="H981" s="106" t="str">
        <f>RIGHT(E981,1)</f>
        <v>B</v>
      </c>
      <c r="I981" s="110">
        <f>IF(FIND(H981,E981)=OR(1,2,3,4,5,6,7,8,9,0),FIND(H981,E981)+1,FIND(H981,E981))</f>
        <v>5</v>
      </c>
      <c r="J981" s="4">
        <f>IF(H981="B",G981*1000000000,IF(H981="M",G981*1000000,E981))</f>
        <v>2830000000</v>
      </c>
      <c r="K981" s="54" t="s">
        <v>33</v>
      </c>
    </row>
    <row r="982" spans="1:11" ht="39" thickBot="1">
      <c r="A982" t="str">
        <f t="shared" si="51"/>
        <v xml:space="preserve">AMGN </v>
      </c>
      <c r="B982" t="s">
        <v>190</v>
      </c>
      <c r="C982" s="58"/>
      <c r="D982" s="180" t="s">
        <v>657</v>
      </c>
      <c r="E982" s="184"/>
      <c r="F982" s="189"/>
      <c r="G982" s="106"/>
      <c r="H982" s="106"/>
      <c r="I982" s="110"/>
    </row>
    <row r="983" spans="1:11" ht="20" thickBot="1">
      <c r="A983" t="str">
        <f t="shared" si="51"/>
        <v>AMGN Cash from operations</v>
      </c>
      <c r="B983" t="s">
        <v>190</v>
      </c>
      <c r="C983" s="58" t="s">
        <v>681</v>
      </c>
      <c r="D983" s="179" t="s">
        <v>681</v>
      </c>
      <c r="E983" s="187" t="s">
        <v>793</v>
      </c>
      <c r="F983" s="188">
        <v>0.29380000000000001</v>
      </c>
      <c r="G983" s="106" t="str">
        <f>LEFT(E983,I983-1)</f>
        <v>3.57</v>
      </c>
      <c r="H983" s="106" t="str">
        <f>RIGHT(E983,1)</f>
        <v>B</v>
      </c>
      <c r="I983" s="110">
        <f>IF(FIND(H983,E983)=OR(1,2,3,4,5,6,7,8,9,0),FIND(H983,E983)+1,FIND(H983,E983))</f>
        <v>5</v>
      </c>
      <c r="J983" s="4">
        <f>IF(H983="B",G983*1000000000,IF(H983="M",G983*1000000,E983))</f>
        <v>3570000000</v>
      </c>
      <c r="K983" s="54" t="s">
        <v>718</v>
      </c>
    </row>
    <row r="984" spans="1:11" ht="20" thickBot="1">
      <c r="A984" t="str">
        <f t="shared" si="51"/>
        <v xml:space="preserve">AMGN </v>
      </c>
      <c r="B984" t="s">
        <v>190</v>
      </c>
      <c r="C984" s="58"/>
      <c r="D984" s="180" t="s">
        <v>682</v>
      </c>
      <c r="E984" s="184"/>
      <c r="F984" s="189"/>
      <c r="G984" s="106"/>
      <c r="H984" s="106"/>
      <c r="I984" s="110"/>
    </row>
    <row r="985" spans="1:11" ht="20" thickBot="1">
      <c r="A985" t="str">
        <f t="shared" si="51"/>
        <v>AMGN Cash from investing</v>
      </c>
      <c r="B985" t="s">
        <v>190</v>
      </c>
      <c r="C985" s="58" t="s">
        <v>683</v>
      </c>
      <c r="D985" s="179" t="s">
        <v>683</v>
      </c>
      <c r="E985" s="187" t="s">
        <v>1191</v>
      </c>
      <c r="F985" s="188">
        <v>0.19850000000000001</v>
      </c>
      <c r="G985" s="106" t="str">
        <f>LEFT(E985,I985-1)</f>
        <v>-210.00</v>
      </c>
      <c r="H985" s="106" t="str">
        <f>RIGHT(E985,1)</f>
        <v>M</v>
      </c>
      <c r="I985" s="110">
        <f>IF(FIND(H985,E985)=OR(1,2,3,4,5,6,7,8,9,0),FIND(H985,E985)+1,FIND(H985,E985))</f>
        <v>8</v>
      </c>
      <c r="J985" s="4">
        <f>IF(H985="B",G985*1000000000,IF(H985="M",G985*1000000,E985))</f>
        <v>-210000000</v>
      </c>
      <c r="K985" s="54" t="s">
        <v>719</v>
      </c>
    </row>
    <row r="986" spans="1:11" ht="39" thickBot="1">
      <c r="A986" t="str">
        <f t="shared" si="51"/>
        <v xml:space="preserve">AMGN </v>
      </c>
      <c r="B986" t="s">
        <v>190</v>
      </c>
      <c r="C986" s="58"/>
      <c r="D986" s="180" t="s">
        <v>684</v>
      </c>
      <c r="E986" s="184"/>
      <c r="F986" s="189"/>
      <c r="G986" s="106"/>
      <c r="H986" s="106"/>
      <c r="I986" s="110"/>
    </row>
    <row r="987" spans="1:11" ht="20" thickBot="1">
      <c r="A987" t="str">
        <f t="shared" si="51"/>
        <v>AMGN Cash from financing</v>
      </c>
      <c r="B987" t="s">
        <v>190</v>
      </c>
      <c r="C987" s="58" t="s">
        <v>685</v>
      </c>
      <c r="D987" s="179" t="s">
        <v>685</v>
      </c>
      <c r="E987" s="187" t="s">
        <v>1192</v>
      </c>
      <c r="F987" s="188">
        <v>-0.82089999999999996</v>
      </c>
      <c r="G987" s="106" t="str">
        <f>LEFT(E987,I987-1)</f>
        <v>-3.65</v>
      </c>
      <c r="H987" s="106" t="str">
        <f>RIGHT(E987,1)</f>
        <v>B</v>
      </c>
      <c r="I987" s="110">
        <f>IF(FIND(H987,E987)=OR(1,2,3,4,5,6,7,8,9,0),FIND(H987,E987)+1,FIND(H987,E987))</f>
        <v>6</v>
      </c>
      <c r="J987" s="4">
        <f>IF(H987="B",G987*1000000000,IF(H987="M",G987*1000000,E987))</f>
        <v>-3650000000</v>
      </c>
      <c r="K987" s="54" t="s">
        <v>720</v>
      </c>
    </row>
    <row r="988" spans="1:11" ht="39" thickBot="1">
      <c r="A988" t="str">
        <f t="shared" si="51"/>
        <v xml:space="preserve">AMGN </v>
      </c>
      <c r="B988" t="s">
        <v>190</v>
      </c>
      <c r="C988" s="58"/>
      <c r="D988" s="180" t="s">
        <v>686</v>
      </c>
      <c r="E988" s="184"/>
      <c r="F988" s="189"/>
      <c r="G988" s="106"/>
      <c r="H988" s="106"/>
      <c r="I988" s="110"/>
    </row>
    <row r="989" spans="1:11" ht="20" thickBot="1">
      <c r="A989" t="str">
        <f t="shared" si="51"/>
        <v>AMGN Net change in cash</v>
      </c>
      <c r="B989" t="s">
        <v>190</v>
      </c>
      <c r="C989" s="58" t="s">
        <v>687</v>
      </c>
      <c r="D989" s="179" t="s">
        <v>687</v>
      </c>
      <c r="E989" s="187" t="s">
        <v>1193</v>
      </c>
      <c r="F989" s="188">
        <v>-1.5882000000000001</v>
      </c>
      <c r="G989" s="106" t="str">
        <f>LEFT(E989,I989-1)</f>
        <v>-290.00</v>
      </c>
      <c r="H989" s="106" t="str">
        <f>RIGHT(E989,1)</f>
        <v>M</v>
      </c>
      <c r="I989" s="110">
        <f>IF(FIND(H989,E989)=OR(1,2,3,4,5,6,7,8,9,0),FIND(H989,E989)+1,FIND(H989,E989))</f>
        <v>8</v>
      </c>
      <c r="J989" s="4">
        <f>IF(H989="B",G989*1000000000,IF(H989="M",G989*1000000,E989))</f>
        <v>-290000000</v>
      </c>
      <c r="K989" s="54" t="s">
        <v>721</v>
      </c>
    </row>
    <row r="990" spans="1:11" ht="39" thickBot="1">
      <c r="A990" t="str">
        <f t="shared" si="51"/>
        <v xml:space="preserve">AMGN </v>
      </c>
      <c r="B990" t="s">
        <v>190</v>
      </c>
      <c r="C990" s="58"/>
      <c r="D990" s="180" t="s">
        <v>688</v>
      </c>
      <c r="E990" s="184"/>
      <c r="F990" s="189"/>
      <c r="G990" s="106"/>
      <c r="H990" s="106"/>
      <c r="I990" s="110"/>
    </row>
    <row r="991" spans="1:11" ht="19">
      <c r="A991" t="str">
        <f t="shared" si="51"/>
        <v>AMGN Free cash flow</v>
      </c>
      <c r="B991" t="s">
        <v>190</v>
      </c>
      <c r="C991" s="58" t="s">
        <v>689</v>
      </c>
      <c r="D991" s="179" t="s">
        <v>689</v>
      </c>
      <c r="E991" s="187" t="s">
        <v>733</v>
      </c>
      <c r="F991" s="188">
        <v>1.1459999999999999</v>
      </c>
      <c r="G991" s="106" t="str">
        <f>LEFT(E991,I991-1)</f>
        <v>2.87</v>
      </c>
      <c r="H991" s="106" t="str">
        <f>RIGHT(E991,1)</f>
        <v>B</v>
      </c>
      <c r="I991" s="110">
        <f>IF(FIND(H991,E991)=OR(1,2,3,4,5,6,7,8,9,0),FIND(H991,E991)+1,FIND(H991,E991))</f>
        <v>5</v>
      </c>
      <c r="J991" s="4">
        <f>IF(H991="B",G991*1000000000,IF(H991="M",G991*1000000,E991))</f>
        <v>2870000000</v>
      </c>
      <c r="K991" s="54" t="s">
        <v>722</v>
      </c>
    </row>
    <row r="992" spans="1:11" ht="39" thickBot="1">
      <c r="A992" t="str">
        <f t="shared" si="51"/>
        <v xml:space="preserve">AMGN </v>
      </c>
      <c r="B992" t="s">
        <v>190</v>
      </c>
      <c r="D992" s="182" t="s">
        <v>690</v>
      </c>
      <c r="E992" s="192"/>
      <c r="F992" s="194"/>
    </row>
    <row r="995" spans="1:11" ht="28">
      <c r="C995" s="101" t="s">
        <v>778</v>
      </c>
    </row>
    <row r="996" spans="1:11">
      <c r="A996" t="str">
        <f t="shared" ref="A996" si="53">_xlfn.CONCAT(B996,C996)</f>
        <v>LMT Web</v>
      </c>
      <c r="B996" t="s">
        <v>321</v>
      </c>
      <c r="C996" t="s">
        <v>850</v>
      </c>
      <c r="D996" s="1" t="s">
        <v>779</v>
      </c>
    </row>
    <row r="997" spans="1:11" ht="19" thickBot="1"/>
    <row r="998" spans="1:11" ht="27" thickBot="1">
      <c r="A998" t="str">
        <f t="shared" ref="A998:A1047" si="54">_xlfn.CONCAT(B998,C998)</f>
        <v>LMT Income Statement</v>
      </c>
      <c r="B998" t="s">
        <v>321</v>
      </c>
      <c r="C998" s="57" t="s">
        <v>705</v>
      </c>
      <c r="D998" s="183" t="s">
        <v>650</v>
      </c>
      <c r="E998" s="181" t="s">
        <v>1537</v>
      </c>
      <c r="F998" s="185" t="s">
        <v>651</v>
      </c>
    </row>
    <row r="999" spans="1:11" ht="19" customHeight="1" thickBot="1">
      <c r="A999" t="str">
        <f t="shared" si="54"/>
        <v xml:space="preserve">LMT </v>
      </c>
      <c r="B999" t="s">
        <v>321</v>
      </c>
      <c r="C999" s="58"/>
      <c r="D999" s="184"/>
      <c r="E999" s="178" t="s">
        <v>1292</v>
      </c>
      <c r="F999" s="186"/>
    </row>
    <row r="1000" spans="1:11" ht="20" thickBot="1">
      <c r="A1000" t="str">
        <f t="shared" si="54"/>
        <v>LMT Sales</v>
      </c>
      <c r="B1000" t="s">
        <v>321</v>
      </c>
      <c r="C1000" s="58" t="s">
        <v>124</v>
      </c>
      <c r="D1000" s="179" t="s">
        <v>652</v>
      </c>
      <c r="E1000" s="187" t="s">
        <v>1293</v>
      </c>
      <c r="F1000" s="188">
        <v>1.34E-2</v>
      </c>
      <c r="G1000" s="106" t="str">
        <f>LEFT(E1000,I1000-1)</f>
        <v>17.10</v>
      </c>
      <c r="H1000" s="106" t="str">
        <f>RIGHT(E1000,1)</f>
        <v>B</v>
      </c>
      <c r="I1000" s="110">
        <f>IF(FIND(H1000,E1000)=OR(1,2,3,4,5,6,7,8,9,0),FIND(H1000,E1000)+1,FIND(H1000,E1000))</f>
        <v>6</v>
      </c>
      <c r="J1000" s="4">
        <f>IF(H1000="B",G1000*1000000000,IF(H1000="M",G1000*1000000,E1000))</f>
        <v>17100000000.000002</v>
      </c>
      <c r="K1000" s="54" t="s">
        <v>691</v>
      </c>
    </row>
    <row r="1001" spans="1:11" ht="58" thickBot="1">
      <c r="A1001" t="str">
        <f t="shared" si="54"/>
        <v xml:space="preserve">LMT </v>
      </c>
      <c r="B1001" t="s">
        <v>321</v>
      </c>
      <c r="C1001" s="58"/>
      <c r="D1001" s="180" t="s">
        <v>653</v>
      </c>
      <c r="E1001" s="184"/>
      <c r="F1001" s="189"/>
      <c r="G1001" s="106"/>
      <c r="H1001" s="106"/>
      <c r="I1001" s="110"/>
      <c r="K1001" s="54" t="s">
        <v>692</v>
      </c>
    </row>
    <row r="1002" spans="1:11" ht="20" thickBot="1">
      <c r="A1002" t="str">
        <f t="shared" si="54"/>
        <v>LMT Operating expense</v>
      </c>
      <c r="B1002" t="s">
        <v>321</v>
      </c>
      <c r="C1002" s="58" t="s">
        <v>654</v>
      </c>
      <c r="D1002" s="179" t="s">
        <v>654</v>
      </c>
      <c r="E1002" s="187" t="s">
        <v>1294</v>
      </c>
      <c r="F1002" s="188">
        <v>0.4854</v>
      </c>
      <c r="G1002" s="106" t="str">
        <f>LEFT(E1002,I1002-1)</f>
        <v>-53.00</v>
      </c>
      <c r="H1002" s="106" t="str">
        <f>RIGHT(E1002,1)</f>
        <v>M</v>
      </c>
      <c r="I1002" s="110">
        <f>IF(FIND(H1002,E1002)=OR(1,2,3,4,5,6,7,8,9,0),FIND(H1002,E1002)+1,FIND(H1002,E1002))</f>
        <v>7</v>
      </c>
      <c r="J1002" s="4">
        <f>IF(H1002="B",G1002*1000000000,IF(H1002="M",G1002*1000000,E1002))</f>
        <v>-53000000</v>
      </c>
      <c r="K1002" s="54" t="s">
        <v>693</v>
      </c>
    </row>
    <row r="1003" spans="1:11" ht="39" thickBot="1">
      <c r="A1003" t="str">
        <f t="shared" si="54"/>
        <v xml:space="preserve">LMT </v>
      </c>
      <c r="B1003" t="s">
        <v>321</v>
      </c>
      <c r="C1003" s="58"/>
      <c r="D1003" s="180" t="s">
        <v>655</v>
      </c>
      <c r="E1003" s="184"/>
      <c r="F1003" s="189"/>
      <c r="G1003" s="106"/>
      <c r="H1003" s="106"/>
      <c r="I1003" s="110"/>
      <c r="K1003" s="54" t="s">
        <v>694</v>
      </c>
    </row>
    <row r="1004" spans="1:11" ht="20" thickBot="1">
      <c r="A1004" t="str">
        <f t="shared" si="54"/>
        <v>LMT Net income</v>
      </c>
      <c r="B1004" t="s">
        <v>321</v>
      </c>
      <c r="C1004" s="58" t="s">
        <v>656</v>
      </c>
      <c r="D1004" s="179" t="s">
        <v>656</v>
      </c>
      <c r="E1004" s="187" t="s">
        <v>840</v>
      </c>
      <c r="F1004" s="188">
        <v>-3.6200000000000003E-2</v>
      </c>
      <c r="G1004" s="106" t="str">
        <f>LEFT(E1004,I1004-1)</f>
        <v>1.62</v>
      </c>
      <c r="H1004" s="106" t="str">
        <f>RIGHT(E1004,1)</f>
        <v>B</v>
      </c>
      <c r="I1004" s="110">
        <f>IF(FIND(H1004,E1004)=OR(1,2,3,4,5,6,7,8,9,0),FIND(H1004,E1004)+1,FIND(H1004,E1004))</f>
        <v>5</v>
      </c>
      <c r="J1004" s="4">
        <f>IF(H1004="B",G1004*1000000000,IF(H1004="M",G1004*1000000,E1004))</f>
        <v>1620000000</v>
      </c>
      <c r="K1004" s="54" t="s">
        <v>33</v>
      </c>
    </row>
    <row r="1005" spans="1:11" ht="58" thickBot="1">
      <c r="A1005" t="str">
        <f t="shared" si="54"/>
        <v xml:space="preserve">LMT </v>
      </c>
      <c r="B1005" t="s">
        <v>321</v>
      </c>
      <c r="C1005" s="58"/>
      <c r="D1005" s="180" t="s">
        <v>657</v>
      </c>
      <c r="E1005" s="184"/>
      <c r="F1005" s="189"/>
      <c r="G1005" s="106"/>
      <c r="H1005" s="106"/>
      <c r="I1005" s="110"/>
      <c r="K1005" s="54" t="s">
        <v>695</v>
      </c>
    </row>
    <row r="1006" spans="1:11" ht="20" thickBot="1">
      <c r="A1006" t="str">
        <f t="shared" si="54"/>
        <v>LMT Net profit margin</v>
      </c>
      <c r="B1006" t="s">
        <v>321</v>
      </c>
      <c r="C1006" s="58" t="s">
        <v>658</v>
      </c>
      <c r="D1006" s="179" t="s">
        <v>658</v>
      </c>
      <c r="E1006" s="187">
        <v>9.49</v>
      </c>
      <c r="F1006" s="188">
        <v>-4.9099999999999998E-2</v>
      </c>
      <c r="G1006" s="106" t="str">
        <f>LEFT(E1006,I1006-1)</f>
        <v/>
      </c>
      <c r="H1006" s="106" t="str">
        <f>RIGHT(E1006,1)</f>
        <v>9</v>
      </c>
      <c r="I1006" s="110">
        <f>IF(FIND(H1006,E1006)=OR(1,2,3,4,5,6,7,8,9,0),FIND(H1006,E1006)+1,FIND(H1006,E1006))</f>
        <v>1</v>
      </c>
      <c r="J1006" s="4">
        <f>IF(H1006="B",G1006*1000000000,IF(H1006="M",G1006*1000000,E1006))</f>
        <v>9.49</v>
      </c>
      <c r="K1006" s="54" t="s">
        <v>696</v>
      </c>
    </row>
    <row r="1007" spans="1:11" ht="39" thickBot="1">
      <c r="A1007" t="str">
        <f t="shared" si="54"/>
        <v xml:space="preserve">LMT </v>
      </c>
      <c r="B1007" t="s">
        <v>321</v>
      </c>
      <c r="C1007" s="58"/>
      <c r="D1007" s="180" t="s">
        <v>659</v>
      </c>
      <c r="E1007" s="184"/>
      <c r="F1007" s="189"/>
      <c r="G1007" s="106"/>
      <c r="H1007" s="106"/>
      <c r="I1007" s="110"/>
      <c r="K1007" s="54" t="s">
        <v>697</v>
      </c>
    </row>
    <row r="1008" spans="1:11" ht="20" thickBot="1">
      <c r="A1008" t="str">
        <f t="shared" si="54"/>
        <v>LMT EPS</v>
      </c>
      <c r="B1008" t="s">
        <v>321</v>
      </c>
      <c r="C1008" s="58" t="s">
        <v>113</v>
      </c>
      <c r="D1008" s="179" t="s">
        <v>112</v>
      </c>
      <c r="E1008" s="187">
        <v>6.84</v>
      </c>
      <c r="F1008" s="188">
        <v>1.03E-2</v>
      </c>
      <c r="G1008" s="106" t="str">
        <f>LEFT(E1008,I1008-1)</f>
        <v>6.8</v>
      </c>
      <c r="H1008" s="106" t="str">
        <f>RIGHT(E1008,1)</f>
        <v>4</v>
      </c>
      <c r="I1008" s="110">
        <f>IF(FIND(H1008,E1008)=OR(1,2,3,4,5,6,7,8,9,0),FIND(H1008,E1008)+1,FIND(H1008,E1008))</f>
        <v>4</v>
      </c>
      <c r="J1008" s="4">
        <f>IF(H1008="B",G1008*1000000000,IF(H1008="M",G1008*1000000,E1008))</f>
        <v>6.84</v>
      </c>
      <c r="K1008" s="54" t="s">
        <v>698</v>
      </c>
    </row>
    <row r="1009" spans="1:11" ht="39" thickBot="1">
      <c r="A1009" t="str">
        <f t="shared" si="54"/>
        <v xml:space="preserve">LMT </v>
      </c>
      <c r="B1009" t="s">
        <v>321</v>
      </c>
      <c r="C1009" s="58"/>
      <c r="D1009" s="180" t="s">
        <v>660</v>
      </c>
      <c r="E1009" s="184"/>
      <c r="F1009" s="189"/>
      <c r="G1009" s="106"/>
      <c r="H1009" s="106"/>
      <c r="I1009" s="110"/>
      <c r="K1009" s="54" t="s">
        <v>699</v>
      </c>
    </row>
    <row r="1010" spans="1:11" ht="20" thickBot="1">
      <c r="A1010" t="str">
        <f t="shared" si="54"/>
        <v>LMT EBITDA</v>
      </c>
      <c r="B1010" t="s">
        <v>321</v>
      </c>
      <c r="C1010" s="58" t="s">
        <v>126</v>
      </c>
      <c r="D1010" s="179" t="s">
        <v>126</v>
      </c>
      <c r="E1010" s="187" t="s">
        <v>747</v>
      </c>
      <c r="F1010" s="188">
        <v>2.3599999999999999E-2</v>
      </c>
      <c r="G1010" s="106" t="str">
        <f>LEFT(E1010,I1010-1)</f>
        <v>2.56</v>
      </c>
      <c r="H1010" s="106" t="str">
        <f>RIGHT(E1010,1)</f>
        <v>B</v>
      </c>
      <c r="I1010" s="110">
        <f>IF(FIND(H1010,E1010)=OR(1,2,3,4,5,6,7,8,9,0),FIND(H1010,E1010)+1,FIND(H1010,E1010))</f>
        <v>5</v>
      </c>
      <c r="J1010" s="4">
        <f>IF(H1010="B",G1010*1000000000,IF(H1010="M",G1010*1000000,E1010))</f>
        <v>2560000000</v>
      </c>
      <c r="K1010" s="54" t="s">
        <v>126</v>
      </c>
    </row>
    <row r="1011" spans="1:11" ht="77" thickBot="1">
      <c r="A1011" t="str">
        <f t="shared" si="54"/>
        <v xml:space="preserve">LMT </v>
      </c>
      <c r="B1011" t="s">
        <v>321</v>
      </c>
      <c r="C1011" s="58"/>
      <c r="D1011" s="180" t="s">
        <v>661</v>
      </c>
      <c r="E1011" s="184"/>
      <c r="F1011" s="189"/>
      <c r="G1011" s="106"/>
      <c r="H1011" s="106"/>
      <c r="I1011" s="110"/>
      <c r="K1011" s="54" t="s">
        <v>700</v>
      </c>
    </row>
    <row r="1012" spans="1:11" ht="20" thickBot="1">
      <c r="A1012" t="str">
        <f t="shared" si="54"/>
        <v>LMT Tax</v>
      </c>
      <c r="B1012" t="s">
        <v>321</v>
      </c>
      <c r="C1012" s="58" t="s">
        <v>725</v>
      </c>
      <c r="D1012" s="179" t="s">
        <v>662</v>
      </c>
      <c r="E1012" s="190">
        <v>0.15379999999999999</v>
      </c>
      <c r="F1012" s="187" t="s">
        <v>664</v>
      </c>
      <c r="G1012" s="106" t="str">
        <f>LEFT(E1012,I1012-1)</f>
        <v>0.153</v>
      </c>
      <c r="H1012" s="106" t="str">
        <f>RIGHT(E1012,1)</f>
        <v>8</v>
      </c>
      <c r="I1012" s="110">
        <f>IF(FIND(H1012,E1012)=OR(1,2,3,4,5,6,7,8,9,0),FIND(H1012,E1012)+1,FIND(H1012,E1012))</f>
        <v>6</v>
      </c>
      <c r="J1012" s="4">
        <f>IF(H1012="B",G1012*1000000000,IF(H1012="M",G1012*1000000,E1012))</f>
        <v>0.15379999999999999</v>
      </c>
      <c r="K1012" s="54" t="s">
        <v>701</v>
      </c>
    </row>
    <row r="1013" spans="1:11" ht="20" thickBot="1">
      <c r="A1013" t="str">
        <f t="shared" si="54"/>
        <v xml:space="preserve">LMT </v>
      </c>
      <c r="B1013" t="s">
        <v>321</v>
      </c>
      <c r="C1013" s="58"/>
      <c r="D1013" s="182" t="s">
        <v>663</v>
      </c>
      <c r="E1013" s="191"/>
      <c r="F1013" s="192"/>
      <c r="G1013" s="107"/>
      <c r="H1013" s="107"/>
      <c r="I1013" s="111"/>
    </row>
    <row r="1014" spans="1:11" ht="19" thickBot="1">
      <c r="A1014" t="str">
        <f t="shared" si="54"/>
        <v xml:space="preserve">LMT </v>
      </c>
      <c r="B1014" t="s">
        <v>321</v>
      </c>
      <c r="C1014" s="58"/>
    </row>
    <row r="1015" spans="1:11" ht="27" thickBot="1">
      <c r="A1015" t="str">
        <f t="shared" si="54"/>
        <v>LMT Balance Sheet</v>
      </c>
      <c r="B1015" t="s">
        <v>321</v>
      </c>
      <c r="C1015" s="57" t="s">
        <v>706</v>
      </c>
      <c r="D1015" s="183" t="s">
        <v>650</v>
      </c>
      <c r="E1015" s="181" t="s">
        <v>1537</v>
      </c>
      <c r="F1015" s="185" t="s">
        <v>651</v>
      </c>
      <c r="G1015" s="105"/>
      <c r="H1015" s="105"/>
      <c r="I1015" s="109"/>
    </row>
    <row r="1016" spans="1:11" ht="19" customHeight="1" thickBot="1">
      <c r="A1016" t="str">
        <f t="shared" si="54"/>
        <v xml:space="preserve">LMT </v>
      </c>
      <c r="B1016" t="s">
        <v>321</v>
      </c>
      <c r="C1016" s="58"/>
      <c r="D1016" s="184"/>
      <c r="E1016" s="178" t="s">
        <v>1292</v>
      </c>
      <c r="F1016" s="186"/>
      <c r="G1016" s="105"/>
      <c r="H1016" s="105"/>
      <c r="I1016" s="109"/>
    </row>
    <row r="1017" spans="1:11" ht="20" thickBot="1">
      <c r="A1017" t="str">
        <f t="shared" si="54"/>
        <v>LMT Cash and short-term investments</v>
      </c>
      <c r="B1017" t="s">
        <v>321</v>
      </c>
      <c r="C1017" s="58" t="s">
        <v>665</v>
      </c>
      <c r="D1017" s="179" t="s">
        <v>665</v>
      </c>
      <c r="E1017" s="187" t="s">
        <v>1295</v>
      </c>
      <c r="F1017" s="188">
        <v>-0.11260000000000001</v>
      </c>
      <c r="G1017" s="106" t="str">
        <f>LEFT(E1017,I1017-1)</f>
        <v>3.15</v>
      </c>
      <c r="H1017" s="106" t="str">
        <f>RIGHT(E1017,1)</f>
        <v>B</v>
      </c>
      <c r="I1017" s="110">
        <f>IF(FIND(H1017,E1017)=OR(1,2,3,4,5,6,7,8,9,0),FIND(H1017,E1017)+1,FIND(H1017,E1017))</f>
        <v>5</v>
      </c>
      <c r="J1017" s="4">
        <f t="shared" ref="J1017:J1018" si="55">IF(H1017="B",G1017*1000000000,IF(H1017="M",G1017*1000000,E1017))</f>
        <v>3150000000</v>
      </c>
      <c r="K1017" s="54" t="s">
        <v>702</v>
      </c>
    </row>
    <row r="1018" spans="1:11" ht="39" thickBot="1">
      <c r="A1018" t="str">
        <f t="shared" si="54"/>
        <v xml:space="preserve">LMT </v>
      </c>
      <c r="B1018" t="s">
        <v>321</v>
      </c>
      <c r="C1018" s="58"/>
      <c r="D1018" s="180" t="s">
        <v>666</v>
      </c>
      <c r="E1018" s="184"/>
      <c r="F1018" s="189"/>
      <c r="G1018" s="106"/>
      <c r="H1018" s="106"/>
      <c r="I1018" s="110"/>
      <c r="J1018" s="4">
        <f t="shared" si="55"/>
        <v>0</v>
      </c>
    </row>
    <row r="1019" spans="1:11" ht="20" thickBot="1">
      <c r="A1019" t="str">
        <f t="shared" si="54"/>
        <v>LMT Total assets</v>
      </c>
      <c r="B1019" t="s">
        <v>321</v>
      </c>
      <c r="C1019" s="58" t="s">
        <v>667</v>
      </c>
      <c r="D1019" s="179" t="s">
        <v>667</v>
      </c>
      <c r="E1019" s="187" t="s">
        <v>1296</v>
      </c>
      <c r="F1019" s="188">
        <v>-2.0199999999999999E-2</v>
      </c>
      <c r="G1019" s="106" t="str">
        <f>LEFT(E1019,I1019-1)</f>
        <v>55.52</v>
      </c>
      <c r="H1019" s="106" t="str">
        <f>RIGHT(E1019,1)</f>
        <v>B</v>
      </c>
      <c r="I1019" s="110">
        <f>IF(FIND(H1019,E1019)=OR(1,2,3,4,5,6,7,8,9,0),FIND(H1019,E1019)+1,FIND(H1019,E1019))</f>
        <v>6</v>
      </c>
      <c r="K1019" s="54" t="s">
        <v>703</v>
      </c>
    </row>
    <row r="1020" spans="1:11" ht="20" thickBot="1">
      <c r="A1020" t="str">
        <f t="shared" si="54"/>
        <v xml:space="preserve">LMT </v>
      </c>
      <c r="B1020" t="s">
        <v>321</v>
      </c>
      <c r="C1020" s="58"/>
      <c r="D1020" s="180" t="s">
        <v>668</v>
      </c>
      <c r="E1020" s="184"/>
      <c r="F1020" s="189"/>
      <c r="G1020" s="106"/>
      <c r="H1020" s="106"/>
      <c r="I1020" s="110"/>
    </row>
    <row r="1021" spans="1:11" ht="20" thickBot="1">
      <c r="A1021" t="str">
        <f t="shared" si="54"/>
        <v>LMT Total debt</v>
      </c>
      <c r="B1021" t="s">
        <v>321</v>
      </c>
      <c r="C1021" s="58" t="s">
        <v>723</v>
      </c>
      <c r="D1021" s="179" t="s">
        <v>669</v>
      </c>
      <c r="E1021" s="187" t="s">
        <v>1297</v>
      </c>
      <c r="F1021" s="188">
        <v>1.9599999999999999E-2</v>
      </c>
      <c r="G1021" s="106" t="str">
        <f>LEFT(E1021,I1021-1)</f>
        <v>48.32</v>
      </c>
      <c r="H1021" s="106" t="str">
        <f>RIGHT(E1021,1)</f>
        <v>B</v>
      </c>
      <c r="I1021" s="110">
        <f>IF(FIND(H1021,E1021)=OR(1,2,3,4,5,6,7,8,9,0),FIND(H1021,E1021)+1,FIND(H1021,E1021))</f>
        <v>6</v>
      </c>
      <c r="J1021" s="4">
        <f>IF(H1021="B",G1021*1000000000,IF(H1021="M",G1021*1000000,E1021))</f>
        <v>48320000000</v>
      </c>
      <c r="K1021" s="54" t="s">
        <v>704</v>
      </c>
    </row>
    <row r="1022" spans="1:11" ht="20" thickBot="1">
      <c r="A1022" t="str">
        <f t="shared" si="54"/>
        <v xml:space="preserve">LMT </v>
      </c>
      <c r="B1022" t="s">
        <v>321</v>
      </c>
      <c r="C1022" s="58"/>
      <c r="D1022" s="180" t="s">
        <v>670</v>
      </c>
      <c r="E1022" s="184"/>
      <c r="F1022" s="189"/>
      <c r="G1022" s="106"/>
      <c r="H1022" s="106"/>
      <c r="I1022" s="110"/>
    </row>
    <row r="1023" spans="1:11" ht="20" thickBot="1">
      <c r="A1023" t="str">
        <f t="shared" si="54"/>
        <v>LMT Total equity</v>
      </c>
      <c r="B1023" t="s">
        <v>321</v>
      </c>
      <c r="C1023" s="58" t="s">
        <v>671</v>
      </c>
      <c r="D1023" s="179" t="s">
        <v>671</v>
      </c>
      <c r="E1023" s="187" t="s">
        <v>1298</v>
      </c>
      <c r="F1023" s="187" t="s">
        <v>664</v>
      </c>
      <c r="G1023" s="106" t="str">
        <f>LEFT(E1023,I1023-1)</f>
        <v>7.20</v>
      </c>
      <c r="H1023" s="106" t="str">
        <f>RIGHT(E1023,1)</f>
        <v>B</v>
      </c>
      <c r="I1023" s="110">
        <f>IF(FIND(H1023,E1023)=OR(1,2,3,4,5,6,7,8,9,0),FIND(H1023,E1023)+1,FIND(H1023,E1023))</f>
        <v>5</v>
      </c>
      <c r="J1023" s="4">
        <f>IF(H1023="B",G1023*1000000000,IF(H1023="M",G1023*1000000,E1023))</f>
        <v>7200000000</v>
      </c>
      <c r="K1023" s="54" t="s">
        <v>713</v>
      </c>
    </row>
    <row r="1024" spans="1:11" ht="39" thickBot="1">
      <c r="A1024" t="str">
        <f t="shared" si="54"/>
        <v xml:space="preserve">LMT </v>
      </c>
      <c r="B1024" t="s">
        <v>321</v>
      </c>
      <c r="C1024" s="58"/>
      <c r="D1024" s="180" t="s">
        <v>672</v>
      </c>
      <c r="E1024" s="184"/>
      <c r="F1024" s="184"/>
      <c r="G1024" s="107"/>
      <c r="H1024" s="107"/>
      <c r="I1024" s="111"/>
    </row>
    <row r="1025" spans="1:11" ht="20" thickBot="1">
      <c r="A1025" t="str">
        <f t="shared" si="54"/>
        <v>LMT Shares outstanding</v>
      </c>
      <c r="B1025" t="s">
        <v>321</v>
      </c>
      <c r="C1025" s="58" t="s">
        <v>673</v>
      </c>
      <c r="D1025" s="179" t="s">
        <v>673</v>
      </c>
      <c r="E1025" s="187" t="s">
        <v>1299</v>
      </c>
      <c r="F1025" s="187" t="s">
        <v>664</v>
      </c>
      <c r="G1025" s="106" t="str">
        <f>LEFT(E1025,I1025-1)</f>
        <v>237.04</v>
      </c>
      <c r="H1025" s="106" t="str">
        <f>RIGHT(E1025,1)</f>
        <v>M</v>
      </c>
      <c r="I1025" s="110">
        <f>IF(FIND(H1025,E1025)=OR(1,2,3,4,5,6,7,8,9,0),FIND(H1025,E1025)+1,FIND(H1025,E1025))</f>
        <v>7</v>
      </c>
      <c r="J1025" s="4">
        <f>IF(H1025="B",G1025*1000000000,IF(H1025="M",G1025*1000000,E1025))</f>
        <v>237040000</v>
      </c>
      <c r="K1025" s="54" t="s">
        <v>714</v>
      </c>
    </row>
    <row r="1026" spans="1:11" ht="39" thickBot="1">
      <c r="A1026" t="str">
        <f t="shared" si="54"/>
        <v xml:space="preserve">LMT </v>
      </c>
      <c r="B1026" t="s">
        <v>321</v>
      </c>
      <c r="C1026" s="58"/>
      <c r="D1026" s="180" t="s">
        <v>674</v>
      </c>
      <c r="E1026" s="184"/>
      <c r="F1026" s="184"/>
      <c r="G1026" s="107"/>
      <c r="H1026" s="107"/>
      <c r="I1026" s="111"/>
    </row>
    <row r="1027" spans="1:11" ht="20" thickBot="1">
      <c r="A1027" t="str">
        <f t="shared" si="54"/>
        <v>LMT P/BV</v>
      </c>
      <c r="B1027" t="s">
        <v>321</v>
      </c>
      <c r="C1027" s="58" t="s">
        <v>105</v>
      </c>
      <c r="D1027" s="179" t="s">
        <v>675</v>
      </c>
      <c r="E1027" s="187">
        <v>16.3</v>
      </c>
      <c r="F1027" s="187" t="s">
        <v>664</v>
      </c>
      <c r="G1027" s="106" t="str">
        <f>LEFT(E1027,I1027-1)</f>
        <v>16.</v>
      </c>
      <c r="H1027" s="106" t="str">
        <f>RIGHT(E1027,1)</f>
        <v>3</v>
      </c>
      <c r="I1027" s="110">
        <f>IF(FIND(H1027,E1027)=OR(1,2,3,4,5,6,7,8,9,0),FIND(H1027,E1027)+1,FIND(H1027,E1027))</f>
        <v>4</v>
      </c>
      <c r="J1027" s="4">
        <f>IF(H1027="B",G1027*1000000000,IF(H1027="M",G1027*1000000,E1027))</f>
        <v>16.3</v>
      </c>
      <c r="K1027" s="54" t="s">
        <v>715</v>
      </c>
    </row>
    <row r="1028" spans="1:11" ht="58" thickBot="1">
      <c r="A1028" t="str">
        <f t="shared" si="54"/>
        <v xml:space="preserve">LMT </v>
      </c>
      <c r="B1028" t="s">
        <v>321</v>
      </c>
      <c r="C1028" s="58"/>
      <c r="D1028" s="180" t="s">
        <v>676</v>
      </c>
      <c r="E1028" s="184"/>
      <c r="F1028" s="184"/>
      <c r="G1028" s="107"/>
      <c r="H1028" s="107"/>
      <c r="I1028" s="111"/>
    </row>
    <row r="1029" spans="1:11" ht="20" thickBot="1">
      <c r="A1029" t="str">
        <f t="shared" si="54"/>
        <v>LMT Return on assets</v>
      </c>
      <c r="B1029" t="s">
        <v>321</v>
      </c>
      <c r="C1029" s="58" t="s">
        <v>677</v>
      </c>
      <c r="D1029" s="179" t="s">
        <v>677</v>
      </c>
      <c r="E1029" s="190">
        <v>9.8100000000000007E-2</v>
      </c>
      <c r="F1029" s="187" t="s">
        <v>664</v>
      </c>
      <c r="G1029" s="106" t="str">
        <f>LEFT(E1029,I1029-1)</f>
        <v>0.098</v>
      </c>
      <c r="H1029" s="106" t="str">
        <f>RIGHT(E1029,1)</f>
        <v>1</v>
      </c>
      <c r="I1029" s="110">
        <f>IF(FIND(H1029,E1029)=OR(1,2,3,4,5,6,7,8,9,0),FIND(H1029,E1029)+1,FIND(H1029,E1029))</f>
        <v>6</v>
      </c>
      <c r="J1029" s="4">
        <f>IF(H1029="B",G1029*1000000000,IF(H1029="M",G1029*1000000,E1029))</f>
        <v>9.8100000000000007E-2</v>
      </c>
      <c r="K1029" s="54" t="s">
        <v>716</v>
      </c>
    </row>
    <row r="1030" spans="1:11" ht="39" thickBot="1">
      <c r="A1030" t="str">
        <f t="shared" si="54"/>
        <v xml:space="preserve">LMT </v>
      </c>
      <c r="B1030" t="s">
        <v>321</v>
      </c>
      <c r="C1030" s="58"/>
      <c r="D1030" s="180" t="s">
        <v>678</v>
      </c>
      <c r="E1030" s="193"/>
      <c r="F1030" s="184"/>
      <c r="G1030" s="107"/>
      <c r="H1030" s="107"/>
      <c r="I1030" s="111"/>
    </row>
    <row r="1031" spans="1:11" ht="20" thickBot="1">
      <c r="A1031" t="str">
        <f t="shared" si="54"/>
        <v>LMT Return on capital</v>
      </c>
      <c r="B1031" t="s">
        <v>321</v>
      </c>
      <c r="C1031" s="58" t="s">
        <v>679</v>
      </c>
      <c r="D1031" s="179" t="s">
        <v>679</v>
      </c>
      <c r="E1031" s="190">
        <v>0.20880000000000001</v>
      </c>
      <c r="F1031" s="187" t="s">
        <v>664</v>
      </c>
      <c r="G1031" s="106" t="str">
        <f>LEFT(E1031,I1031-1)</f>
        <v>0.20</v>
      </c>
      <c r="H1031" s="106" t="str">
        <f>RIGHT(E1031,1)</f>
        <v>8</v>
      </c>
      <c r="I1031" s="110">
        <f>IF(FIND(H1031,E1031)=OR(1,2,3,4,5,6,7,8,9,0),FIND(H1031,E1031)+1,FIND(H1031,E1031))</f>
        <v>5</v>
      </c>
      <c r="J1031" s="4">
        <f>IF(H1031="B",G1031*1000000000,IF(H1031="M",G1031*1000000,E1031))</f>
        <v>0.20880000000000001</v>
      </c>
      <c r="K1031" s="54" t="s">
        <v>717</v>
      </c>
    </row>
    <row r="1032" spans="1:11" ht="39" thickBot="1">
      <c r="A1032" t="str">
        <f t="shared" si="54"/>
        <v xml:space="preserve">LMT </v>
      </c>
      <c r="B1032" t="s">
        <v>321</v>
      </c>
      <c r="C1032" s="58"/>
      <c r="D1032" s="182" t="s">
        <v>680</v>
      </c>
      <c r="E1032" s="191"/>
      <c r="F1032" s="192"/>
      <c r="G1032" s="107"/>
      <c r="H1032" s="107"/>
      <c r="I1032" s="111"/>
    </row>
    <row r="1033" spans="1:11" ht="19" thickBot="1">
      <c r="A1033" t="str">
        <f t="shared" si="54"/>
        <v xml:space="preserve">LMT </v>
      </c>
      <c r="B1033" t="s">
        <v>321</v>
      </c>
      <c r="C1033" s="58"/>
    </row>
    <row r="1034" spans="1:11" ht="27" thickBot="1">
      <c r="A1034" t="str">
        <f t="shared" si="54"/>
        <v>LMT Cash Flow</v>
      </c>
      <c r="B1034" t="s">
        <v>321</v>
      </c>
      <c r="C1034" s="57" t="s">
        <v>707</v>
      </c>
      <c r="D1034" s="183" t="s">
        <v>650</v>
      </c>
      <c r="E1034" s="181" t="s">
        <v>1537</v>
      </c>
      <c r="F1034" s="185" t="s">
        <v>651</v>
      </c>
      <c r="G1034" s="105"/>
      <c r="H1034" s="105"/>
      <c r="I1034" s="109"/>
    </row>
    <row r="1035" spans="1:11" ht="19" customHeight="1" thickBot="1">
      <c r="A1035" t="str">
        <f t="shared" si="54"/>
        <v xml:space="preserve">LMT </v>
      </c>
      <c r="B1035" t="s">
        <v>321</v>
      </c>
      <c r="C1035" s="58"/>
      <c r="D1035" s="184"/>
      <c r="E1035" s="178" t="s">
        <v>1292</v>
      </c>
      <c r="F1035" s="186"/>
      <c r="G1035" s="105"/>
      <c r="H1035" s="105"/>
      <c r="I1035" s="109"/>
    </row>
    <row r="1036" spans="1:11" ht="20" thickBot="1">
      <c r="A1036" t="str">
        <f t="shared" si="54"/>
        <v>LMT Net income</v>
      </c>
      <c r="B1036" t="s">
        <v>321</v>
      </c>
      <c r="C1036" s="58" t="s">
        <v>656</v>
      </c>
      <c r="D1036" s="179" t="s">
        <v>656</v>
      </c>
      <c r="E1036" s="187" t="s">
        <v>840</v>
      </c>
      <c r="F1036" s="188">
        <v>-3.6200000000000003E-2</v>
      </c>
      <c r="G1036" s="106" t="str">
        <f>LEFT(E1036,I1036-1)</f>
        <v>1.62</v>
      </c>
      <c r="H1036" s="106" t="str">
        <f>RIGHT(E1036,1)</f>
        <v>B</v>
      </c>
      <c r="I1036" s="110">
        <f>IF(FIND(H1036,E1036)=OR(1,2,3,4,5,6,7,8,9,0),FIND(H1036,E1036)+1,FIND(H1036,E1036))</f>
        <v>5</v>
      </c>
      <c r="J1036" s="4">
        <f>IF(H1036="B",G1036*1000000000,IF(H1036="M",G1036*1000000,E1036))</f>
        <v>1620000000</v>
      </c>
      <c r="K1036" s="54" t="s">
        <v>33</v>
      </c>
    </row>
    <row r="1037" spans="1:11" ht="39" thickBot="1">
      <c r="A1037" t="str">
        <f t="shared" si="54"/>
        <v xml:space="preserve">LMT </v>
      </c>
      <c r="B1037" t="s">
        <v>321</v>
      </c>
      <c r="C1037" s="58"/>
      <c r="D1037" s="180" t="s">
        <v>657</v>
      </c>
      <c r="E1037" s="184"/>
      <c r="F1037" s="189"/>
      <c r="G1037" s="106"/>
      <c r="H1037" s="106"/>
      <c r="I1037" s="110"/>
    </row>
    <row r="1038" spans="1:11" ht="20" thickBot="1">
      <c r="A1038" t="str">
        <f t="shared" si="54"/>
        <v>LMT Cash from operations</v>
      </c>
      <c r="B1038" t="s">
        <v>321</v>
      </c>
      <c r="C1038" s="58" t="s">
        <v>681</v>
      </c>
      <c r="D1038" s="179" t="s">
        <v>681</v>
      </c>
      <c r="E1038" s="187" t="s">
        <v>839</v>
      </c>
      <c r="F1038" s="188">
        <v>-0.15670000000000001</v>
      </c>
      <c r="G1038" s="106" t="str">
        <f>LEFT(E1038,I1038-1)</f>
        <v>2.44</v>
      </c>
      <c r="H1038" s="106" t="str">
        <f>RIGHT(E1038,1)</f>
        <v>B</v>
      </c>
      <c r="I1038" s="110">
        <f>IF(FIND(H1038,E1038)=OR(1,2,3,4,5,6,7,8,9,0),FIND(H1038,E1038)+1,FIND(H1038,E1038))</f>
        <v>5</v>
      </c>
      <c r="J1038" s="4">
        <f>IF(H1038="B",G1038*1000000000,IF(H1038="M",G1038*1000000,E1038))</f>
        <v>2440000000</v>
      </c>
      <c r="K1038" s="54" t="s">
        <v>718</v>
      </c>
    </row>
    <row r="1039" spans="1:11" ht="20" thickBot="1">
      <c r="A1039" t="str">
        <f t="shared" si="54"/>
        <v xml:space="preserve">LMT </v>
      </c>
      <c r="B1039" t="s">
        <v>321</v>
      </c>
      <c r="C1039" s="58"/>
      <c r="D1039" s="180" t="s">
        <v>682</v>
      </c>
      <c r="E1039" s="184"/>
      <c r="F1039" s="189"/>
      <c r="G1039" s="106"/>
      <c r="H1039" s="106"/>
      <c r="I1039" s="110"/>
    </row>
    <row r="1040" spans="1:11" ht="20" thickBot="1">
      <c r="A1040" t="str">
        <f t="shared" si="54"/>
        <v>LMT Cash from investing</v>
      </c>
      <c r="B1040" t="s">
        <v>321</v>
      </c>
      <c r="C1040" s="58" t="s">
        <v>683</v>
      </c>
      <c r="D1040" s="179" t="s">
        <v>683</v>
      </c>
      <c r="E1040" s="187" t="s">
        <v>1191</v>
      </c>
      <c r="F1040" s="188">
        <v>0.47239999999999999</v>
      </c>
      <c r="G1040" s="106" t="str">
        <f>LEFT(E1040,I1040-1)</f>
        <v>-210.00</v>
      </c>
      <c r="H1040" s="106" t="str">
        <f>RIGHT(E1040,1)</f>
        <v>M</v>
      </c>
      <c r="I1040" s="110">
        <f>IF(FIND(H1040,E1040)=OR(1,2,3,4,5,6,7,8,9,0),FIND(H1040,E1040)+1,FIND(H1040,E1040))</f>
        <v>8</v>
      </c>
      <c r="J1040" s="4">
        <f>IF(H1040="B",G1040*1000000000,IF(H1040="M",G1040*1000000,E1040))</f>
        <v>-210000000</v>
      </c>
      <c r="K1040" s="54" t="s">
        <v>719</v>
      </c>
    </row>
    <row r="1041" spans="1:11" ht="39" thickBot="1">
      <c r="A1041" t="str">
        <f t="shared" si="54"/>
        <v xml:space="preserve">LMT </v>
      </c>
      <c r="B1041" t="s">
        <v>321</v>
      </c>
      <c r="C1041" s="58"/>
      <c r="D1041" s="180" t="s">
        <v>684</v>
      </c>
      <c r="E1041" s="184"/>
      <c r="F1041" s="189"/>
      <c r="G1041" s="106"/>
      <c r="H1041" s="106"/>
      <c r="I1041" s="110"/>
    </row>
    <row r="1042" spans="1:11" ht="20" thickBot="1">
      <c r="A1042" t="str">
        <f t="shared" si="54"/>
        <v>LMT Cash from financing</v>
      </c>
      <c r="B1042" t="s">
        <v>321</v>
      </c>
      <c r="C1042" s="58" t="s">
        <v>685</v>
      </c>
      <c r="D1042" s="179" t="s">
        <v>685</v>
      </c>
      <c r="E1042" s="187" t="s">
        <v>786</v>
      </c>
      <c r="F1042" s="188">
        <v>0.3881</v>
      </c>
      <c r="G1042" s="106" t="str">
        <f>LEFT(E1042,I1042-1)</f>
        <v>-1.60</v>
      </c>
      <c r="H1042" s="106" t="str">
        <f>RIGHT(E1042,1)</f>
        <v>B</v>
      </c>
      <c r="I1042" s="110">
        <f>IF(FIND(H1042,E1042)=OR(1,2,3,4,5,6,7,8,9,0),FIND(H1042,E1042)+1,FIND(H1042,E1042))</f>
        <v>6</v>
      </c>
      <c r="J1042" s="4">
        <f>IF(H1042="B",G1042*1000000000,IF(H1042="M",G1042*1000000,E1042))</f>
        <v>-1600000000</v>
      </c>
      <c r="K1042" s="54" t="s">
        <v>720</v>
      </c>
    </row>
    <row r="1043" spans="1:11" ht="39" thickBot="1">
      <c r="A1043" t="str">
        <f t="shared" si="54"/>
        <v xml:space="preserve">LMT </v>
      </c>
      <c r="B1043" t="s">
        <v>321</v>
      </c>
      <c r="C1043" s="58"/>
      <c r="D1043" s="180" t="s">
        <v>686</v>
      </c>
      <c r="E1043" s="184"/>
      <c r="F1043" s="189"/>
      <c r="G1043" s="106"/>
      <c r="H1043" s="106"/>
      <c r="I1043" s="110"/>
    </row>
    <row r="1044" spans="1:11" ht="20" thickBot="1">
      <c r="A1044" t="str">
        <f t="shared" si="54"/>
        <v>LMT Net change in cash</v>
      </c>
      <c r="B1044" t="s">
        <v>321</v>
      </c>
      <c r="C1044" s="58" t="s">
        <v>687</v>
      </c>
      <c r="D1044" s="179" t="s">
        <v>687</v>
      </c>
      <c r="E1044" s="187" t="s">
        <v>1300</v>
      </c>
      <c r="F1044" s="188">
        <v>6.1475</v>
      </c>
      <c r="G1044" s="106" t="str">
        <f>LEFT(E1044,I1044-1)</f>
        <v>628.00</v>
      </c>
      <c r="H1044" s="106" t="str">
        <f>RIGHT(E1044,1)</f>
        <v>M</v>
      </c>
      <c r="I1044" s="110">
        <f>IF(FIND(H1044,E1044)=OR(1,2,3,4,5,6,7,8,9,0),FIND(H1044,E1044)+1,FIND(H1044,E1044))</f>
        <v>7</v>
      </c>
      <c r="J1044" s="4">
        <f>IF(H1044="B",G1044*1000000000,IF(H1044="M",G1044*1000000,E1044))</f>
        <v>628000000</v>
      </c>
      <c r="K1044" s="54" t="s">
        <v>721</v>
      </c>
    </row>
    <row r="1045" spans="1:11" ht="39" thickBot="1">
      <c r="A1045" t="str">
        <f t="shared" si="54"/>
        <v xml:space="preserve">LMT </v>
      </c>
      <c r="B1045" t="s">
        <v>321</v>
      </c>
      <c r="C1045" s="58"/>
      <c r="D1045" s="180" t="s">
        <v>688</v>
      </c>
      <c r="E1045" s="184"/>
      <c r="F1045" s="189"/>
      <c r="G1045" s="106"/>
      <c r="H1045" s="106"/>
      <c r="I1045" s="110"/>
    </row>
    <row r="1046" spans="1:11" ht="19">
      <c r="A1046" t="str">
        <f t="shared" si="54"/>
        <v>LMT Free cash flow</v>
      </c>
      <c r="B1046" t="s">
        <v>321</v>
      </c>
      <c r="C1046" s="58" t="s">
        <v>689</v>
      </c>
      <c r="D1046" s="179" t="s">
        <v>689</v>
      </c>
      <c r="E1046" s="187" t="s">
        <v>1301</v>
      </c>
      <c r="F1046" s="188">
        <v>-0.34770000000000001</v>
      </c>
      <c r="G1046" s="106" t="str">
        <f>LEFT(E1046,I1046-1)</f>
        <v>932.25</v>
      </c>
      <c r="H1046" s="106" t="str">
        <f>RIGHT(E1046,1)</f>
        <v>M</v>
      </c>
      <c r="I1046" s="110">
        <f>IF(FIND(H1046,E1046)=OR(1,2,3,4,5,6,7,8,9,0),FIND(H1046,E1046)+1,FIND(H1046,E1046))</f>
        <v>7</v>
      </c>
      <c r="J1046" s="4">
        <f>IF(H1046="B",G1046*1000000000,IF(H1046="M",G1046*1000000,E1046))</f>
        <v>932250000</v>
      </c>
      <c r="K1046" s="54" t="s">
        <v>722</v>
      </c>
    </row>
    <row r="1047" spans="1:11" ht="39" thickBot="1">
      <c r="A1047" t="str">
        <f t="shared" si="54"/>
        <v xml:space="preserve">LMT </v>
      </c>
      <c r="B1047" t="s">
        <v>321</v>
      </c>
      <c r="D1047" s="182" t="s">
        <v>690</v>
      </c>
      <c r="E1047" s="192"/>
      <c r="F1047" s="194"/>
    </row>
    <row r="1050" spans="1:11" ht="28">
      <c r="C1050" s="101" t="s">
        <v>780</v>
      </c>
    </row>
    <row r="1051" spans="1:11">
      <c r="A1051" t="str">
        <f t="shared" ref="A1051" si="56">_xlfn.CONCAT(B1051,C1051)</f>
        <v>GD Web</v>
      </c>
      <c r="B1051" t="s">
        <v>359</v>
      </c>
      <c r="C1051" t="s">
        <v>850</v>
      </c>
      <c r="D1051" s="1" t="s">
        <v>781</v>
      </c>
    </row>
    <row r="1052" spans="1:11" ht="19" thickBot="1"/>
    <row r="1053" spans="1:11" ht="27" thickBot="1">
      <c r="A1053" t="str">
        <f t="shared" ref="A1053" si="57">_xlfn.CONCAT(B1053,C1053)</f>
        <v>GD Income Statement</v>
      </c>
      <c r="B1053" t="s">
        <v>359</v>
      </c>
      <c r="C1053" s="57" t="s">
        <v>705</v>
      </c>
      <c r="D1053" s="183" t="s">
        <v>650</v>
      </c>
      <c r="E1053" s="181" t="s">
        <v>1537</v>
      </c>
      <c r="F1053" s="185" t="s">
        <v>651</v>
      </c>
    </row>
    <row r="1054" spans="1:11" ht="19" thickBot="1">
      <c r="A1054" t="str">
        <f t="shared" ref="A1054:A1102" si="58">_xlfn.CONCAT(B1054,C1054)</f>
        <v xml:space="preserve">GD </v>
      </c>
      <c r="B1054" t="s">
        <v>359</v>
      </c>
      <c r="C1054" s="58"/>
      <c r="D1054" s="184"/>
      <c r="E1054" s="178" t="s">
        <v>1083</v>
      </c>
      <c r="F1054" s="186"/>
    </row>
    <row r="1055" spans="1:11" ht="20" thickBot="1">
      <c r="A1055" t="str">
        <f t="shared" si="58"/>
        <v>GD Sales</v>
      </c>
      <c r="B1055" t="s">
        <v>359</v>
      </c>
      <c r="C1055" s="58" t="s">
        <v>124</v>
      </c>
      <c r="D1055" s="179" t="s">
        <v>652</v>
      </c>
      <c r="E1055" s="187" t="s">
        <v>789</v>
      </c>
      <c r="F1055" s="188">
        <v>0.1041</v>
      </c>
      <c r="G1055" s="106" t="str">
        <f>LEFT(E1055,I1055-1)</f>
        <v>11.67</v>
      </c>
      <c r="H1055" s="106" t="str">
        <f>RIGHT(E1055,1)</f>
        <v>B</v>
      </c>
      <c r="I1055" s="110">
        <f>IF(FIND(H1055,E1055)=OR(1,2,3,4,5,6,7,8,9,0),FIND(H1055,E1055)+1,FIND(H1055,E1055))</f>
        <v>6</v>
      </c>
      <c r="J1055" s="4">
        <f>IF(H1055="B",G1055*1000000000,IF(H1055="M",G1055*1000000,E1055))</f>
        <v>11670000000</v>
      </c>
      <c r="K1055" s="54" t="s">
        <v>691</v>
      </c>
    </row>
    <row r="1056" spans="1:11" ht="58" thickBot="1">
      <c r="A1056" t="str">
        <f t="shared" si="58"/>
        <v xml:space="preserve">GD </v>
      </c>
      <c r="B1056" t="s">
        <v>359</v>
      </c>
      <c r="C1056" s="58"/>
      <c r="D1056" s="180" t="s">
        <v>653</v>
      </c>
      <c r="E1056" s="184"/>
      <c r="F1056" s="189"/>
      <c r="G1056" s="106"/>
      <c r="H1056" s="106"/>
      <c r="I1056" s="110"/>
      <c r="K1056" s="54" t="s">
        <v>692</v>
      </c>
    </row>
    <row r="1057" spans="1:11" ht="20" thickBot="1">
      <c r="A1057" t="str">
        <f t="shared" si="58"/>
        <v>GD Operating expense</v>
      </c>
      <c r="B1057" t="s">
        <v>359</v>
      </c>
      <c r="C1057" s="58" t="s">
        <v>654</v>
      </c>
      <c r="D1057" s="179" t="s">
        <v>654</v>
      </c>
      <c r="E1057" s="187" t="s">
        <v>1084</v>
      </c>
      <c r="F1057" s="188">
        <v>-0.14269999999999999</v>
      </c>
      <c r="G1057" s="106" t="str">
        <f>LEFT(E1057,I1057-1)</f>
        <v>625.00</v>
      </c>
      <c r="H1057" s="106" t="str">
        <f>RIGHT(E1057,1)</f>
        <v>M</v>
      </c>
      <c r="I1057" s="110">
        <f>IF(FIND(H1057,E1057)=OR(1,2,3,4,5,6,7,8,9,0),FIND(H1057,E1057)+1,FIND(H1057,E1057))</f>
        <v>7</v>
      </c>
      <c r="J1057" s="4">
        <f>IF(H1057="B",G1057*1000000000,IF(H1057="M",G1057*1000000,E1057))</f>
        <v>625000000</v>
      </c>
      <c r="K1057" s="54" t="s">
        <v>693</v>
      </c>
    </row>
    <row r="1058" spans="1:11" ht="39" thickBot="1">
      <c r="A1058" t="str">
        <f t="shared" si="58"/>
        <v xml:space="preserve">GD </v>
      </c>
      <c r="B1058" t="s">
        <v>359</v>
      </c>
      <c r="C1058" s="58"/>
      <c r="D1058" s="180" t="s">
        <v>655</v>
      </c>
      <c r="E1058" s="184"/>
      <c r="F1058" s="189"/>
      <c r="G1058" s="106"/>
      <c r="H1058" s="106"/>
      <c r="I1058" s="110"/>
      <c r="K1058" s="54" t="s">
        <v>694</v>
      </c>
    </row>
    <row r="1059" spans="1:11" ht="20" thickBot="1">
      <c r="A1059" t="str">
        <f t="shared" si="58"/>
        <v>GD Net income</v>
      </c>
      <c r="B1059" t="s">
        <v>359</v>
      </c>
      <c r="C1059" s="58" t="s">
        <v>656</v>
      </c>
      <c r="D1059" s="179" t="s">
        <v>656</v>
      </c>
      <c r="E1059" s="187" t="s">
        <v>1085</v>
      </c>
      <c r="F1059" s="188">
        <v>0.1124</v>
      </c>
      <c r="G1059" s="106" t="str">
        <f>LEFT(E1059,I1059-1)</f>
        <v>930.00</v>
      </c>
      <c r="H1059" s="106" t="str">
        <f>RIGHT(E1059,1)</f>
        <v>M</v>
      </c>
      <c r="I1059" s="110">
        <f>IF(FIND(H1059,E1059)=OR(1,2,3,4,5,6,7,8,9,0),FIND(H1059,E1059)+1,FIND(H1059,E1059))</f>
        <v>7</v>
      </c>
      <c r="J1059" s="4">
        <f>IF(H1059="B",G1059*1000000000,IF(H1059="M",G1059*1000000,E1059))</f>
        <v>930000000</v>
      </c>
      <c r="K1059" s="54" t="s">
        <v>33</v>
      </c>
    </row>
    <row r="1060" spans="1:11" ht="58" thickBot="1">
      <c r="A1060" t="str">
        <f t="shared" si="58"/>
        <v xml:space="preserve">GD </v>
      </c>
      <c r="B1060" t="s">
        <v>359</v>
      </c>
      <c r="C1060" s="58"/>
      <c r="D1060" s="180" t="s">
        <v>657</v>
      </c>
      <c r="E1060" s="184"/>
      <c r="F1060" s="189"/>
      <c r="G1060" s="106"/>
      <c r="H1060" s="106"/>
      <c r="I1060" s="110"/>
      <c r="K1060" s="54" t="s">
        <v>695</v>
      </c>
    </row>
    <row r="1061" spans="1:11" ht="20" thickBot="1">
      <c r="A1061" t="str">
        <f t="shared" si="58"/>
        <v>GD Net profit margin</v>
      </c>
      <c r="B1061" t="s">
        <v>359</v>
      </c>
      <c r="C1061" s="58" t="s">
        <v>658</v>
      </c>
      <c r="D1061" s="179" t="s">
        <v>658</v>
      </c>
      <c r="E1061" s="187">
        <v>7.97</v>
      </c>
      <c r="F1061" s="188">
        <v>7.6E-3</v>
      </c>
      <c r="G1061" s="106" t="str">
        <f>LEFT(E1061,I1061-1)</f>
        <v/>
      </c>
      <c r="H1061" s="106" t="str">
        <f>RIGHT(E1061,1)</f>
        <v>7</v>
      </c>
      <c r="I1061" s="110">
        <f>IF(FIND(H1061,E1061)=OR(1,2,3,4,5,6,7,8,9,0),FIND(H1061,E1061)+1,FIND(H1061,E1061))</f>
        <v>1</v>
      </c>
      <c r="J1061" s="4">
        <f>IF(H1061="B",G1061*1000000000,IF(H1061="M",G1061*1000000,E1061))</f>
        <v>7.97</v>
      </c>
      <c r="K1061" s="54" t="s">
        <v>696</v>
      </c>
    </row>
    <row r="1062" spans="1:11" ht="39" thickBot="1">
      <c r="A1062" t="str">
        <f t="shared" si="58"/>
        <v xml:space="preserve">GD </v>
      </c>
      <c r="B1062" t="s">
        <v>359</v>
      </c>
      <c r="C1062" s="58"/>
      <c r="D1062" s="180" t="s">
        <v>659</v>
      </c>
      <c r="E1062" s="184"/>
      <c r="F1062" s="189"/>
      <c r="G1062" s="106"/>
      <c r="H1062" s="106"/>
      <c r="I1062" s="110"/>
      <c r="K1062" s="54" t="s">
        <v>697</v>
      </c>
    </row>
    <row r="1063" spans="1:11" ht="20" thickBot="1">
      <c r="A1063" t="str">
        <f t="shared" si="58"/>
        <v>GD EPS</v>
      </c>
      <c r="B1063" t="s">
        <v>359</v>
      </c>
      <c r="C1063" s="58" t="s">
        <v>113</v>
      </c>
      <c r="D1063" s="179" t="s">
        <v>112</v>
      </c>
      <c r="E1063" s="187">
        <v>3.35</v>
      </c>
      <c r="F1063" s="188">
        <v>0.10199999999999999</v>
      </c>
      <c r="G1063" s="106" t="str">
        <f>LEFT(E1063,I1063-1)</f>
        <v>3.3</v>
      </c>
      <c r="H1063" s="106" t="str">
        <f>RIGHT(E1063,1)</f>
        <v>5</v>
      </c>
      <c r="I1063" s="110">
        <f>IF(FIND(H1063,E1063)=OR(1,2,3,4,5,6,7,8,9,0),FIND(H1063,E1063)+1,FIND(H1063,E1063))</f>
        <v>4</v>
      </c>
      <c r="J1063" s="4">
        <f>IF(H1063="B",G1063*1000000000,IF(H1063="M",G1063*1000000,E1063))</f>
        <v>3.35</v>
      </c>
      <c r="K1063" s="54" t="s">
        <v>698</v>
      </c>
    </row>
    <row r="1064" spans="1:11" ht="39" thickBot="1">
      <c r="A1064" t="str">
        <f t="shared" si="58"/>
        <v xml:space="preserve">GD </v>
      </c>
      <c r="B1064" t="s">
        <v>359</v>
      </c>
      <c r="C1064" s="58"/>
      <c r="D1064" s="180" t="s">
        <v>660</v>
      </c>
      <c r="E1064" s="184"/>
      <c r="F1064" s="189"/>
      <c r="G1064" s="106"/>
      <c r="H1064" s="106"/>
      <c r="I1064" s="110"/>
      <c r="K1064" s="54" t="s">
        <v>699</v>
      </c>
    </row>
    <row r="1065" spans="1:11" ht="20" thickBot="1">
      <c r="A1065" t="str">
        <f t="shared" si="58"/>
        <v>GD EBITDA</v>
      </c>
      <c r="B1065" t="s">
        <v>359</v>
      </c>
      <c r="C1065" s="58" t="s">
        <v>126</v>
      </c>
      <c r="D1065" s="179" t="s">
        <v>126</v>
      </c>
      <c r="E1065" s="187" t="s">
        <v>1086</v>
      </c>
      <c r="F1065" s="188">
        <v>0.2392</v>
      </c>
      <c r="G1065" s="106" t="str">
        <f>LEFT(E1065,I1065-1)</f>
        <v>1.41</v>
      </c>
      <c r="H1065" s="106" t="str">
        <f>RIGHT(E1065,1)</f>
        <v>B</v>
      </c>
      <c r="I1065" s="110">
        <f>IF(FIND(H1065,E1065)=OR(1,2,3,4,5,6,7,8,9,0),FIND(H1065,E1065)+1,FIND(H1065,E1065))</f>
        <v>5</v>
      </c>
      <c r="J1065" s="4">
        <f>IF(H1065="B",G1065*1000000000,IF(H1065="M",G1065*1000000,E1065))</f>
        <v>1410000000</v>
      </c>
      <c r="K1065" s="54" t="s">
        <v>126</v>
      </c>
    </row>
    <row r="1066" spans="1:11" ht="77" thickBot="1">
      <c r="A1066" t="str">
        <f t="shared" si="58"/>
        <v xml:space="preserve">GD </v>
      </c>
      <c r="B1066" t="s">
        <v>359</v>
      </c>
      <c r="C1066" s="58"/>
      <c r="D1066" s="180" t="s">
        <v>661</v>
      </c>
      <c r="E1066" s="184"/>
      <c r="F1066" s="189"/>
      <c r="G1066" s="106"/>
      <c r="H1066" s="106"/>
      <c r="I1066" s="110"/>
      <c r="K1066" s="54" t="s">
        <v>700</v>
      </c>
    </row>
    <row r="1067" spans="1:11" ht="20" thickBot="1">
      <c r="A1067" t="str">
        <f t="shared" si="58"/>
        <v>GD Tax</v>
      </c>
      <c r="B1067" t="s">
        <v>359</v>
      </c>
      <c r="C1067" s="58" t="s">
        <v>725</v>
      </c>
      <c r="D1067" s="179" t="s">
        <v>662</v>
      </c>
      <c r="E1067" s="190">
        <v>0.16520000000000001</v>
      </c>
      <c r="F1067" s="187" t="s">
        <v>664</v>
      </c>
      <c r="G1067" s="106" t="str">
        <f>LEFT(E1067,I1067-1)</f>
        <v>0.165</v>
      </c>
      <c r="H1067" s="106" t="str">
        <f>RIGHT(E1067,1)</f>
        <v>2</v>
      </c>
      <c r="I1067" s="110">
        <f>IF(FIND(H1067,E1067)=OR(1,2,3,4,5,6,7,8,9,0),FIND(H1067,E1067)+1,FIND(H1067,E1067))</f>
        <v>6</v>
      </c>
      <c r="J1067" s="4">
        <f>IF(H1067="B",G1067*1000000000,IF(H1067="M",G1067*1000000,E1067))</f>
        <v>0.16520000000000001</v>
      </c>
      <c r="K1067" s="54" t="s">
        <v>701</v>
      </c>
    </row>
    <row r="1068" spans="1:11" ht="20" thickBot="1">
      <c r="A1068" t="str">
        <f t="shared" si="58"/>
        <v xml:space="preserve">GD </v>
      </c>
      <c r="B1068" t="s">
        <v>359</v>
      </c>
      <c r="C1068" s="58"/>
      <c r="D1068" s="182" t="s">
        <v>663</v>
      </c>
      <c r="E1068" s="191"/>
      <c r="F1068" s="192"/>
      <c r="G1068" s="107"/>
      <c r="H1068" s="107"/>
      <c r="I1068" s="111"/>
    </row>
    <row r="1069" spans="1:11" ht="19" thickBot="1">
      <c r="A1069" t="str">
        <f t="shared" si="58"/>
        <v xml:space="preserve">GD </v>
      </c>
      <c r="B1069" t="s">
        <v>359</v>
      </c>
      <c r="C1069" s="58"/>
    </row>
    <row r="1070" spans="1:11" ht="27" thickBot="1">
      <c r="A1070" t="str">
        <f t="shared" si="58"/>
        <v>GD Balance Sheet</v>
      </c>
      <c r="B1070" t="s">
        <v>359</v>
      </c>
      <c r="C1070" s="57" t="s">
        <v>706</v>
      </c>
      <c r="D1070" s="183" t="s">
        <v>650</v>
      </c>
      <c r="E1070" s="181" t="s">
        <v>1537</v>
      </c>
      <c r="F1070" s="185" t="s">
        <v>651</v>
      </c>
      <c r="G1070" s="105"/>
      <c r="H1070" s="105"/>
      <c r="I1070" s="109"/>
    </row>
    <row r="1071" spans="1:11" ht="19" thickBot="1">
      <c r="A1071" t="str">
        <f t="shared" si="58"/>
        <v xml:space="preserve">GD </v>
      </c>
      <c r="B1071" t="s">
        <v>359</v>
      </c>
      <c r="C1071" s="58"/>
      <c r="D1071" s="184"/>
      <c r="E1071" s="178" t="s">
        <v>1083</v>
      </c>
      <c r="F1071" s="186"/>
      <c r="G1071" s="105"/>
      <c r="H1071" s="105"/>
      <c r="I1071" s="109"/>
    </row>
    <row r="1072" spans="1:11" ht="20" thickBot="1">
      <c r="A1072" t="str">
        <f t="shared" si="58"/>
        <v>GD Cash and short-term investments</v>
      </c>
      <c r="B1072" t="s">
        <v>359</v>
      </c>
      <c r="C1072" s="58" t="s">
        <v>665</v>
      </c>
      <c r="D1072" s="179" t="s">
        <v>665</v>
      </c>
      <c r="E1072" s="187" t="s">
        <v>1087</v>
      </c>
      <c r="F1072" s="188">
        <v>0.55400000000000005</v>
      </c>
      <c r="G1072" s="106" t="str">
        <f>LEFT(E1072,I1072-1)</f>
        <v>2.10</v>
      </c>
      <c r="H1072" s="106" t="str">
        <f>RIGHT(E1072,1)</f>
        <v>B</v>
      </c>
      <c r="I1072" s="110">
        <f>IF(FIND(H1072,E1072)=OR(1,2,3,4,5,6,7,8,9,0),FIND(H1072,E1072)+1,FIND(H1072,E1072))</f>
        <v>5</v>
      </c>
      <c r="J1072" s="4">
        <f t="shared" ref="J1072:J1073" si="59">IF(H1072="B",G1072*1000000000,IF(H1072="M",G1072*1000000,E1072))</f>
        <v>2100000000</v>
      </c>
      <c r="K1072" s="54" t="s">
        <v>702</v>
      </c>
    </row>
    <row r="1073" spans="1:11" ht="39" thickBot="1">
      <c r="A1073" t="str">
        <f t="shared" si="58"/>
        <v xml:space="preserve">GD </v>
      </c>
      <c r="B1073" t="s">
        <v>359</v>
      </c>
      <c r="C1073" s="58"/>
      <c r="D1073" s="180" t="s">
        <v>666</v>
      </c>
      <c r="E1073" s="184"/>
      <c r="F1073" s="189"/>
      <c r="G1073" s="106"/>
      <c r="H1073" s="106"/>
      <c r="I1073" s="110"/>
      <c r="J1073" s="4">
        <f t="shared" si="59"/>
        <v>0</v>
      </c>
    </row>
    <row r="1074" spans="1:11" ht="20" thickBot="1">
      <c r="A1074" t="str">
        <f t="shared" si="58"/>
        <v>GD Total assets</v>
      </c>
      <c r="B1074" t="s">
        <v>359</v>
      </c>
      <c r="C1074" s="58" t="s">
        <v>667</v>
      </c>
      <c r="D1074" s="179" t="s">
        <v>667</v>
      </c>
      <c r="E1074" s="187" t="s">
        <v>1088</v>
      </c>
      <c r="F1074" s="188">
        <v>7.0800000000000002E-2</v>
      </c>
      <c r="G1074" s="106" t="str">
        <f>LEFT(E1074,I1074-1)</f>
        <v>57.31</v>
      </c>
      <c r="H1074" s="106" t="str">
        <f>RIGHT(E1074,1)</f>
        <v>B</v>
      </c>
      <c r="I1074" s="110">
        <f>IF(FIND(H1074,E1074)=OR(1,2,3,4,5,6,7,8,9,0),FIND(H1074,E1074)+1,FIND(H1074,E1074))</f>
        <v>6</v>
      </c>
      <c r="K1074" s="54" t="s">
        <v>703</v>
      </c>
    </row>
    <row r="1075" spans="1:11" ht="20" thickBot="1">
      <c r="A1075" t="str">
        <f t="shared" si="58"/>
        <v xml:space="preserve">GD </v>
      </c>
      <c r="B1075" t="s">
        <v>359</v>
      </c>
      <c r="C1075" s="58"/>
      <c r="D1075" s="180" t="s">
        <v>668</v>
      </c>
      <c r="E1075" s="184"/>
      <c r="F1075" s="189"/>
      <c r="G1075" s="106"/>
      <c r="H1075" s="106"/>
      <c r="I1075" s="110"/>
    </row>
    <row r="1076" spans="1:11" ht="20" thickBot="1">
      <c r="A1076" t="str">
        <f t="shared" si="58"/>
        <v>GD Total debt</v>
      </c>
      <c r="B1076" t="s">
        <v>359</v>
      </c>
      <c r="C1076" s="58" t="s">
        <v>723</v>
      </c>
      <c r="D1076" s="179" t="s">
        <v>669</v>
      </c>
      <c r="E1076" s="187" t="s">
        <v>1089</v>
      </c>
      <c r="F1076" s="188">
        <v>2.3E-2</v>
      </c>
      <c r="G1076" s="106" t="str">
        <f>LEFT(E1076,I1076-1)</f>
        <v>34.34</v>
      </c>
      <c r="H1076" s="106" t="str">
        <f>RIGHT(E1076,1)</f>
        <v>B</v>
      </c>
      <c r="I1076" s="110">
        <f>IF(FIND(H1076,E1076)=OR(1,2,3,4,5,6,7,8,9,0),FIND(H1076,E1076)+1,FIND(H1076,E1076))</f>
        <v>6</v>
      </c>
      <c r="J1076" s="4">
        <f>IF(H1076="B",G1076*1000000000,IF(H1076="M",G1076*1000000,E1076))</f>
        <v>34340000000.000004</v>
      </c>
      <c r="K1076" s="54" t="s">
        <v>704</v>
      </c>
    </row>
    <row r="1077" spans="1:11" ht="20" thickBot="1">
      <c r="A1077" t="str">
        <f t="shared" si="58"/>
        <v xml:space="preserve">GD </v>
      </c>
      <c r="B1077" t="s">
        <v>359</v>
      </c>
      <c r="C1077" s="58"/>
      <c r="D1077" s="180" t="s">
        <v>670</v>
      </c>
      <c r="E1077" s="184"/>
      <c r="F1077" s="189"/>
      <c r="G1077" s="106"/>
      <c r="H1077" s="106"/>
      <c r="I1077" s="110"/>
    </row>
    <row r="1078" spans="1:11" ht="20" thickBot="1">
      <c r="A1078" t="str">
        <f t="shared" si="58"/>
        <v>GD Total equity</v>
      </c>
      <c r="B1078" t="s">
        <v>359</v>
      </c>
      <c r="C1078" s="58" t="s">
        <v>671</v>
      </c>
      <c r="D1078" s="179" t="s">
        <v>671</v>
      </c>
      <c r="E1078" s="187" t="s">
        <v>1090</v>
      </c>
      <c r="F1078" s="187" t="s">
        <v>664</v>
      </c>
      <c r="G1078" s="106" t="str">
        <f>LEFT(E1078,I1078-1)</f>
        <v>22.97</v>
      </c>
      <c r="H1078" s="106" t="str">
        <f>RIGHT(E1078,1)</f>
        <v>B</v>
      </c>
      <c r="I1078" s="110">
        <f>IF(FIND(H1078,E1078)=OR(1,2,3,4,5,6,7,8,9,0),FIND(H1078,E1078)+1,FIND(H1078,E1078))</f>
        <v>6</v>
      </c>
      <c r="J1078" s="4">
        <f>IF(H1078="B",G1078*1000000000,IF(H1078="M",G1078*1000000,E1078))</f>
        <v>22970000000</v>
      </c>
      <c r="K1078" s="54" t="s">
        <v>713</v>
      </c>
    </row>
    <row r="1079" spans="1:11" ht="39" thickBot="1">
      <c r="A1079" t="str">
        <f t="shared" si="58"/>
        <v xml:space="preserve">GD </v>
      </c>
      <c r="B1079" t="s">
        <v>359</v>
      </c>
      <c r="C1079" s="58"/>
      <c r="D1079" s="180" t="s">
        <v>672</v>
      </c>
      <c r="E1079" s="184"/>
      <c r="F1079" s="184"/>
      <c r="G1079" s="107"/>
      <c r="H1079" s="107"/>
      <c r="I1079" s="111"/>
    </row>
    <row r="1080" spans="1:11" ht="20" thickBot="1">
      <c r="A1080" t="str">
        <f t="shared" si="58"/>
        <v>GD Shares outstanding</v>
      </c>
      <c r="B1080" t="s">
        <v>359</v>
      </c>
      <c r="C1080" s="58" t="s">
        <v>673</v>
      </c>
      <c r="D1080" s="179" t="s">
        <v>673</v>
      </c>
      <c r="E1080" s="187" t="s">
        <v>1091</v>
      </c>
      <c r="F1080" s="187" t="s">
        <v>664</v>
      </c>
      <c r="G1080" s="106" t="str">
        <f>LEFT(E1080,I1080-1)</f>
        <v>274.53</v>
      </c>
      <c r="H1080" s="106" t="str">
        <f>RIGHT(E1080,1)</f>
        <v>M</v>
      </c>
      <c r="I1080" s="110">
        <f>IF(FIND(H1080,E1080)=OR(1,2,3,4,5,6,7,8,9,0),FIND(H1080,E1080)+1,FIND(H1080,E1080))</f>
        <v>7</v>
      </c>
      <c r="J1080" s="4">
        <f>IF(H1080="B",G1080*1000000000,IF(H1080="M",G1080*1000000,E1080))</f>
        <v>274530000</v>
      </c>
      <c r="K1080" s="54" t="s">
        <v>714</v>
      </c>
    </row>
    <row r="1081" spans="1:11" ht="39" thickBot="1">
      <c r="A1081" t="str">
        <f t="shared" si="58"/>
        <v xml:space="preserve">GD </v>
      </c>
      <c r="B1081" t="s">
        <v>359</v>
      </c>
      <c r="C1081" s="58"/>
      <c r="D1081" s="180" t="s">
        <v>674</v>
      </c>
      <c r="E1081" s="184"/>
      <c r="F1081" s="184"/>
      <c r="G1081" s="107"/>
      <c r="H1081" s="107"/>
      <c r="I1081" s="111"/>
    </row>
    <row r="1082" spans="1:11" ht="20" thickBot="1">
      <c r="A1082" t="str">
        <f t="shared" si="58"/>
        <v>GD P/BV</v>
      </c>
      <c r="B1082" t="s">
        <v>359</v>
      </c>
      <c r="C1082" s="58" t="s">
        <v>105</v>
      </c>
      <c r="D1082" s="179" t="s">
        <v>675</v>
      </c>
      <c r="E1082" s="187">
        <v>3.21</v>
      </c>
      <c r="F1082" s="187" t="s">
        <v>664</v>
      </c>
      <c r="G1082" s="106" t="str">
        <f>LEFT(E1082,I1082-1)</f>
        <v>3.2</v>
      </c>
      <c r="H1082" s="106" t="str">
        <f>RIGHT(E1082,1)</f>
        <v>1</v>
      </c>
      <c r="I1082" s="110">
        <f>IF(FIND(H1082,E1082)=OR(1,2,3,4,5,6,7,8,9,0),FIND(H1082,E1082)+1,FIND(H1082,E1082))</f>
        <v>4</v>
      </c>
      <c r="J1082" s="4">
        <f>IF(H1082="B",G1082*1000000000,IF(H1082="M",G1082*1000000,E1082))</f>
        <v>3.21</v>
      </c>
      <c r="K1082" s="54" t="s">
        <v>715</v>
      </c>
    </row>
    <row r="1083" spans="1:11" ht="58" thickBot="1">
      <c r="A1083" t="str">
        <f t="shared" si="58"/>
        <v xml:space="preserve">GD </v>
      </c>
      <c r="B1083" t="s">
        <v>359</v>
      </c>
      <c r="C1083" s="58"/>
      <c r="D1083" s="180" t="s">
        <v>676</v>
      </c>
      <c r="E1083" s="184"/>
      <c r="F1083" s="184"/>
      <c r="G1083" s="107"/>
      <c r="H1083" s="107"/>
      <c r="I1083" s="111"/>
    </row>
    <row r="1084" spans="1:11" ht="20" thickBot="1">
      <c r="A1084" t="str">
        <f t="shared" si="58"/>
        <v>GD Return on assets</v>
      </c>
      <c r="B1084" t="s">
        <v>359</v>
      </c>
      <c r="C1084" s="58" t="s">
        <v>677</v>
      </c>
      <c r="D1084" s="179" t="s">
        <v>677</v>
      </c>
      <c r="E1084" s="190">
        <v>5.28E-2</v>
      </c>
      <c r="F1084" s="187" t="s">
        <v>664</v>
      </c>
      <c r="G1084" s="106" t="str">
        <f>LEFT(E1084,I1084-1)</f>
        <v>0.052</v>
      </c>
      <c r="H1084" s="106" t="str">
        <f>RIGHT(E1084,1)</f>
        <v>8</v>
      </c>
      <c r="I1084" s="110">
        <f>IF(FIND(H1084,E1084)=OR(1,2,3,4,5,6,7,8,9,0),FIND(H1084,E1084)+1,FIND(H1084,E1084))</f>
        <v>6</v>
      </c>
      <c r="J1084" s="4">
        <f>IF(H1084="B",G1084*1000000000,IF(H1084="M",G1084*1000000,E1084))</f>
        <v>5.28E-2</v>
      </c>
      <c r="K1084" s="54" t="s">
        <v>716</v>
      </c>
    </row>
    <row r="1085" spans="1:11" ht="39" thickBot="1">
      <c r="A1085" t="str">
        <f t="shared" si="58"/>
        <v xml:space="preserve">GD </v>
      </c>
      <c r="B1085" t="s">
        <v>359</v>
      </c>
      <c r="C1085" s="58"/>
      <c r="D1085" s="180" t="s">
        <v>678</v>
      </c>
      <c r="E1085" s="193"/>
      <c r="F1085" s="184"/>
      <c r="G1085" s="107"/>
      <c r="H1085" s="107"/>
      <c r="I1085" s="111"/>
    </row>
    <row r="1086" spans="1:11" ht="20" thickBot="1">
      <c r="A1086" t="str">
        <f t="shared" si="58"/>
        <v>GD Return on capital</v>
      </c>
      <c r="B1086" t="s">
        <v>359</v>
      </c>
      <c r="C1086" s="58" t="s">
        <v>679</v>
      </c>
      <c r="D1086" s="179" t="s">
        <v>679</v>
      </c>
      <c r="E1086" s="190">
        <v>8.8499999999999995E-2</v>
      </c>
      <c r="F1086" s="187" t="s">
        <v>664</v>
      </c>
      <c r="G1086" s="106" t="str">
        <f>LEFT(E1086,I1086-1)</f>
        <v>0.088</v>
      </c>
      <c r="H1086" s="106" t="str">
        <f>RIGHT(E1086,1)</f>
        <v>5</v>
      </c>
      <c r="I1086" s="110">
        <f>IF(FIND(H1086,E1086)=OR(1,2,3,4,5,6,7,8,9,0),FIND(H1086,E1086)+1,FIND(H1086,E1086))</f>
        <v>6</v>
      </c>
      <c r="J1086" s="4">
        <f>IF(H1086="B",G1086*1000000000,IF(H1086="M",G1086*1000000,E1086))</f>
        <v>8.8499999999999995E-2</v>
      </c>
      <c r="K1086" s="54" t="s">
        <v>717</v>
      </c>
    </row>
    <row r="1087" spans="1:11" ht="39" thickBot="1">
      <c r="A1087" t="str">
        <f t="shared" si="58"/>
        <v xml:space="preserve">GD </v>
      </c>
      <c r="B1087" t="s">
        <v>359</v>
      </c>
      <c r="C1087" s="58"/>
      <c r="D1087" s="182" t="s">
        <v>680</v>
      </c>
      <c r="E1087" s="191"/>
      <c r="F1087" s="192"/>
      <c r="G1087" s="107"/>
      <c r="H1087" s="107"/>
      <c r="I1087" s="111"/>
    </row>
    <row r="1088" spans="1:11" ht="19" thickBot="1">
      <c r="A1088" t="str">
        <f t="shared" si="58"/>
        <v xml:space="preserve">GD </v>
      </c>
      <c r="B1088" t="s">
        <v>359</v>
      </c>
      <c r="C1088" s="58"/>
    </row>
    <row r="1089" spans="1:11" ht="27" thickBot="1">
      <c r="A1089" t="str">
        <f t="shared" si="58"/>
        <v>GD Cash Flow</v>
      </c>
      <c r="B1089" t="s">
        <v>359</v>
      </c>
      <c r="C1089" s="57" t="s">
        <v>707</v>
      </c>
      <c r="D1089" s="183" t="s">
        <v>650</v>
      </c>
      <c r="E1089" s="181" t="s">
        <v>1537</v>
      </c>
      <c r="F1089" s="185" t="s">
        <v>651</v>
      </c>
      <c r="G1089" s="105"/>
      <c r="H1089" s="105"/>
      <c r="I1089" s="109"/>
    </row>
    <row r="1090" spans="1:11" ht="19" thickBot="1">
      <c r="A1090" t="str">
        <f t="shared" si="58"/>
        <v xml:space="preserve">GD </v>
      </c>
      <c r="B1090" t="s">
        <v>359</v>
      </c>
      <c r="C1090" s="58"/>
      <c r="D1090" s="184"/>
      <c r="E1090" s="178" t="s">
        <v>1083</v>
      </c>
      <c r="F1090" s="186"/>
      <c r="G1090" s="105"/>
      <c r="H1090" s="105"/>
      <c r="I1090" s="109"/>
    </row>
    <row r="1091" spans="1:11" ht="20" thickBot="1">
      <c r="A1091" t="str">
        <f t="shared" si="58"/>
        <v>GD Net income</v>
      </c>
      <c r="B1091" t="s">
        <v>359</v>
      </c>
      <c r="C1091" s="58" t="s">
        <v>656</v>
      </c>
      <c r="D1091" s="179" t="s">
        <v>656</v>
      </c>
      <c r="E1091" s="187" t="s">
        <v>1085</v>
      </c>
      <c r="F1091" s="188">
        <v>0.1124</v>
      </c>
      <c r="G1091" s="106" t="str">
        <f>LEFT(E1091,I1091-1)</f>
        <v>930.00</v>
      </c>
      <c r="H1091" s="106" t="str">
        <f>RIGHT(E1091,1)</f>
        <v>M</v>
      </c>
      <c r="I1091" s="110">
        <f>IF(FIND(H1091,E1091)=OR(1,2,3,4,5,6,7,8,9,0),FIND(H1091,E1091)+1,FIND(H1091,E1091))</f>
        <v>7</v>
      </c>
      <c r="J1091" s="4">
        <f>IF(H1091="B",G1091*1000000000,IF(H1091="M",G1091*1000000,E1091))</f>
        <v>930000000</v>
      </c>
      <c r="K1091" s="54" t="s">
        <v>33</v>
      </c>
    </row>
    <row r="1092" spans="1:11" ht="39" thickBot="1">
      <c r="A1092" t="str">
        <f t="shared" si="58"/>
        <v xml:space="preserve">GD </v>
      </c>
      <c r="B1092" t="s">
        <v>359</v>
      </c>
      <c r="C1092" s="58"/>
      <c r="D1092" s="180" t="s">
        <v>657</v>
      </c>
      <c r="E1092" s="184"/>
      <c r="F1092" s="189"/>
      <c r="G1092" s="106"/>
      <c r="H1092" s="106"/>
      <c r="I1092" s="110"/>
    </row>
    <row r="1093" spans="1:11" ht="20" thickBot="1">
      <c r="A1093" t="str">
        <f t="shared" si="58"/>
        <v>GD Cash from operations</v>
      </c>
      <c r="B1093" t="s">
        <v>359</v>
      </c>
      <c r="C1093" s="58" t="s">
        <v>681</v>
      </c>
      <c r="D1093" s="179" t="s">
        <v>681</v>
      </c>
      <c r="E1093" s="187" t="s">
        <v>843</v>
      </c>
      <c r="F1093" s="188">
        <v>7.2800000000000004E-2</v>
      </c>
      <c r="G1093" s="106" t="str">
        <f>LEFT(E1093,I1093-1)</f>
        <v>1.42</v>
      </c>
      <c r="H1093" s="106" t="str">
        <f>RIGHT(E1093,1)</f>
        <v>B</v>
      </c>
      <c r="I1093" s="110">
        <f>IF(FIND(H1093,E1093)=OR(1,2,3,4,5,6,7,8,9,0),FIND(H1093,E1093)+1,FIND(H1093,E1093))</f>
        <v>5</v>
      </c>
      <c r="J1093" s="4">
        <f>IF(H1093="B",G1093*1000000000,IF(H1093="M",G1093*1000000,E1093))</f>
        <v>1420000000</v>
      </c>
      <c r="K1093" s="54" t="s">
        <v>718</v>
      </c>
    </row>
    <row r="1094" spans="1:11" ht="20" thickBot="1">
      <c r="A1094" t="str">
        <f t="shared" si="58"/>
        <v xml:space="preserve">GD </v>
      </c>
      <c r="B1094" t="s">
        <v>359</v>
      </c>
      <c r="C1094" s="58"/>
      <c r="D1094" s="180" t="s">
        <v>682</v>
      </c>
      <c r="E1094" s="184"/>
      <c r="F1094" s="189"/>
      <c r="G1094" s="106"/>
      <c r="H1094" s="106"/>
      <c r="I1094" s="110"/>
    </row>
    <row r="1095" spans="1:11" ht="20" thickBot="1">
      <c r="A1095" t="str">
        <f t="shared" si="58"/>
        <v>GD Cash from investing</v>
      </c>
      <c r="B1095" t="s">
        <v>359</v>
      </c>
      <c r="C1095" s="58" t="s">
        <v>683</v>
      </c>
      <c r="D1095" s="179" t="s">
        <v>683</v>
      </c>
      <c r="E1095" s="187" t="s">
        <v>1092</v>
      </c>
      <c r="F1095" s="188">
        <v>-0.3775</v>
      </c>
      <c r="G1095" s="106" t="str">
        <f>LEFT(E1095,I1095-1)</f>
        <v>-281.00</v>
      </c>
      <c r="H1095" s="106" t="str">
        <f>RIGHT(E1095,1)</f>
        <v>M</v>
      </c>
      <c r="I1095" s="110">
        <f>IF(FIND(H1095,E1095)=OR(1,2,3,4,5,6,7,8,9,0),FIND(H1095,E1095)+1,FIND(H1095,E1095))</f>
        <v>8</v>
      </c>
      <c r="J1095" s="4">
        <f>IF(H1095="B",G1095*1000000000,IF(H1095="M",G1095*1000000,E1095))</f>
        <v>-281000000</v>
      </c>
      <c r="K1095" s="54" t="s">
        <v>719</v>
      </c>
    </row>
    <row r="1096" spans="1:11" ht="39" thickBot="1">
      <c r="A1096" t="str">
        <f t="shared" si="58"/>
        <v xml:space="preserve">GD </v>
      </c>
      <c r="B1096" t="s">
        <v>359</v>
      </c>
      <c r="C1096" s="58"/>
      <c r="D1096" s="180" t="s">
        <v>684</v>
      </c>
      <c r="E1096" s="184"/>
      <c r="F1096" s="189"/>
      <c r="G1096" s="106"/>
      <c r="H1096" s="106"/>
      <c r="I1096" s="110"/>
    </row>
    <row r="1097" spans="1:11" ht="20" thickBot="1">
      <c r="A1097" t="str">
        <f t="shared" si="58"/>
        <v>GD Cash from financing</v>
      </c>
      <c r="B1097" t="s">
        <v>359</v>
      </c>
      <c r="C1097" s="58" t="s">
        <v>685</v>
      </c>
      <c r="D1097" s="179" t="s">
        <v>685</v>
      </c>
      <c r="E1097" s="187" t="s">
        <v>1093</v>
      </c>
      <c r="F1097" s="188">
        <v>0.56920000000000004</v>
      </c>
      <c r="G1097" s="106" t="str">
        <f>LEFT(E1097,I1097-1)</f>
        <v>-395.00</v>
      </c>
      <c r="H1097" s="106" t="str">
        <f>RIGHT(E1097,1)</f>
        <v>M</v>
      </c>
      <c r="I1097" s="110">
        <f>IF(FIND(H1097,E1097)=OR(1,2,3,4,5,6,7,8,9,0),FIND(H1097,E1097)+1,FIND(H1097,E1097))</f>
        <v>8</v>
      </c>
      <c r="J1097" s="4">
        <f>IF(H1097="B",G1097*1000000000,IF(H1097="M",G1097*1000000,E1097))</f>
        <v>-395000000</v>
      </c>
      <c r="K1097" s="54" t="s">
        <v>720</v>
      </c>
    </row>
    <row r="1098" spans="1:11" ht="39" thickBot="1">
      <c r="A1098" t="str">
        <f t="shared" si="58"/>
        <v xml:space="preserve">GD </v>
      </c>
      <c r="B1098" t="s">
        <v>359</v>
      </c>
      <c r="C1098" s="58"/>
      <c r="D1098" s="180" t="s">
        <v>686</v>
      </c>
      <c r="E1098" s="184"/>
      <c r="F1098" s="189"/>
      <c r="G1098" s="106"/>
      <c r="H1098" s="106"/>
      <c r="I1098" s="110"/>
    </row>
    <row r="1099" spans="1:11" ht="20" thickBot="1">
      <c r="A1099" t="str">
        <f t="shared" si="58"/>
        <v>GD Net change in cash</v>
      </c>
      <c r="B1099" t="s">
        <v>359</v>
      </c>
      <c r="C1099" s="58" t="s">
        <v>687</v>
      </c>
      <c r="D1099" s="179" t="s">
        <v>687</v>
      </c>
      <c r="E1099" s="187" t="s">
        <v>1094</v>
      </c>
      <c r="F1099" s="188">
        <v>2.7323</v>
      </c>
      <c r="G1099" s="106" t="str">
        <f>LEFT(E1099,I1099-1)</f>
        <v>739.00</v>
      </c>
      <c r="H1099" s="106" t="str">
        <f>RIGHT(E1099,1)</f>
        <v>M</v>
      </c>
      <c r="I1099" s="110">
        <f>IF(FIND(H1099,E1099)=OR(1,2,3,4,5,6,7,8,9,0),FIND(H1099,E1099)+1,FIND(H1099,E1099))</f>
        <v>7</v>
      </c>
      <c r="J1099" s="4">
        <f>IF(H1099="B",G1099*1000000000,IF(H1099="M",G1099*1000000,E1099))</f>
        <v>739000000</v>
      </c>
      <c r="K1099" s="54" t="s">
        <v>721</v>
      </c>
    </row>
    <row r="1100" spans="1:11" ht="39" thickBot="1">
      <c r="A1100" t="str">
        <f t="shared" si="58"/>
        <v xml:space="preserve">GD </v>
      </c>
      <c r="B1100" t="s">
        <v>359</v>
      </c>
      <c r="C1100" s="58"/>
      <c r="D1100" s="180" t="s">
        <v>688</v>
      </c>
      <c r="E1100" s="184"/>
      <c r="F1100" s="189"/>
      <c r="G1100" s="106"/>
      <c r="H1100" s="106"/>
      <c r="I1100" s="110"/>
    </row>
    <row r="1101" spans="1:11" ht="19">
      <c r="A1101" t="str">
        <f t="shared" si="58"/>
        <v>GD Free cash flow</v>
      </c>
      <c r="B1101" t="s">
        <v>359</v>
      </c>
      <c r="C1101" s="58" t="s">
        <v>689</v>
      </c>
      <c r="D1101" s="179" t="s">
        <v>689</v>
      </c>
      <c r="E1101" s="187" t="s">
        <v>834</v>
      </c>
      <c r="F1101" s="188">
        <v>1.5065</v>
      </c>
      <c r="G1101" s="106" t="str">
        <f>LEFT(E1101,I1101-1)</f>
        <v>1.30</v>
      </c>
      <c r="H1101" s="106" t="str">
        <f>RIGHT(E1101,1)</f>
        <v>B</v>
      </c>
      <c r="I1101" s="110">
        <f>IF(FIND(H1101,E1101)=OR(1,2,3,4,5,6,7,8,9,0),FIND(H1101,E1101)+1,FIND(H1101,E1101))</f>
        <v>5</v>
      </c>
      <c r="J1101" s="4">
        <f>IF(H1101="B",G1101*1000000000,IF(H1101="M",G1101*1000000,E1101))</f>
        <v>1300000000</v>
      </c>
      <c r="K1101" s="54" t="s">
        <v>722</v>
      </c>
    </row>
    <row r="1102" spans="1:11" ht="39" thickBot="1">
      <c r="A1102" t="str">
        <f t="shared" si="58"/>
        <v xml:space="preserve">GD </v>
      </c>
      <c r="B1102" t="s">
        <v>359</v>
      </c>
      <c r="D1102" s="182" t="s">
        <v>690</v>
      </c>
      <c r="E1102" s="192"/>
      <c r="F1102" s="194"/>
    </row>
    <row r="1105" spans="1:11" ht="30">
      <c r="C1105" s="52" t="s">
        <v>784</v>
      </c>
    </row>
    <row r="1106" spans="1:11">
      <c r="A1106" t="str">
        <f t="shared" ref="A1106" si="60">_xlfn.CONCAT(B1106,C1106)</f>
        <v>BA Web</v>
      </c>
      <c r="B1106" t="s">
        <v>204</v>
      </c>
      <c r="C1106" t="s">
        <v>850</v>
      </c>
      <c r="D1106" s="1" t="s">
        <v>785</v>
      </c>
    </row>
    <row r="1107" spans="1:11" ht="19" thickBot="1"/>
    <row r="1108" spans="1:11" ht="27" thickBot="1">
      <c r="A1108" t="str">
        <f t="shared" ref="A1108" si="61">_xlfn.CONCAT(B1108,C1108)</f>
        <v>BA Income Statement</v>
      </c>
      <c r="B1108" t="s">
        <v>204</v>
      </c>
      <c r="C1108" s="57" t="s">
        <v>705</v>
      </c>
      <c r="D1108" s="183" t="s">
        <v>650</v>
      </c>
      <c r="E1108" s="181" t="s">
        <v>1537</v>
      </c>
      <c r="F1108" s="185" t="s">
        <v>651</v>
      </c>
    </row>
    <row r="1109" spans="1:11" ht="19" thickBot="1">
      <c r="A1109" t="str">
        <f t="shared" ref="A1109:A1157" si="62">_xlfn.CONCAT(B1109,C1109)</f>
        <v xml:space="preserve">BA </v>
      </c>
      <c r="B1109" t="s">
        <v>204</v>
      </c>
      <c r="C1109" s="58"/>
      <c r="D1109" s="184"/>
      <c r="E1109" s="178" t="s">
        <v>901</v>
      </c>
      <c r="F1109" s="186"/>
    </row>
    <row r="1110" spans="1:11" ht="20" thickBot="1">
      <c r="A1110" t="str">
        <f t="shared" si="62"/>
        <v>BA Sales</v>
      </c>
      <c r="B1110" t="s">
        <v>204</v>
      </c>
      <c r="C1110" s="58" t="s">
        <v>124</v>
      </c>
      <c r="D1110" s="179" t="s">
        <v>652</v>
      </c>
      <c r="E1110" s="187" t="s">
        <v>1173</v>
      </c>
      <c r="F1110" s="188">
        <v>-1.46E-2</v>
      </c>
      <c r="G1110" s="106" t="str">
        <f>LEFT(E1110,I1110-1)</f>
        <v>17.84</v>
      </c>
      <c r="H1110" s="106" t="str">
        <f>RIGHT(E1110,1)</f>
        <v>B</v>
      </c>
      <c r="I1110" s="110">
        <f>IF(FIND(H1110,E1110)=OR(1,2,3,4,5,6,7,8,9,0),FIND(H1110,E1110)+1,FIND(H1110,E1110))</f>
        <v>6</v>
      </c>
      <c r="J1110" s="4">
        <f>IF(H1110="B",G1110*1000000000,IF(H1110="M",G1110*1000000,E1110))</f>
        <v>17840000000</v>
      </c>
      <c r="K1110" s="54" t="s">
        <v>691</v>
      </c>
    </row>
    <row r="1111" spans="1:11" ht="58" thickBot="1">
      <c r="A1111" t="str">
        <f t="shared" si="62"/>
        <v xml:space="preserve">BA </v>
      </c>
      <c r="B1111" t="s">
        <v>204</v>
      </c>
      <c r="C1111" s="58"/>
      <c r="D1111" s="180" t="s">
        <v>653</v>
      </c>
      <c r="E1111" s="184"/>
      <c r="F1111" s="189"/>
      <c r="G1111" s="106"/>
      <c r="H1111" s="106"/>
      <c r="I1111" s="110"/>
      <c r="K1111" s="54" t="s">
        <v>692</v>
      </c>
    </row>
    <row r="1112" spans="1:11" ht="20" thickBot="1">
      <c r="A1112" t="str">
        <f t="shared" si="62"/>
        <v>BA Operating expense</v>
      </c>
      <c r="B1112" t="s">
        <v>204</v>
      </c>
      <c r="C1112" s="58" t="s">
        <v>654</v>
      </c>
      <c r="D1112" s="179" t="s">
        <v>654</v>
      </c>
      <c r="E1112" s="187" t="s">
        <v>1087</v>
      </c>
      <c r="F1112" s="188">
        <v>0.1328</v>
      </c>
      <c r="G1112" s="106" t="str">
        <f>LEFT(E1112,I1112-1)</f>
        <v>2.10</v>
      </c>
      <c r="H1112" s="106" t="str">
        <f>RIGHT(E1112,1)</f>
        <v>B</v>
      </c>
      <c r="I1112" s="110">
        <f>IF(FIND(H1112,E1112)=OR(1,2,3,4,5,6,7,8,9,0),FIND(H1112,E1112)+1,FIND(H1112,E1112))</f>
        <v>5</v>
      </c>
      <c r="J1112" s="4">
        <f>IF(H1112="B",G1112*1000000000,IF(H1112="M",G1112*1000000,E1112))</f>
        <v>2100000000</v>
      </c>
      <c r="K1112" s="54" t="s">
        <v>693</v>
      </c>
    </row>
    <row r="1113" spans="1:11" ht="39" thickBot="1">
      <c r="A1113" t="str">
        <f t="shared" si="62"/>
        <v xml:space="preserve">BA </v>
      </c>
      <c r="B1113" t="s">
        <v>204</v>
      </c>
      <c r="C1113" s="58"/>
      <c r="D1113" s="180" t="s">
        <v>655</v>
      </c>
      <c r="E1113" s="184"/>
      <c r="F1113" s="189"/>
      <c r="G1113" s="106"/>
      <c r="H1113" s="106"/>
      <c r="I1113" s="110"/>
      <c r="K1113" s="54" t="s">
        <v>694</v>
      </c>
    </row>
    <row r="1114" spans="1:11" ht="20" thickBot="1">
      <c r="A1114" t="str">
        <f t="shared" si="62"/>
        <v>BA Net income</v>
      </c>
      <c r="B1114" t="s">
        <v>204</v>
      </c>
      <c r="C1114" s="58" t="s">
        <v>656</v>
      </c>
      <c r="D1114" s="179" t="s">
        <v>656</v>
      </c>
      <c r="E1114" s="187" t="s">
        <v>1174</v>
      </c>
      <c r="F1114" s="188">
        <v>-2.7713999999999999</v>
      </c>
      <c r="G1114" s="106" t="str">
        <f>LEFT(E1114,I1114-1)</f>
        <v>-6.17</v>
      </c>
      <c r="H1114" s="106" t="str">
        <f>RIGHT(E1114,1)</f>
        <v>B</v>
      </c>
      <c r="I1114" s="110">
        <f>IF(FIND(H1114,E1114)=OR(1,2,3,4,5,6,7,8,9,0),FIND(H1114,E1114)+1,FIND(H1114,E1114))</f>
        <v>6</v>
      </c>
      <c r="J1114" s="4">
        <f>IF(H1114="B",G1114*1000000000,IF(H1114="M",G1114*1000000,E1114))</f>
        <v>-6170000000</v>
      </c>
      <c r="K1114" s="54" t="s">
        <v>33</v>
      </c>
    </row>
    <row r="1115" spans="1:11" ht="58" thickBot="1">
      <c r="A1115" t="str">
        <f t="shared" si="62"/>
        <v xml:space="preserve">BA </v>
      </c>
      <c r="B1115" t="s">
        <v>204</v>
      </c>
      <c r="C1115" s="58"/>
      <c r="D1115" s="180" t="s">
        <v>657</v>
      </c>
      <c r="E1115" s="184"/>
      <c r="F1115" s="189"/>
      <c r="G1115" s="106"/>
      <c r="H1115" s="106"/>
      <c r="I1115" s="110"/>
      <c r="K1115" s="54" t="s">
        <v>695</v>
      </c>
    </row>
    <row r="1116" spans="1:11" ht="20" thickBot="1">
      <c r="A1116" t="str">
        <f t="shared" si="62"/>
        <v>BA Net profit margin</v>
      </c>
      <c r="B1116" t="s">
        <v>204</v>
      </c>
      <c r="C1116" s="58" t="s">
        <v>658</v>
      </c>
      <c r="D1116" s="179" t="s">
        <v>658</v>
      </c>
      <c r="E1116" s="187">
        <v>-34.590000000000003</v>
      </c>
      <c r="F1116" s="188">
        <v>-2.8262999999999998</v>
      </c>
      <c r="G1116" s="106" t="str">
        <f>LEFT(E1116,I1116-1)</f>
        <v>-34.5</v>
      </c>
      <c r="H1116" s="106" t="str">
        <f>RIGHT(E1116,1)</f>
        <v>9</v>
      </c>
      <c r="I1116" s="110">
        <f>IF(FIND(H1116,E1116)=OR(1,2,3,4,5,6,7,8,9,0),FIND(H1116,E1116)+1,FIND(H1116,E1116))</f>
        <v>6</v>
      </c>
      <c r="J1116" s="4">
        <f>IF(H1116="B",G1116*1000000000,IF(H1116="M",G1116*1000000,E1116))</f>
        <v>-34.590000000000003</v>
      </c>
      <c r="K1116" s="54" t="s">
        <v>696</v>
      </c>
    </row>
    <row r="1117" spans="1:11" ht="39" thickBot="1">
      <c r="A1117" t="str">
        <f t="shared" si="62"/>
        <v xml:space="preserve">BA </v>
      </c>
      <c r="B1117" t="s">
        <v>204</v>
      </c>
      <c r="C1117" s="58"/>
      <c r="D1117" s="180" t="s">
        <v>659</v>
      </c>
      <c r="E1117" s="184"/>
      <c r="F1117" s="189"/>
      <c r="G1117" s="106"/>
      <c r="H1117" s="106"/>
      <c r="I1117" s="110"/>
      <c r="K1117" s="54" t="s">
        <v>697</v>
      </c>
    </row>
    <row r="1118" spans="1:11" ht="20" thickBot="1">
      <c r="A1118" t="str">
        <f t="shared" si="62"/>
        <v>BA EPS</v>
      </c>
      <c r="B1118" t="s">
        <v>204</v>
      </c>
      <c r="C1118" s="58" t="s">
        <v>113</v>
      </c>
      <c r="D1118" s="179" t="s">
        <v>112</v>
      </c>
      <c r="E1118" s="187">
        <v>-10.44</v>
      </c>
      <c r="F1118" s="188">
        <v>-2.2025000000000001</v>
      </c>
      <c r="G1118" s="106" t="str">
        <f>LEFT(E1118,I1118-1)</f>
        <v>-10.</v>
      </c>
      <c r="H1118" s="106" t="str">
        <f>RIGHT(E1118,1)</f>
        <v>4</v>
      </c>
      <c r="I1118" s="110">
        <f>IF(FIND(H1118,E1118)=OR(1,2,3,4,5,6,7,8,9,0),FIND(H1118,E1118)+1,FIND(H1118,E1118))</f>
        <v>5</v>
      </c>
      <c r="J1118" s="4">
        <f>IF(H1118="B",G1118*1000000000,IF(H1118="M",G1118*1000000,E1118))</f>
        <v>-10.44</v>
      </c>
      <c r="K1118" s="54" t="s">
        <v>698</v>
      </c>
    </row>
    <row r="1119" spans="1:11" ht="39" thickBot="1">
      <c r="A1119" t="str">
        <f t="shared" si="62"/>
        <v xml:space="preserve">BA </v>
      </c>
      <c r="B1119" t="s">
        <v>204</v>
      </c>
      <c r="C1119" s="58"/>
      <c r="D1119" s="180" t="s">
        <v>660</v>
      </c>
      <c r="E1119" s="184"/>
      <c r="F1119" s="189"/>
      <c r="G1119" s="106"/>
      <c r="H1119" s="106"/>
      <c r="I1119" s="110"/>
      <c r="K1119" s="54" t="s">
        <v>699</v>
      </c>
    </row>
    <row r="1120" spans="1:11" ht="20" thickBot="1">
      <c r="A1120" t="str">
        <f t="shared" si="62"/>
        <v>BA EBITDA</v>
      </c>
      <c r="B1120" t="s">
        <v>204</v>
      </c>
      <c r="C1120" s="58" t="s">
        <v>126</v>
      </c>
      <c r="D1120" s="179" t="s">
        <v>126</v>
      </c>
      <c r="E1120" s="187" t="s">
        <v>1175</v>
      </c>
      <c r="F1120" s="188">
        <v>-22.459099999999999</v>
      </c>
      <c r="G1120" s="106" t="str">
        <f>LEFT(E1120,I1120-1)</f>
        <v>-5.16</v>
      </c>
      <c r="H1120" s="106" t="str">
        <f>RIGHT(E1120,1)</f>
        <v>B</v>
      </c>
      <c r="I1120" s="110">
        <f>IF(FIND(H1120,E1120)=OR(1,2,3,4,5,6,7,8,9,0),FIND(H1120,E1120)+1,FIND(H1120,E1120))</f>
        <v>6</v>
      </c>
      <c r="J1120" s="4">
        <f>IF(H1120="B",G1120*1000000000,IF(H1120="M",G1120*1000000,E1120))</f>
        <v>-5160000000</v>
      </c>
      <c r="K1120" s="54" t="s">
        <v>126</v>
      </c>
    </row>
    <row r="1121" spans="1:11" ht="77" thickBot="1">
      <c r="A1121" t="str">
        <f t="shared" si="62"/>
        <v xml:space="preserve">BA </v>
      </c>
      <c r="B1121" t="s">
        <v>204</v>
      </c>
      <c r="C1121" s="58"/>
      <c r="D1121" s="180" t="s">
        <v>661</v>
      </c>
      <c r="E1121" s="184"/>
      <c r="F1121" s="189"/>
      <c r="G1121" s="106"/>
      <c r="H1121" s="106"/>
      <c r="I1121" s="110"/>
      <c r="K1121" s="54" t="s">
        <v>700</v>
      </c>
    </row>
    <row r="1122" spans="1:11" ht="20" thickBot="1">
      <c r="A1122" t="str">
        <f t="shared" si="62"/>
        <v>BA Tax</v>
      </c>
      <c r="B1122" t="s">
        <v>204</v>
      </c>
      <c r="C1122" s="58" t="s">
        <v>725</v>
      </c>
      <c r="D1122" s="179" t="s">
        <v>662</v>
      </c>
      <c r="E1122" s="190">
        <v>8.0000000000000002E-3</v>
      </c>
      <c r="F1122" s="187" t="s">
        <v>664</v>
      </c>
      <c r="G1122" s="106" t="str">
        <f>LEFT(E1122,I1122-1)</f>
        <v>0.00</v>
      </c>
      <c r="H1122" s="106" t="str">
        <f>RIGHT(E1122,1)</f>
        <v>8</v>
      </c>
      <c r="I1122" s="110">
        <f>IF(FIND(H1122,E1122)=OR(1,2,3,4,5,6,7,8,9,0),FIND(H1122,E1122)+1,FIND(H1122,E1122))</f>
        <v>5</v>
      </c>
      <c r="J1122" s="4">
        <f>IF(H1122="B",G1122*1000000000,IF(H1122="M",G1122*1000000,E1122))</f>
        <v>8.0000000000000002E-3</v>
      </c>
      <c r="K1122" s="54" t="s">
        <v>701</v>
      </c>
    </row>
    <row r="1123" spans="1:11" ht="20" thickBot="1">
      <c r="A1123" t="str">
        <f t="shared" si="62"/>
        <v xml:space="preserve">BA </v>
      </c>
      <c r="B1123" t="s">
        <v>204</v>
      </c>
      <c r="C1123" s="58"/>
      <c r="D1123" s="182" t="s">
        <v>663</v>
      </c>
      <c r="E1123" s="191"/>
      <c r="F1123" s="192"/>
      <c r="G1123" s="107"/>
      <c r="H1123" s="107"/>
      <c r="I1123" s="111"/>
    </row>
    <row r="1124" spans="1:11" ht="19" thickBot="1">
      <c r="A1124" t="str">
        <f t="shared" si="62"/>
        <v xml:space="preserve">BA </v>
      </c>
      <c r="B1124" t="s">
        <v>204</v>
      </c>
      <c r="C1124" s="58"/>
    </row>
    <row r="1125" spans="1:11" ht="27" thickBot="1">
      <c r="A1125" t="str">
        <f t="shared" si="62"/>
        <v>BA Balance Sheet</v>
      </c>
      <c r="B1125" t="s">
        <v>204</v>
      </c>
      <c r="C1125" s="57" t="s">
        <v>706</v>
      </c>
      <c r="D1125" s="183" t="s">
        <v>650</v>
      </c>
      <c r="E1125" s="181" t="s">
        <v>1537</v>
      </c>
      <c r="F1125" s="185" t="s">
        <v>651</v>
      </c>
      <c r="G1125" s="105"/>
      <c r="H1125" s="105"/>
      <c r="I1125" s="109"/>
    </row>
    <row r="1126" spans="1:11" ht="19" thickBot="1">
      <c r="A1126" t="str">
        <f t="shared" si="62"/>
        <v xml:space="preserve">BA </v>
      </c>
      <c r="B1126" t="s">
        <v>204</v>
      </c>
      <c r="C1126" s="58"/>
      <c r="D1126" s="184"/>
      <c r="E1126" s="178" t="s">
        <v>901</v>
      </c>
      <c r="F1126" s="186"/>
      <c r="G1126" s="105"/>
      <c r="H1126" s="105"/>
      <c r="I1126" s="109"/>
    </row>
    <row r="1127" spans="1:11" ht="20" thickBot="1">
      <c r="A1127" t="str">
        <f t="shared" si="62"/>
        <v>BA Cash and short-term investments</v>
      </c>
      <c r="B1127" t="s">
        <v>204</v>
      </c>
      <c r="C1127" s="58" t="s">
        <v>665</v>
      </c>
      <c r="D1127" s="179" t="s">
        <v>665</v>
      </c>
      <c r="E1127" s="187" t="s">
        <v>1176</v>
      </c>
      <c r="F1127" s="188">
        <v>-0.21740000000000001</v>
      </c>
      <c r="G1127" s="106" t="str">
        <f>LEFT(E1127,I1127-1)</f>
        <v>10.45</v>
      </c>
      <c r="H1127" s="106" t="str">
        <f>RIGHT(E1127,1)</f>
        <v>B</v>
      </c>
      <c r="I1127" s="110">
        <f>IF(FIND(H1127,E1127)=OR(1,2,3,4,5,6,7,8,9,0),FIND(H1127,E1127)+1,FIND(H1127,E1127))</f>
        <v>6</v>
      </c>
      <c r="J1127" s="4">
        <f t="shared" ref="J1127:J1128" si="63">IF(H1127="B",G1127*1000000000,IF(H1127="M",G1127*1000000,E1127))</f>
        <v>10450000000</v>
      </c>
      <c r="K1127" s="54" t="s">
        <v>702</v>
      </c>
    </row>
    <row r="1128" spans="1:11" ht="39" thickBot="1">
      <c r="A1128" t="str">
        <f t="shared" si="62"/>
        <v xml:space="preserve">BA </v>
      </c>
      <c r="B1128" t="s">
        <v>204</v>
      </c>
      <c r="C1128" s="58"/>
      <c r="D1128" s="180" t="s">
        <v>666</v>
      </c>
      <c r="E1128" s="184"/>
      <c r="F1128" s="189"/>
      <c r="G1128" s="106"/>
      <c r="H1128" s="106"/>
      <c r="I1128" s="110"/>
      <c r="J1128" s="4">
        <f t="shared" si="63"/>
        <v>0</v>
      </c>
    </row>
    <row r="1129" spans="1:11" ht="20" thickBot="1">
      <c r="A1129" t="str">
        <f t="shared" si="62"/>
        <v>BA Total assets</v>
      </c>
      <c r="B1129" t="s">
        <v>204</v>
      </c>
      <c r="C1129" s="58" t="s">
        <v>667</v>
      </c>
      <c r="D1129" s="179" t="s">
        <v>667</v>
      </c>
      <c r="E1129" s="187" t="s">
        <v>1177</v>
      </c>
      <c r="F1129" s="188">
        <v>2.5399999999999999E-2</v>
      </c>
      <c r="G1129" s="106" t="str">
        <f>LEFT(E1129,I1129-1)</f>
        <v>137.70</v>
      </c>
      <c r="H1129" s="106" t="str">
        <f>RIGHT(E1129,1)</f>
        <v>B</v>
      </c>
      <c r="I1129" s="110">
        <f>IF(FIND(H1129,E1129)=OR(1,2,3,4,5,6,7,8,9,0),FIND(H1129,E1129)+1,FIND(H1129,E1129))</f>
        <v>7</v>
      </c>
      <c r="K1129" s="54" t="s">
        <v>703</v>
      </c>
    </row>
    <row r="1130" spans="1:11" ht="20" thickBot="1">
      <c r="A1130" t="str">
        <f t="shared" si="62"/>
        <v xml:space="preserve">BA </v>
      </c>
      <c r="B1130" t="s">
        <v>204</v>
      </c>
      <c r="C1130" s="58"/>
      <c r="D1130" s="180" t="s">
        <v>668</v>
      </c>
      <c r="E1130" s="184"/>
      <c r="F1130" s="189"/>
      <c r="G1130" s="106"/>
      <c r="H1130" s="106"/>
      <c r="I1130" s="110"/>
    </row>
    <row r="1131" spans="1:11" ht="20" thickBot="1">
      <c r="A1131" t="str">
        <f t="shared" si="62"/>
        <v>BA Total debt</v>
      </c>
      <c r="B1131" t="s">
        <v>204</v>
      </c>
      <c r="C1131" s="58" t="s">
        <v>723</v>
      </c>
      <c r="D1131" s="179" t="s">
        <v>669</v>
      </c>
      <c r="E1131" s="187" t="s">
        <v>1178</v>
      </c>
      <c r="F1131" s="188">
        <v>6.7900000000000002E-2</v>
      </c>
      <c r="G1131" s="106" t="str">
        <f>LEFT(E1131,I1131-1)</f>
        <v>161.26</v>
      </c>
      <c r="H1131" s="106" t="str">
        <f>RIGHT(E1131,1)</f>
        <v>B</v>
      </c>
      <c r="I1131" s="110">
        <f>IF(FIND(H1131,E1131)=OR(1,2,3,4,5,6,7,8,9,0),FIND(H1131,E1131)+1,FIND(H1131,E1131))</f>
        <v>7</v>
      </c>
      <c r="J1131" s="4">
        <f>IF(H1131="B",G1131*1000000000,IF(H1131="M",G1131*1000000,E1131))</f>
        <v>161260000000</v>
      </c>
      <c r="K1131" s="54" t="s">
        <v>704</v>
      </c>
    </row>
    <row r="1132" spans="1:11" ht="20" thickBot="1">
      <c r="A1132" t="str">
        <f t="shared" si="62"/>
        <v xml:space="preserve">BA </v>
      </c>
      <c r="B1132" t="s">
        <v>204</v>
      </c>
      <c r="C1132" s="58"/>
      <c r="D1132" s="180" t="s">
        <v>670</v>
      </c>
      <c r="E1132" s="184"/>
      <c r="F1132" s="189"/>
      <c r="G1132" s="106"/>
      <c r="H1132" s="106"/>
      <c r="I1132" s="110"/>
    </row>
    <row r="1133" spans="1:11" ht="20" thickBot="1">
      <c r="A1133" t="str">
        <f t="shared" si="62"/>
        <v>BA Total equity</v>
      </c>
      <c r="B1133" t="s">
        <v>204</v>
      </c>
      <c r="C1133" s="58" t="s">
        <v>671</v>
      </c>
      <c r="D1133" s="179" t="s">
        <v>671</v>
      </c>
      <c r="E1133" s="187" t="s">
        <v>1179</v>
      </c>
      <c r="F1133" s="187" t="s">
        <v>664</v>
      </c>
      <c r="G1133" s="106" t="str">
        <f>LEFT(E1133,I1133-1)</f>
        <v>-23.56</v>
      </c>
      <c r="H1133" s="106" t="str">
        <f>RIGHT(E1133,1)</f>
        <v>B</v>
      </c>
      <c r="I1133" s="110">
        <f>IF(FIND(H1133,E1133)=OR(1,2,3,4,5,6,7,8,9,0),FIND(H1133,E1133)+1,FIND(H1133,E1133))</f>
        <v>7</v>
      </c>
      <c r="J1133" s="4">
        <f>IF(H1133="B",G1133*1000000000,IF(H1133="M",G1133*1000000,E1133))</f>
        <v>-23560000000</v>
      </c>
      <c r="K1133" s="54" t="s">
        <v>713</v>
      </c>
    </row>
    <row r="1134" spans="1:11" ht="39" thickBot="1">
      <c r="A1134" t="str">
        <f t="shared" si="62"/>
        <v xml:space="preserve">BA </v>
      </c>
      <c r="B1134" t="s">
        <v>204</v>
      </c>
      <c r="C1134" s="58"/>
      <c r="D1134" s="180" t="s">
        <v>672</v>
      </c>
      <c r="E1134" s="184"/>
      <c r="F1134" s="184"/>
      <c r="G1134" s="107"/>
      <c r="H1134" s="107"/>
      <c r="I1134" s="111"/>
    </row>
    <row r="1135" spans="1:11" ht="20" thickBot="1">
      <c r="A1135" t="str">
        <f t="shared" si="62"/>
        <v>BA Shares outstanding</v>
      </c>
      <c r="B1135" t="s">
        <v>204</v>
      </c>
      <c r="C1135" s="58" t="s">
        <v>673</v>
      </c>
      <c r="D1135" s="179" t="s">
        <v>673</v>
      </c>
      <c r="E1135" s="187" t="s">
        <v>1180</v>
      </c>
      <c r="F1135" s="187" t="s">
        <v>664</v>
      </c>
      <c r="G1135" s="106" t="str">
        <f>LEFT(E1135,I1135-1)</f>
        <v>618.20</v>
      </c>
      <c r="H1135" s="106" t="str">
        <f>RIGHT(E1135,1)</f>
        <v>M</v>
      </c>
      <c r="I1135" s="110">
        <f>IF(FIND(H1135,E1135)=OR(1,2,3,4,5,6,7,8,9,0),FIND(H1135,E1135)+1,FIND(H1135,E1135))</f>
        <v>7</v>
      </c>
      <c r="J1135" s="4">
        <f>IF(H1135="B",G1135*1000000000,IF(H1135="M",G1135*1000000,E1135))</f>
        <v>618200000</v>
      </c>
      <c r="K1135" s="54" t="s">
        <v>714</v>
      </c>
    </row>
    <row r="1136" spans="1:11" ht="39" thickBot="1">
      <c r="A1136" t="str">
        <f t="shared" si="62"/>
        <v xml:space="preserve">BA </v>
      </c>
      <c r="B1136" t="s">
        <v>204</v>
      </c>
      <c r="C1136" s="58"/>
      <c r="D1136" s="180" t="s">
        <v>674</v>
      </c>
      <c r="E1136" s="184"/>
      <c r="F1136" s="184"/>
      <c r="G1136" s="107"/>
      <c r="H1136" s="107"/>
      <c r="I1136" s="111"/>
    </row>
    <row r="1137" spans="1:11" ht="20" thickBot="1">
      <c r="A1137" t="str">
        <f t="shared" si="62"/>
        <v>BA P/BV</v>
      </c>
      <c r="B1137" t="s">
        <v>204</v>
      </c>
      <c r="C1137" s="58" t="s">
        <v>105</v>
      </c>
      <c r="D1137" s="179" t="s">
        <v>675</v>
      </c>
      <c r="E1137" s="187">
        <v>-4.68</v>
      </c>
      <c r="F1137" s="187" t="s">
        <v>664</v>
      </c>
      <c r="G1137" s="106" t="str">
        <f>LEFT(E1137,I1137-1)</f>
        <v>-4.6</v>
      </c>
      <c r="H1137" s="106" t="str">
        <f>RIGHT(E1137,1)</f>
        <v>8</v>
      </c>
      <c r="I1137" s="110">
        <f>IF(FIND(H1137,E1137)=OR(1,2,3,4,5,6,7,8,9,0),FIND(H1137,E1137)+1,FIND(H1137,E1137))</f>
        <v>5</v>
      </c>
      <c r="J1137" s="4">
        <f>IF(H1137="B",G1137*1000000000,IF(H1137="M",G1137*1000000,E1137))</f>
        <v>-4.68</v>
      </c>
      <c r="K1137" s="54" t="s">
        <v>715</v>
      </c>
    </row>
    <row r="1138" spans="1:11" ht="58" thickBot="1">
      <c r="A1138" t="str">
        <f t="shared" si="62"/>
        <v xml:space="preserve">BA </v>
      </c>
      <c r="B1138" t="s">
        <v>204</v>
      </c>
      <c r="C1138" s="58"/>
      <c r="D1138" s="180" t="s">
        <v>676</v>
      </c>
      <c r="E1138" s="184"/>
      <c r="F1138" s="184"/>
      <c r="G1138" s="107"/>
      <c r="H1138" s="107"/>
      <c r="I1138" s="111"/>
    </row>
    <row r="1139" spans="1:11" ht="20" thickBot="1">
      <c r="A1139" t="str">
        <f t="shared" si="62"/>
        <v>BA Return on assets</v>
      </c>
      <c r="B1139" t="s">
        <v>204</v>
      </c>
      <c r="C1139" s="58" t="s">
        <v>677</v>
      </c>
      <c r="D1139" s="179" t="s">
        <v>677</v>
      </c>
      <c r="E1139" s="190">
        <v>-9.9900000000000003E-2</v>
      </c>
      <c r="F1139" s="187" t="s">
        <v>664</v>
      </c>
      <c r="G1139" s="106" t="str">
        <f>LEFT(E1139,I1139-1)</f>
        <v>-0.0</v>
      </c>
      <c r="H1139" s="106" t="str">
        <f>RIGHT(E1139,1)</f>
        <v>9</v>
      </c>
      <c r="I1139" s="110">
        <f>IF(FIND(H1139,E1139)=OR(1,2,3,4,5,6,7,8,9,0),FIND(H1139,E1139)+1,FIND(H1139,E1139))</f>
        <v>5</v>
      </c>
      <c r="J1139" s="4">
        <f>IF(H1139="B",G1139*1000000000,IF(H1139="M",G1139*1000000,E1139))</f>
        <v>-9.9900000000000003E-2</v>
      </c>
      <c r="K1139" s="54" t="s">
        <v>716</v>
      </c>
    </row>
    <row r="1140" spans="1:11" ht="39" thickBot="1">
      <c r="A1140" t="str">
        <f t="shared" si="62"/>
        <v xml:space="preserve">BA </v>
      </c>
      <c r="B1140" t="s">
        <v>204</v>
      </c>
      <c r="C1140" s="58"/>
      <c r="D1140" s="180" t="s">
        <v>678</v>
      </c>
      <c r="E1140" s="193"/>
      <c r="F1140" s="184"/>
      <c r="G1140" s="107"/>
      <c r="H1140" s="107"/>
      <c r="I1140" s="111"/>
    </row>
    <row r="1141" spans="1:11" ht="20" thickBot="1">
      <c r="A1141" t="str">
        <f t="shared" si="62"/>
        <v>BA Return on capital</v>
      </c>
      <c r="B1141" t="s">
        <v>204</v>
      </c>
      <c r="C1141" s="58" t="s">
        <v>679</v>
      </c>
      <c r="D1141" s="179" t="s">
        <v>679</v>
      </c>
      <c r="E1141" s="190">
        <v>-0.3785</v>
      </c>
      <c r="F1141" s="187" t="s">
        <v>664</v>
      </c>
      <c r="G1141" s="106" t="str">
        <f>LEFT(E1141,I1141-1)</f>
        <v>-0.378</v>
      </c>
      <c r="H1141" s="106" t="str">
        <f>RIGHT(E1141,1)</f>
        <v>5</v>
      </c>
      <c r="I1141" s="110">
        <f>IF(FIND(H1141,E1141)=OR(1,2,3,4,5,6,7,8,9,0),FIND(H1141,E1141)+1,FIND(H1141,E1141))</f>
        <v>7</v>
      </c>
      <c r="J1141" s="4">
        <f>IF(H1141="B",G1141*1000000000,IF(H1141="M",G1141*1000000,E1141))</f>
        <v>-0.3785</v>
      </c>
      <c r="K1141" s="54" t="s">
        <v>717</v>
      </c>
    </row>
    <row r="1142" spans="1:11" ht="39" thickBot="1">
      <c r="A1142" t="str">
        <f t="shared" si="62"/>
        <v xml:space="preserve">BA </v>
      </c>
      <c r="B1142" t="s">
        <v>204</v>
      </c>
      <c r="C1142" s="58"/>
      <c r="D1142" s="182" t="s">
        <v>680</v>
      </c>
      <c r="E1142" s="191"/>
      <c r="F1142" s="192"/>
      <c r="G1142" s="107"/>
      <c r="H1142" s="107"/>
      <c r="I1142" s="111"/>
    </row>
    <row r="1143" spans="1:11" ht="19" thickBot="1">
      <c r="A1143" t="str">
        <f t="shared" si="62"/>
        <v xml:space="preserve">BA </v>
      </c>
      <c r="B1143" t="s">
        <v>204</v>
      </c>
      <c r="C1143" s="58"/>
    </row>
    <row r="1144" spans="1:11" ht="27" thickBot="1">
      <c r="A1144" t="str">
        <f t="shared" si="62"/>
        <v>BA Cash Flow</v>
      </c>
      <c r="B1144" t="s">
        <v>204</v>
      </c>
      <c r="C1144" s="57" t="s">
        <v>707</v>
      </c>
      <c r="D1144" s="183" t="s">
        <v>650</v>
      </c>
      <c r="E1144" s="181" t="s">
        <v>1537</v>
      </c>
      <c r="F1144" s="185" t="s">
        <v>651</v>
      </c>
      <c r="G1144" s="105"/>
      <c r="H1144" s="105"/>
      <c r="I1144" s="109"/>
    </row>
    <row r="1145" spans="1:11" ht="19" thickBot="1">
      <c r="A1145" t="str">
        <f t="shared" si="62"/>
        <v xml:space="preserve">BA </v>
      </c>
      <c r="B1145" t="s">
        <v>204</v>
      </c>
      <c r="C1145" s="58"/>
      <c r="D1145" s="184"/>
      <c r="E1145" s="178" t="s">
        <v>901</v>
      </c>
      <c r="F1145" s="186"/>
      <c r="G1145" s="105"/>
      <c r="H1145" s="105"/>
      <c r="I1145" s="109"/>
    </row>
    <row r="1146" spans="1:11" ht="20" thickBot="1">
      <c r="A1146" t="str">
        <f t="shared" si="62"/>
        <v>BA Net income</v>
      </c>
      <c r="B1146" t="s">
        <v>204</v>
      </c>
      <c r="C1146" s="58" t="s">
        <v>656</v>
      </c>
      <c r="D1146" s="179" t="s">
        <v>656</v>
      </c>
      <c r="E1146" s="187" t="s">
        <v>1174</v>
      </c>
      <c r="F1146" s="188">
        <v>-2.7713999999999999</v>
      </c>
      <c r="G1146" s="106" t="str">
        <f>LEFT(E1146,I1146-1)</f>
        <v>-6.17</v>
      </c>
      <c r="H1146" s="106" t="str">
        <f>RIGHT(E1146,1)</f>
        <v>B</v>
      </c>
      <c r="I1146" s="110">
        <f>IF(FIND(H1146,E1146)=OR(1,2,3,4,5,6,7,8,9,0),FIND(H1146,E1146)+1,FIND(H1146,E1146))</f>
        <v>6</v>
      </c>
      <c r="J1146" s="4">
        <f>IF(H1146="B",G1146*1000000000,IF(H1146="M",G1146*1000000,E1146))</f>
        <v>-6170000000</v>
      </c>
      <c r="K1146" s="54" t="s">
        <v>33</v>
      </c>
    </row>
    <row r="1147" spans="1:11" ht="39" thickBot="1">
      <c r="A1147" t="str">
        <f t="shared" si="62"/>
        <v xml:space="preserve">BA </v>
      </c>
      <c r="B1147" t="s">
        <v>204</v>
      </c>
      <c r="C1147" s="58"/>
      <c r="D1147" s="180" t="s">
        <v>657</v>
      </c>
      <c r="E1147" s="184"/>
      <c r="F1147" s="189"/>
      <c r="G1147" s="106"/>
      <c r="H1147" s="106"/>
      <c r="I1147" s="110"/>
    </row>
    <row r="1148" spans="1:11" ht="20" thickBot="1">
      <c r="A1148" t="str">
        <f t="shared" si="62"/>
        <v>BA Cash from operations</v>
      </c>
      <c r="B1148" t="s">
        <v>204</v>
      </c>
      <c r="C1148" s="58" t="s">
        <v>681</v>
      </c>
      <c r="D1148" s="179" t="s">
        <v>681</v>
      </c>
      <c r="E1148" s="187" t="s">
        <v>836</v>
      </c>
      <c r="F1148" s="188">
        <v>-62.136400000000002</v>
      </c>
      <c r="G1148" s="106" t="str">
        <f>LEFT(E1148,I1148-1)</f>
        <v>-1.34</v>
      </c>
      <c r="H1148" s="106" t="str">
        <f>RIGHT(E1148,1)</f>
        <v>B</v>
      </c>
      <c r="I1148" s="110">
        <f>IF(FIND(H1148,E1148)=OR(1,2,3,4,5,6,7,8,9,0),FIND(H1148,E1148)+1,FIND(H1148,E1148))</f>
        <v>6</v>
      </c>
      <c r="J1148" s="4">
        <f>IF(H1148="B",G1148*1000000000,IF(H1148="M",G1148*1000000,E1148))</f>
        <v>-1340000000</v>
      </c>
      <c r="K1148" s="54" t="s">
        <v>718</v>
      </c>
    </row>
    <row r="1149" spans="1:11" ht="20" thickBot="1">
      <c r="A1149" t="str">
        <f t="shared" si="62"/>
        <v xml:space="preserve">BA </v>
      </c>
      <c r="B1149" t="s">
        <v>204</v>
      </c>
      <c r="C1149" s="58"/>
      <c r="D1149" s="180" t="s">
        <v>682</v>
      </c>
      <c r="E1149" s="184"/>
      <c r="F1149" s="189"/>
      <c r="G1149" s="106"/>
      <c r="H1149" s="106"/>
      <c r="I1149" s="110"/>
    </row>
    <row r="1150" spans="1:11" ht="20" thickBot="1">
      <c r="A1150" t="str">
        <f t="shared" si="62"/>
        <v>BA Cash from investing</v>
      </c>
      <c r="B1150" t="s">
        <v>204</v>
      </c>
      <c r="C1150" s="58" t="s">
        <v>683</v>
      </c>
      <c r="D1150" s="179" t="s">
        <v>683</v>
      </c>
      <c r="E1150" s="187" t="s">
        <v>1181</v>
      </c>
      <c r="F1150" s="188">
        <v>2.6848999999999998</v>
      </c>
      <c r="G1150" s="106" t="str">
        <f>LEFT(E1150,I1150-1)</f>
        <v>679.00</v>
      </c>
      <c r="H1150" s="106" t="str">
        <f>RIGHT(E1150,1)</f>
        <v>M</v>
      </c>
      <c r="I1150" s="110">
        <f>IF(FIND(H1150,E1150)=OR(1,2,3,4,5,6,7,8,9,0),FIND(H1150,E1150)+1,FIND(H1150,E1150))</f>
        <v>7</v>
      </c>
      <c r="J1150" s="4">
        <f>IF(H1150="B",G1150*1000000000,IF(H1150="M",G1150*1000000,E1150))</f>
        <v>679000000</v>
      </c>
      <c r="K1150" s="54" t="s">
        <v>719</v>
      </c>
    </row>
    <row r="1151" spans="1:11" ht="39" thickBot="1">
      <c r="A1151" t="str">
        <f t="shared" si="62"/>
        <v xml:space="preserve">BA </v>
      </c>
      <c r="B1151" t="s">
        <v>204</v>
      </c>
      <c r="C1151" s="58"/>
      <c r="D1151" s="180" t="s">
        <v>684</v>
      </c>
      <c r="E1151" s="184"/>
      <c r="F1151" s="189"/>
      <c r="G1151" s="106"/>
      <c r="H1151" s="106"/>
      <c r="I1151" s="110"/>
    </row>
    <row r="1152" spans="1:11" ht="20" thickBot="1">
      <c r="A1152" t="str">
        <f t="shared" si="62"/>
        <v>BA Cash from financing</v>
      </c>
      <c r="B1152" t="s">
        <v>204</v>
      </c>
      <c r="C1152" s="58" t="s">
        <v>685</v>
      </c>
      <c r="D1152" s="179" t="s">
        <v>685</v>
      </c>
      <c r="E1152" s="187" t="s">
        <v>1182</v>
      </c>
      <c r="F1152" s="188">
        <v>-6.8947000000000003</v>
      </c>
      <c r="G1152" s="106" t="str">
        <f>LEFT(E1152,I1152-1)</f>
        <v>-300.00</v>
      </c>
      <c r="H1152" s="106" t="str">
        <f>RIGHT(E1152,1)</f>
        <v>M</v>
      </c>
      <c r="I1152" s="110">
        <f>IF(FIND(H1152,E1152)=OR(1,2,3,4,5,6,7,8,9,0),FIND(H1152,E1152)+1,FIND(H1152,E1152))</f>
        <v>8</v>
      </c>
      <c r="J1152" s="4">
        <f>IF(H1152="B",G1152*1000000000,IF(H1152="M",G1152*1000000,E1152))</f>
        <v>-300000000</v>
      </c>
      <c r="K1152" s="54" t="s">
        <v>720</v>
      </c>
    </row>
    <row r="1153" spans="1:11" ht="39" thickBot="1">
      <c r="A1153" t="str">
        <f t="shared" si="62"/>
        <v xml:space="preserve">BA </v>
      </c>
      <c r="B1153" t="s">
        <v>204</v>
      </c>
      <c r="C1153" s="58"/>
      <c r="D1153" s="180" t="s">
        <v>686</v>
      </c>
      <c r="E1153" s="184"/>
      <c r="F1153" s="189"/>
      <c r="G1153" s="106"/>
      <c r="H1153" s="106"/>
      <c r="I1153" s="110"/>
    </row>
    <row r="1154" spans="1:11" ht="20" thickBot="1">
      <c r="A1154" t="str">
        <f t="shared" si="62"/>
        <v>BA Net change in cash</v>
      </c>
      <c r="B1154" t="s">
        <v>204</v>
      </c>
      <c r="C1154" s="58" t="s">
        <v>687</v>
      </c>
      <c r="D1154" s="179" t="s">
        <v>687</v>
      </c>
      <c r="E1154" s="187" t="s">
        <v>848</v>
      </c>
      <c r="F1154" s="188">
        <v>-1.1061000000000001</v>
      </c>
      <c r="G1154" s="106" t="str">
        <f>LEFT(E1154,I1154-1)</f>
        <v>-933.00</v>
      </c>
      <c r="H1154" s="106" t="str">
        <f>RIGHT(E1154,1)</f>
        <v>M</v>
      </c>
      <c r="I1154" s="110">
        <f>IF(FIND(H1154,E1154)=OR(1,2,3,4,5,6,7,8,9,0),FIND(H1154,E1154)+1,FIND(H1154,E1154))</f>
        <v>8</v>
      </c>
      <c r="J1154" s="4">
        <f>IF(H1154="B",G1154*1000000000,IF(H1154="M",G1154*1000000,E1154))</f>
        <v>-933000000</v>
      </c>
      <c r="K1154" s="54" t="s">
        <v>721</v>
      </c>
    </row>
    <row r="1155" spans="1:11" ht="39" thickBot="1">
      <c r="A1155" t="str">
        <f t="shared" si="62"/>
        <v xml:space="preserve">BA </v>
      </c>
      <c r="B1155" t="s">
        <v>204</v>
      </c>
      <c r="C1155" s="58"/>
      <c r="D1155" s="180" t="s">
        <v>688</v>
      </c>
      <c r="E1155" s="184"/>
      <c r="F1155" s="189"/>
      <c r="G1155" s="106"/>
      <c r="H1155" s="106"/>
      <c r="I1155" s="110"/>
    </row>
    <row r="1156" spans="1:11" ht="19">
      <c r="A1156" t="str">
        <f t="shared" si="62"/>
        <v>BA Free cash flow</v>
      </c>
      <c r="B1156" t="s">
        <v>204</v>
      </c>
      <c r="C1156" s="58" t="s">
        <v>689</v>
      </c>
      <c r="D1156" s="179" t="s">
        <v>689</v>
      </c>
      <c r="E1156" s="187" t="s">
        <v>1183</v>
      </c>
      <c r="F1156" s="188">
        <v>-4.0536000000000003</v>
      </c>
      <c r="G1156" s="106" t="str">
        <f>LEFT(E1156,I1156-1)</f>
        <v>-377.12</v>
      </c>
      <c r="H1156" s="106" t="str">
        <f>RIGHT(E1156,1)</f>
        <v>M</v>
      </c>
      <c r="I1156" s="110">
        <f>IF(FIND(H1156,E1156)=OR(1,2,3,4,5,6,7,8,9,0),FIND(H1156,E1156)+1,FIND(H1156,E1156))</f>
        <v>8</v>
      </c>
      <c r="J1156" s="4">
        <f>IF(H1156="B",G1156*1000000000,IF(H1156="M",G1156*1000000,E1156))</f>
        <v>-377120000</v>
      </c>
      <c r="K1156" s="54" t="s">
        <v>722</v>
      </c>
    </row>
    <row r="1157" spans="1:11" ht="39" thickBot="1">
      <c r="A1157" t="str">
        <f t="shared" si="62"/>
        <v xml:space="preserve">BA </v>
      </c>
      <c r="B1157" t="s">
        <v>204</v>
      </c>
      <c r="D1157" s="182" t="s">
        <v>690</v>
      </c>
      <c r="E1157" s="192"/>
      <c r="F1157" s="194"/>
    </row>
    <row r="1160" spans="1:11" ht="28">
      <c r="C1160" s="101" t="s">
        <v>787</v>
      </c>
    </row>
    <row r="1161" spans="1:11">
      <c r="A1161" t="str">
        <f t="shared" ref="A1161" si="64">_xlfn.CONCAT(B1161,C1161)</f>
        <v>COST Web</v>
      </c>
      <c r="B1161" t="s">
        <v>296</v>
      </c>
      <c r="C1161" t="s">
        <v>850</v>
      </c>
      <c r="D1161" s="1" t="s">
        <v>788</v>
      </c>
    </row>
    <row r="1162" spans="1:11" ht="19" thickBot="1"/>
    <row r="1163" spans="1:11" ht="27" thickBot="1">
      <c r="A1163" t="str">
        <f t="shared" ref="A1163" si="65">_xlfn.CONCAT(B1163,C1163)</f>
        <v>COST Income Statement</v>
      </c>
      <c r="B1163" t="s">
        <v>296</v>
      </c>
      <c r="C1163" s="57" t="s">
        <v>705</v>
      </c>
      <c r="D1163" s="183" t="s">
        <v>650</v>
      </c>
      <c r="E1163" s="181" t="s">
        <v>1538</v>
      </c>
      <c r="F1163" s="185" t="s">
        <v>651</v>
      </c>
    </row>
    <row r="1164" spans="1:11" ht="19" customHeight="1" thickBot="1">
      <c r="A1164" t="str">
        <f t="shared" ref="A1164:A1212" si="66">_xlfn.CONCAT(B1164,C1164)</f>
        <v xml:space="preserve">COST </v>
      </c>
      <c r="B1164" t="s">
        <v>296</v>
      </c>
      <c r="C1164" s="58"/>
      <c r="D1164" s="184"/>
      <c r="E1164" s="178" t="s">
        <v>931</v>
      </c>
      <c r="F1164" s="186"/>
    </row>
    <row r="1165" spans="1:11" ht="20" thickBot="1">
      <c r="A1165" t="str">
        <f t="shared" si="66"/>
        <v>COST Sales</v>
      </c>
      <c r="B1165" t="s">
        <v>296</v>
      </c>
      <c r="C1165" s="58" t="s">
        <v>124</v>
      </c>
      <c r="D1165" s="179" t="s">
        <v>652</v>
      </c>
      <c r="E1165" s="187" t="s">
        <v>932</v>
      </c>
      <c r="F1165" s="188">
        <v>7.5300000000000006E-2</v>
      </c>
      <c r="G1165" s="106" t="str">
        <f>LEFT(E1165,I1165-1)</f>
        <v>62.15</v>
      </c>
      <c r="H1165" s="106" t="str">
        <f>RIGHT(E1165,1)</f>
        <v>B</v>
      </c>
      <c r="I1165" s="110">
        <f>IF(FIND(H1165,E1165)=OR(1,2,3,4,5,6,7,8,9,0),FIND(H1165,E1165)+1,FIND(H1165,E1165))</f>
        <v>6</v>
      </c>
      <c r="J1165" s="4">
        <f>IF(H1165="B",G1165*1000000000,IF(H1165="M",G1165*1000000,E1165))</f>
        <v>62150000000</v>
      </c>
      <c r="K1165" s="54" t="s">
        <v>691</v>
      </c>
    </row>
    <row r="1166" spans="1:11" ht="58" thickBot="1">
      <c r="A1166" t="str">
        <f t="shared" si="66"/>
        <v xml:space="preserve">COST </v>
      </c>
      <c r="B1166" t="s">
        <v>296</v>
      </c>
      <c r="C1166" s="58"/>
      <c r="D1166" s="180" t="s">
        <v>653</v>
      </c>
      <c r="E1166" s="184"/>
      <c r="F1166" s="189"/>
      <c r="G1166" s="106"/>
      <c r="H1166" s="106"/>
      <c r="I1166" s="110"/>
      <c r="K1166" s="54" t="s">
        <v>692</v>
      </c>
    </row>
    <row r="1167" spans="1:11" ht="20" thickBot="1">
      <c r="A1167" t="str">
        <f t="shared" si="66"/>
        <v>COST Operating expense</v>
      </c>
      <c r="B1167" t="s">
        <v>296</v>
      </c>
      <c r="C1167" s="58" t="s">
        <v>654</v>
      </c>
      <c r="D1167" s="179" t="s">
        <v>654</v>
      </c>
      <c r="E1167" s="187" t="s">
        <v>933</v>
      </c>
      <c r="F1167" s="188">
        <v>9.11E-2</v>
      </c>
      <c r="G1167" s="106" t="str">
        <f>LEFT(E1167,I1167-1)</f>
        <v>5.85</v>
      </c>
      <c r="H1167" s="106" t="str">
        <f>RIGHT(E1167,1)</f>
        <v>B</v>
      </c>
      <c r="I1167" s="110">
        <f>IF(FIND(H1167,E1167)=OR(1,2,3,4,5,6,7,8,9,0),FIND(H1167,E1167)+1,FIND(H1167,E1167))</f>
        <v>5</v>
      </c>
      <c r="J1167" s="4">
        <f>IF(H1167="B",G1167*1000000000,IF(H1167="M",G1167*1000000,E1167))</f>
        <v>5850000000</v>
      </c>
      <c r="K1167" s="54" t="s">
        <v>693</v>
      </c>
    </row>
    <row r="1168" spans="1:11" ht="39" thickBot="1">
      <c r="A1168" t="str">
        <f t="shared" si="66"/>
        <v xml:space="preserve">COST </v>
      </c>
      <c r="B1168" t="s">
        <v>296</v>
      </c>
      <c r="C1168" s="58"/>
      <c r="D1168" s="180" t="s">
        <v>655</v>
      </c>
      <c r="E1168" s="184"/>
      <c r="F1168" s="189"/>
      <c r="G1168" s="106"/>
      <c r="H1168" s="106"/>
      <c r="I1168" s="110"/>
      <c r="K1168" s="54" t="s">
        <v>694</v>
      </c>
    </row>
    <row r="1169" spans="1:11" ht="20" thickBot="1">
      <c r="A1169" t="str">
        <f t="shared" si="66"/>
        <v>COST Net income</v>
      </c>
      <c r="B1169" t="s">
        <v>296</v>
      </c>
      <c r="C1169" s="58" t="s">
        <v>656</v>
      </c>
      <c r="D1169" s="179" t="s">
        <v>656</v>
      </c>
      <c r="E1169" s="187" t="s">
        <v>934</v>
      </c>
      <c r="F1169" s="188">
        <v>0.13150000000000001</v>
      </c>
      <c r="G1169" s="106" t="str">
        <f>LEFT(E1169,I1169-1)</f>
        <v>1.80</v>
      </c>
      <c r="H1169" s="106" t="str">
        <f>RIGHT(E1169,1)</f>
        <v>B</v>
      </c>
      <c r="I1169" s="110">
        <f>IF(FIND(H1169,E1169)=OR(1,2,3,4,5,6,7,8,9,0),FIND(H1169,E1169)+1,FIND(H1169,E1169))</f>
        <v>5</v>
      </c>
      <c r="J1169" s="4">
        <f>IF(H1169="B",G1169*1000000000,IF(H1169="M",G1169*1000000,E1169))</f>
        <v>1800000000</v>
      </c>
      <c r="K1169" s="54" t="s">
        <v>33</v>
      </c>
    </row>
    <row r="1170" spans="1:11" ht="58" thickBot="1">
      <c r="A1170" t="str">
        <f t="shared" si="66"/>
        <v xml:space="preserve">COST </v>
      </c>
      <c r="B1170" t="s">
        <v>296</v>
      </c>
      <c r="C1170" s="58"/>
      <c r="D1170" s="180" t="s">
        <v>657</v>
      </c>
      <c r="E1170" s="184"/>
      <c r="F1170" s="189"/>
      <c r="G1170" s="106"/>
      <c r="H1170" s="106"/>
      <c r="I1170" s="110"/>
      <c r="K1170" s="54" t="s">
        <v>695</v>
      </c>
    </row>
    <row r="1171" spans="1:11" ht="20" thickBot="1">
      <c r="A1171" t="str">
        <f t="shared" si="66"/>
        <v>COST Net profit margin</v>
      </c>
      <c r="B1171" t="s">
        <v>296</v>
      </c>
      <c r="C1171" s="58" t="s">
        <v>658</v>
      </c>
      <c r="D1171" s="179" t="s">
        <v>658</v>
      </c>
      <c r="E1171" s="187">
        <v>2.89</v>
      </c>
      <c r="F1171" s="188">
        <v>5.0900000000000001E-2</v>
      </c>
      <c r="G1171" s="106" t="str">
        <f>LEFT(E1171,I1171-1)</f>
        <v>2.8</v>
      </c>
      <c r="H1171" s="106" t="str">
        <f>RIGHT(E1171,1)</f>
        <v>9</v>
      </c>
      <c r="I1171" s="110">
        <f>IF(FIND(H1171,E1171)=OR(1,2,3,4,5,6,7,8,9,0),FIND(H1171,E1171)+1,FIND(H1171,E1171))</f>
        <v>4</v>
      </c>
      <c r="J1171" s="4">
        <f>IF(H1171="B",G1171*1000000000,IF(H1171="M",G1171*1000000,E1171))</f>
        <v>2.89</v>
      </c>
      <c r="K1171" s="54" t="s">
        <v>696</v>
      </c>
    </row>
    <row r="1172" spans="1:11" ht="39" thickBot="1">
      <c r="A1172" t="str">
        <f t="shared" si="66"/>
        <v xml:space="preserve">COST </v>
      </c>
      <c r="B1172" t="s">
        <v>296</v>
      </c>
      <c r="C1172" s="58"/>
      <c r="D1172" s="180" t="s">
        <v>659</v>
      </c>
      <c r="E1172" s="184"/>
      <c r="F1172" s="189"/>
      <c r="G1172" s="106"/>
      <c r="H1172" s="106"/>
      <c r="I1172" s="110"/>
      <c r="K1172" s="54" t="s">
        <v>697</v>
      </c>
    </row>
    <row r="1173" spans="1:11" ht="20" thickBot="1">
      <c r="A1173" t="str">
        <f t="shared" si="66"/>
        <v>COST EPS</v>
      </c>
      <c r="B1173" t="s">
        <v>296</v>
      </c>
      <c r="C1173" s="58" t="s">
        <v>113</v>
      </c>
      <c r="D1173" s="179" t="s">
        <v>112</v>
      </c>
      <c r="E1173" s="187">
        <v>4.04</v>
      </c>
      <c r="F1173" s="188">
        <v>0.16089999999999999</v>
      </c>
      <c r="G1173" s="106" t="str">
        <f>LEFT(E1173,I1173-1)</f>
        <v/>
      </c>
      <c r="H1173" s="106" t="str">
        <f>RIGHT(E1173,1)</f>
        <v>4</v>
      </c>
      <c r="I1173" s="110">
        <f>IF(FIND(H1173,E1173)=OR(1,2,3,4,5,6,7,8,9,0),FIND(H1173,E1173)+1,FIND(H1173,E1173))</f>
        <v>1</v>
      </c>
      <c r="J1173" s="4">
        <f>IF(H1173="B",G1173*1000000000,IF(H1173="M",G1173*1000000,E1173))</f>
        <v>4.04</v>
      </c>
      <c r="K1173" s="54" t="s">
        <v>698</v>
      </c>
    </row>
    <row r="1174" spans="1:11" ht="39" thickBot="1">
      <c r="A1174" t="str">
        <f t="shared" si="66"/>
        <v xml:space="preserve">COST </v>
      </c>
      <c r="B1174" t="s">
        <v>296</v>
      </c>
      <c r="C1174" s="58"/>
      <c r="D1174" s="180" t="s">
        <v>660</v>
      </c>
      <c r="E1174" s="184"/>
      <c r="F1174" s="189"/>
      <c r="G1174" s="106"/>
      <c r="H1174" s="106"/>
      <c r="I1174" s="110"/>
      <c r="K1174" s="54" t="s">
        <v>699</v>
      </c>
    </row>
    <row r="1175" spans="1:11" ht="20" thickBot="1">
      <c r="A1175" t="str">
        <f t="shared" si="66"/>
        <v>COST EBITDA</v>
      </c>
      <c r="B1175" t="s">
        <v>296</v>
      </c>
      <c r="C1175" s="58" t="s">
        <v>126</v>
      </c>
      <c r="D1175" s="179" t="s">
        <v>126</v>
      </c>
      <c r="E1175" s="187" t="s">
        <v>935</v>
      </c>
      <c r="F1175" s="188">
        <v>0.1042</v>
      </c>
      <c r="G1175" s="106" t="str">
        <f>LEFT(E1175,I1175-1)</f>
        <v>2.74</v>
      </c>
      <c r="H1175" s="106" t="str">
        <f>RIGHT(E1175,1)</f>
        <v>B</v>
      </c>
      <c r="I1175" s="110">
        <f>IF(FIND(H1175,E1175)=OR(1,2,3,4,5,6,7,8,9,0),FIND(H1175,E1175)+1,FIND(H1175,E1175))</f>
        <v>5</v>
      </c>
      <c r="J1175" s="4">
        <f>IF(H1175="B",G1175*1000000000,IF(H1175="M",G1175*1000000,E1175))</f>
        <v>2740000000</v>
      </c>
      <c r="K1175" s="54" t="s">
        <v>126</v>
      </c>
    </row>
    <row r="1176" spans="1:11" ht="77" thickBot="1">
      <c r="A1176" t="str">
        <f t="shared" si="66"/>
        <v xml:space="preserve">COST </v>
      </c>
      <c r="B1176" t="s">
        <v>296</v>
      </c>
      <c r="C1176" s="58"/>
      <c r="D1176" s="180" t="s">
        <v>661</v>
      </c>
      <c r="E1176" s="184"/>
      <c r="F1176" s="189"/>
      <c r="G1176" s="106"/>
      <c r="H1176" s="106"/>
      <c r="I1176" s="110"/>
      <c r="K1176" s="54" t="s">
        <v>700</v>
      </c>
    </row>
    <row r="1177" spans="1:11" ht="20" thickBot="1">
      <c r="A1177" t="str">
        <f t="shared" si="66"/>
        <v>COST Tax</v>
      </c>
      <c r="B1177" t="s">
        <v>296</v>
      </c>
      <c r="C1177" s="58" t="s">
        <v>725</v>
      </c>
      <c r="D1177" s="179" t="s">
        <v>662</v>
      </c>
      <c r="E1177" s="190">
        <v>0.2203</v>
      </c>
      <c r="F1177" s="187" t="s">
        <v>664</v>
      </c>
      <c r="G1177" s="106" t="str">
        <f>LEFT(E1177,I1177-1)</f>
        <v>0.220</v>
      </c>
      <c r="H1177" s="106" t="str">
        <f>RIGHT(E1177,1)</f>
        <v>3</v>
      </c>
      <c r="I1177" s="110">
        <f>IF(FIND(H1177,E1177)=OR(1,2,3,4,5,6,7,8,9,0),FIND(H1177,E1177)+1,FIND(H1177,E1177))</f>
        <v>6</v>
      </c>
      <c r="J1177" s="4">
        <f>IF(H1177="B",G1177*1000000000,IF(H1177="M",G1177*1000000,E1177))</f>
        <v>0.2203</v>
      </c>
      <c r="K1177" s="54" t="s">
        <v>701</v>
      </c>
    </row>
    <row r="1178" spans="1:11" ht="20" thickBot="1">
      <c r="A1178" t="str">
        <f t="shared" si="66"/>
        <v xml:space="preserve">COST </v>
      </c>
      <c r="B1178" t="s">
        <v>296</v>
      </c>
      <c r="C1178" s="58"/>
      <c r="D1178" s="182" t="s">
        <v>663</v>
      </c>
      <c r="E1178" s="191"/>
      <c r="F1178" s="192"/>
      <c r="G1178" s="107"/>
      <c r="H1178" s="107"/>
      <c r="I1178" s="111"/>
    </row>
    <row r="1179" spans="1:11" ht="19" thickBot="1">
      <c r="A1179" t="str">
        <f t="shared" si="66"/>
        <v xml:space="preserve">COST </v>
      </c>
      <c r="B1179" t="s">
        <v>296</v>
      </c>
      <c r="C1179" s="58"/>
    </row>
    <row r="1180" spans="1:11" ht="27" thickBot="1">
      <c r="A1180" t="str">
        <f t="shared" si="66"/>
        <v>COST Balance Sheet</v>
      </c>
      <c r="B1180" t="s">
        <v>296</v>
      </c>
      <c r="C1180" s="57" t="s">
        <v>706</v>
      </c>
      <c r="D1180" s="183" t="s">
        <v>650</v>
      </c>
      <c r="E1180" s="181" t="s">
        <v>1538</v>
      </c>
      <c r="F1180" s="185" t="s">
        <v>651</v>
      </c>
      <c r="G1180" s="105"/>
      <c r="H1180" s="105"/>
      <c r="I1180" s="109"/>
    </row>
    <row r="1181" spans="1:11" ht="19" customHeight="1" thickBot="1">
      <c r="A1181" t="str">
        <f t="shared" si="66"/>
        <v xml:space="preserve">COST </v>
      </c>
      <c r="B1181" t="s">
        <v>296</v>
      </c>
      <c r="C1181" s="58"/>
      <c r="D1181" s="184"/>
      <c r="E1181" s="178" t="s">
        <v>931</v>
      </c>
      <c r="F1181" s="186"/>
      <c r="G1181" s="105"/>
      <c r="H1181" s="105"/>
      <c r="I1181" s="109"/>
    </row>
    <row r="1182" spans="1:11" ht="20" thickBot="1">
      <c r="A1182" t="str">
        <f t="shared" si="66"/>
        <v>COST Cash and short-term investments</v>
      </c>
      <c r="B1182" t="s">
        <v>296</v>
      </c>
      <c r="C1182" s="58" t="s">
        <v>665</v>
      </c>
      <c r="D1182" s="179" t="s">
        <v>665</v>
      </c>
      <c r="E1182" s="187" t="s">
        <v>936</v>
      </c>
      <c r="F1182" s="188">
        <v>-0.33789999999999998</v>
      </c>
      <c r="G1182" s="106" t="str">
        <f>LEFT(E1182,I1182-1)</f>
        <v>11.83</v>
      </c>
      <c r="H1182" s="106" t="str">
        <f>RIGHT(E1182,1)</f>
        <v>B</v>
      </c>
      <c r="I1182" s="110">
        <f>IF(FIND(H1182,E1182)=OR(1,2,3,4,5,6,7,8,9,0),FIND(H1182,E1182)+1,FIND(H1182,E1182))</f>
        <v>6</v>
      </c>
      <c r="J1182" s="4">
        <f t="shared" ref="J1182:J1183" si="67">IF(H1182="B",G1182*1000000000,IF(H1182="M",G1182*1000000,E1182))</f>
        <v>11830000000</v>
      </c>
      <c r="K1182" s="54" t="s">
        <v>702</v>
      </c>
    </row>
    <row r="1183" spans="1:11" ht="39" thickBot="1">
      <c r="A1183" t="str">
        <f t="shared" si="66"/>
        <v xml:space="preserve">COST </v>
      </c>
      <c r="B1183" t="s">
        <v>296</v>
      </c>
      <c r="C1183" s="58"/>
      <c r="D1183" s="180" t="s">
        <v>666</v>
      </c>
      <c r="E1183" s="184"/>
      <c r="F1183" s="189"/>
      <c r="G1183" s="106"/>
      <c r="H1183" s="106"/>
      <c r="I1183" s="110"/>
      <c r="J1183" s="4">
        <f t="shared" si="67"/>
        <v>0</v>
      </c>
    </row>
    <row r="1184" spans="1:11" ht="20" thickBot="1">
      <c r="A1184" t="str">
        <f t="shared" si="66"/>
        <v>COST Total assets</v>
      </c>
      <c r="B1184" t="s">
        <v>296</v>
      </c>
      <c r="C1184" s="58" t="s">
        <v>667</v>
      </c>
      <c r="D1184" s="179" t="s">
        <v>667</v>
      </c>
      <c r="E1184" s="187" t="s">
        <v>937</v>
      </c>
      <c r="F1184" s="188">
        <v>-4.5999999999999999E-3</v>
      </c>
      <c r="G1184" s="106" t="str">
        <f>LEFT(E1184,I1184-1)</f>
        <v>73.39</v>
      </c>
      <c r="H1184" s="106" t="str">
        <f>RIGHT(E1184,1)</f>
        <v>B</v>
      </c>
      <c r="I1184" s="110">
        <f>IF(FIND(H1184,E1184)=OR(1,2,3,4,5,6,7,8,9,0),FIND(H1184,E1184)+1,FIND(H1184,E1184))</f>
        <v>6</v>
      </c>
      <c r="K1184" s="54" t="s">
        <v>703</v>
      </c>
    </row>
    <row r="1185" spans="1:11" ht="20" thickBot="1">
      <c r="A1185" t="str">
        <f t="shared" si="66"/>
        <v xml:space="preserve">COST </v>
      </c>
      <c r="B1185" t="s">
        <v>296</v>
      </c>
      <c r="C1185" s="58"/>
      <c r="D1185" s="180" t="s">
        <v>668</v>
      </c>
      <c r="E1185" s="184"/>
      <c r="F1185" s="189"/>
      <c r="G1185" s="106"/>
      <c r="H1185" s="106"/>
      <c r="I1185" s="110"/>
    </row>
    <row r="1186" spans="1:11" ht="20" thickBot="1">
      <c r="A1186" t="str">
        <f t="shared" si="66"/>
        <v>COST Total debt</v>
      </c>
      <c r="B1186" t="s">
        <v>296</v>
      </c>
      <c r="C1186" s="58" t="s">
        <v>723</v>
      </c>
      <c r="D1186" s="179" t="s">
        <v>669</v>
      </c>
      <c r="E1186" s="187" t="s">
        <v>938</v>
      </c>
      <c r="F1186" s="188">
        <v>2.86E-2</v>
      </c>
      <c r="G1186" s="106" t="str">
        <f>LEFT(E1186,I1186-1)</f>
        <v>48.94</v>
      </c>
      <c r="H1186" s="106" t="str">
        <f>RIGHT(E1186,1)</f>
        <v>B</v>
      </c>
      <c r="I1186" s="110">
        <f>IF(FIND(H1186,E1186)=OR(1,2,3,4,5,6,7,8,9,0),FIND(H1186,E1186)+1,FIND(H1186,E1186))</f>
        <v>6</v>
      </c>
      <c r="J1186" s="4">
        <f>IF(H1186="B",G1186*1000000000,IF(H1186="M",G1186*1000000,E1186))</f>
        <v>48940000000</v>
      </c>
      <c r="K1186" s="54" t="s">
        <v>704</v>
      </c>
    </row>
    <row r="1187" spans="1:11" ht="20" thickBot="1">
      <c r="A1187" t="str">
        <f t="shared" si="66"/>
        <v xml:space="preserve">COST </v>
      </c>
      <c r="B1187" t="s">
        <v>296</v>
      </c>
      <c r="C1187" s="58"/>
      <c r="D1187" s="180" t="s">
        <v>670</v>
      </c>
      <c r="E1187" s="184"/>
      <c r="F1187" s="189"/>
      <c r="G1187" s="106"/>
      <c r="H1187" s="106"/>
      <c r="I1187" s="110"/>
    </row>
    <row r="1188" spans="1:11" ht="20" thickBot="1">
      <c r="A1188" t="str">
        <f t="shared" si="66"/>
        <v>COST Total equity</v>
      </c>
      <c r="B1188" t="s">
        <v>296</v>
      </c>
      <c r="C1188" s="58" t="s">
        <v>671</v>
      </c>
      <c r="D1188" s="179" t="s">
        <v>671</v>
      </c>
      <c r="E1188" s="187" t="s">
        <v>939</v>
      </c>
      <c r="F1188" s="187" t="s">
        <v>664</v>
      </c>
      <c r="G1188" s="106" t="str">
        <f>LEFT(E1188,I1188-1)</f>
        <v>24.45</v>
      </c>
      <c r="H1188" s="106" t="str">
        <f>RIGHT(E1188,1)</f>
        <v>B</v>
      </c>
      <c r="I1188" s="110">
        <f>IF(FIND(H1188,E1188)=OR(1,2,3,4,5,6,7,8,9,0),FIND(H1188,E1188)+1,FIND(H1188,E1188))</f>
        <v>6</v>
      </c>
      <c r="J1188" s="4">
        <f>IF(H1188="B",G1188*1000000000,IF(H1188="M",G1188*1000000,E1188))</f>
        <v>24450000000</v>
      </c>
      <c r="K1188" s="54" t="s">
        <v>713</v>
      </c>
    </row>
    <row r="1189" spans="1:11" ht="39" thickBot="1">
      <c r="A1189" t="str">
        <f t="shared" si="66"/>
        <v xml:space="preserve">COST </v>
      </c>
      <c r="B1189" t="s">
        <v>296</v>
      </c>
      <c r="C1189" s="58"/>
      <c r="D1189" s="180" t="s">
        <v>672</v>
      </c>
      <c r="E1189" s="184"/>
      <c r="F1189" s="184"/>
      <c r="G1189" s="107"/>
      <c r="H1189" s="107"/>
      <c r="I1189" s="111"/>
    </row>
    <row r="1190" spans="1:11" ht="20" thickBot="1">
      <c r="A1190" t="str">
        <f t="shared" si="66"/>
        <v>COST Shares outstanding</v>
      </c>
      <c r="B1190" t="s">
        <v>296</v>
      </c>
      <c r="C1190" s="58" t="s">
        <v>673</v>
      </c>
      <c r="D1190" s="179" t="s">
        <v>673</v>
      </c>
      <c r="E1190" s="187" t="s">
        <v>940</v>
      </c>
      <c r="F1190" s="187" t="s">
        <v>664</v>
      </c>
      <c r="G1190" s="106" t="str">
        <f>LEFT(E1190,I1190-1)</f>
        <v>443.90</v>
      </c>
      <c r="H1190" s="106" t="str">
        <f>RIGHT(E1190,1)</f>
        <v>M</v>
      </c>
      <c r="I1190" s="110">
        <f>IF(FIND(H1190,E1190)=OR(1,2,3,4,5,6,7,8,9,0),FIND(H1190,E1190)+1,FIND(H1190,E1190))</f>
        <v>7</v>
      </c>
      <c r="J1190" s="4">
        <f>IF(H1190="B",G1190*1000000000,IF(H1190="M",G1190*1000000,E1190))</f>
        <v>443900000</v>
      </c>
      <c r="K1190" s="54" t="s">
        <v>714</v>
      </c>
    </row>
    <row r="1191" spans="1:11" ht="39" thickBot="1">
      <c r="A1191" t="str">
        <f t="shared" si="66"/>
        <v xml:space="preserve">COST </v>
      </c>
      <c r="B1191" t="s">
        <v>296</v>
      </c>
      <c r="C1191" s="58"/>
      <c r="D1191" s="180" t="s">
        <v>674</v>
      </c>
      <c r="E1191" s="184"/>
      <c r="F1191" s="184"/>
      <c r="G1191" s="107"/>
      <c r="H1191" s="107"/>
      <c r="I1191" s="111"/>
    </row>
    <row r="1192" spans="1:11" ht="20" thickBot="1">
      <c r="A1192" t="str">
        <f t="shared" si="66"/>
        <v>COST P/BV</v>
      </c>
      <c r="B1192" t="s">
        <v>296</v>
      </c>
      <c r="C1192" s="58" t="s">
        <v>105</v>
      </c>
      <c r="D1192" s="179" t="s">
        <v>675</v>
      </c>
      <c r="E1192" s="187">
        <v>17.11</v>
      </c>
      <c r="F1192" s="187" t="s">
        <v>664</v>
      </c>
      <c r="G1192" s="106" t="str">
        <f>LEFT(E1192,I1192-1)</f>
        <v/>
      </c>
      <c r="H1192" s="106" t="str">
        <f>RIGHT(E1192,1)</f>
        <v>1</v>
      </c>
      <c r="I1192" s="110">
        <f>IF(FIND(H1192,E1192)=OR(1,2,3,4,5,6,7,8,9,0),FIND(H1192,E1192)+1,FIND(H1192,E1192))</f>
        <v>1</v>
      </c>
      <c r="J1192" s="4">
        <f>IF(H1192="B",G1192*1000000000,IF(H1192="M",G1192*1000000,E1192))</f>
        <v>17.11</v>
      </c>
      <c r="K1192" s="54" t="s">
        <v>715</v>
      </c>
    </row>
    <row r="1193" spans="1:11" ht="58" thickBot="1">
      <c r="A1193" t="str">
        <f t="shared" si="66"/>
        <v xml:space="preserve">COST </v>
      </c>
      <c r="B1193" t="s">
        <v>296</v>
      </c>
      <c r="C1193" s="58"/>
      <c r="D1193" s="180" t="s">
        <v>676</v>
      </c>
      <c r="E1193" s="184"/>
      <c r="F1193" s="184"/>
      <c r="G1193" s="107"/>
      <c r="H1193" s="107"/>
      <c r="I1193" s="111"/>
    </row>
    <row r="1194" spans="1:11" ht="20" thickBot="1">
      <c r="A1194" t="str">
        <f t="shared" si="66"/>
        <v>COST Return on assets</v>
      </c>
      <c r="B1194" t="s">
        <v>296</v>
      </c>
      <c r="C1194" s="58" t="s">
        <v>677</v>
      </c>
      <c r="D1194" s="179" t="s">
        <v>677</v>
      </c>
      <c r="E1194" s="190">
        <v>7.6700000000000004E-2</v>
      </c>
      <c r="F1194" s="187" t="s">
        <v>664</v>
      </c>
      <c r="G1194" s="106" t="str">
        <f>LEFT(E1194,I1194-1)</f>
        <v>0.0</v>
      </c>
      <c r="H1194" s="106" t="str">
        <f>RIGHT(E1194,1)</f>
        <v>7</v>
      </c>
      <c r="I1194" s="110">
        <f>IF(FIND(H1194,E1194)=OR(1,2,3,4,5,6,7,8,9,0),FIND(H1194,E1194)+1,FIND(H1194,E1194))</f>
        <v>4</v>
      </c>
      <c r="J1194" s="4">
        <f>IF(H1194="B",G1194*1000000000,IF(H1194="M",G1194*1000000,E1194))</f>
        <v>7.6700000000000004E-2</v>
      </c>
      <c r="K1194" s="54" t="s">
        <v>716</v>
      </c>
    </row>
    <row r="1195" spans="1:11" ht="39" thickBot="1">
      <c r="A1195" t="str">
        <f t="shared" si="66"/>
        <v xml:space="preserve">COST </v>
      </c>
      <c r="B1195" t="s">
        <v>296</v>
      </c>
      <c r="C1195" s="58"/>
      <c r="D1195" s="180" t="s">
        <v>678</v>
      </c>
      <c r="E1195" s="193"/>
      <c r="F1195" s="184"/>
      <c r="G1195" s="107"/>
      <c r="H1195" s="107"/>
      <c r="I1195" s="111"/>
    </row>
    <row r="1196" spans="1:11" ht="20" thickBot="1">
      <c r="A1196" t="str">
        <f t="shared" si="66"/>
        <v>COST Return on capital</v>
      </c>
      <c r="B1196" t="s">
        <v>296</v>
      </c>
      <c r="C1196" s="58" t="s">
        <v>679</v>
      </c>
      <c r="D1196" s="179" t="s">
        <v>679</v>
      </c>
      <c r="E1196" s="190">
        <v>0.16600000000000001</v>
      </c>
      <c r="F1196" s="187" t="s">
        <v>664</v>
      </c>
      <c r="G1196" s="106" t="str">
        <f>LEFT(E1196,I1196-1)</f>
        <v>0.1</v>
      </c>
      <c r="H1196" s="106" t="str">
        <f>RIGHT(E1196,1)</f>
        <v>6</v>
      </c>
      <c r="I1196" s="110">
        <f>IF(FIND(H1196,E1196)=OR(1,2,3,4,5,6,7,8,9,0),FIND(H1196,E1196)+1,FIND(H1196,E1196))</f>
        <v>4</v>
      </c>
      <c r="J1196" s="4">
        <f>IF(H1196="B",G1196*1000000000,IF(H1196="M",G1196*1000000,E1196))</f>
        <v>0.16600000000000001</v>
      </c>
      <c r="K1196" s="54" t="s">
        <v>717</v>
      </c>
    </row>
    <row r="1197" spans="1:11" ht="39" thickBot="1">
      <c r="A1197" t="str">
        <f t="shared" si="66"/>
        <v xml:space="preserve">COST </v>
      </c>
      <c r="B1197" t="s">
        <v>296</v>
      </c>
      <c r="C1197" s="58"/>
      <c r="D1197" s="182" t="s">
        <v>680</v>
      </c>
      <c r="E1197" s="191"/>
      <c r="F1197" s="192"/>
      <c r="G1197" s="107"/>
      <c r="H1197" s="107"/>
      <c r="I1197" s="111"/>
    </row>
    <row r="1198" spans="1:11" ht="19" thickBot="1">
      <c r="A1198" t="str">
        <f t="shared" si="66"/>
        <v xml:space="preserve">COST </v>
      </c>
      <c r="B1198" t="s">
        <v>296</v>
      </c>
      <c r="C1198" s="58"/>
    </row>
    <row r="1199" spans="1:11" ht="27" thickBot="1">
      <c r="A1199" t="str">
        <f t="shared" si="66"/>
        <v>COST Cash Flow</v>
      </c>
      <c r="B1199" t="s">
        <v>296</v>
      </c>
      <c r="C1199" s="57" t="s">
        <v>707</v>
      </c>
      <c r="D1199" s="183" t="s">
        <v>650</v>
      </c>
      <c r="E1199" s="181" t="s">
        <v>1538</v>
      </c>
      <c r="F1199" s="185" t="s">
        <v>651</v>
      </c>
      <c r="G1199" s="105"/>
      <c r="H1199" s="105"/>
      <c r="I1199" s="109"/>
    </row>
    <row r="1200" spans="1:11" ht="19" customHeight="1" thickBot="1">
      <c r="A1200" t="str">
        <f t="shared" si="66"/>
        <v xml:space="preserve">COST </v>
      </c>
      <c r="B1200" t="s">
        <v>296</v>
      </c>
      <c r="C1200" s="58"/>
      <c r="D1200" s="184"/>
      <c r="E1200" s="178" t="s">
        <v>931</v>
      </c>
      <c r="F1200" s="186"/>
      <c r="G1200" s="105"/>
      <c r="H1200" s="105"/>
      <c r="I1200" s="109"/>
    </row>
    <row r="1201" spans="1:11" ht="20" thickBot="1">
      <c r="A1201" t="str">
        <f t="shared" si="66"/>
        <v>COST Net income</v>
      </c>
      <c r="B1201" t="s">
        <v>296</v>
      </c>
      <c r="C1201" s="58" t="s">
        <v>656</v>
      </c>
      <c r="D1201" s="179" t="s">
        <v>656</v>
      </c>
      <c r="E1201" s="187" t="s">
        <v>934</v>
      </c>
      <c r="F1201" s="188">
        <v>0.13150000000000001</v>
      </c>
      <c r="G1201" s="106" t="str">
        <f>LEFT(E1201,I1201-1)</f>
        <v>1.80</v>
      </c>
      <c r="H1201" s="106" t="str">
        <f>RIGHT(E1201,1)</f>
        <v>B</v>
      </c>
      <c r="I1201" s="110">
        <f>IF(FIND(H1201,E1201)=OR(1,2,3,4,5,6,7,8,9,0),FIND(H1201,E1201)+1,FIND(H1201,E1201))</f>
        <v>5</v>
      </c>
      <c r="J1201" s="4">
        <f>IF(H1201="B",G1201*1000000000,IF(H1201="M",G1201*1000000,E1201))</f>
        <v>1800000000</v>
      </c>
      <c r="K1201" s="54" t="s">
        <v>33</v>
      </c>
    </row>
    <row r="1202" spans="1:11" ht="39" thickBot="1">
      <c r="A1202" t="str">
        <f t="shared" si="66"/>
        <v xml:space="preserve">COST </v>
      </c>
      <c r="B1202" t="s">
        <v>296</v>
      </c>
      <c r="C1202" s="58"/>
      <c r="D1202" s="180" t="s">
        <v>657</v>
      </c>
      <c r="E1202" s="184"/>
      <c r="F1202" s="189"/>
      <c r="G1202" s="106"/>
      <c r="H1202" s="106"/>
      <c r="I1202" s="110"/>
    </row>
    <row r="1203" spans="1:11" ht="20" thickBot="1">
      <c r="A1203" t="str">
        <f t="shared" si="66"/>
        <v>COST Cash from operations</v>
      </c>
      <c r="B1203" t="s">
        <v>296</v>
      </c>
      <c r="C1203" s="58" t="s">
        <v>681</v>
      </c>
      <c r="D1203" s="179" t="s">
        <v>681</v>
      </c>
      <c r="E1203" s="187" t="s">
        <v>941</v>
      </c>
      <c r="F1203" s="188">
        <v>-0.29909999999999998</v>
      </c>
      <c r="G1203" s="106" t="str">
        <f>LEFT(E1203,I1203-1)</f>
        <v>3.26</v>
      </c>
      <c r="H1203" s="106" t="str">
        <f>RIGHT(E1203,1)</f>
        <v>B</v>
      </c>
      <c r="I1203" s="110">
        <f>IF(FIND(H1203,E1203)=OR(1,2,3,4,5,6,7,8,9,0),FIND(H1203,E1203)+1,FIND(H1203,E1203))</f>
        <v>5</v>
      </c>
      <c r="J1203" s="4">
        <f>IF(H1203="B",G1203*1000000000,IF(H1203="M",G1203*1000000,E1203))</f>
        <v>3260000000</v>
      </c>
      <c r="K1203" s="54" t="s">
        <v>718</v>
      </c>
    </row>
    <row r="1204" spans="1:11" ht="20" thickBot="1">
      <c r="A1204" t="str">
        <f t="shared" si="66"/>
        <v xml:space="preserve">COST </v>
      </c>
      <c r="B1204" t="s">
        <v>296</v>
      </c>
      <c r="C1204" s="58"/>
      <c r="D1204" s="180" t="s">
        <v>682</v>
      </c>
      <c r="E1204" s="184"/>
      <c r="F1204" s="189"/>
      <c r="G1204" s="106"/>
      <c r="H1204" s="106"/>
      <c r="I1204" s="110"/>
    </row>
    <row r="1205" spans="1:11" ht="20" thickBot="1">
      <c r="A1205" t="str">
        <f t="shared" si="66"/>
        <v>COST Cash from investing</v>
      </c>
      <c r="B1205" t="s">
        <v>296</v>
      </c>
      <c r="C1205" s="58" t="s">
        <v>683</v>
      </c>
      <c r="D1205" s="179" t="s">
        <v>683</v>
      </c>
      <c r="E1205" s="187" t="s">
        <v>942</v>
      </c>
      <c r="F1205" s="188">
        <v>-1.6913</v>
      </c>
      <c r="G1205" s="106" t="str">
        <f>LEFT(E1205,I1205-1)</f>
        <v>-985.00</v>
      </c>
      <c r="H1205" s="106" t="str">
        <f>RIGHT(E1205,1)</f>
        <v>M</v>
      </c>
      <c r="I1205" s="110">
        <f>IF(FIND(H1205,E1205)=OR(1,2,3,4,5,6,7,8,9,0),FIND(H1205,E1205)+1,FIND(H1205,E1205))</f>
        <v>8</v>
      </c>
      <c r="J1205" s="4">
        <f>IF(H1205="B",G1205*1000000000,IF(H1205="M",G1205*1000000,E1205))</f>
        <v>-985000000</v>
      </c>
      <c r="K1205" s="54" t="s">
        <v>719</v>
      </c>
    </row>
    <row r="1206" spans="1:11" ht="39" thickBot="1">
      <c r="A1206" t="str">
        <f t="shared" si="66"/>
        <v xml:space="preserve">COST </v>
      </c>
      <c r="B1206" t="s">
        <v>296</v>
      </c>
      <c r="C1206" s="58"/>
      <c r="D1206" s="180" t="s">
        <v>684</v>
      </c>
      <c r="E1206" s="184"/>
      <c r="F1206" s="189"/>
      <c r="G1206" s="106"/>
      <c r="H1206" s="106"/>
      <c r="I1206" s="110"/>
    </row>
    <row r="1207" spans="1:11" ht="20" thickBot="1">
      <c r="A1207" t="str">
        <f t="shared" si="66"/>
        <v>COST Cash from financing</v>
      </c>
      <c r="B1207" t="s">
        <v>296</v>
      </c>
      <c r="C1207" s="58" t="s">
        <v>685</v>
      </c>
      <c r="D1207" s="179" t="s">
        <v>685</v>
      </c>
      <c r="E1207" s="187" t="s">
        <v>943</v>
      </c>
      <c r="F1207" s="188">
        <v>-0.2248</v>
      </c>
      <c r="G1207" s="106" t="str">
        <f>LEFT(E1207,I1207-1)</f>
        <v>-1.19</v>
      </c>
      <c r="H1207" s="106" t="str">
        <f>RIGHT(E1207,1)</f>
        <v>B</v>
      </c>
      <c r="I1207" s="110">
        <f>IF(FIND(H1207,E1207)=OR(1,2,3,4,5,6,7,8,9,0),FIND(H1207,E1207)+1,FIND(H1207,E1207))</f>
        <v>6</v>
      </c>
      <c r="J1207" s="4">
        <f>IF(H1207="B",G1207*1000000000,IF(H1207="M",G1207*1000000,E1207))</f>
        <v>-1190000000</v>
      </c>
      <c r="K1207" s="54" t="s">
        <v>720</v>
      </c>
    </row>
    <row r="1208" spans="1:11" ht="39" thickBot="1">
      <c r="A1208" t="str">
        <f t="shared" si="66"/>
        <v xml:space="preserve">COST </v>
      </c>
      <c r="B1208" t="s">
        <v>296</v>
      </c>
      <c r="C1208" s="58"/>
      <c r="D1208" s="180" t="s">
        <v>686</v>
      </c>
      <c r="E1208" s="184"/>
      <c r="F1208" s="189"/>
      <c r="G1208" s="106"/>
      <c r="H1208" s="106"/>
      <c r="I1208" s="110"/>
    </row>
    <row r="1209" spans="1:11" ht="20" thickBot="1">
      <c r="A1209" t="str">
        <f t="shared" si="66"/>
        <v>COST Net change in cash</v>
      </c>
      <c r="B1209" t="s">
        <v>296</v>
      </c>
      <c r="C1209" s="58" t="s">
        <v>687</v>
      </c>
      <c r="D1209" s="179" t="s">
        <v>687</v>
      </c>
      <c r="E1209" s="187" t="s">
        <v>883</v>
      </c>
      <c r="F1209" s="188">
        <v>-0.69769999999999999</v>
      </c>
      <c r="G1209" s="106" t="str">
        <f>LEFT(E1209,I1209-1)</f>
        <v>1.00</v>
      </c>
      <c r="H1209" s="106" t="str">
        <f>RIGHT(E1209,1)</f>
        <v>B</v>
      </c>
      <c r="I1209" s="110">
        <f>IF(FIND(H1209,E1209)=OR(1,2,3,4,5,6,7,8,9,0),FIND(H1209,E1209)+1,FIND(H1209,E1209))</f>
        <v>5</v>
      </c>
      <c r="J1209" s="4">
        <f>IF(H1209="B",G1209*1000000000,IF(H1209="M",G1209*1000000,E1209))</f>
        <v>1000000000</v>
      </c>
      <c r="K1209" s="54" t="s">
        <v>721</v>
      </c>
    </row>
    <row r="1210" spans="1:11" ht="39" thickBot="1">
      <c r="A1210" t="str">
        <f t="shared" si="66"/>
        <v xml:space="preserve">COST </v>
      </c>
      <c r="B1210" t="s">
        <v>296</v>
      </c>
      <c r="C1210" s="58"/>
      <c r="D1210" s="180" t="s">
        <v>688</v>
      </c>
      <c r="E1210" s="184"/>
      <c r="F1210" s="189"/>
      <c r="G1210" s="106"/>
      <c r="H1210" s="106"/>
      <c r="I1210" s="110"/>
    </row>
    <row r="1211" spans="1:11" ht="19">
      <c r="A1211" t="str">
        <f t="shared" si="66"/>
        <v>COST Free cash flow</v>
      </c>
      <c r="B1211" t="s">
        <v>296</v>
      </c>
      <c r="C1211" s="58" t="s">
        <v>689</v>
      </c>
      <c r="D1211" s="179" t="s">
        <v>689</v>
      </c>
      <c r="E1211" s="187" t="s">
        <v>845</v>
      </c>
      <c r="F1211" s="188">
        <v>-0.4622</v>
      </c>
      <c r="G1211" s="106" t="str">
        <f>LEFT(E1211,I1211-1)</f>
        <v>1.66</v>
      </c>
      <c r="H1211" s="106" t="str">
        <f>RIGHT(E1211,1)</f>
        <v>B</v>
      </c>
      <c r="I1211" s="110">
        <f>IF(FIND(H1211,E1211)=OR(1,2,3,4,5,6,7,8,9,0),FIND(H1211,E1211)+1,FIND(H1211,E1211))</f>
        <v>5</v>
      </c>
      <c r="J1211" s="4">
        <f>IF(H1211="B",G1211*1000000000,IF(H1211="M",G1211*1000000,E1211))</f>
        <v>1660000000</v>
      </c>
      <c r="K1211" s="54" t="s">
        <v>722</v>
      </c>
    </row>
    <row r="1212" spans="1:11" ht="39" thickBot="1">
      <c r="A1212" t="str">
        <f t="shared" si="66"/>
        <v xml:space="preserve">COST </v>
      </c>
      <c r="B1212" t="s">
        <v>296</v>
      </c>
      <c r="D1212" s="182" t="s">
        <v>690</v>
      </c>
      <c r="E1212" s="192"/>
      <c r="F1212" s="194"/>
    </row>
    <row r="1215" spans="1:11" ht="28">
      <c r="C1215" s="101" t="s">
        <v>790</v>
      </c>
    </row>
    <row r="1216" spans="1:11">
      <c r="A1216" t="str">
        <f t="shared" ref="A1216" si="68">_xlfn.CONCAT(B1216,C1216)</f>
        <v>KO Web</v>
      </c>
      <c r="B1216" t="s">
        <v>177</v>
      </c>
      <c r="C1216" t="s">
        <v>850</v>
      </c>
      <c r="D1216" s="121" t="s">
        <v>791</v>
      </c>
    </row>
    <row r="1217" spans="1:11" ht="19" thickBot="1"/>
    <row r="1218" spans="1:11" ht="27" thickBot="1">
      <c r="A1218" t="str">
        <f t="shared" ref="A1218:A1267" si="69">_xlfn.CONCAT(B1218,C1218)</f>
        <v>KO Income Statement</v>
      </c>
      <c r="B1218" s="119" t="s">
        <v>177</v>
      </c>
      <c r="C1218" s="57" t="s">
        <v>705</v>
      </c>
      <c r="D1218" s="183" t="s">
        <v>650</v>
      </c>
      <c r="E1218" s="181" t="s">
        <v>1537</v>
      </c>
      <c r="F1218" s="185" t="s">
        <v>651</v>
      </c>
    </row>
    <row r="1219" spans="1:11" ht="19" thickBot="1">
      <c r="A1219" t="str">
        <f t="shared" si="69"/>
        <v xml:space="preserve">KO </v>
      </c>
      <c r="B1219" s="119" t="s">
        <v>177</v>
      </c>
      <c r="C1219" s="58"/>
      <c r="D1219" s="184"/>
      <c r="E1219" s="178" t="s">
        <v>887</v>
      </c>
      <c r="F1219" s="186"/>
    </row>
    <row r="1220" spans="1:11" ht="20" thickBot="1">
      <c r="A1220" t="str">
        <f t="shared" si="69"/>
        <v>KO Sales</v>
      </c>
      <c r="B1220" s="119" t="s">
        <v>177</v>
      </c>
      <c r="C1220" s="58" t="s">
        <v>124</v>
      </c>
      <c r="D1220" s="179" t="s">
        <v>652</v>
      </c>
      <c r="E1220" s="187" t="s">
        <v>888</v>
      </c>
      <c r="F1220" s="188">
        <v>-8.3000000000000001E-3</v>
      </c>
      <c r="G1220" s="106" t="str">
        <f>LEFT(E1220,I1220-1)</f>
        <v>11.85</v>
      </c>
      <c r="H1220" s="106" t="str">
        <f>RIGHT(E1220,1)</f>
        <v>B</v>
      </c>
      <c r="I1220" s="110">
        <f>IF(FIND(H1220,E1220)=OR(1,2,3,4,5,6,7,8,9,0),FIND(H1220,E1220)+1,FIND(H1220,E1220))</f>
        <v>6</v>
      </c>
      <c r="J1220" s="4">
        <f>IF(H1220="B",G1220*1000000000,IF(H1220="M",G1220*1000000,E1220))</f>
        <v>11850000000</v>
      </c>
      <c r="K1220" s="54" t="s">
        <v>691</v>
      </c>
    </row>
    <row r="1221" spans="1:11" ht="58" thickBot="1">
      <c r="A1221" t="str">
        <f t="shared" si="69"/>
        <v xml:space="preserve">KO </v>
      </c>
      <c r="B1221" s="119" t="s">
        <v>177</v>
      </c>
      <c r="C1221" s="58"/>
      <c r="D1221" s="180" t="s">
        <v>653</v>
      </c>
      <c r="E1221" s="184"/>
      <c r="F1221" s="189"/>
      <c r="G1221" s="106"/>
      <c r="H1221" s="106"/>
      <c r="I1221" s="110"/>
      <c r="K1221" s="54" t="s">
        <v>692</v>
      </c>
    </row>
    <row r="1222" spans="1:11" ht="20" thickBot="1">
      <c r="A1222" t="str">
        <f t="shared" si="69"/>
        <v>KO Operating expense</v>
      </c>
      <c r="B1222" s="119" t="s">
        <v>177</v>
      </c>
      <c r="C1222" s="58" t="s">
        <v>654</v>
      </c>
      <c r="D1222" s="179" t="s">
        <v>654</v>
      </c>
      <c r="E1222" s="187" t="s">
        <v>889</v>
      </c>
      <c r="F1222" s="188">
        <v>-1.4200000000000001E-2</v>
      </c>
      <c r="G1222" s="106" t="str">
        <f>LEFT(E1222,I1222-1)</f>
        <v>3.61</v>
      </c>
      <c r="H1222" s="106" t="str">
        <f>RIGHT(E1222,1)</f>
        <v>B</v>
      </c>
      <c r="I1222" s="110">
        <f>IF(FIND(H1222,E1222)=OR(1,2,3,4,5,6,7,8,9,0),FIND(H1222,E1222)+1,FIND(H1222,E1222))</f>
        <v>5</v>
      </c>
      <c r="J1222" s="4">
        <f>IF(H1222="B",G1222*1000000000,IF(H1222="M",G1222*1000000,E1222))</f>
        <v>3610000000</v>
      </c>
      <c r="K1222" s="54" t="s">
        <v>693</v>
      </c>
    </row>
    <row r="1223" spans="1:11" ht="39" thickBot="1">
      <c r="A1223" t="str">
        <f t="shared" si="69"/>
        <v xml:space="preserve">KO </v>
      </c>
      <c r="B1223" s="119" t="s">
        <v>177</v>
      </c>
      <c r="C1223" s="58"/>
      <c r="D1223" s="180" t="s">
        <v>655</v>
      </c>
      <c r="E1223" s="184"/>
      <c r="F1223" s="189"/>
      <c r="G1223" s="106"/>
      <c r="H1223" s="106"/>
      <c r="I1223" s="110"/>
      <c r="K1223" s="54" t="s">
        <v>694</v>
      </c>
    </row>
    <row r="1224" spans="1:11" ht="20" thickBot="1">
      <c r="A1224" t="str">
        <f t="shared" si="69"/>
        <v>KO Net income</v>
      </c>
      <c r="B1224" s="119" t="s">
        <v>177</v>
      </c>
      <c r="C1224" s="58" t="s">
        <v>656</v>
      </c>
      <c r="D1224" s="179" t="s">
        <v>656</v>
      </c>
      <c r="E1224" s="187" t="s">
        <v>890</v>
      </c>
      <c r="F1224" s="188">
        <v>-7.7399999999999997E-2</v>
      </c>
      <c r="G1224" s="106" t="str">
        <f>LEFT(E1224,I1224-1)</f>
        <v>2.85</v>
      </c>
      <c r="H1224" s="106" t="str">
        <f>RIGHT(E1224,1)</f>
        <v>B</v>
      </c>
      <c r="I1224" s="110">
        <f>IF(FIND(H1224,E1224)=OR(1,2,3,4,5,6,7,8,9,0),FIND(H1224,E1224)+1,FIND(H1224,E1224))</f>
        <v>5</v>
      </c>
      <c r="J1224" s="4">
        <f>IF(H1224="B",G1224*1000000000,IF(H1224="M",G1224*1000000,E1224))</f>
        <v>2850000000</v>
      </c>
      <c r="K1224" s="54" t="s">
        <v>33</v>
      </c>
    </row>
    <row r="1225" spans="1:11" ht="58" thickBot="1">
      <c r="A1225" t="str">
        <f t="shared" si="69"/>
        <v xml:space="preserve">KO </v>
      </c>
      <c r="B1225" s="119" t="s">
        <v>177</v>
      </c>
      <c r="C1225" s="58"/>
      <c r="D1225" s="180" t="s">
        <v>657</v>
      </c>
      <c r="E1225" s="184"/>
      <c r="F1225" s="189"/>
      <c r="G1225" s="106"/>
      <c r="H1225" s="106"/>
      <c r="I1225" s="110"/>
      <c r="K1225" s="54" t="s">
        <v>695</v>
      </c>
    </row>
    <row r="1226" spans="1:11" ht="20" thickBot="1">
      <c r="A1226" t="str">
        <f t="shared" si="69"/>
        <v>KO Net profit margin</v>
      </c>
      <c r="B1226" s="119" t="s">
        <v>177</v>
      </c>
      <c r="C1226" s="58" t="s">
        <v>658</v>
      </c>
      <c r="D1226" s="179" t="s">
        <v>658</v>
      </c>
      <c r="E1226" s="187">
        <v>24.03</v>
      </c>
      <c r="F1226" s="188">
        <v>-6.9699999999999998E-2</v>
      </c>
      <c r="G1226" s="106" t="str">
        <f>LEFT(E1226,I1226-1)</f>
        <v>24.0</v>
      </c>
      <c r="H1226" s="106" t="str">
        <f>RIGHT(E1226,1)</f>
        <v>3</v>
      </c>
      <c r="I1226" s="110">
        <f>IF(FIND(H1226,E1226)=OR(1,2,3,4,5,6,7,8,9,0),FIND(H1226,E1226)+1,FIND(H1226,E1226))</f>
        <v>5</v>
      </c>
      <c r="J1226" s="4">
        <f>IF(H1226="B",G1226*1000000000,IF(H1226="M",G1226*1000000,E1226))</f>
        <v>24.03</v>
      </c>
      <c r="K1226" s="54" t="s">
        <v>696</v>
      </c>
    </row>
    <row r="1227" spans="1:11" ht="39" thickBot="1">
      <c r="A1227" t="str">
        <f t="shared" si="69"/>
        <v xml:space="preserve">KO </v>
      </c>
      <c r="B1227" s="119" t="s">
        <v>177</v>
      </c>
      <c r="C1227" s="58"/>
      <c r="D1227" s="180" t="s">
        <v>659</v>
      </c>
      <c r="E1227" s="184"/>
      <c r="F1227" s="189"/>
      <c r="G1227" s="106"/>
      <c r="H1227" s="106"/>
      <c r="I1227" s="110"/>
      <c r="K1227" s="54" t="s">
        <v>697</v>
      </c>
    </row>
    <row r="1228" spans="1:11" ht="20" thickBot="1">
      <c r="A1228" t="str">
        <f t="shared" si="69"/>
        <v>KO EPS</v>
      </c>
      <c r="B1228" s="119" t="s">
        <v>177</v>
      </c>
      <c r="C1228" s="58" t="s">
        <v>113</v>
      </c>
      <c r="D1228" s="179" t="s">
        <v>112</v>
      </c>
      <c r="E1228" s="187">
        <v>0.77</v>
      </c>
      <c r="F1228" s="188">
        <v>4.0500000000000001E-2</v>
      </c>
      <c r="G1228" s="106" t="str">
        <f>LEFT(E1228,I1228-1)</f>
        <v>0.</v>
      </c>
      <c r="H1228" s="106" t="str">
        <f>RIGHT(E1228,1)</f>
        <v>7</v>
      </c>
      <c r="I1228" s="110">
        <f>IF(FIND(H1228,E1228)=OR(1,2,3,4,5,6,7,8,9,0),FIND(H1228,E1228)+1,FIND(H1228,E1228))</f>
        <v>3</v>
      </c>
      <c r="J1228" s="4">
        <f>IF(H1228="B",G1228*1000000000,IF(H1228="M",G1228*1000000,E1228))</f>
        <v>0.77</v>
      </c>
      <c r="K1228" s="54" t="s">
        <v>698</v>
      </c>
    </row>
    <row r="1229" spans="1:11" ht="39" thickBot="1">
      <c r="A1229" t="str">
        <f t="shared" si="69"/>
        <v xml:space="preserve">KO </v>
      </c>
      <c r="B1229" s="119" t="s">
        <v>177</v>
      </c>
      <c r="C1229" s="58"/>
      <c r="D1229" s="180" t="s">
        <v>660</v>
      </c>
      <c r="E1229" s="184"/>
      <c r="F1229" s="189"/>
      <c r="G1229" s="106"/>
      <c r="H1229" s="106"/>
      <c r="I1229" s="110"/>
      <c r="K1229" s="54" t="s">
        <v>699</v>
      </c>
    </row>
    <row r="1230" spans="1:11" ht="20" thickBot="1">
      <c r="A1230" t="str">
        <f t="shared" si="69"/>
        <v>KO EBITDA</v>
      </c>
      <c r="B1230" s="119" t="s">
        <v>177</v>
      </c>
      <c r="C1230" s="58" t="s">
        <v>126</v>
      </c>
      <c r="D1230" s="179" t="s">
        <v>126</v>
      </c>
      <c r="E1230" s="187" t="s">
        <v>891</v>
      </c>
      <c r="F1230" s="188">
        <v>-1.9300000000000001E-2</v>
      </c>
      <c r="G1230" s="106" t="str">
        <f>LEFT(E1230,I1230-1)</f>
        <v>3.85</v>
      </c>
      <c r="H1230" s="106" t="str">
        <f>RIGHT(E1230,1)</f>
        <v>B</v>
      </c>
      <c r="I1230" s="110">
        <f>IF(FIND(H1230,E1230)=OR(1,2,3,4,5,6,7,8,9,0),FIND(H1230,E1230)+1,FIND(H1230,E1230))</f>
        <v>5</v>
      </c>
      <c r="J1230" s="4">
        <f>IF(H1230="B",G1230*1000000000,IF(H1230="M",G1230*1000000,E1230))</f>
        <v>3850000000</v>
      </c>
      <c r="K1230" s="54" t="s">
        <v>126</v>
      </c>
    </row>
    <row r="1231" spans="1:11" ht="77" thickBot="1">
      <c r="A1231" t="str">
        <f t="shared" si="69"/>
        <v xml:space="preserve">KO </v>
      </c>
      <c r="B1231" s="119" t="s">
        <v>177</v>
      </c>
      <c r="C1231" s="58"/>
      <c r="D1231" s="180" t="s">
        <v>661</v>
      </c>
      <c r="E1231" s="184"/>
      <c r="F1231" s="189"/>
      <c r="G1231" s="106"/>
      <c r="H1231" s="106"/>
      <c r="I1231" s="110"/>
      <c r="K1231" s="54" t="s">
        <v>700</v>
      </c>
    </row>
    <row r="1232" spans="1:11" ht="20" thickBot="1">
      <c r="A1232" t="str">
        <f t="shared" si="69"/>
        <v>KO Tax</v>
      </c>
      <c r="B1232" s="119" t="s">
        <v>177</v>
      </c>
      <c r="C1232" s="58" t="s">
        <v>725</v>
      </c>
      <c r="D1232" s="179" t="s">
        <v>662</v>
      </c>
      <c r="E1232" s="190">
        <v>0.15679999999999999</v>
      </c>
      <c r="F1232" s="187" t="s">
        <v>664</v>
      </c>
      <c r="G1232" s="106" t="str">
        <f>LEFT(E1232,I1232-1)</f>
        <v>0.156</v>
      </c>
      <c r="H1232" s="106" t="str">
        <f>RIGHT(E1232,1)</f>
        <v>8</v>
      </c>
      <c r="I1232" s="110">
        <f>IF(FIND(H1232,E1232)=OR(1,2,3,4,5,6,7,8,9,0),FIND(H1232,E1232)+1,FIND(H1232,E1232))</f>
        <v>6</v>
      </c>
      <c r="J1232" s="4">
        <f>IF(H1232="B",G1232*1000000000,IF(H1232="M",G1232*1000000,E1232))</f>
        <v>0.15679999999999999</v>
      </c>
      <c r="K1232" s="54" t="s">
        <v>701</v>
      </c>
    </row>
    <row r="1233" spans="1:11" ht="20" thickBot="1">
      <c r="A1233" t="str">
        <f t="shared" si="69"/>
        <v xml:space="preserve">KO </v>
      </c>
      <c r="B1233" s="119" t="s">
        <v>177</v>
      </c>
      <c r="C1233" s="58"/>
      <c r="D1233" s="182" t="s">
        <v>663</v>
      </c>
      <c r="E1233" s="191"/>
      <c r="F1233" s="192"/>
      <c r="G1233" s="107"/>
      <c r="H1233" s="107"/>
      <c r="I1233" s="111"/>
    </row>
    <row r="1234" spans="1:11" ht="19" thickBot="1">
      <c r="A1234" t="str">
        <f t="shared" si="69"/>
        <v xml:space="preserve">KO </v>
      </c>
      <c r="B1234" s="119" t="s">
        <v>177</v>
      </c>
      <c r="C1234" s="58"/>
    </row>
    <row r="1235" spans="1:11" ht="27" thickBot="1">
      <c r="A1235" t="str">
        <f t="shared" si="69"/>
        <v>KO Balance Sheet</v>
      </c>
      <c r="B1235" s="119" t="s">
        <v>177</v>
      </c>
      <c r="C1235" s="57" t="s">
        <v>706</v>
      </c>
      <c r="D1235" s="183" t="s">
        <v>650</v>
      </c>
      <c r="E1235" s="181" t="s">
        <v>1537</v>
      </c>
      <c r="F1235" s="185" t="s">
        <v>651</v>
      </c>
      <c r="G1235" s="105"/>
      <c r="H1235" s="105"/>
      <c r="I1235" s="109"/>
    </row>
    <row r="1236" spans="1:11" ht="19" thickBot="1">
      <c r="A1236" t="str">
        <f t="shared" si="69"/>
        <v xml:space="preserve">KO </v>
      </c>
      <c r="B1236" s="119" t="s">
        <v>177</v>
      </c>
      <c r="C1236" s="58"/>
      <c r="D1236" s="184"/>
      <c r="E1236" s="178" t="s">
        <v>887</v>
      </c>
      <c r="F1236" s="186"/>
      <c r="G1236" s="105"/>
      <c r="H1236" s="105"/>
      <c r="I1236" s="109"/>
    </row>
    <row r="1237" spans="1:11" ht="20" thickBot="1">
      <c r="A1237" t="str">
        <f t="shared" si="69"/>
        <v>KO Cash and short-term investments</v>
      </c>
      <c r="B1237" s="119" t="s">
        <v>177</v>
      </c>
      <c r="C1237" s="58" t="s">
        <v>665</v>
      </c>
      <c r="D1237" s="179" t="s">
        <v>665</v>
      </c>
      <c r="E1237" s="187" t="s">
        <v>892</v>
      </c>
      <c r="F1237" s="188">
        <v>0.1767</v>
      </c>
      <c r="G1237" s="106" t="str">
        <f>LEFT(E1237,I1237-1)</f>
        <v>18.16</v>
      </c>
      <c r="H1237" s="106" t="str">
        <f>RIGHT(E1237,1)</f>
        <v>B</v>
      </c>
      <c r="I1237" s="110">
        <f>IF(FIND(H1237,E1237)=OR(1,2,3,4,5,6,7,8,9,0),FIND(H1237,E1237)+1,FIND(H1237,E1237))</f>
        <v>6</v>
      </c>
      <c r="J1237" s="4">
        <f t="shared" ref="J1237:J1238" si="70">IF(H1237="B",G1237*1000000000,IF(H1237="M",G1237*1000000,E1237))</f>
        <v>18160000000</v>
      </c>
      <c r="K1237" s="54" t="s">
        <v>702</v>
      </c>
    </row>
    <row r="1238" spans="1:11" ht="39" thickBot="1">
      <c r="A1238" t="str">
        <f t="shared" si="69"/>
        <v xml:space="preserve">KO </v>
      </c>
      <c r="B1238" s="119" t="s">
        <v>177</v>
      </c>
      <c r="C1238" s="58"/>
      <c r="D1238" s="180" t="s">
        <v>666</v>
      </c>
      <c r="E1238" s="184"/>
      <c r="F1238" s="189"/>
      <c r="G1238" s="106"/>
      <c r="H1238" s="106"/>
      <c r="I1238" s="110"/>
      <c r="J1238" s="4">
        <f t="shared" si="70"/>
        <v>0</v>
      </c>
    </row>
    <row r="1239" spans="1:11" ht="20" thickBot="1">
      <c r="A1239" t="str">
        <f t="shared" si="69"/>
        <v>KO Total assets</v>
      </c>
      <c r="B1239" s="119" t="s">
        <v>177</v>
      </c>
      <c r="C1239" s="58" t="s">
        <v>667</v>
      </c>
      <c r="D1239" s="179" t="s">
        <v>667</v>
      </c>
      <c r="E1239" s="187" t="s">
        <v>893</v>
      </c>
      <c r="F1239" s="188">
        <v>8.8999999999999996E-2</v>
      </c>
      <c r="G1239" s="106" t="str">
        <f>LEFT(E1239,I1239-1)</f>
        <v>106.27</v>
      </c>
      <c r="H1239" s="106" t="str">
        <f>RIGHT(E1239,1)</f>
        <v>B</v>
      </c>
      <c r="I1239" s="110">
        <f>IF(FIND(H1239,E1239)=OR(1,2,3,4,5,6,7,8,9,0),FIND(H1239,E1239)+1,FIND(H1239,E1239))</f>
        <v>7</v>
      </c>
      <c r="K1239" s="54" t="s">
        <v>703</v>
      </c>
    </row>
    <row r="1240" spans="1:11" ht="20" thickBot="1">
      <c r="A1240" t="str">
        <f t="shared" si="69"/>
        <v xml:space="preserve">KO </v>
      </c>
      <c r="B1240" s="119" t="s">
        <v>177</v>
      </c>
      <c r="C1240" s="58"/>
      <c r="D1240" s="180" t="s">
        <v>668</v>
      </c>
      <c r="E1240" s="184"/>
      <c r="F1240" s="189"/>
      <c r="G1240" s="106"/>
      <c r="H1240" s="106"/>
      <c r="I1240" s="110"/>
    </row>
    <row r="1241" spans="1:11" ht="20" thickBot="1">
      <c r="A1241" t="str">
        <f t="shared" si="69"/>
        <v>KO Total debt</v>
      </c>
      <c r="B1241" s="119" t="s">
        <v>177</v>
      </c>
      <c r="C1241" s="58" t="s">
        <v>723</v>
      </c>
      <c r="D1241" s="179" t="s">
        <v>669</v>
      </c>
      <c r="E1241" s="187" t="s">
        <v>894</v>
      </c>
      <c r="F1241" s="188">
        <v>0.12</v>
      </c>
      <c r="G1241" s="106" t="str">
        <f>LEFT(E1241,I1241-1)</f>
        <v>78.11</v>
      </c>
      <c r="H1241" s="106" t="str">
        <f>RIGHT(E1241,1)</f>
        <v>B</v>
      </c>
      <c r="I1241" s="110">
        <f>IF(FIND(H1241,E1241)=OR(1,2,3,4,5,6,7,8,9,0),FIND(H1241,E1241)+1,FIND(H1241,E1241))</f>
        <v>6</v>
      </c>
      <c r="J1241" s="4">
        <f>IF(H1241="B",G1241*1000000000,IF(H1241="M",G1241*1000000,E1241))</f>
        <v>78110000000</v>
      </c>
      <c r="K1241" s="54" t="s">
        <v>704</v>
      </c>
    </row>
    <row r="1242" spans="1:11" ht="20" thickBot="1">
      <c r="A1242" t="str">
        <f t="shared" si="69"/>
        <v xml:space="preserve">KO </v>
      </c>
      <c r="B1242" s="119" t="s">
        <v>177</v>
      </c>
      <c r="C1242" s="58"/>
      <c r="D1242" s="180" t="s">
        <v>670</v>
      </c>
      <c r="E1242" s="184"/>
      <c r="F1242" s="189"/>
      <c r="G1242" s="106"/>
      <c r="H1242" s="106"/>
      <c r="I1242" s="110"/>
    </row>
    <row r="1243" spans="1:11" ht="20" thickBot="1">
      <c r="A1243" t="str">
        <f t="shared" si="69"/>
        <v>KO Total equity</v>
      </c>
      <c r="B1243" s="119" t="s">
        <v>177</v>
      </c>
      <c r="C1243" s="58" t="s">
        <v>671</v>
      </c>
      <c r="D1243" s="179" t="s">
        <v>671</v>
      </c>
      <c r="E1243" s="187" t="s">
        <v>895</v>
      </c>
      <c r="F1243" s="187" t="s">
        <v>664</v>
      </c>
      <c r="G1243" s="106" t="str">
        <f>LEFT(E1243,I1243-1)</f>
        <v>28.15</v>
      </c>
      <c r="H1243" s="106" t="str">
        <f>RIGHT(E1243,1)</f>
        <v>B</v>
      </c>
      <c r="I1243" s="110">
        <f>IF(FIND(H1243,E1243)=OR(1,2,3,4,5,6,7,8,9,0),FIND(H1243,E1243)+1,FIND(H1243,E1243))</f>
        <v>6</v>
      </c>
      <c r="J1243" s="4">
        <f>IF(H1243="B",G1243*1000000000,IF(H1243="M",G1243*1000000,E1243))</f>
        <v>28150000000</v>
      </c>
      <c r="K1243" s="54" t="s">
        <v>713</v>
      </c>
    </row>
    <row r="1244" spans="1:11" ht="39" thickBot="1">
      <c r="A1244" t="str">
        <f t="shared" si="69"/>
        <v xml:space="preserve">KO </v>
      </c>
      <c r="B1244" s="119" t="s">
        <v>177</v>
      </c>
      <c r="C1244" s="58"/>
      <c r="D1244" s="180" t="s">
        <v>672</v>
      </c>
      <c r="E1244" s="184"/>
      <c r="F1244" s="184"/>
      <c r="G1244" s="107"/>
      <c r="H1244" s="107"/>
      <c r="I1244" s="111"/>
    </row>
    <row r="1245" spans="1:11" ht="20" thickBot="1">
      <c r="A1245" t="str">
        <f t="shared" si="69"/>
        <v>KO Shares outstanding</v>
      </c>
      <c r="B1245" s="119" t="s">
        <v>177</v>
      </c>
      <c r="C1245" s="58" t="s">
        <v>673</v>
      </c>
      <c r="D1245" s="179" t="s">
        <v>673</v>
      </c>
      <c r="E1245" s="187" t="s">
        <v>896</v>
      </c>
      <c r="F1245" s="187" t="s">
        <v>664</v>
      </c>
      <c r="G1245" s="106" t="str">
        <f>LEFT(E1245,I1245-1)</f>
        <v>4.31</v>
      </c>
      <c r="H1245" s="106" t="str">
        <f>RIGHT(E1245,1)</f>
        <v>B</v>
      </c>
      <c r="I1245" s="110">
        <f>IF(FIND(H1245,E1245)=OR(1,2,3,4,5,6,7,8,9,0),FIND(H1245,E1245)+1,FIND(H1245,E1245))</f>
        <v>5</v>
      </c>
      <c r="J1245" s="4">
        <f>IF(H1245="B",G1245*1000000000,IF(H1245="M",G1245*1000000,E1245))</f>
        <v>4310000000</v>
      </c>
      <c r="K1245" s="54" t="s">
        <v>714</v>
      </c>
    </row>
    <row r="1246" spans="1:11" ht="39" thickBot="1">
      <c r="A1246" t="str">
        <f t="shared" si="69"/>
        <v xml:space="preserve">KO </v>
      </c>
      <c r="B1246" s="119" t="s">
        <v>177</v>
      </c>
      <c r="C1246" s="58"/>
      <c r="D1246" s="180" t="s">
        <v>674</v>
      </c>
      <c r="E1246" s="184"/>
      <c r="F1246" s="184"/>
      <c r="G1246" s="107"/>
      <c r="H1246" s="107"/>
      <c r="I1246" s="111"/>
    </row>
    <row r="1247" spans="1:11" ht="20" thickBot="1">
      <c r="A1247" t="str">
        <f t="shared" si="69"/>
        <v>KO P/BV</v>
      </c>
      <c r="B1247" s="119" t="s">
        <v>177</v>
      </c>
      <c r="C1247" s="58" t="s">
        <v>105</v>
      </c>
      <c r="D1247" s="179" t="s">
        <v>675</v>
      </c>
      <c r="E1247" s="187">
        <v>10</v>
      </c>
      <c r="F1247" s="187" t="s">
        <v>664</v>
      </c>
      <c r="G1247" s="106" t="str">
        <f>LEFT(E1247,I1247-1)</f>
        <v>1</v>
      </c>
      <c r="H1247" s="106" t="str">
        <f>RIGHT(E1247,1)</f>
        <v>0</v>
      </c>
      <c r="I1247" s="110">
        <f>IF(FIND(H1247,E1247)=OR(1,2,3,4,5,6,7,8,9,0),FIND(H1247,E1247)+1,FIND(H1247,E1247))</f>
        <v>2</v>
      </c>
      <c r="J1247" s="4">
        <f>IF(H1247="B",G1247*1000000000,IF(H1247="M",G1247*1000000,E1247))</f>
        <v>10</v>
      </c>
      <c r="K1247" s="54" t="s">
        <v>715</v>
      </c>
    </row>
    <row r="1248" spans="1:11" ht="58" thickBot="1">
      <c r="A1248" t="str">
        <f t="shared" si="69"/>
        <v xml:space="preserve">KO </v>
      </c>
      <c r="B1248" s="119" t="s">
        <v>177</v>
      </c>
      <c r="C1248" s="58"/>
      <c r="D1248" s="180" t="s">
        <v>676</v>
      </c>
      <c r="E1248" s="184"/>
      <c r="F1248" s="184"/>
      <c r="G1248" s="107"/>
      <c r="H1248" s="107"/>
      <c r="I1248" s="111"/>
    </row>
    <row r="1249" spans="1:11" ht="20" thickBot="1">
      <c r="A1249" t="str">
        <f t="shared" si="69"/>
        <v>KO Return on assets</v>
      </c>
      <c r="B1249" s="119" t="s">
        <v>177</v>
      </c>
      <c r="C1249" s="58" t="s">
        <v>677</v>
      </c>
      <c r="D1249" s="179" t="s">
        <v>677</v>
      </c>
      <c r="E1249" s="190">
        <v>8.6400000000000005E-2</v>
      </c>
      <c r="F1249" s="187" t="s">
        <v>664</v>
      </c>
      <c r="G1249" s="106" t="str">
        <f>LEFT(E1249,I1249-1)</f>
        <v>0.086</v>
      </c>
      <c r="H1249" s="106" t="str">
        <f>RIGHT(E1249,1)</f>
        <v>4</v>
      </c>
      <c r="I1249" s="110">
        <f>IF(FIND(H1249,E1249)=OR(1,2,3,4,5,6,7,8,9,0),FIND(H1249,E1249)+1,FIND(H1249,E1249))</f>
        <v>6</v>
      </c>
      <c r="J1249" s="4">
        <f>IF(H1249="B",G1249*1000000000,IF(H1249="M",G1249*1000000,E1249))</f>
        <v>8.6400000000000005E-2</v>
      </c>
      <c r="K1249" s="54" t="s">
        <v>716</v>
      </c>
    </row>
    <row r="1250" spans="1:11" ht="39" thickBot="1">
      <c r="A1250" t="str">
        <f t="shared" si="69"/>
        <v xml:space="preserve">KO </v>
      </c>
      <c r="B1250" s="119" t="s">
        <v>177</v>
      </c>
      <c r="C1250" s="58"/>
      <c r="D1250" s="180" t="s">
        <v>678</v>
      </c>
      <c r="E1250" s="193"/>
      <c r="F1250" s="184"/>
      <c r="G1250" s="107"/>
      <c r="H1250" s="107"/>
      <c r="I1250" s="111"/>
    </row>
    <row r="1251" spans="1:11" ht="20" thickBot="1">
      <c r="A1251" t="str">
        <f t="shared" si="69"/>
        <v>KO Return on capital</v>
      </c>
      <c r="B1251" s="119" t="s">
        <v>177</v>
      </c>
      <c r="C1251" s="58" t="s">
        <v>679</v>
      </c>
      <c r="D1251" s="179" t="s">
        <v>679</v>
      </c>
      <c r="E1251" s="190">
        <v>0.12130000000000001</v>
      </c>
      <c r="F1251" s="187" t="s">
        <v>664</v>
      </c>
      <c r="G1251" s="106" t="str">
        <f>LEFT(E1251,I1251-1)</f>
        <v>0.121</v>
      </c>
      <c r="H1251" s="106" t="str">
        <f>RIGHT(E1251,1)</f>
        <v>3</v>
      </c>
      <c r="I1251" s="110">
        <f>IF(FIND(H1251,E1251)=OR(1,2,3,4,5,6,7,8,9,0),FIND(H1251,E1251)+1,FIND(H1251,E1251))</f>
        <v>6</v>
      </c>
      <c r="J1251" s="4">
        <f>IF(H1251="B",G1251*1000000000,IF(H1251="M",G1251*1000000,E1251))</f>
        <v>0.12130000000000001</v>
      </c>
      <c r="K1251" s="54" t="s">
        <v>717</v>
      </c>
    </row>
    <row r="1252" spans="1:11" ht="39" thickBot="1">
      <c r="A1252" t="str">
        <f t="shared" si="69"/>
        <v xml:space="preserve">KO </v>
      </c>
      <c r="B1252" s="119" t="s">
        <v>177</v>
      </c>
      <c r="C1252" s="58"/>
      <c r="D1252" s="182" t="s">
        <v>680</v>
      </c>
      <c r="E1252" s="191"/>
      <c r="F1252" s="192"/>
      <c r="G1252" s="107"/>
      <c r="H1252" s="107"/>
      <c r="I1252" s="111"/>
    </row>
    <row r="1253" spans="1:11" ht="19" thickBot="1">
      <c r="A1253" t="str">
        <f t="shared" si="69"/>
        <v xml:space="preserve">KO </v>
      </c>
      <c r="B1253" s="119" t="s">
        <v>177</v>
      </c>
      <c r="C1253" s="58"/>
    </row>
    <row r="1254" spans="1:11" ht="27" thickBot="1">
      <c r="A1254" t="str">
        <f t="shared" si="69"/>
        <v>KO Cash Flow</v>
      </c>
      <c r="B1254" s="119" t="s">
        <v>177</v>
      </c>
      <c r="C1254" s="57" t="s">
        <v>707</v>
      </c>
      <c r="D1254" s="183" t="s">
        <v>650</v>
      </c>
      <c r="E1254" s="181" t="s">
        <v>1537</v>
      </c>
      <c r="F1254" s="185" t="s">
        <v>651</v>
      </c>
      <c r="G1254" s="105"/>
      <c r="H1254" s="105"/>
      <c r="I1254" s="109"/>
    </row>
    <row r="1255" spans="1:11" ht="19" thickBot="1">
      <c r="A1255" t="str">
        <f t="shared" si="69"/>
        <v xml:space="preserve">KO </v>
      </c>
      <c r="B1255" s="119" t="s">
        <v>177</v>
      </c>
      <c r="C1255" s="58"/>
      <c r="D1255" s="184"/>
      <c r="E1255" s="178" t="s">
        <v>887</v>
      </c>
      <c r="F1255" s="186"/>
      <c r="G1255" s="105"/>
      <c r="H1255" s="105"/>
      <c r="I1255" s="109"/>
    </row>
    <row r="1256" spans="1:11" ht="20" thickBot="1">
      <c r="A1256" t="str">
        <f t="shared" si="69"/>
        <v>KO Net income</v>
      </c>
      <c r="B1256" s="119" t="s">
        <v>177</v>
      </c>
      <c r="C1256" s="58" t="s">
        <v>656</v>
      </c>
      <c r="D1256" s="179" t="s">
        <v>656</v>
      </c>
      <c r="E1256" s="187" t="s">
        <v>890</v>
      </c>
      <c r="F1256" s="188">
        <v>-7.7399999999999997E-2</v>
      </c>
      <c r="G1256" s="106" t="str">
        <f>LEFT(E1256,I1256-1)</f>
        <v>2.85</v>
      </c>
      <c r="H1256" s="106" t="str">
        <f>RIGHT(E1256,1)</f>
        <v>B</v>
      </c>
      <c r="I1256" s="110">
        <f>IF(FIND(H1256,E1256)=OR(1,2,3,4,5,6,7,8,9,0),FIND(H1256,E1256)+1,FIND(H1256,E1256))</f>
        <v>5</v>
      </c>
      <c r="J1256" s="4">
        <f>IF(H1256="B",G1256*1000000000,IF(H1256="M",G1256*1000000,E1256))</f>
        <v>2850000000</v>
      </c>
      <c r="K1256" s="54" t="s">
        <v>33</v>
      </c>
    </row>
    <row r="1257" spans="1:11" ht="39" thickBot="1">
      <c r="A1257" t="str">
        <f t="shared" si="69"/>
        <v xml:space="preserve">KO </v>
      </c>
      <c r="B1257" s="119" t="s">
        <v>177</v>
      </c>
      <c r="C1257" s="58"/>
      <c r="D1257" s="180" t="s">
        <v>657</v>
      </c>
      <c r="E1257" s="184"/>
      <c r="F1257" s="189"/>
      <c r="G1257" s="106"/>
      <c r="H1257" s="106"/>
      <c r="I1257" s="110"/>
    </row>
    <row r="1258" spans="1:11" ht="20" thickBot="1">
      <c r="A1258" t="str">
        <f t="shared" si="69"/>
        <v>KO Cash from operations</v>
      </c>
      <c r="B1258" s="119" t="s">
        <v>177</v>
      </c>
      <c r="C1258" s="58" t="s">
        <v>681</v>
      </c>
      <c r="D1258" s="179" t="s">
        <v>681</v>
      </c>
      <c r="E1258" s="187" t="s">
        <v>760</v>
      </c>
      <c r="F1258" s="188">
        <v>-1.2927999999999999</v>
      </c>
      <c r="G1258" s="106" t="str">
        <f>LEFT(E1258,I1258-1)</f>
        <v>-1.26</v>
      </c>
      <c r="H1258" s="106" t="str">
        <f>RIGHT(E1258,1)</f>
        <v>B</v>
      </c>
      <c r="I1258" s="110">
        <f>IF(FIND(H1258,E1258)=OR(1,2,3,4,5,6,7,8,9,0),FIND(H1258,E1258)+1,FIND(H1258,E1258))</f>
        <v>6</v>
      </c>
      <c r="J1258" s="4">
        <f>IF(H1258="B",G1258*1000000000,IF(H1258="M",G1258*1000000,E1258))</f>
        <v>-1260000000</v>
      </c>
      <c r="K1258" s="54" t="s">
        <v>718</v>
      </c>
    </row>
    <row r="1259" spans="1:11" ht="20" thickBot="1">
      <c r="A1259" t="str">
        <f t="shared" si="69"/>
        <v xml:space="preserve">KO </v>
      </c>
      <c r="B1259" s="119" t="s">
        <v>177</v>
      </c>
      <c r="C1259" s="58"/>
      <c r="D1259" s="180" t="s">
        <v>682</v>
      </c>
      <c r="E1259" s="184"/>
      <c r="F1259" s="189"/>
      <c r="G1259" s="106"/>
      <c r="H1259" s="106"/>
      <c r="I1259" s="110"/>
    </row>
    <row r="1260" spans="1:11" ht="20" thickBot="1">
      <c r="A1260" t="str">
        <f t="shared" si="69"/>
        <v>KO Cash from investing</v>
      </c>
      <c r="B1260" s="119" t="s">
        <v>177</v>
      </c>
      <c r="C1260" s="58" t="s">
        <v>683</v>
      </c>
      <c r="D1260" s="179" t="s">
        <v>683</v>
      </c>
      <c r="E1260" s="187" t="s">
        <v>897</v>
      </c>
      <c r="F1260" s="188">
        <v>2.3940999999999999</v>
      </c>
      <c r="G1260" s="106" t="str">
        <f>LEFT(E1260,I1260-1)</f>
        <v>2.31</v>
      </c>
      <c r="H1260" s="106" t="str">
        <f>RIGHT(E1260,1)</f>
        <v>B</v>
      </c>
      <c r="I1260" s="110">
        <f>IF(FIND(H1260,E1260)=OR(1,2,3,4,5,6,7,8,9,0),FIND(H1260,E1260)+1,FIND(H1260,E1260))</f>
        <v>5</v>
      </c>
      <c r="J1260" s="4">
        <f>IF(H1260="B",G1260*1000000000,IF(H1260="M",G1260*1000000,E1260))</f>
        <v>2310000000</v>
      </c>
      <c r="K1260" s="54" t="s">
        <v>719</v>
      </c>
    </row>
    <row r="1261" spans="1:11" ht="39" thickBot="1">
      <c r="A1261" t="str">
        <f t="shared" si="69"/>
        <v xml:space="preserve">KO </v>
      </c>
      <c r="B1261" s="119" t="s">
        <v>177</v>
      </c>
      <c r="C1261" s="58"/>
      <c r="D1261" s="180" t="s">
        <v>684</v>
      </c>
      <c r="E1261" s="184"/>
      <c r="F1261" s="189"/>
      <c r="G1261" s="106"/>
      <c r="H1261" s="106"/>
      <c r="I1261" s="110"/>
    </row>
    <row r="1262" spans="1:11" ht="20" thickBot="1">
      <c r="A1262" t="str">
        <f t="shared" si="69"/>
        <v>KO Cash from financing</v>
      </c>
      <c r="B1262" s="119" t="s">
        <v>177</v>
      </c>
      <c r="C1262" s="58" t="s">
        <v>685</v>
      </c>
      <c r="D1262" s="179" t="s">
        <v>685</v>
      </c>
      <c r="E1262" s="187" t="s">
        <v>898</v>
      </c>
      <c r="F1262" s="188">
        <v>0.71040000000000003</v>
      </c>
      <c r="G1262" s="106" t="str">
        <f>LEFT(E1262,I1262-1)</f>
        <v>-894.00</v>
      </c>
      <c r="H1262" s="106" t="str">
        <f>RIGHT(E1262,1)</f>
        <v>M</v>
      </c>
      <c r="I1262" s="110">
        <f>IF(FIND(H1262,E1262)=OR(1,2,3,4,5,6,7,8,9,0),FIND(H1262,E1262)+1,FIND(H1262,E1262))</f>
        <v>8</v>
      </c>
      <c r="J1262" s="4">
        <f>IF(H1262="B",G1262*1000000000,IF(H1262="M",G1262*1000000,E1262))</f>
        <v>-894000000</v>
      </c>
      <c r="K1262" s="54" t="s">
        <v>720</v>
      </c>
    </row>
    <row r="1263" spans="1:11" ht="39" thickBot="1">
      <c r="A1263" t="str">
        <f t="shared" si="69"/>
        <v xml:space="preserve">KO </v>
      </c>
      <c r="B1263" s="119" t="s">
        <v>177</v>
      </c>
      <c r="C1263" s="58"/>
      <c r="D1263" s="180" t="s">
        <v>686</v>
      </c>
      <c r="E1263" s="184"/>
      <c r="F1263" s="189"/>
      <c r="G1263" s="106"/>
      <c r="H1263" s="106"/>
      <c r="I1263" s="110"/>
    </row>
    <row r="1264" spans="1:11" ht="20" thickBot="1">
      <c r="A1264" t="str">
        <f t="shared" si="69"/>
        <v>KO Net change in cash</v>
      </c>
      <c r="B1264" s="119" t="s">
        <v>177</v>
      </c>
      <c r="C1264" s="58" t="s">
        <v>687</v>
      </c>
      <c r="D1264" s="179" t="s">
        <v>687</v>
      </c>
      <c r="E1264" s="187" t="s">
        <v>899</v>
      </c>
      <c r="F1264" s="188">
        <v>1.3863000000000001</v>
      </c>
      <c r="G1264" s="106" t="str">
        <f>LEFT(E1264,I1264-1)</f>
        <v>248.00</v>
      </c>
      <c r="H1264" s="106" t="str">
        <f>RIGHT(E1264,1)</f>
        <v>M</v>
      </c>
      <c r="I1264" s="110">
        <f>IF(FIND(H1264,E1264)=OR(1,2,3,4,5,6,7,8,9,0),FIND(H1264,E1264)+1,FIND(H1264,E1264))</f>
        <v>7</v>
      </c>
      <c r="J1264" s="4">
        <f>IF(H1264="B",G1264*1000000000,IF(H1264="M",G1264*1000000,E1264))</f>
        <v>248000000</v>
      </c>
      <c r="K1264" s="54" t="s">
        <v>721</v>
      </c>
    </row>
    <row r="1265" spans="1:11" ht="39" thickBot="1">
      <c r="A1265" t="str">
        <f t="shared" si="69"/>
        <v xml:space="preserve">KO </v>
      </c>
      <c r="B1265" s="119" t="s">
        <v>177</v>
      </c>
      <c r="C1265" s="58"/>
      <c r="D1265" s="180" t="s">
        <v>688</v>
      </c>
      <c r="E1265" s="184"/>
      <c r="F1265" s="189"/>
      <c r="G1265" s="106"/>
      <c r="H1265" s="106"/>
      <c r="I1265" s="110"/>
    </row>
    <row r="1266" spans="1:11" ht="19">
      <c r="A1266" t="str">
        <f t="shared" si="69"/>
        <v>KO Free cash flow</v>
      </c>
      <c r="B1266" s="119" t="s">
        <v>177</v>
      </c>
      <c r="C1266" s="58" t="s">
        <v>689</v>
      </c>
      <c r="D1266" s="179" t="s">
        <v>689</v>
      </c>
      <c r="E1266" s="187" t="s">
        <v>900</v>
      </c>
      <c r="F1266" s="188">
        <v>1.3027</v>
      </c>
      <c r="G1266" s="106" t="str">
        <f>LEFT(E1266,I1266-1)</f>
        <v>4.08</v>
      </c>
      <c r="H1266" s="106" t="str">
        <f>RIGHT(E1266,1)</f>
        <v>B</v>
      </c>
      <c r="I1266" s="110">
        <f>IF(FIND(H1266,E1266)=OR(1,2,3,4,5,6,7,8,9,0),FIND(H1266,E1266)+1,FIND(H1266,E1266))</f>
        <v>5</v>
      </c>
      <c r="J1266" s="4">
        <f>IF(H1266="B",G1266*1000000000,IF(H1266="M",G1266*1000000,E1266))</f>
        <v>4080000000</v>
      </c>
      <c r="K1266" s="54" t="s">
        <v>722</v>
      </c>
    </row>
    <row r="1267" spans="1:11" ht="39" thickBot="1">
      <c r="A1267" t="str">
        <f t="shared" si="69"/>
        <v xml:space="preserve">KO </v>
      </c>
      <c r="B1267" s="119" t="s">
        <v>177</v>
      </c>
      <c r="D1267" s="182" t="s">
        <v>690</v>
      </c>
      <c r="E1267" s="192"/>
      <c r="F1267" s="194"/>
    </row>
    <row r="1270" spans="1:11" ht="28">
      <c r="C1270" s="101" t="s">
        <v>796</v>
      </c>
    </row>
    <row r="1271" spans="1:11">
      <c r="A1271" t="str">
        <f t="shared" ref="A1271" si="71">_xlfn.CONCAT(B1271,C1271)</f>
        <v>WMT Web</v>
      </c>
      <c r="B1271" t="s">
        <v>167</v>
      </c>
      <c r="C1271" t="s">
        <v>850</v>
      </c>
      <c r="D1271" s="121" t="s">
        <v>797</v>
      </c>
    </row>
    <row r="1272" spans="1:11" ht="19" thickBot="1"/>
    <row r="1273" spans="1:11" ht="27" thickBot="1">
      <c r="A1273" t="str">
        <f t="shared" ref="A1273:A1322" si="72">_xlfn.CONCAT(B1273,C1273)</f>
        <v>WMT Income Statement</v>
      </c>
      <c r="B1273" s="119" t="s">
        <v>167</v>
      </c>
      <c r="C1273" s="57" t="s">
        <v>705</v>
      </c>
      <c r="D1273" s="183" t="s">
        <v>650</v>
      </c>
      <c r="E1273" s="181" t="s">
        <v>1539</v>
      </c>
      <c r="F1273" s="185" t="s">
        <v>651</v>
      </c>
    </row>
    <row r="1274" spans="1:11" ht="19" customHeight="1" thickBot="1">
      <c r="A1274" t="str">
        <f t="shared" si="72"/>
        <v xml:space="preserve">WMT </v>
      </c>
      <c r="B1274" s="119" t="s">
        <v>167</v>
      </c>
      <c r="C1274" s="58"/>
      <c r="D1274" s="184"/>
      <c r="E1274" s="178" t="s">
        <v>1134</v>
      </c>
      <c r="F1274" s="186"/>
    </row>
    <row r="1275" spans="1:11" ht="20" thickBot="1">
      <c r="A1275" t="str">
        <f t="shared" si="72"/>
        <v>WMT Sales</v>
      </c>
      <c r="B1275" s="119" t="s">
        <v>167</v>
      </c>
      <c r="C1275" s="58" t="s">
        <v>124</v>
      </c>
      <c r="D1275" s="179" t="s">
        <v>652</v>
      </c>
      <c r="E1275" s="187" t="s">
        <v>1135</v>
      </c>
      <c r="F1275" s="188">
        <v>5.4600000000000003E-2</v>
      </c>
      <c r="G1275" s="106" t="str">
        <f>LEFT(E1275,I1275-1)</f>
        <v>169.59</v>
      </c>
      <c r="H1275" s="106" t="str">
        <f>RIGHT(E1275,1)</f>
        <v>B</v>
      </c>
      <c r="I1275" s="110">
        <f>IF(FIND(H1275,E1275)=OR(1,2,3,4,5,6,7,8,9,0),FIND(H1275,E1275)+1,FIND(H1275,E1275))</f>
        <v>7</v>
      </c>
      <c r="J1275" s="4">
        <f>IF(H1275="B",G1275*1000000000,IF(H1275="M",G1275*1000000,E1275))</f>
        <v>169590000000</v>
      </c>
      <c r="K1275" s="54" t="s">
        <v>691</v>
      </c>
    </row>
    <row r="1276" spans="1:11" ht="58" thickBot="1">
      <c r="A1276" t="str">
        <f t="shared" si="72"/>
        <v xml:space="preserve">WMT </v>
      </c>
      <c r="B1276" s="119" t="s">
        <v>167</v>
      </c>
      <c r="C1276" s="58"/>
      <c r="D1276" s="180" t="s">
        <v>653</v>
      </c>
      <c r="E1276" s="184"/>
      <c r="F1276" s="189"/>
      <c r="G1276" s="106"/>
      <c r="H1276" s="106"/>
      <c r="I1276" s="110"/>
      <c r="K1276" s="54" t="s">
        <v>692</v>
      </c>
    </row>
    <row r="1277" spans="1:11" ht="20" thickBot="1">
      <c r="A1277" t="str">
        <f t="shared" si="72"/>
        <v>WMT Operating expense</v>
      </c>
      <c r="B1277" s="119" t="s">
        <v>167</v>
      </c>
      <c r="C1277" s="58" t="s">
        <v>654</v>
      </c>
      <c r="D1277" s="179" t="s">
        <v>654</v>
      </c>
      <c r="E1277" s="187" t="s">
        <v>1136</v>
      </c>
      <c r="F1277" s="188">
        <v>6.3500000000000001E-2</v>
      </c>
      <c r="G1277" s="106" t="str">
        <f>LEFT(E1277,I1277-1)</f>
        <v>35.54</v>
      </c>
      <c r="H1277" s="106" t="str">
        <f>RIGHT(E1277,1)</f>
        <v>B</v>
      </c>
      <c r="I1277" s="110">
        <f>IF(FIND(H1277,E1277)=OR(1,2,3,4,5,6,7,8,9,0),FIND(H1277,E1277)+1,FIND(H1277,E1277))</f>
        <v>6</v>
      </c>
      <c r="J1277" s="4">
        <f>IF(H1277="B",G1277*1000000000,IF(H1277="M",G1277*1000000,E1277))</f>
        <v>35540000000</v>
      </c>
      <c r="K1277" s="54" t="s">
        <v>693</v>
      </c>
    </row>
    <row r="1278" spans="1:11" ht="39" thickBot="1">
      <c r="A1278" t="str">
        <f t="shared" si="72"/>
        <v xml:space="preserve">WMT </v>
      </c>
      <c r="B1278" s="119" t="s">
        <v>167</v>
      </c>
      <c r="C1278" s="58"/>
      <c r="D1278" s="180" t="s">
        <v>655</v>
      </c>
      <c r="E1278" s="184"/>
      <c r="F1278" s="189"/>
      <c r="G1278" s="106"/>
      <c r="H1278" s="106"/>
      <c r="I1278" s="110"/>
      <c r="K1278" s="54" t="s">
        <v>694</v>
      </c>
    </row>
    <row r="1279" spans="1:11" ht="20" thickBot="1">
      <c r="A1279" t="str">
        <f t="shared" si="72"/>
        <v>WMT Net income</v>
      </c>
      <c r="B1279" s="119" t="s">
        <v>167</v>
      </c>
      <c r="C1279" s="58" t="s">
        <v>656</v>
      </c>
      <c r="D1279" s="179" t="s">
        <v>656</v>
      </c>
      <c r="E1279" s="187" t="s">
        <v>1137</v>
      </c>
      <c r="F1279" s="188">
        <v>9.1037999999999997</v>
      </c>
      <c r="G1279" s="106" t="str">
        <f>LEFT(E1279,I1279-1)</f>
        <v>4.58</v>
      </c>
      <c r="H1279" s="106" t="str">
        <f>RIGHT(E1279,1)</f>
        <v>B</v>
      </c>
      <c r="I1279" s="110">
        <f>IF(FIND(H1279,E1279)=OR(1,2,3,4,5,6,7,8,9,0),FIND(H1279,E1279)+1,FIND(H1279,E1279))</f>
        <v>5</v>
      </c>
      <c r="J1279" s="4">
        <f>IF(H1279="B",G1279*1000000000,IF(H1279="M",G1279*1000000,E1279))</f>
        <v>4580000000</v>
      </c>
      <c r="K1279" s="54" t="s">
        <v>33</v>
      </c>
    </row>
    <row r="1280" spans="1:11" ht="58" thickBot="1">
      <c r="A1280" t="str">
        <f t="shared" si="72"/>
        <v xml:space="preserve">WMT </v>
      </c>
      <c r="B1280" s="119" t="s">
        <v>167</v>
      </c>
      <c r="C1280" s="58"/>
      <c r="D1280" s="180" t="s">
        <v>657</v>
      </c>
      <c r="E1280" s="184"/>
      <c r="F1280" s="189"/>
      <c r="G1280" s="106"/>
      <c r="H1280" s="106"/>
      <c r="I1280" s="110"/>
      <c r="K1280" s="54" t="s">
        <v>695</v>
      </c>
    </row>
    <row r="1281" spans="1:11" ht="20" thickBot="1">
      <c r="A1281" t="str">
        <f t="shared" si="72"/>
        <v>WMT Net profit margin</v>
      </c>
      <c r="B1281" s="119" t="s">
        <v>167</v>
      </c>
      <c r="C1281" s="58" t="s">
        <v>658</v>
      </c>
      <c r="D1281" s="179" t="s">
        <v>658</v>
      </c>
      <c r="E1281" s="187">
        <v>2.7</v>
      </c>
      <c r="F1281" s="188">
        <v>8.6428999999999991</v>
      </c>
      <c r="G1281" s="106" t="str">
        <f>LEFT(E1281,I1281-1)</f>
        <v>2.</v>
      </c>
      <c r="H1281" s="106" t="str">
        <f>RIGHT(E1281,1)</f>
        <v>7</v>
      </c>
      <c r="I1281" s="110">
        <f>IF(FIND(H1281,E1281)=OR(1,2,3,4,5,6,7,8,9,0),FIND(H1281,E1281)+1,FIND(H1281,E1281))</f>
        <v>3</v>
      </c>
      <c r="J1281" s="4">
        <f>IF(H1281="B",G1281*1000000000,IF(H1281="M",G1281*1000000,E1281))</f>
        <v>2.7</v>
      </c>
      <c r="K1281" s="54" t="s">
        <v>696</v>
      </c>
    </row>
    <row r="1282" spans="1:11" ht="39" thickBot="1">
      <c r="A1282" t="str">
        <f t="shared" si="72"/>
        <v xml:space="preserve">WMT </v>
      </c>
      <c r="B1282" s="119" t="s">
        <v>167</v>
      </c>
      <c r="C1282" s="58"/>
      <c r="D1282" s="180" t="s">
        <v>659</v>
      </c>
      <c r="E1282" s="184"/>
      <c r="F1282" s="189"/>
      <c r="G1282" s="106"/>
      <c r="H1282" s="106"/>
      <c r="I1282" s="110"/>
      <c r="K1282" s="54" t="s">
        <v>697</v>
      </c>
    </row>
    <row r="1283" spans="1:11" ht="20" thickBot="1">
      <c r="A1283" t="str">
        <f t="shared" si="72"/>
        <v>WMT EPS</v>
      </c>
      <c r="B1283" s="119" t="s">
        <v>167</v>
      </c>
      <c r="C1283" s="58" t="s">
        <v>113</v>
      </c>
      <c r="D1283" s="179" t="s">
        <v>112</v>
      </c>
      <c r="E1283" s="187">
        <v>0.57999999999999996</v>
      </c>
      <c r="F1283" s="188">
        <v>0.13730000000000001</v>
      </c>
      <c r="G1283" s="106" t="str">
        <f>LEFT(E1283,I1283-1)</f>
        <v>0.5</v>
      </c>
      <c r="H1283" s="106" t="str">
        <f>RIGHT(E1283,1)</f>
        <v>8</v>
      </c>
      <c r="I1283" s="110">
        <f>IF(FIND(H1283,E1283)=OR(1,2,3,4,5,6,7,8,9,0),FIND(H1283,E1283)+1,FIND(H1283,E1283))</f>
        <v>4</v>
      </c>
      <c r="J1283" s="4">
        <f>IF(H1283="B",G1283*1000000000,IF(H1283="M",G1283*1000000,E1283))</f>
        <v>0.57999999999999996</v>
      </c>
      <c r="K1283" s="54" t="s">
        <v>698</v>
      </c>
    </row>
    <row r="1284" spans="1:11" ht="39" thickBot="1">
      <c r="A1284" t="str">
        <f t="shared" si="72"/>
        <v xml:space="preserve">WMT </v>
      </c>
      <c r="B1284" s="119" t="s">
        <v>167</v>
      </c>
      <c r="C1284" s="58"/>
      <c r="D1284" s="180" t="s">
        <v>660</v>
      </c>
      <c r="E1284" s="184"/>
      <c r="F1284" s="189"/>
      <c r="G1284" s="106"/>
      <c r="H1284" s="106"/>
      <c r="I1284" s="110"/>
      <c r="K1284" s="54" t="s">
        <v>699</v>
      </c>
    </row>
    <row r="1285" spans="1:11" ht="20" thickBot="1">
      <c r="A1285" t="str">
        <f t="shared" si="72"/>
        <v>WMT EBITDA</v>
      </c>
      <c r="B1285" s="119" t="s">
        <v>167</v>
      </c>
      <c r="C1285" s="58" t="s">
        <v>126</v>
      </c>
      <c r="D1285" s="179" t="s">
        <v>126</v>
      </c>
      <c r="E1285" s="187" t="s">
        <v>1138</v>
      </c>
      <c r="F1285" s="188">
        <v>8.4900000000000003E-2</v>
      </c>
      <c r="G1285" s="106" t="str">
        <f>LEFT(E1285,I1285-1)</f>
        <v>9.97</v>
      </c>
      <c r="H1285" s="106" t="str">
        <f>RIGHT(E1285,1)</f>
        <v>B</v>
      </c>
      <c r="I1285" s="110">
        <f>IF(FIND(H1285,E1285)=OR(1,2,3,4,5,6,7,8,9,0),FIND(H1285,E1285)+1,FIND(H1285,E1285))</f>
        <v>5</v>
      </c>
      <c r="J1285" s="4">
        <f>IF(H1285="B",G1285*1000000000,IF(H1285="M",G1285*1000000,E1285))</f>
        <v>9970000000</v>
      </c>
      <c r="K1285" s="54" t="s">
        <v>126</v>
      </c>
    </row>
    <row r="1286" spans="1:11" ht="77" thickBot="1">
      <c r="A1286" t="str">
        <f t="shared" si="72"/>
        <v xml:space="preserve">WMT </v>
      </c>
      <c r="B1286" s="119" t="s">
        <v>167</v>
      </c>
      <c r="C1286" s="58"/>
      <c r="D1286" s="180" t="s">
        <v>661</v>
      </c>
      <c r="E1286" s="184"/>
      <c r="F1286" s="189"/>
      <c r="G1286" s="106"/>
      <c r="H1286" s="106"/>
      <c r="I1286" s="110"/>
      <c r="K1286" s="54" t="s">
        <v>700</v>
      </c>
    </row>
    <row r="1287" spans="1:11" ht="20" thickBot="1">
      <c r="A1287" t="str">
        <f t="shared" si="72"/>
        <v>WMT Tax</v>
      </c>
      <c r="B1287" s="119" t="s">
        <v>167</v>
      </c>
      <c r="C1287" s="58" t="s">
        <v>725</v>
      </c>
      <c r="D1287" s="179" t="s">
        <v>662</v>
      </c>
      <c r="E1287" s="190">
        <v>0.22700000000000001</v>
      </c>
      <c r="F1287" s="187" t="s">
        <v>664</v>
      </c>
      <c r="G1287" s="106" t="str">
        <f>LEFT(E1287,I1287-1)</f>
        <v>0.22</v>
      </c>
      <c r="H1287" s="106" t="str">
        <f>RIGHT(E1287,1)</f>
        <v>7</v>
      </c>
      <c r="I1287" s="110">
        <f>IF(FIND(H1287,E1287)=OR(1,2,3,4,5,6,7,8,9,0),FIND(H1287,E1287)+1,FIND(H1287,E1287))</f>
        <v>5</v>
      </c>
      <c r="J1287" s="4">
        <f>IF(H1287="B",G1287*1000000000,IF(H1287="M",G1287*1000000,E1287))</f>
        <v>0.22700000000000001</v>
      </c>
      <c r="K1287" s="54" t="s">
        <v>701</v>
      </c>
    </row>
    <row r="1288" spans="1:11" ht="20" thickBot="1">
      <c r="A1288" t="str">
        <f t="shared" si="72"/>
        <v xml:space="preserve">WMT </v>
      </c>
      <c r="B1288" s="119" t="s">
        <v>167</v>
      </c>
      <c r="C1288" s="58"/>
      <c r="D1288" s="182" t="s">
        <v>663</v>
      </c>
      <c r="E1288" s="191"/>
      <c r="F1288" s="192"/>
      <c r="G1288" s="107"/>
      <c r="H1288" s="107"/>
      <c r="I1288" s="111"/>
    </row>
    <row r="1289" spans="1:11" ht="19" thickBot="1">
      <c r="A1289" t="str">
        <f t="shared" si="72"/>
        <v xml:space="preserve">WMT </v>
      </c>
      <c r="B1289" s="119" t="s">
        <v>167</v>
      </c>
      <c r="C1289" s="58"/>
    </row>
    <row r="1290" spans="1:11" ht="27" thickBot="1">
      <c r="A1290" t="str">
        <f t="shared" si="72"/>
        <v>WMT Balance Sheet</v>
      </c>
      <c r="B1290" s="119" t="s">
        <v>167</v>
      </c>
      <c r="C1290" s="57" t="s">
        <v>706</v>
      </c>
      <c r="D1290" s="183" t="s">
        <v>650</v>
      </c>
      <c r="E1290" s="181" t="s">
        <v>1539</v>
      </c>
      <c r="F1290" s="185" t="s">
        <v>651</v>
      </c>
      <c r="G1290" s="105"/>
      <c r="H1290" s="105"/>
      <c r="I1290" s="109"/>
    </row>
    <row r="1291" spans="1:11" ht="19" customHeight="1" thickBot="1">
      <c r="A1291" t="str">
        <f t="shared" si="72"/>
        <v xml:space="preserve">WMT </v>
      </c>
      <c r="B1291" s="119" t="s">
        <v>167</v>
      </c>
      <c r="C1291" s="58"/>
      <c r="D1291" s="184"/>
      <c r="E1291" s="178" t="s">
        <v>1134</v>
      </c>
      <c r="F1291" s="186"/>
      <c r="G1291" s="105"/>
      <c r="H1291" s="105"/>
      <c r="I1291" s="109"/>
    </row>
    <row r="1292" spans="1:11" ht="20" thickBot="1">
      <c r="A1292" t="str">
        <f t="shared" si="72"/>
        <v>WMT Cash and short-term investments</v>
      </c>
      <c r="B1292" s="119" t="s">
        <v>167</v>
      </c>
      <c r="C1292" s="58" t="s">
        <v>665</v>
      </c>
      <c r="D1292" s="179" t="s">
        <v>665</v>
      </c>
      <c r="E1292" s="187" t="s">
        <v>1139</v>
      </c>
      <c r="F1292" s="188">
        <v>-0.17319999999999999</v>
      </c>
      <c r="G1292" s="106" t="str">
        <f>LEFT(E1292,I1292-1)</f>
        <v>10.05</v>
      </c>
      <c r="H1292" s="106" t="str">
        <f>RIGHT(E1292,1)</f>
        <v>B</v>
      </c>
      <c r="I1292" s="110">
        <f>IF(FIND(H1292,E1292)=OR(1,2,3,4,5,6,7,8,9,0),FIND(H1292,E1292)+1,FIND(H1292,E1292))</f>
        <v>6</v>
      </c>
      <c r="J1292" s="4">
        <f t="shared" ref="J1292:J1293" si="73">IF(H1292="B",G1292*1000000000,IF(H1292="M",G1292*1000000,E1292))</f>
        <v>10050000000</v>
      </c>
      <c r="K1292" s="54" t="s">
        <v>702</v>
      </c>
    </row>
    <row r="1293" spans="1:11" ht="39" thickBot="1">
      <c r="A1293" t="str">
        <f t="shared" si="72"/>
        <v xml:space="preserve">WMT </v>
      </c>
      <c r="B1293" s="119" t="s">
        <v>167</v>
      </c>
      <c r="C1293" s="58"/>
      <c r="D1293" s="180" t="s">
        <v>666</v>
      </c>
      <c r="E1293" s="184"/>
      <c r="F1293" s="189"/>
      <c r="G1293" s="106"/>
      <c r="H1293" s="106"/>
      <c r="I1293" s="110"/>
      <c r="J1293" s="4">
        <f t="shared" si="73"/>
        <v>0</v>
      </c>
    </row>
    <row r="1294" spans="1:11" ht="20" thickBot="1">
      <c r="A1294" t="str">
        <f t="shared" si="72"/>
        <v>WMT Total assets</v>
      </c>
      <c r="B1294" s="119" t="s">
        <v>167</v>
      </c>
      <c r="C1294" s="58" t="s">
        <v>667</v>
      </c>
      <c r="D1294" s="179" t="s">
        <v>667</v>
      </c>
      <c r="E1294" s="187" t="s">
        <v>1140</v>
      </c>
      <c r="F1294" s="188">
        <v>1.6299999999999999E-2</v>
      </c>
      <c r="G1294" s="106" t="str">
        <f>LEFT(E1294,I1294-1)</f>
        <v>263.40</v>
      </c>
      <c r="H1294" s="106" t="str">
        <f>RIGHT(E1294,1)</f>
        <v>B</v>
      </c>
      <c r="I1294" s="110">
        <f>IF(FIND(H1294,E1294)=OR(1,2,3,4,5,6,7,8,9,0),FIND(H1294,E1294)+1,FIND(H1294,E1294))</f>
        <v>7</v>
      </c>
      <c r="K1294" s="54" t="s">
        <v>703</v>
      </c>
    </row>
    <row r="1295" spans="1:11" ht="20" thickBot="1">
      <c r="A1295" t="str">
        <f t="shared" si="72"/>
        <v xml:space="preserve">WMT </v>
      </c>
      <c r="B1295" s="119" t="s">
        <v>167</v>
      </c>
      <c r="C1295" s="58"/>
      <c r="D1295" s="180" t="s">
        <v>668</v>
      </c>
      <c r="E1295" s="184"/>
      <c r="F1295" s="189"/>
      <c r="G1295" s="106"/>
      <c r="H1295" s="106"/>
      <c r="I1295" s="110"/>
    </row>
    <row r="1296" spans="1:11" ht="20" thickBot="1">
      <c r="A1296" t="str">
        <f t="shared" si="72"/>
        <v>WMT Total debt</v>
      </c>
      <c r="B1296" s="119" t="s">
        <v>167</v>
      </c>
      <c r="C1296" s="58" t="s">
        <v>723</v>
      </c>
      <c r="D1296" s="179" t="s">
        <v>669</v>
      </c>
      <c r="E1296" s="187" t="s">
        <v>1141</v>
      </c>
      <c r="F1296" s="188">
        <v>-2.5499999999999998E-2</v>
      </c>
      <c r="G1296" s="106" t="str">
        <f>LEFT(E1296,I1296-1)</f>
        <v>168.93</v>
      </c>
      <c r="H1296" s="106" t="str">
        <f>RIGHT(E1296,1)</f>
        <v>B</v>
      </c>
      <c r="I1296" s="110">
        <f>IF(FIND(H1296,E1296)=OR(1,2,3,4,5,6,7,8,9,0),FIND(H1296,E1296)+1,FIND(H1296,E1296))</f>
        <v>7</v>
      </c>
      <c r="J1296" s="4">
        <f>IF(H1296="B",G1296*1000000000,IF(H1296="M",G1296*1000000,E1296))</f>
        <v>168930000000</v>
      </c>
      <c r="K1296" s="54" t="s">
        <v>704</v>
      </c>
    </row>
    <row r="1297" spans="1:11" ht="20" thickBot="1">
      <c r="A1297" t="str">
        <f t="shared" si="72"/>
        <v xml:space="preserve">WMT </v>
      </c>
      <c r="B1297" s="119" t="s">
        <v>167</v>
      </c>
      <c r="C1297" s="58"/>
      <c r="D1297" s="180" t="s">
        <v>670</v>
      </c>
      <c r="E1297" s="184"/>
      <c r="F1297" s="189"/>
      <c r="G1297" s="106"/>
      <c r="H1297" s="106"/>
      <c r="I1297" s="110"/>
    </row>
    <row r="1298" spans="1:11" ht="20" thickBot="1">
      <c r="A1298" t="str">
        <f t="shared" si="72"/>
        <v>WMT Total equity</v>
      </c>
      <c r="B1298" s="119" t="s">
        <v>167</v>
      </c>
      <c r="C1298" s="58" t="s">
        <v>671</v>
      </c>
      <c r="D1298" s="179" t="s">
        <v>671</v>
      </c>
      <c r="E1298" s="187" t="s">
        <v>1142</v>
      </c>
      <c r="F1298" s="187" t="s">
        <v>664</v>
      </c>
      <c r="G1298" s="106" t="str">
        <f>LEFT(E1298,I1298-1)</f>
        <v>94.46</v>
      </c>
      <c r="H1298" s="106" t="str">
        <f>RIGHT(E1298,1)</f>
        <v>B</v>
      </c>
      <c r="I1298" s="110">
        <f>IF(FIND(H1298,E1298)=OR(1,2,3,4,5,6,7,8,9,0),FIND(H1298,E1298)+1,FIND(H1298,E1298))</f>
        <v>6</v>
      </c>
      <c r="J1298" s="4">
        <f>IF(H1298="B",G1298*1000000000,IF(H1298="M",G1298*1000000,E1298))</f>
        <v>94460000000</v>
      </c>
      <c r="K1298" s="54" t="s">
        <v>713</v>
      </c>
    </row>
    <row r="1299" spans="1:11" ht="39" thickBot="1">
      <c r="A1299" t="str">
        <f t="shared" si="72"/>
        <v xml:space="preserve">WMT </v>
      </c>
      <c r="B1299" s="119" t="s">
        <v>167</v>
      </c>
      <c r="C1299" s="58"/>
      <c r="D1299" s="180" t="s">
        <v>672</v>
      </c>
      <c r="E1299" s="184"/>
      <c r="F1299" s="184"/>
      <c r="G1299" s="107"/>
      <c r="H1299" s="107"/>
      <c r="I1299" s="111"/>
    </row>
    <row r="1300" spans="1:11" ht="20" thickBot="1">
      <c r="A1300" t="str">
        <f t="shared" si="72"/>
        <v>WMT Shares outstanding</v>
      </c>
      <c r="B1300" s="119" t="s">
        <v>167</v>
      </c>
      <c r="C1300" s="58" t="s">
        <v>673</v>
      </c>
      <c r="D1300" s="179" t="s">
        <v>673</v>
      </c>
      <c r="E1300" s="187" t="s">
        <v>1143</v>
      </c>
      <c r="F1300" s="187" t="s">
        <v>664</v>
      </c>
      <c r="G1300" s="106" t="str">
        <f>LEFT(E1300,I1300-1)</f>
        <v>8.03</v>
      </c>
      <c r="H1300" s="106" t="str">
        <f>RIGHT(E1300,1)</f>
        <v>B</v>
      </c>
      <c r="I1300" s="110">
        <f>IF(FIND(H1300,E1300)=OR(1,2,3,4,5,6,7,8,9,0),FIND(H1300,E1300)+1,FIND(H1300,E1300))</f>
        <v>5</v>
      </c>
      <c r="J1300" s="4">
        <f>IF(H1300="B",G1300*1000000000,IF(H1300="M",G1300*1000000,E1300))</f>
        <v>8029999999.999999</v>
      </c>
      <c r="K1300" s="54" t="s">
        <v>714</v>
      </c>
    </row>
    <row r="1301" spans="1:11" ht="39" thickBot="1">
      <c r="A1301" t="str">
        <f t="shared" si="72"/>
        <v xml:space="preserve">WMT </v>
      </c>
      <c r="B1301" s="119" t="s">
        <v>167</v>
      </c>
      <c r="C1301" s="58"/>
      <c r="D1301" s="180" t="s">
        <v>674</v>
      </c>
      <c r="E1301" s="184"/>
      <c r="F1301" s="184"/>
      <c r="G1301" s="107"/>
      <c r="H1301" s="107"/>
      <c r="I1301" s="111"/>
    </row>
    <row r="1302" spans="1:11" ht="20" thickBot="1">
      <c r="A1302" t="str">
        <f t="shared" si="72"/>
        <v>WMT P/BV</v>
      </c>
      <c r="B1302" s="119" t="s">
        <v>167</v>
      </c>
      <c r="C1302" s="58" t="s">
        <v>105</v>
      </c>
      <c r="D1302" s="179" t="s">
        <v>675</v>
      </c>
      <c r="E1302" s="187">
        <v>8.5500000000000007</v>
      </c>
      <c r="F1302" s="187" t="s">
        <v>664</v>
      </c>
      <c r="G1302" s="106" t="str">
        <f>LEFT(E1302,I1302-1)</f>
        <v>8.</v>
      </c>
      <c r="H1302" s="106" t="str">
        <f>RIGHT(E1302,1)</f>
        <v>5</v>
      </c>
      <c r="I1302" s="110">
        <f>IF(FIND(H1302,E1302)=OR(1,2,3,4,5,6,7,8,9,0),FIND(H1302,E1302)+1,FIND(H1302,E1302))</f>
        <v>3</v>
      </c>
      <c r="J1302" s="4">
        <f>IF(H1302="B",G1302*1000000000,IF(H1302="M",G1302*1000000,E1302))</f>
        <v>8.5500000000000007</v>
      </c>
      <c r="K1302" s="54" t="s">
        <v>715</v>
      </c>
    </row>
    <row r="1303" spans="1:11" ht="58" thickBot="1">
      <c r="A1303" t="str">
        <f t="shared" si="72"/>
        <v xml:space="preserve">WMT </v>
      </c>
      <c r="B1303" s="119" t="s">
        <v>167</v>
      </c>
      <c r="C1303" s="58"/>
      <c r="D1303" s="180" t="s">
        <v>676</v>
      </c>
      <c r="E1303" s="184"/>
      <c r="F1303" s="184"/>
      <c r="G1303" s="107"/>
      <c r="H1303" s="107"/>
      <c r="I1303" s="111"/>
    </row>
    <row r="1304" spans="1:11" ht="20" thickBot="1">
      <c r="A1304" t="str">
        <f t="shared" si="72"/>
        <v>WMT Return on assets</v>
      </c>
      <c r="B1304" s="119" t="s">
        <v>167</v>
      </c>
      <c r="C1304" s="58" t="s">
        <v>677</v>
      </c>
      <c r="D1304" s="179" t="s">
        <v>677</v>
      </c>
      <c r="E1304" s="190">
        <v>6.4799999999999996E-2</v>
      </c>
      <c r="F1304" s="187" t="s">
        <v>664</v>
      </c>
      <c r="G1304" s="106" t="str">
        <f>LEFT(E1304,I1304-1)</f>
        <v>0.064</v>
      </c>
      <c r="H1304" s="106" t="str">
        <f>RIGHT(E1304,1)</f>
        <v>8</v>
      </c>
      <c r="I1304" s="110">
        <f>IF(FIND(H1304,E1304)=OR(1,2,3,4,5,6,7,8,9,0),FIND(H1304,E1304)+1,FIND(H1304,E1304))</f>
        <v>6</v>
      </c>
      <c r="J1304" s="4">
        <f>IF(H1304="B",G1304*1000000000,IF(H1304="M",G1304*1000000,E1304))</f>
        <v>6.4799999999999996E-2</v>
      </c>
      <c r="K1304" s="54" t="s">
        <v>716</v>
      </c>
    </row>
    <row r="1305" spans="1:11" ht="39" thickBot="1">
      <c r="A1305" t="str">
        <f t="shared" si="72"/>
        <v xml:space="preserve">WMT </v>
      </c>
      <c r="B1305" s="119" t="s">
        <v>167</v>
      </c>
      <c r="C1305" s="58"/>
      <c r="D1305" s="180" t="s">
        <v>678</v>
      </c>
      <c r="E1305" s="193"/>
      <c r="F1305" s="184"/>
      <c r="G1305" s="107"/>
      <c r="H1305" s="107"/>
      <c r="I1305" s="111"/>
    </row>
    <row r="1306" spans="1:11" ht="20" thickBot="1">
      <c r="A1306" t="str">
        <f t="shared" si="72"/>
        <v>WMT Return on capital</v>
      </c>
      <c r="B1306" s="119" t="s">
        <v>167</v>
      </c>
      <c r="C1306" s="58" t="s">
        <v>679</v>
      </c>
      <c r="D1306" s="179" t="s">
        <v>679</v>
      </c>
      <c r="E1306" s="190">
        <v>0.1075</v>
      </c>
      <c r="F1306" s="187" t="s">
        <v>664</v>
      </c>
      <c r="G1306" s="106" t="str">
        <f>LEFT(E1306,I1306-1)</f>
        <v>0.107</v>
      </c>
      <c r="H1306" s="106" t="str">
        <f>RIGHT(E1306,1)</f>
        <v>5</v>
      </c>
      <c r="I1306" s="110">
        <f>IF(FIND(H1306,E1306)=OR(1,2,3,4,5,6,7,8,9,0),FIND(H1306,E1306)+1,FIND(H1306,E1306))</f>
        <v>6</v>
      </c>
      <c r="J1306" s="4">
        <f>IF(H1306="B",G1306*1000000000,IF(H1306="M",G1306*1000000,E1306))</f>
        <v>0.1075</v>
      </c>
      <c r="K1306" s="54" t="s">
        <v>717</v>
      </c>
    </row>
    <row r="1307" spans="1:11" ht="39" thickBot="1">
      <c r="A1307" t="str">
        <f t="shared" si="72"/>
        <v xml:space="preserve">WMT </v>
      </c>
      <c r="B1307" s="119" t="s">
        <v>167</v>
      </c>
      <c r="C1307" s="58"/>
      <c r="D1307" s="182" t="s">
        <v>680</v>
      </c>
      <c r="E1307" s="191"/>
      <c r="F1307" s="192"/>
      <c r="G1307" s="107"/>
      <c r="H1307" s="107"/>
      <c r="I1307" s="111"/>
    </row>
    <row r="1308" spans="1:11" ht="19" thickBot="1">
      <c r="A1308" t="str">
        <f t="shared" si="72"/>
        <v xml:space="preserve">WMT </v>
      </c>
      <c r="B1308" s="119" t="s">
        <v>167</v>
      </c>
      <c r="C1308" s="58"/>
    </row>
    <row r="1309" spans="1:11" ht="27" thickBot="1">
      <c r="A1309" t="str">
        <f t="shared" si="72"/>
        <v>WMT Cash Flow</v>
      </c>
      <c r="B1309" s="119" t="s">
        <v>167</v>
      </c>
      <c r="C1309" s="57" t="s">
        <v>707</v>
      </c>
      <c r="D1309" s="183" t="s">
        <v>650</v>
      </c>
      <c r="E1309" s="181" t="s">
        <v>1539</v>
      </c>
      <c r="F1309" s="185" t="s">
        <v>651</v>
      </c>
      <c r="G1309" s="105"/>
      <c r="H1309" s="105"/>
      <c r="I1309" s="109"/>
    </row>
    <row r="1310" spans="1:11" ht="19" customHeight="1" thickBot="1">
      <c r="A1310" t="str">
        <f t="shared" si="72"/>
        <v xml:space="preserve">WMT </v>
      </c>
      <c r="B1310" s="119" t="s">
        <v>167</v>
      </c>
      <c r="C1310" s="58"/>
      <c r="D1310" s="184"/>
      <c r="E1310" s="178" t="s">
        <v>1134</v>
      </c>
      <c r="F1310" s="186"/>
      <c r="G1310" s="105"/>
      <c r="H1310" s="105"/>
      <c r="I1310" s="109"/>
    </row>
    <row r="1311" spans="1:11" ht="20" thickBot="1">
      <c r="A1311" t="str">
        <f t="shared" si="72"/>
        <v>WMT Net income</v>
      </c>
      <c r="B1311" s="119" t="s">
        <v>167</v>
      </c>
      <c r="C1311" s="58" t="s">
        <v>656</v>
      </c>
      <c r="D1311" s="179" t="s">
        <v>656</v>
      </c>
      <c r="E1311" s="187" t="s">
        <v>1137</v>
      </c>
      <c r="F1311" s="188">
        <v>9.1037999999999997</v>
      </c>
      <c r="G1311" s="106" t="str">
        <f>LEFT(E1311,I1311-1)</f>
        <v>4.58</v>
      </c>
      <c r="H1311" s="106" t="str">
        <f>RIGHT(E1311,1)</f>
        <v>B</v>
      </c>
      <c r="I1311" s="110">
        <f>IF(FIND(H1311,E1311)=OR(1,2,3,4,5,6,7,8,9,0),FIND(H1311,E1311)+1,FIND(H1311,E1311))</f>
        <v>5</v>
      </c>
      <c r="J1311" s="4">
        <f>IF(H1311="B",G1311*1000000000,IF(H1311="M",G1311*1000000,E1311))</f>
        <v>4580000000</v>
      </c>
      <c r="K1311" s="54" t="s">
        <v>33</v>
      </c>
    </row>
    <row r="1312" spans="1:11" ht="39" thickBot="1">
      <c r="A1312" t="str">
        <f t="shared" si="72"/>
        <v xml:space="preserve">WMT </v>
      </c>
      <c r="B1312" s="119" t="s">
        <v>167</v>
      </c>
      <c r="C1312" s="58"/>
      <c r="D1312" s="180" t="s">
        <v>657</v>
      </c>
      <c r="E1312" s="184"/>
      <c r="F1312" s="189"/>
      <c r="G1312" s="106"/>
      <c r="H1312" s="106"/>
      <c r="I1312" s="110"/>
    </row>
    <row r="1313" spans="1:11" ht="20" thickBot="1">
      <c r="A1313" t="str">
        <f t="shared" si="72"/>
        <v>WMT Cash from operations</v>
      </c>
      <c r="B1313" s="119" t="s">
        <v>167</v>
      </c>
      <c r="C1313" s="58" t="s">
        <v>681</v>
      </c>
      <c r="D1313" s="179" t="s">
        <v>681</v>
      </c>
      <c r="E1313" s="187" t="s">
        <v>1144</v>
      </c>
      <c r="F1313" s="188">
        <v>7.0701000000000001</v>
      </c>
      <c r="G1313" s="106" t="str">
        <f>LEFT(E1313,I1313-1)</f>
        <v>6.56</v>
      </c>
      <c r="H1313" s="106" t="str">
        <f>RIGHT(E1313,1)</f>
        <v>B</v>
      </c>
      <c r="I1313" s="110">
        <f>IF(FIND(H1313,E1313)=OR(1,2,3,4,5,6,7,8,9,0),FIND(H1313,E1313)+1,FIND(H1313,E1313))</f>
        <v>5</v>
      </c>
      <c r="J1313" s="4">
        <f>IF(H1313="B",G1313*1000000000,IF(H1313="M",G1313*1000000,E1313))</f>
        <v>6560000000</v>
      </c>
      <c r="K1313" s="54" t="s">
        <v>718</v>
      </c>
    </row>
    <row r="1314" spans="1:11" ht="20" thickBot="1">
      <c r="A1314" t="str">
        <f t="shared" si="72"/>
        <v xml:space="preserve">WMT </v>
      </c>
      <c r="B1314" s="119" t="s">
        <v>167</v>
      </c>
      <c r="C1314" s="58"/>
      <c r="D1314" s="180" t="s">
        <v>682</v>
      </c>
      <c r="E1314" s="184"/>
      <c r="F1314" s="189"/>
      <c r="G1314" s="106"/>
      <c r="H1314" s="106"/>
      <c r="I1314" s="110"/>
    </row>
    <row r="1315" spans="1:11" ht="20" thickBot="1">
      <c r="A1315" t="str">
        <f t="shared" si="72"/>
        <v>WMT Cash from investing</v>
      </c>
      <c r="B1315" s="119" t="s">
        <v>167</v>
      </c>
      <c r="C1315" s="58" t="s">
        <v>683</v>
      </c>
      <c r="D1315" s="179" t="s">
        <v>683</v>
      </c>
      <c r="E1315" s="187" t="s">
        <v>1145</v>
      </c>
      <c r="F1315" s="188">
        <v>0.53649999999999998</v>
      </c>
      <c r="G1315" s="106" t="str">
        <f>LEFT(E1315,I1315-1)</f>
        <v>-2.53</v>
      </c>
      <c r="H1315" s="106" t="str">
        <f>RIGHT(E1315,1)</f>
        <v>B</v>
      </c>
      <c r="I1315" s="110">
        <f>IF(FIND(H1315,E1315)=OR(1,2,3,4,5,6,7,8,9,0),FIND(H1315,E1315)+1,FIND(H1315,E1315))</f>
        <v>6</v>
      </c>
      <c r="J1315" s="4">
        <f>IF(H1315="B",G1315*1000000000,IF(H1315="M",G1315*1000000,E1315))</f>
        <v>-2530000000</v>
      </c>
      <c r="K1315" s="54" t="s">
        <v>719</v>
      </c>
    </row>
    <row r="1316" spans="1:11" ht="39" thickBot="1">
      <c r="A1316" t="str">
        <f t="shared" si="72"/>
        <v xml:space="preserve">WMT </v>
      </c>
      <c r="B1316" s="119" t="s">
        <v>167</v>
      </c>
      <c r="C1316" s="58"/>
      <c r="D1316" s="180" t="s">
        <v>684</v>
      </c>
      <c r="E1316" s="184"/>
      <c r="F1316" s="189"/>
      <c r="G1316" s="106"/>
      <c r="H1316" s="106"/>
      <c r="I1316" s="110"/>
    </row>
    <row r="1317" spans="1:11" ht="20" thickBot="1">
      <c r="A1317" t="str">
        <f t="shared" si="72"/>
        <v>WMT Cash from financing</v>
      </c>
      <c r="B1317" s="119" t="s">
        <v>167</v>
      </c>
      <c r="C1317" s="58" t="s">
        <v>685</v>
      </c>
      <c r="D1317" s="179" t="s">
        <v>685</v>
      </c>
      <c r="E1317" s="187" t="s">
        <v>1146</v>
      </c>
      <c r="F1317" s="188">
        <v>-1.8715999999999999</v>
      </c>
      <c r="G1317" s="106" t="str">
        <f>LEFT(E1317,I1317-1)</f>
        <v>-2.73</v>
      </c>
      <c r="H1317" s="106" t="str">
        <f>RIGHT(E1317,1)</f>
        <v>B</v>
      </c>
      <c r="I1317" s="110">
        <f>IF(FIND(H1317,E1317)=OR(1,2,3,4,5,6,7,8,9,0),FIND(H1317,E1317)+1,FIND(H1317,E1317))</f>
        <v>6</v>
      </c>
      <c r="J1317" s="4">
        <f>IF(H1317="B",G1317*1000000000,IF(H1317="M",G1317*1000000,E1317))</f>
        <v>-2730000000</v>
      </c>
      <c r="K1317" s="54" t="s">
        <v>720</v>
      </c>
    </row>
    <row r="1318" spans="1:11" ht="39" thickBot="1">
      <c r="A1318" t="str">
        <f t="shared" si="72"/>
        <v xml:space="preserve">WMT </v>
      </c>
      <c r="B1318" s="119" t="s">
        <v>167</v>
      </c>
      <c r="C1318" s="58"/>
      <c r="D1318" s="180" t="s">
        <v>686</v>
      </c>
      <c r="E1318" s="184"/>
      <c r="F1318" s="189"/>
      <c r="G1318" s="106"/>
      <c r="H1318" s="106"/>
      <c r="I1318" s="110"/>
    </row>
    <row r="1319" spans="1:11" ht="20" thickBot="1">
      <c r="A1319" t="str">
        <f t="shared" si="72"/>
        <v>WMT Net change in cash</v>
      </c>
      <c r="B1319" s="119" t="s">
        <v>167</v>
      </c>
      <c r="C1319" s="58" t="s">
        <v>687</v>
      </c>
      <c r="D1319" s="179" t="s">
        <v>687</v>
      </c>
      <c r="E1319" s="187" t="s">
        <v>1147</v>
      </c>
      <c r="F1319" s="188">
        <v>1.7690999999999999</v>
      </c>
      <c r="G1319" s="106" t="str">
        <f>LEFT(E1319,I1319-1)</f>
        <v>1.29</v>
      </c>
      <c r="H1319" s="106" t="str">
        <f>RIGHT(E1319,1)</f>
        <v>B</v>
      </c>
      <c r="I1319" s="110">
        <f>IF(FIND(H1319,E1319)=OR(1,2,3,4,5,6,7,8,9,0),FIND(H1319,E1319)+1,FIND(H1319,E1319))</f>
        <v>5</v>
      </c>
      <c r="J1319" s="4">
        <f>IF(H1319="B",G1319*1000000000,IF(H1319="M",G1319*1000000,E1319))</f>
        <v>1290000000</v>
      </c>
      <c r="K1319" s="54" t="s">
        <v>721</v>
      </c>
    </row>
    <row r="1320" spans="1:11" ht="39" thickBot="1">
      <c r="A1320" t="str">
        <f t="shared" si="72"/>
        <v xml:space="preserve">WMT </v>
      </c>
      <c r="B1320" s="119" t="s">
        <v>167</v>
      </c>
      <c r="C1320" s="58"/>
      <c r="D1320" s="180" t="s">
        <v>688</v>
      </c>
      <c r="E1320" s="184"/>
      <c r="F1320" s="189"/>
      <c r="G1320" s="106"/>
      <c r="H1320" s="106"/>
      <c r="I1320" s="110"/>
    </row>
    <row r="1321" spans="1:11" ht="19">
      <c r="A1321" t="str">
        <f t="shared" si="72"/>
        <v>WMT Free cash flow</v>
      </c>
      <c r="B1321" s="119" t="s">
        <v>167</v>
      </c>
      <c r="C1321" s="58" t="s">
        <v>689</v>
      </c>
      <c r="D1321" s="179" t="s">
        <v>689</v>
      </c>
      <c r="E1321" s="187" t="s">
        <v>1148</v>
      </c>
      <c r="F1321" s="188">
        <v>0.57479999999999998</v>
      </c>
      <c r="G1321" s="106" t="str">
        <f>LEFT(E1321,I1321-1)</f>
        <v>-3.17</v>
      </c>
      <c r="H1321" s="106" t="str">
        <f>RIGHT(E1321,1)</f>
        <v>B</v>
      </c>
      <c r="I1321" s="110">
        <f>IF(FIND(H1321,E1321)=OR(1,2,3,4,5,6,7,8,9,0),FIND(H1321,E1321)+1,FIND(H1321,E1321))</f>
        <v>6</v>
      </c>
      <c r="J1321" s="4">
        <f>IF(H1321="B",G1321*1000000000,IF(H1321="M",G1321*1000000,E1321))</f>
        <v>-3170000000</v>
      </c>
      <c r="K1321" s="54" t="s">
        <v>722</v>
      </c>
    </row>
    <row r="1322" spans="1:11" ht="39" thickBot="1">
      <c r="A1322" t="str">
        <f t="shared" si="72"/>
        <v xml:space="preserve">WMT </v>
      </c>
      <c r="B1322" s="119" t="s">
        <v>167</v>
      </c>
      <c r="D1322" s="182" t="s">
        <v>690</v>
      </c>
      <c r="E1322" s="192"/>
      <c r="F1322" s="194"/>
    </row>
    <row r="1325" spans="1:11" ht="28">
      <c r="C1325" s="101" t="s">
        <v>798</v>
      </c>
    </row>
    <row r="1326" spans="1:11">
      <c r="A1326" t="str">
        <f t="shared" ref="A1326" si="74">_xlfn.CONCAT(B1326,C1326)</f>
        <v>PG Web</v>
      </c>
      <c r="B1326" t="s">
        <v>171</v>
      </c>
      <c r="C1326" t="s">
        <v>850</v>
      </c>
      <c r="D1326" s="121" t="s">
        <v>799</v>
      </c>
    </row>
    <row r="1327" spans="1:11" ht="19" thickBot="1"/>
    <row r="1328" spans="1:11" ht="27" thickBot="1">
      <c r="A1328" t="str">
        <f t="shared" ref="A1328:A1377" si="75">_xlfn.CONCAT(B1328,C1328)</f>
        <v>PG Income Statement</v>
      </c>
      <c r="B1328" s="119" t="s">
        <v>171</v>
      </c>
      <c r="C1328" s="57" t="s">
        <v>705</v>
      </c>
      <c r="D1328" s="183" t="s">
        <v>650</v>
      </c>
      <c r="E1328" s="181" t="s">
        <v>1540</v>
      </c>
      <c r="F1328" s="185" t="s">
        <v>651</v>
      </c>
    </row>
    <row r="1329" spans="1:11" ht="19" thickBot="1">
      <c r="A1329" t="str">
        <f t="shared" si="75"/>
        <v xml:space="preserve">PG </v>
      </c>
      <c r="B1329" s="119" t="s">
        <v>171</v>
      </c>
      <c r="C1329" s="58"/>
      <c r="D1329" s="184"/>
      <c r="E1329" s="178" t="s">
        <v>1611</v>
      </c>
      <c r="F1329" s="186"/>
    </row>
    <row r="1330" spans="1:11" ht="20" thickBot="1">
      <c r="A1330" t="str">
        <f t="shared" si="75"/>
        <v>PG Sales</v>
      </c>
      <c r="B1330" s="119" t="s">
        <v>171</v>
      </c>
      <c r="C1330" s="58" t="s">
        <v>124</v>
      </c>
      <c r="D1330" s="179" t="s">
        <v>652</v>
      </c>
      <c r="E1330" s="187" t="s">
        <v>1503</v>
      </c>
      <c r="F1330" s="188">
        <v>2.06E-2</v>
      </c>
      <c r="G1330" s="106" t="str">
        <f>LEFT(E1330,I1330-1)</f>
        <v>21.88</v>
      </c>
      <c r="H1330" s="106" t="str">
        <f>RIGHT(E1330,1)</f>
        <v>B</v>
      </c>
      <c r="I1330" s="110">
        <f>IF(FIND(H1330,E1330)=OR(1,2,3,4,5,6,7,8,9,0),FIND(H1330,E1330)+1,FIND(H1330,E1330))</f>
        <v>6</v>
      </c>
      <c r="J1330" s="4">
        <f>IF(H1330="B",G1330*1000000000,IF(H1330="M",G1330*1000000,E1330))</f>
        <v>21880000000</v>
      </c>
      <c r="K1330" s="54" t="s">
        <v>691</v>
      </c>
    </row>
    <row r="1331" spans="1:11" ht="58" thickBot="1">
      <c r="A1331" t="str">
        <f t="shared" si="75"/>
        <v xml:space="preserve">PG </v>
      </c>
      <c r="B1331" s="119" t="s">
        <v>171</v>
      </c>
      <c r="C1331" s="58"/>
      <c r="D1331" s="180" t="s">
        <v>653</v>
      </c>
      <c r="E1331" s="184"/>
      <c r="F1331" s="189"/>
      <c r="G1331" s="106"/>
      <c r="H1331" s="106"/>
      <c r="I1331" s="110"/>
      <c r="K1331" s="54" t="s">
        <v>692</v>
      </c>
    </row>
    <row r="1332" spans="1:11" ht="20" thickBot="1">
      <c r="A1332" t="str">
        <f t="shared" si="75"/>
        <v>PG Operating expense</v>
      </c>
      <c r="B1332" s="119" t="s">
        <v>171</v>
      </c>
      <c r="C1332" s="58" t="s">
        <v>654</v>
      </c>
      <c r="D1332" s="179" t="s">
        <v>654</v>
      </c>
      <c r="E1332" s="187" t="s">
        <v>1612</v>
      </c>
      <c r="F1332" s="188">
        <v>5.4800000000000001E-2</v>
      </c>
      <c r="G1332" s="106" t="str">
        <f>LEFT(E1332,I1332-1)</f>
        <v>5.72</v>
      </c>
      <c r="H1332" s="106" t="str">
        <f>RIGHT(E1332,1)</f>
        <v>B</v>
      </c>
      <c r="I1332" s="110">
        <f>IF(FIND(H1332,E1332)=OR(1,2,3,4,5,6,7,8,9,0),FIND(H1332,E1332)+1,FIND(H1332,E1332))</f>
        <v>5</v>
      </c>
      <c r="J1332" s="4">
        <f>IF(H1332="B",G1332*1000000000,IF(H1332="M",G1332*1000000,E1332))</f>
        <v>5720000000</v>
      </c>
      <c r="K1332" s="54" t="s">
        <v>693</v>
      </c>
    </row>
    <row r="1333" spans="1:11" ht="39" thickBot="1">
      <c r="A1333" t="str">
        <f t="shared" si="75"/>
        <v xml:space="preserve">PG </v>
      </c>
      <c r="B1333" s="119" t="s">
        <v>171</v>
      </c>
      <c r="C1333" s="58"/>
      <c r="D1333" s="180" t="s">
        <v>655</v>
      </c>
      <c r="E1333" s="184"/>
      <c r="F1333" s="189"/>
      <c r="G1333" s="106"/>
      <c r="H1333" s="106"/>
      <c r="I1333" s="110"/>
      <c r="K1333" s="54" t="s">
        <v>694</v>
      </c>
    </row>
    <row r="1334" spans="1:11" ht="20" thickBot="1">
      <c r="A1334" t="str">
        <f t="shared" si="75"/>
        <v>PG Net income</v>
      </c>
      <c r="B1334" s="119" t="s">
        <v>171</v>
      </c>
      <c r="C1334" s="58" t="s">
        <v>656</v>
      </c>
      <c r="D1334" s="179" t="s">
        <v>656</v>
      </c>
      <c r="E1334" s="187" t="s">
        <v>1613</v>
      </c>
      <c r="F1334" s="188">
        <v>0.33510000000000001</v>
      </c>
      <c r="G1334" s="106" t="str">
        <f>LEFT(E1334,I1334-1)</f>
        <v>4.63</v>
      </c>
      <c r="H1334" s="106" t="str">
        <f>RIGHT(E1334,1)</f>
        <v>B</v>
      </c>
      <c r="I1334" s="110">
        <f>IF(FIND(H1334,E1334)=OR(1,2,3,4,5,6,7,8,9,0),FIND(H1334,E1334)+1,FIND(H1334,E1334))</f>
        <v>5</v>
      </c>
      <c r="J1334" s="4">
        <f>IF(H1334="B",G1334*1000000000,IF(H1334="M",G1334*1000000,E1334))</f>
        <v>4630000000</v>
      </c>
      <c r="K1334" s="54" t="s">
        <v>33</v>
      </c>
    </row>
    <row r="1335" spans="1:11" ht="58" thickBot="1">
      <c r="A1335" t="str">
        <f t="shared" si="75"/>
        <v xml:space="preserve">PG </v>
      </c>
      <c r="B1335" s="119" t="s">
        <v>171</v>
      </c>
      <c r="C1335" s="58"/>
      <c r="D1335" s="180" t="s">
        <v>657</v>
      </c>
      <c r="E1335" s="184"/>
      <c r="F1335" s="189"/>
      <c r="G1335" s="106"/>
      <c r="H1335" s="106"/>
      <c r="I1335" s="110"/>
      <c r="K1335" s="54" t="s">
        <v>695</v>
      </c>
    </row>
    <row r="1336" spans="1:11" ht="20" thickBot="1">
      <c r="A1336" t="str">
        <f t="shared" si="75"/>
        <v>PG Net profit margin</v>
      </c>
      <c r="B1336" s="119" t="s">
        <v>171</v>
      </c>
      <c r="C1336" s="58" t="s">
        <v>658</v>
      </c>
      <c r="D1336" s="179" t="s">
        <v>658</v>
      </c>
      <c r="E1336" s="187">
        <v>21.16</v>
      </c>
      <c r="F1336" s="188">
        <v>0.30859999999999999</v>
      </c>
      <c r="G1336" s="106" t="str">
        <f>LEFT(E1336,I1336-1)</f>
        <v>21.1</v>
      </c>
      <c r="H1336" s="106" t="str">
        <f>RIGHT(E1336,1)</f>
        <v>6</v>
      </c>
      <c r="I1336" s="110">
        <f>IF(FIND(H1336,E1336)=OR(1,2,3,4,5,6,7,8,9,0),FIND(H1336,E1336)+1,FIND(H1336,E1336))</f>
        <v>5</v>
      </c>
      <c r="J1336" s="4">
        <f>IF(H1336="B",G1336*1000000000,IF(H1336="M",G1336*1000000,E1336))</f>
        <v>21.16</v>
      </c>
      <c r="K1336" s="54" t="s">
        <v>696</v>
      </c>
    </row>
    <row r="1337" spans="1:11" ht="39" thickBot="1">
      <c r="A1337" t="str">
        <f t="shared" si="75"/>
        <v xml:space="preserve">PG </v>
      </c>
      <c r="B1337" s="119" t="s">
        <v>171</v>
      </c>
      <c r="C1337" s="58"/>
      <c r="D1337" s="180" t="s">
        <v>659</v>
      </c>
      <c r="E1337" s="184"/>
      <c r="F1337" s="189"/>
      <c r="G1337" s="106"/>
      <c r="H1337" s="106"/>
      <c r="I1337" s="110"/>
      <c r="K1337" s="54" t="s">
        <v>697</v>
      </c>
    </row>
    <row r="1338" spans="1:11" ht="20" thickBot="1">
      <c r="A1338" t="str">
        <f t="shared" si="75"/>
        <v>PG EPS</v>
      </c>
      <c r="B1338" s="119" t="s">
        <v>171</v>
      </c>
      <c r="C1338" s="58" t="s">
        <v>113</v>
      </c>
      <c r="D1338" s="179" t="s">
        <v>112</v>
      </c>
      <c r="E1338" s="187">
        <v>1.88</v>
      </c>
      <c r="F1338" s="188">
        <v>2.1700000000000001E-2</v>
      </c>
      <c r="G1338" s="106" t="str">
        <f>LEFT(E1338,I1338-1)</f>
        <v>1.</v>
      </c>
      <c r="H1338" s="106" t="str">
        <f>RIGHT(E1338,1)</f>
        <v>8</v>
      </c>
      <c r="I1338" s="110">
        <f>IF(FIND(H1338,E1338)=OR(1,2,3,4,5,6,7,8,9,0),FIND(H1338,E1338)+1,FIND(H1338,E1338))</f>
        <v>3</v>
      </c>
      <c r="J1338" s="4">
        <f>IF(H1338="B",G1338*1000000000,IF(H1338="M",G1338*1000000,E1338))</f>
        <v>1.88</v>
      </c>
      <c r="K1338" s="54" t="s">
        <v>698</v>
      </c>
    </row>
    <row r="1339" spans="1:11" ht="39" thickBot="1">
      <c r="A1339" t="str">
        <f t="shared" si="75"/>
        <v xml:space="preserve">PG </v>
      </c>
      <c r="B1339" s="119" t="s">
        <v>171</v>
      </c>
      <c r="C1339" s="58"/>
      <c r="D1339" s="180" t="s">
        <v>660</v>
      </c>
      <c r="E1339" s="184"/>
      <c r="F1339" s="189"/>
      <c r="G1339" s="106"/>
      <c r="H1339" s="106"/>
      <c r="I1339" s="110"/>
      <c r="K1339" s="54" t="s">
        <v>699</v>
      </c>
    </row>
    <row r="1340" spans="1:11" ht="20" thickBot="1">
      <c r="A1340" t="str">
        <f t="shared" si="75"/>
        <v>PG EBITDA</v>
      </c>
      <c r="B1340" s="119" t="s">
        <v>171</v>
      </c>
      <c r="C1340" s="58" t="s">
        <v>126</v>
      </c>
      <c r="D1340" s="179" t="s">
        <v>126</v>
      </c>
      <c r="E1340" s="187" t="s">
        <v>1614</v>
      </c>
      <c r="F1340" s="188">
        <v>-1.6799999999999999E-2</v>
      </c>
      <c r="G1340" s="106" t="str">
        <f>LEFT(E1340,I1340-1)</f>
        <v>6.49</v>
      </c>
      <c r="H1340" s="106" t="str">
        <f>RIGHT(E1340,1)</f>
        <v>B</v>
      </c>
      <c r="I1340" s="110">
        <f>IF(FIND(H1340,E1340)=OR(1,2,3,4,5,6,7,8,9,0),FIND(H1340,E1340)+1,FIND(H1340,E1340))</f>
        <v>5</v>
      </c>
      <c r="J1340" s="4">
        <f>IF(H1340="B",G1340*1000000000,IF(H1340="M",G1340*1000000,E1340))</f>
        <v>6490000000</v>
      </c>
      <c r="K1340" s="54" t="s">
        <v>126</v>
      </c>
    </row>
    <row r="1341" spans="1:11" ht="77" thickBot="1">
      <c r="A1341" t="str">
        <f t="shared" si="75"/>
        <v xml:space="preserve">PG </v>
      </c>
      <c r="B1341" s="119" t="s">
        <v>171</v>
      </c>
      <c r="C1341" s="58"/>
      <c r="D1341" s="180" t="s">
        <v>661</v>
      </c>
      <c r="E1341" s="184"/>
      <c r="F1341" s="189"/>
      <c r="G1341" s="106"/>
      <c r="H1341" s="106"/>
      <c r="I1341" s="110"/>
      <c r="K1341" s="54" t="s">
        <v>700</v>
      </c>
    </row>
    <row r="1342" spans="1:11" ht="20" thickBot="1">
      <c r="A1342" t="str">
        <f t="shared" si="75"/>
        <v>PG Tax</v>
      </c>
      <c r="B1342" s="119" t="s">
        <v>171</v>
      </c>
      <c r="C1342" s="58" t="s">
        <v>725</v>
      </c>
      <c r="D1342" s="179" t="s">
        <v>662</v>
      </c>
      <c r="E1342" s="190">
        <v>0.20300000000000001</v>
      </c>
      <c r="F1342" s="187" t="s">
        <v>664</v>
      </c>
      <c r="G1342" s="106" t="str">
        <f>LEFT(E1342,I1342-1)</f>
        <v>0.20</v>
      </c>
      <c r="H1342" s="106" t="str">
        <f>RIGHT(E1342,1)</f>
        <v>3</v>
      </c>
      <c r="I1342" s="110">
        <f>IF(FIND(H1342,E1342)=OR(1,2,3,4,5,6,7,8,9,0),FIND(H1342,E1342)+1,FIND(H1342,E1342))</f>
        <v>5</v>
      </c>
      <c r="J1342" s="4">
        <f>IF(H1342="B",G1342*1000000000,IF(H1342="M",G1342*1000000,E1342))</f>
        <v>0.20300000000000001</v>
      </c>
      <c r="K1342" s="54" t="s">
        <v>701</v>
      </c>
    </row>
    <row r="1343" spans="1:11" ht="20" thickBot="1">
      <c r="A1343" t="str">
        <f t="shared" si="75"/>
        <v xml:space="preserve">PG </v>
      </c>
      <c r="B1343" s="119" t="s">
        <v>171</v>
      </c>
      <c r="C1343" s="58"/>
      <c r="D1343" s="182" t="s">
        <v>663</v>
      </c>
      <c r="E1343" s="191"/>
      <c r="F1343" s="192"/>
      <c r="G1343" s="107"/>
      <c r="H1343" s="107"/>
      <c r="I1343" s="111"/>
    </row>
    <row r="1344" spans="1:11" ht="19" thickBot="1">
      <c r="A1344" t="str">
        <f t="shared" si="75"/>
        <v xml:space="preserve">PG </v>
      </c>
      <c r="B1344" s="119" t="s">
        <v>171</v>
      </c>
      <c r="C1344" s="58"/>
    </row>
    <row r="1345" spans="1:11" ht="27" thickBot="1">
      <c r="A1345" t="str">
        <f t="shared" si="75"/>
        <v>PG Balance Sheet</v>
      </c>
      <c r="B1345" s="119" t="s">
        <v>171</v>
      </c>
      <c r="C1345" s="57" t="s">
        <v>706</v>
      </c>
      <c r="D1345" s="183" t="s">
        <v>650</v>
      </c>
      <c r="E1345" s="181" t="s">
        <v>1540</v>
      </c>
      <c r="F1345" s="185" t="s">
        <v>651</v>
      </c>
      <c r="G1345" s="105"/>
      <c r="H1345" s="105"/>
      <c r="I1345" s="109"/>
    </row>
    <row r="1346" spans="1:11" ht="19" thickBot="1">
      <c r="A1346" t="str">
        <f t="shared" si="75"/>
        <v xml:space="preserve">PG </v>
      </c>
      <c r="B1346" s="119" t="s">
        <v>171</v>
      </c>
      <c r="C1346" s="58"/>
      <c r="D1346" s="184"/>
      <c r="E1346" s="178" t="s">
        <v>1611</v>
      </c>
      <c r="F1346" s="186"/>
      <c r="G1346" s="105"/>
      <c r="H1346" s="105"/>
      <c r="I1346" s="109"/>
    </row>
    <row r="1347" spans="1:11" ht="20" thickBot="1">
      <c r="A1347" t="str">
        <f t="shared" si="75"/>
        <v>PG Cash and short-term investments</v>
      </c>
      <c r="B1347" s="119" t="s">
        <v>171</v>
      </c>
      <c r="C1347" s="58" t="s">
        <v>665</v>
      </c>
      <c r="D1347" s="179" t="s">
        <v>665</v>
      </c>
      <c r="E1347" s="187" t="s">
        <v>1615</v>
      </c>
      <c r="F1347" s="188">
        <v>0.29659999999999997</v>
      </c>
      <c r="G1347" s="106" t="str">
        <f>LEFT(E1347,I1347-1)</f>
        <v>10.23</v>
      </c>
      <c r="H1347" s="106" t="str">
        <f>RIGHT(E1347,1)</f>
        <v>B</v>
      </c>
      <c r="I1347" s="110">
        <f>IF(FIND(H1347,E1347)=OR(1,2,3,4,5,6,7,8,9,0),FIND(H1347,E1347)+1,FIND(H1347,E1347))</f>
        <v>6</v>
      </c>
      <c r="J1347" s="4">
        <f t="shared" ref="J1347:J1348" si="76">IF(H1347="B",G1347*1000000000,IF(H1347="M",G1347*1000000,E1347))</f>
        <v>10230000000</v>
      </c>
      <c r="K1347" s="54" t="s">
        <v>702</v>
      </c>
    </row>
    <row r="1348" spans="1:11" ht="39" thickBot="1">
      <c r="A1348" t="str">
        <f t="shared" si="75"/>
        <v xml:space="preserve">PG </v>
      </c>
      <c r="B1348" s="119" t="s">
        <v>171</v>
      </c>
      <c r="C1348" s="58"/>
      <c r="D1348" s="180" t="s">
        <v>666</v>
      </c>
      <c r="E1348" s="184"/>
      <c r="F1348" s="189"/>
      <c r="G1348" s="106"/>
      <c r="H1348" s="106"/>
      <c r="I1348" s="110"/>
      <c r="J1348" s="4">
        <f t="shared" si="76"/>
        <v>0</v>
      </c>
    </row>
    <row r="1349" spans="1:11" ht="20" thickBot="1">
      <c r="A1349" t="str">
        <f t="shared" si="75"/>
        <v>PG Total assets</v>
      </c>
      <c r="B1349" s="119" t="s">
        <v>171</v>
      </c>
      <c r="C1349" s="58" t="s">
        <v>667</v>
      </c>
      <c r="D1349" s="179" t="s">
        <v>667</v>
      </c>
      <c r="E1349" s="187" t="s">
        <v>1616</v>
      </c>
      <c r="F1349" s="188">
        <v>1.6E-2</v>
      </c>
      <c r="G1349" s="106" t="str">
        <f>LEFT(E1349,I1349-1)</f>
        <v>122.64</v>
      </c>
      <c r="H1349" s="106" t="str">
        <f>RIGHT(E1349,1)</f>
        <v>B</v>
      </c>
      <c r="I1349" s="110">
        <f>IF(FIND(H1349,E1349)=OR(1,2,3,4,5,6,7,8,9,0),FIND(H1349,E1349)+1,FIND(H1349,E1349))</f>
        <v>7</v>
      </c>
      <c r="K1349" s="54" t="s">
        <v>703</v>
      </c>
    </row>
    <row r="1350" spans="1:11" ht="20" thickBot="1">
      <c r="A1350" t="str">
        <f t="shared" si="75"/>
        <v xml:space="preserve">PG </v>
      </c>
      <c r="B1350" s="119" t="s">
        <v>171</v>
      </c>
      <c r="C1350" s="58"/>
      <c r="D1350" s="180" t="s">
        <v>668</v>
      </c>
      <c r="E1350" s="184"/>
      <c r="F1350" s="189"/>
      <c r="G1350" s="106"/>
      <c r="H1350" s="106"/>
      <c r="I1350" s="110"/>
    </row>
    <row r="1351" spans="1:11" ht="20" thickBot="1">
      <c r="A1351" t="str">
        <f t="shared" si="75"/>
        <v>PG Total debt</v>
      </c>
      <c r="B1351" s="119" t="s">
        <v>171</v>
      </c>
      <c r="C1351" s="58" t="s">
        <v>723</v>
      </c>
      <c r="D1351" s="179" t="s">
        <v>669</v>
      </c>
      <c r="E1351" s="187" t="s">
        <v>1617</v>
      </c>
      <c r="F1351" s="188">
        <v>-9.4999999999999998E-3</v>
      </c>
      <c r="G1351" s="106" t="str">
        <f>LEFT(E1351,I1351-1)</f>
        <v>71.20</v>
      </c>
      <c r="H1351" s="106" t="str">
        <f>RIGHT(E1351,1)</f>
        <v>B</v>
      </c>
      <c r="I1351" s="110">
        <f>IF(FIND(H1351,E1351)=OR(1,2,3,4,5,6,7,8,9,0),FIND(H1351,E1351)+1,FIND(H1351,E1351))</f>
        <v>6</v>
      </c>
      <c r="J1351" s="4">
        <f>IF(H1351="B",G1351*1000000000,IF(H1351="M",G1351*1000000,E1351))</f>
        <v>71200000000</v>
      </c>
      <c r="K1351" s="54" t="s">
        <v>704</v>
      </c>
    </row>
    <row r="1352" spans="1:11" ht="20" thickBot="1">
      <c r="A1352" t="str">
        <f t="shared" si="75"/>
        <v xml:space="preserve">PG </v>
      </c>
      <c r="B1352" s="119" t="s">
        <v>171</v>
      </c>
      <c r="C1352" s="58"/>
      <c r="D1352" s="180" t="s">
        <v>670</v>
      </c>
      <c r="E1352" s="184"/>
      <c r="F1352" s="189"/>
      <c r="G1352" s="106"/>
      <c r="H1352" s="106"/>
      <c r="I1352" s="110"/>
    </row>
    <row r="1353" spans="1:11" ht="20" thickBot="1">
      <c r="A1353" t="str">
        <f t="shared" si="75"/>
        <v>PG Total equity</v>
      </c>
      <c r="B1353" s="119" t="s">
        <v>171</v>
      </c>
      <c r="C1353" s="58" t="s">
        <v>671</v>
      </c>
      <c r="D1353" s="179" t="s">
        <v>671</v>
      </c>
      <c r="E1353" s="187" t="s">
        <v>1618</v>
      </c>
      <c r="F1353" s="187" t="s">
        <v>664</v>
      </c>
      <c r="G1353" s="106" t="str">
        <f>LEFT(E1353,I1353-1)</f>
        <v>51.44</v>
      </c>
      <c r="H1353" s="106" t="str">
        <f>RIGHT(E1353,1)</f>
        <v>B</v>
      </c>
      <c r="I1353" s="110">
        <f>IF(FIND(H1353,E1353)=OR(1,2,3,4,5,6,7,8,9,0),FIND(H1353,E1353)+1,FIND(H1353,E1353))</f>
        <v>6</v>
      </c>
      <c r="J1353" s="4">
        <f>IF(H1353="B",G1353*1000000000,IF(H1353="M",G1353*1000000,E1353))</f>
        <v>51440000000</v>
      </c>
      <c r="K1353" s="54" t="s">
        <v>713</v>
      </c>
    </row>
    <row r="1354" spans="1:11" ht="39" thickBot="1">
      <c r="A1354" t="str">
        <f t="shared" si="75"/>
        <v xml:space="preserve">PG </v>
      </c>
      <c r="B1354" s="119" t="s">
        <v>171</v>
      </c>
      <c r="C1354" s="58"/>
      <c r="D1354" s="180" t="s">
        <v>672</v>
      </c>
      <c r="E1354" s="184"/>
      <c r="F1354" s="184"/>
      <c r="G1354" s="107"/>
      <c r="H1354" s="107"/>
      <c r="I1354" s="111"/>
    </row>
    <row r="1355" spans="1:11" ht="20" thickBot="1">
      <c r="A1355" t="str">
        <f t="shared" si="75"/>
        <v>PG Shares outstanding</v>
      </c>
      <c r="B1355" s="119" t="s">
        <v>171</v>
      </c>
      <c r="C1355" s="58" t="s">
        <v>673</v>
      </c>
      <c r="D1355" s="179" t="s">
        <v>673</v>
      </c>
      <c r="E1355" s="187" t="s">
        <v>1619</v>
      </c>
      <c r="F1355" s="187" t="s">
        <v>664</v>
      </c>
      <c r="G1355" s="106" t="str">
        <f>LEFT(E1355,I1355-1)</f>
        <v>2.39</v>
      </c>
      <c r="H1355" s="106" t="str">
        <f>RIGHT(E1355,1)</f>
        <v>B</v>
      </c>
      <c r="I1355" s="110">
        <f>IF(FIND(H1355,E1355)=OR(1,2,3,4,5,6,7,8,9,0),FIND(H1355,E1355)+1,FIND(H1355,E1355))</f>
        <v>5</v>
      </c>
      <c r="J1355" s="4">
        <f>IF(H1355="B",G1355*1000000000,IF(H1355="M",G1355*1000000,E1355))</f>
        <v>2390000000</v>
      </c>
      <c r="K1355" s="54" t="s">
        <v>714</v>
      </c>
    </row>
    <row r="1356" spans="1:11" ht="39" thickBot="1">
      <c r="A1356" t="str">
        <f t="shared" si="75"/>
        <v xml:space="preserve">PG </v>
      </c>
      <c r="B1356" s="119" t="s">
        <v>171</v>
      </c>
      <c r="C1356" s="58"/>
      <c r="D1356" s="180" t="s">
        <v>674</v>
      </c>
      <c r="E1356" s="184"/>
      <c r="F1356" s="184"/>
      <c r="G1356" s="107"/>
      <c r="H1356" s="107"/>
      <c r="I1356" s="111"/>
    </row>
    <row r="1357" spans="1:11" ht="20" thickBot="1">
      <c r="A1357" t="str">
        <f t="shared" si="75"/>
        <v>PG P/BV</v>
      </c>
      <c r="B1357" s="119" t="s">
        <v>171</v>
      </c>
      <c r="C1357" s="58" t="s">
        <v>105</v>
      </c>
      <c r="D1357" s="179" t="s">
        <v>675</v>
      </c>
      <c r="E1357" s="187">
        <v>7.66</v>
      </c>
      <c r="F1357" s="187" t="s">
        <v>664</v>
      </c>
      <c r="G1357" s="106" t="str">
        <f>LEFT(E1357,I1357-1)</f>
        <v>7.</v>
      </c>
      <c r="H1357" s="106" t="str">
        <f>RIGHT(E1357,1)</f>
        <v>6</v>
      </c>
      <c r="I1357" s="110">
        <f>IF(FIND(H1357,E1357)=OR(1,2,3,4,5,6,7,8,9,0),FIND(H1357,E1357)+1,FIND(H1357,E1357))</f>
        <v>3</v>
      </c>
      <c r="J1357" s="4">
        <f>IF(H1357="B",G1357*1000000000,IF(H1357="M",G1357*1000000,E1357))</f>
        <v>7.66</v>
      </c>
      <c r="K1357" s="54" t="s">
        <v>715</v>
      </c>
    </row>
    <row r="1358" spans="1:11" ht="58" thickBot="1">
      <c r="A1358" t="str">
        <f t="shared" si="75"/>
        <v xml:space="preserve">PG </v>
      </c>
      <c r="B1358" s="119" t="s">
        <v>171</v>
      </c>
      <c r="C1358" s="58"/>
      <c r="D1358" s="180" t="s">
        <v>676</v>
      </c>
      <c r="E1358" s="184"/>
      <c r="F1358" s="184"/>
      <c r="G1358" s="107"/>
      <c r="H1358" s="107"/>
      <c r="I1358" s="111"/>
    </row>
    <row r="1359" spans="1:11" ht="20" thickBot="1">
      <c r="A1359" t="str">
        <f t="shared" si="75"/>
        <v>PG Return on assets</v>
      </c>
      <c r="B1359" s="119" t="s">
        <v>171</v>
      </c>
      <c r="C1359" s="58" t="s">
        <v>677</v>
      </c>
      <c r="D1359" s="179" t="s">
        <v>677</v>
      </c>
      <c r="E1359" s="190">
        <v>0.11559999999999999</v>
      </c>
      <c r="F1359" s="187" t="s">
        <v>664</v>
      </c>
      <c r="G1359" s="106" t="str">
        <f>LEFT(E1359,I1359-1)</f>
        <v>0.115</v>
      </c>
      <c r="H1359" s="106" t="str">
        <f>RIGHT(E1359,1)</f>
        <v>6</v>
      </c>
      <c r="I1359" s="110">
        <f>IF(FIND(H1359,E1359)=OR(1,2,3,4,5,6,7,8,9,0),FIND(H1359,E1359)+1,FIND(H1359,E1359))</f>
        <v>6</v>
      </c>
      <c r="J1359" s="4">
        <f>IF(H1359="B",G1359*1000000000,IF(H1359="M",G1359*1000000,E1359))</f>
        <v>0.11559999999999999</v>
      </c>
      <c r="K1359" s="54" t="s">
        <v>716</v>
      </c>
    </row>
    <row r="1360" spans="1:11" ht="39" thickBot="1">
      <c r="A1360" t="str">
        <f t="shared" si="75"/>
        <v xml:space="preserve">PG </v>
      </c>
      <c r="B1360" s="119" t="s">
        <v>171</v>
      </c>
      <c r="C1360" s="58"/>
      <c r="D1360" s="180" t="s">
        <v>678</v>
      </c>
      <c r="E1360" s="193"/>
      <c r="F1360" s="184"/>
      <c r="G1360" s="107"/>
      <c r="H1360" s="107"/>
      <c r="I1360" s="111"/>
    </row>
    <row r="1361" spans="1:11" ht="20" thickBot="1">
      <c r="A1361" t="str">
        <f t="shared" si="75"/>
        <v>PG Return on capital</v>
      </c>
      <c r="B1361" s="119" t="s">
        <v>171</v>
      </c>
      <c r="C1361" s="58" t="s">
        <v>679</v>
      </c>
      <c r="D1361" s="179" t="s">
        <v>679</v>
      </c>
      <c r="E1361" s="190">
        <v>0.1651</v>
      </c>
      <c r="F1361" s="187" t="s">
        <v>664</v>
      </c>
      <c r="G1361" s="106" t="str">
        <f>LEFT(E1361,I1361-1)</f>
        <v>0.</v>
      </c>
      <c r="H1361" s="106" t="str">
        <f>RIGHT(E1361,1)</f>
        <v>1</v>
      </c>
      <c r="I1361" s="110">
        <f>IF(FIND(H1361,E1361)=OR(1,2,3,4,5,6,7,8,9,0),FIND(H1361,E1361)+1,FIND(H1361,E1361))</f>
        <v>3</v>
      </c>
      <c r="J1361" s="4">
        <f>IF(H1361="B",G1361*1000000000,IF(H1361="M",G1361*1000000,E1361))</f>
        <v>0.1651</v>
      </c>
      <c r="K1361" s="54" t="s">
        <v>717</v>
      </c>
    </row>
    <row r="1362" spans="1:11" ht="39" thickBot="1">
      <c r="A1362" t="str">
        <f t="shared" si="75"/>
        <v xml:space="preserve">PG </v>
      </c>
      <c r="B1362" s="119" t="s">
        <v>171</v>
      </c>
      <c r="C1362" s="58"/>
      <c r="D1362" s="182" t="s">
        <v>680</v>
      </c>
      <c r="E1362" s="191"/>
      <c r="F1362" s="192"/>
      <c r="G1362" s="107"/>
      <c r="H1362" s="107"/>
      <c r="I1362" s="111"/>
    </row>
    <row r="1363" spans="1:11" ht="19" thickBot="1">
      <c r="A1363" t="str">
        <f t="shared" si="75"/>
        <v xml:space="preserve">PG </v>
      </c>
      <c r="B1363" s="119" t="s">
        <v>171</v>
      </c>
      <c r="C1363" s="58"/>
    </row>
    <row r="1364" spans="1:11" ht="27" thickBot="1">
      <c r="A1364" t="str">
        <f t="shared" si="75"/>
        <v>PG Cash Flow</v>
      </c>
      <c r="B1364" s="119" t="s">
        <v>171</v>
      </c>
      <c r="C1364" s="57" t="s">
        <v>707</v>
      </c>
      <c r="D1364" s="183" t="s">
        <v>650</v>
      </c>
      <c r="E1364" s="181" t="s">
        <v>1540</v>
      </c>
      <c r="F1364" s="185" t="s">
        <v>651</v>
      </c>
      <c r="G1364" s="105"/>
      <c r="H1364" s="105"/>
      <c r="I1364" s="109"/>
    </row>
    <row r="1365" spans="1:11" ht="19" thickBot="1">
      <c r="A1365" t="str">
        <f t="shared" si="75"/>
        <v xml:space="preserve">PG </v>
      </c>
      <c r="B1365" s="119" t="s">
        <v>171</v>
      </c>
      <c r="C1365" s="58"/>
      <c r="D1365" s="184"/>
      <c r="E1365" s="178" t="s">
        <v>1611</v>
      </c>
      <c r="F1365" s="186"/>
      <c r="G1365" s="105"/>
      <c r="H1365" s="105"/>
      <c r="I1365" s="109"/>
    </row>
    <row r="1366" spans="1:11" ht="20" thickBot="1">
      <c r="A1366" t="str">
        <f t="shared" si="75"/>
        <v>PG Net income</v>
      </c>
      <c r="B1366" s="119" t="s">
        <v>171</v>
      </c>
      <c r="C1366" s="58" t="s">
        <v>656</v>
      </c>
      <c r="D1366" s="179" t="s">
        <v>656</v>
      </c>
      <c r="E1366" s="187" t="s">
        <v>1613</v>
      </c>
      <c r="F1366" s="188">
        <v>0.33510000000000001</v>
      </c>
      <c r="G1366" s="106" t="str">
        <f>LEFT(E1366,I1366-1)</f>
        <v>4.63</v>
      </c>
      <c r="H1366" s="106" t="str">
        <f>RIGHT(E1366,1)</f>
        <v>B</v>
      </c>
      <c r="I1366" s="110">
        <f>IF(FIND(H1366,E1366)=OR(1,2,3,4,5,6,7,8,9,0),FIND(H1366,E1366)+1,FIND(H1366,E1366))</f>
        <v>5</v>
      </c>
      <c r="J1366" s="4">
        <f>IF(H1366="B",G1366*1000000000,IF(H1366="M",G1366*1000000,E1366))</f>
        <v>4630000000</v>
      </c>
      <c r="K1366" s="54" t="s">
        <v>33</v>
      </c>
    </row>
    <row r="1367" spans="1:11" ht="39" thickBot="1">
      <c r="A1367" t="str">
        <f t="shared" si="75"/>
        <v xml:space="preserve">PG </v>
      </c>
      <c r="B1367" s="119" t="s">
        <v>171</v>
      </c>
      <c r="C1367" s="58"/>
      <c r="D1367" s="180" t="s">
        <v>657</v>
      </c>
      <c r="E1367" s="184"/>
      <c r="F1367" s="189"/>
      <c r="G1367" s="106"/>
      <c r="H1367" s="106"/>
      <c r="I1367" s="110"/>
    </row>
    <row r="1368" spans="1:11" ht="20" thickBot="1">
      <c r="A1368" t="str">
        <f t="shared" si="75"/>
        <v>PG Cash from operations</v>
      </c>
      <c r="B1368" s="119" t="s">
        <v>171</v>
      </c>
      <c r="C1368" s="58" t="s">
        <v>681</v>
      </c>
      <c r="D1368" s="179" t="s">
        <v>681</v>
      </c>
      <c r="E1368" s="187" t="s">
        <v>1620</v>
      </c>
      <c r="F1368" s="188">
        <v>-5.3900000000000003E-2</v>
      </c>
      <c r="G1368" s="106" t="str">
        <f>LEFT(E1368,I1368-1)</f>
        <v>4.82</v>
      </c>
      <c r="H1368" s="106" t="str">
        <f>RIGHT(E1368,1)</f>
        <v>B</v>
      </c>
      <c r="I1368" s="110">
        <f>IF(FIND(H1368,E1368)=OR(1,2,3,4,5,6,7,8,9,0),FIND(H1368,E1368)+1,FIND(H1368,E1368))</f>
        <v>5</v>
      </c>
      <c r="J1368" s="4">
        <f>IF(H1368="B",G1368*1000000000,IF(H1368="M",G1368*1000000,E1368))</f>
        <v>4820000000</v>
      </c>
      <c r="K1368" s="54" t="s">
        <v>718</v>
      </c>
    </row>
    <row r="1369" spans="1:11" ht="20" thickBot="1">
      <c r="A1369" t="str">
        <f t="shared" si="75"/>
        <v xml:space="preserve">PG </v>
      </c>
      <c r="B1369" s="119" t="s">
        <v>171</v>
      </c>
      <c r="C1369" s="58"/>
      <c r="D1369" s="180" t="s">
        <v>682</v>
      </c>
      <c r="E1369" s="184"/>
      <c r="F1369" s="189"/>
      <c r="G1369" s="106"/>
      <c r="H1369" s="106"/>
      <c r="I1369" s="110"/>
    </row>
    <row r="1370" spans="1:11" ht="20" thickBot="1">
      <c r="A1370" t="str">
        <f t="shared" si="75"/>
        <v>PG Cash from investing</v>
      </c>
      <c r="B1370" s="119" t="s">
        <v>171</v>
      </c>
      <c r="C1370" s="58" t="s">
        <v>683</v>
      </c>
      <c r="D1370" s="179" t="s">
        <v>683</v>
      </c>
      <c r="E1370" s="187" t="s">
        <v>1621</v>
      </c>
      <c r="F1370" s="188">
        <v>8.0799999999999997E-2</v>
      </c>
      <c r="G1370" s="106" t="str">
        <f>LEFT(E1370,I1370-1)</f>
        <v>-921.00</v>
      </c>
      <c r="H1370" s="106" t="str">
        <f>RIGHT(E1370,1)</f>
        <v>M</v>
      </c>
      <c r="I1370" s="110">
        <f>IF(FIND(H1370,E1370)=OR(1,2,3,4,5,6,7,8,9,0),FIND(H1370,E1370)+1,FIND(H1370,E1370))</f>
        <v>8</v>
      </c>
      <c r="J1370" s="4">
        <f>IF(H1370="B",G1370*1000000000,IF(H1370="M",G1370*1000000,E1370))</f>
        <v>-921000000</v>
      </c>
      <c r="K1370" s="54" t="s">
        <v>719</v>
      </c>
    </row>
    <row r="1371" spans="1:11" ht="39" thickBot="1">
      <c r="A1371" t="str">
        <f t="shared" si="75"/>
        <v xml:space="preserve">PG </v>
      </c>
      <c r="B1371" s="119" t="s">
        <v>171</v>
      </c>
      <c r="C1371" s="58"/>
      <c r="D1371" s="180" t="s">
        <v>684</v>
      </c>
      <c r="E1371" s="184"/>
      <c r="F1371" s="189"/>
      <c r="G1371" s="106"/>
      <c r="H1371" s="106"/>
      <c r="I1371" s="110"/>
    </row>
    <row r="1372" spans="1:11" ht="20" thickBot="1">
      <c r="A1372" t="str">
        <f t="shared" si="75"/>
        <v>PG Cash from financing</v>
      </c>
      <c r="B1372" s="119" t="s">
        <v>171</v>
      </c>
      <c r="C1372" s="58" t="s">
        <v>685</v>
      </c>
      <c r="D1372" s="179" t="s">
        <v>685</v>
      </c>
      <c r="E1372" s="187" t="s">
        <v>1622</v>
      </c>
      <c r="F1372" s="188">
        <v>7.9000000000000001E-2</v>
      </c>
      <c r="G1372" s="106" t="str">
        <f>LEFT(E1372,I1372-1)</f>
        <v>-5.57</v>
      </c>
      <c r="H1372" s="106" t="str">
        <f>RIGHT(E1372,1)</f>
        <v>B</v>
      </c>
      <c r="I1372" s="110">
        <f>IF(FIND(H1372,E1372)=OR(1,2,3,4,5,6,7,8,9,0),FIND(H1372,E1372)+1,FIND(H1372,E1372))</f>
        <v>6</v>
      </c>
      <c r="J1372" s="4">
        <f>IF(H1372="B",G1372*1000000000,IF(H1372="M",G1372*1000000,E1372))</f>
        <v>-5570000000</v>
      </c>
      <c r="K1372" s="54" t="s">
        <v>720</v>
      </c>
    </row>
    <row r="1373" spans="1:11" ht="39" thickBot="1">
      <c r="A1373" t="str">
        <f t="shared" si="75"/>
        <v xml:space="preserve">PG </v>
      </c>
      <c r="B1373" s="119" t="s">
        <v>171</v>
      </c>
      <c r="C1373" s="58"/>
      <c r="D1373" s="180" t="s">
        <v>686</v>
      </c>
      <c r="E1373" s="184"/>
      <c r="F1373" s="189"/>
      <c r="G1373" s="106"/>
      <c r="H1373" s="106"/>
      <c r="I1373" s="110"/>
    </row>
    <row r="1374" spans="1:11" ht="20" thickBot="1">
      <c r="A1374" t="str">
        <f t="shared" si="75"/>
        <v>PG Net change in cash</v>
      </c>
      <c r="B1374" s="119" t="s">
        <v>171</v>
      </c>
      <c r="C1374" s="58" t="s">
        <v>687</v>
      </c>
      <c r="D1374" s="179" t="s">
        <v>687</v>
      </c>
      <c r="E1374" s="187" t="s">
        <v>1623</v>
      </c>
      <c r="F1374" s="188">
        <v>-4.5600000000000002E-2</v>
      </c>
      <c r="G1374" s="106" t="str">
        <f>LEFT(E1374,I1374-1)</f>
        <v>-1.93</v>
      </c>
      <c r="H1374" s="106" t="str">
        <f>RIGHT(E1374,1)</f>
        <v>B</v>
      </c>
      <c r="I1374" s="110">
        <f>IF(FIND(H1374,E1374)=OR(1,2,3,4,5,6,7,8,9,0),FIND(H1374,E1374)+1,FIND(H1374,E1374))</f>
        <v>6</v>
      </c>
      <c r="J1374" s="4">
        <f>IF(H1374="B",G1374*1000000000,IF(H1374="M",G1374*1000000,E1374))</f>
        <v>-1930000000</v>
      </c>
      <c r="K1374" s="54" t="s">
        <v>721</v>
      </c>
    </row>
    <row r="1375" spans="1:11" ht="39" thickBot="1">
      <c r="A1375" t="str">
        <f t="shared" si="75"/>
        <v xml:space="preserve">PG </v>
      </c>
      <c r="B1375" s="119" t="s">
        <v>171</v>
      </c>
      <c r="C1375" s="58"/>
      <c r="D1375" s="180" t="s">
        <v>688</v>
      </c>
      <c r="E1375" s="184"/>
      <c r="F1375" s="189"/>
      <c r="G1375" s="106"/>
      <c r="H1375" s="106"/>
      <c r="I1375" s="110"/>
    </row>
    <row r="1376" spans="1:11" ht="19">
      <c r="A1376" t="str">
        <f t="shared" si="75"/>
        <v>PG Free cash flow</v>
      </c>
      <c r="B1376" s="119" t="s">
        <v>171</v>
      </c>
      <c r="C1376" s="58" t="s">
        <v>689</v>
      </c>
      <c r="D1376" s="179" t="s">
        <v>689</v>
      </c>
      <c r="E1376" s="187" t="s">
        <v>1624</v>
      </c>
      <c r="F1376" s="188">
        <v>-0.51619999999999999</v>
      </c>
      <c r="G1376" s="106" t="str">
        <f>LEFT(E1376,I1376-1)</f>
        <v>1.72</v>
      </c>
      <c r="H1376" s="106" t="str">
        <f>RIGHT(E1376,1)</f>
        <v>B</v>
      </c>
      <c r="I1376" s="110">
        <f>IF(FIND(H1376,E1376)=OR(1,2,3,4,5,6,7,8,9,0),FIND(H1376,E1376)+1,FIND(H1376,E1376))</f>
        <v>5</v>
      </c>
      <c r="J1376" s="4">
        <f>IF(H1376="B",G1376*1000000000,IF(H1376="M",G1376*1000000,E1376))</f>
        <v>1720000000</v>
      </c>
      <c r="K1376" s="54" t="s">
        <v>722</v>
      </c>
    </row>
    <row r="1377" spans="1:11" ht="39" thickBot="1">
      <c r="A1377" t="str">
        <f t="shared" si="75"/>
        <v xml:space="preserve">PG </v>
      </c>
      <c r="B1377" s="119" t="s">
        <v>171</v>
      </c>
      <c r="D1377" s="182" t="s">
        <v>690</v>
      </c>
      <c r="E1377" s="192"/>
      <c r="F1377" s="194"/>
    </row>
    <row r="1380" spans="1:11" ht="28">
      <c r="C1380" s="101" t="s">
        <v>800</v>
      </c>
    </row>
    <row r="1381" spans="1:11">
      <c r="A1381" t="str">
        <f t="shared" ref="A1381" si="77">_xlfn.CONCAT(B1381,C1381)</f>
        <v>HD Web</v>
      </c>
      <c r="B1381" t="s">
        <v>175</v>
      </c>
      <c r="C1381" t="s">
        <v>850</v>
      </c>
      <c r="D1381" s="121" t="s">
        <v>801</v>
      </c>
    </row>
    <row r="1382" spans="1:11" ht="19" thickBot="1"/>
    <row r="1383" spans="1:11" ht="27" thickBot="1">
      <c r="A1383" t="str">
        <f t="shared" ref="A1383:A1432" si="78">_xlfn.CONCAT(B1383,C1383)</f>
        <v>HD Income Statement</v>
      </c>
      <c r="B1383" s="119" t="s">
        <v>175</v>
      </c>
      <c r="C1383" s="57" t="s">
        <v>705</v>
      </c>
      <c r="D1383" s="183" t="s">
        <v>650</v>
      </c>
      <c r="E1383" s="181" t="s">
        <v>1539</v>
      </c>
      <c r="F1383" s="185" t="s">
        <v>651</v>
      </c>
    </row>
    <row r="1384" spans="1:11" ht="19" customHeight="1" thickBot="1">
      <c r="A1384" t="str">
        <f t="shared" si="78"/>
        <v xml:space="preserve">HD </v>
      </c>
      <c r="B1384" s="119" t="s">
        <v>175</v>
      </c>
      <c r="C1384" s="58"/>
      <c r="D1384" s="184"/>
      <c r="E1384" s="178" t="s">
        <v>1230</v>
      </c>
      <c r="F1384" s="186"/>
    </row>
    <row r="1385" spans="1:11" ht="20" thickBot="1">
      <c r="A1385" t="str">
        <f t="shared" si="78"/>
        <v>HD Sales</v>
      </c>
      <c r="B1385" s="119" t="s">
        <v>175</v>
      </c>
      <c r="C1385" s="58" t="s">
        <v>124</v>
      </c>
      <c r="D1385" s="179" t="s">
        <v>652</v>
      </c>
      <c r="E1385" s="187" t="s">
        <v>1231</v>
      </c>
      <c r="F1385" s="188">
        <v>6.6500000000000004E-2</v>
      </c>
      <c r="G1385" s="106" t="str">
        <f>LEFT(E1385,I1385-1)</f>
        <v>40.22</v>
      </c>
      <c r="H1385" s="106" t="str">
        <f>RIGHT(E1385,1)</f>
        <v>B</v>
      </c>
      <c r="I1385" s="110">
        <f>IF(FIND(H1385,E1385)=OR(1,2,3,4,5,6,7,8,9,0),FIND(H1385,E1385)+1,FIND(H1385,E1385))</f>
        <v>6</v>
      </c>
      <c r="J1385" s="4">
        <f>IF(H1385="B",G1385*1000000000,IF(H1385="M",G1385*1000000,E1385))</f>
        <v>40220000000</v>
      </c>
      <c r="K1385" s="54" t="s">
        <v>691</v>
      </c>
    </row>
    <row r="1386" spans="1:11" ht="58" thickBot="1">
      <c r="A1386" t="str">
        <f t="shared" si="78"/>
        <v xml:space="preserve">HD </v>
      </c>
      <c r="B1386" s="119" t="s">
        <v>175</v>
      </c>
      <c r="C1386" s="58"/>
      <c r="D1386" s="180" t="s">
        <v>653</v>
      </c>
      <c r="E1386" s="184"/>
      <c r="F1386" s="189"/>
      <c r="G1386" s="106"/>
      <c r="H1386" s="106"/>
      <c r="I1386" s="110"/>
      <c r="K1386" s="54" t="s">
        <v>692</v>
      </c>
    </row>
    <row r="1387" spans="1:11" ht="20" thickBot="1">
      <c r="A1387" t="str">
        <f t="shared" si="78"/>
        <v>HD Operating expense</v>
      </c>
      <c r="B1387" s="119" t="s">
        <v>175</v>
      </c>
      <c r="C1387" s="58" t="s">
        <v>654</v>
      </c>
      <c r="D1387" s="179" t="s">
        <v>654</v>
      </c>
      <c r="E1387" s="187" t="s">
        <v>1232</v>
      </c>
      <c r="F1387" s="188">
        <v>9.2100000000000001E-2</v>
      </c>
      <c r="G1387" s="106" t="str">
        <f>LEFT(E1387,I1387-1)</f>
        <v>8.01</v>
      </c>
      <c r="H1387" s="106" t="str">
        <f>RIGHT(E1387,1)</f>
        <v>B</v>
      </c>
      <c r="I1387" s="110">
        <f>IF(FIND(H1387,E1387)=OR(1,2,3,4,5,6,7,8,9,0),FIND(H1387,E1387)+1,FIND(H1387,E1387))</f>
        <v>5</v>
      </c>
      <c r="J1387" s="4">
        <f>IF(H1387="B",G1387*1000000000,IF(H1387="M",G1387*1000000,E1387))</f>
        <v>8010000000</v>
      </c>
      <c r="K1387" s="54" t="s">
        <v>693</v>
      </c>
    </row>
    <row r="1388" spans="1:11" ht="39" thickBot="1">
      <c r="A1388" t="str">
        <f t="shared" si="78"/>
        <v xml:space="preserve">HD </v>
      </c>
      <c r="B1388" s="119" t="s">
        <v>175</v>
      </c>
      <c r="C1388" s="58"/>
      <c r="D1388" s="180" t="s">
        <v>655</v>
      </c>
      <c r="E1388" s="184"/>
      <c r="F1388" s="189"/>
      <c r="G1388" s="106"/>
      <c r="H1388" s="106"/>
      <c r="I1388" s="110"/>
      <c r="K1388" s="54" t="s">
        <v>694</v>
      </c>
    </row>
    <row r="1389" spans="1:11" ht="20" thickBot="1">
      <c r="A1389" t="str">
        <f t="shared" si="78"/>
        <v>HD Net income</v>
      </c>
      <c r="B1389" s="119" t="s">
        <v>175</v>
      </c>
      <c r="C1389" s="58" t="s">
        <v>656</v>
      </c>
      <c r="D1389" s="179" t="s">
        <v>656</v>
      </c>
      <c r="E1389" s="187" t="s">
        <v>775</v>
      </c>
      <c r="F1389" s="188">
        <v>-4.2500000000000003E-2</v>
      </c>
      <c r="G1389" s="106" t="str">
        <f>LEFT(E1389,I1389-1)</f>
        <v>3.65</v>
      </c>
      <c r="H1389" s="106" t="str">
        <f>RIGHT(E1389,1)</f>
        <v>B</v>
      </c>
      <c r="I1389" s="110">
        <f>IF(FIND(H1389,E1389)=OR(1,2,3,4,5,6,7,8,9,0),FIND(H1389,E1389)+1,FIND(H1389,E1389))</f>
        <v>5</v>
      </c>
      <c r="J1389" s="4">
        <f>IF(H1389="B",G1389*1000000000,IF(H1389="M",G1389*1000000,E1389))</f>
        <v>3650000000</v>
      </c>
      <c r="K1389" s="54" t="s">
        <v>33</v>
      </c>
    </row>
    <row r="1390" spans="1:11" ht="58" thickBot="1">
      <c r="A1390" t="str">
        <f t="shared" si="78"/>
        <v xml:space="preserve">HD </v>
      </c>
      <c r="B1390" s="119" t="s">
        <v>175</v>
      </c>
      <c r="C1390" s="58"/>
      <c r="D1390" s="180" t="s">
        <v>657</v>
      </c>
      <c r="E1390" s="184"/>
      <c r="F1390" s="189"/>
      <c r="G1390" s="106"/>
      <c r="H1390" s="106"/>
      <c r="I1390" s="110"/>
      <c r="K1390" s="54" t="s">
        <v>695</v>
      </c>
    </row>
    <row r="1391" spans="1:11" ht="20" thickBot="1">
      <c r="A1391" t="str">
        <f t="shared" si="78"/>
        <v>HD Net profit margin</v>
      </c>
      <c r="B1391" s="119" t="s">
        <v>175</v>
      </c>
      <c r="C1391" s="58" t="s">
        <v>658</v>
      </c>
      <c r="D1391" s="179" t="s">
        <v>658</v>
      </c>
      <c r="E1391" s="187">
        <v>9.07</v>
      </c>
      <c r="F1391" s="188">
        <v>-0.10199999999999999</v>
      </c>
      <c r="G1391" s="106" t="str">
        <f>LEFT(E1391,I1391-1)</f>
        <v>9.0</v>
      </c>
      <c r="H1391" s="106" t="str">
        <f>RIGHT(E1391,1)</f>
        <v>7</v>
      </c>
      <c r="I1391" s="110">
        <f>IF(FIND(H1391,E1391)=OR(1,2,3,4,5,6,7,8,9,0),FIND(H1391,E1391)+1,FIND(H1391,E1391))</f>
        <v>4</v>
      </c>
      <c r="J1391" s="4">
        <f>IF(H1391="B",G1391*1000000000,IF(H1391="M",G1391*1000000,E1391))</f>
        <v>9.07</v>
      </c>
      <c r="K1391" s="54" t="s">
        <v>696</v>
      </c>
    </row>
    <row r="1392" spans="1:11" ht="39" thickBot="1">
      <c r="A1392" t="str">
        <f t="shared" si="78"/>
        <v xml:space="preserve">HD </v>
      </c>
      <c r="B1392" s="119" t="s">
        <v>175</v>
      </c>
      <c r="C1392" s="58"/>
      <c r="D1392" s="180" t="s">
        <v>659</v>
      </c>
      <c r="E1392" s="184"/>
      <c r="F1392" s="189"/>
      <c r="G1392" s="106"/>
      <c r="H1392" s="106"/>
      <c r="I1392" s="110"/>
      <c r="K1392" s="54" t="s">
        <v>697</v>
      </c>
    </row>
    <row r="1393" spans="1:11" ht="20" thickBot="1">
      <c r="A1393" t="str">
        <f t="shared" si="78"/>
        <v>HD EPS</v>
      </c>
      <c r="B1393" s="119" t="s">
        <v>175</v>
      </c>
      <c r="C1393" s="58" t="s">
        <v>113</v>
      </c>
      <c r="D1393" s="179" t="s">
        <v>112</v>
      </c>
      <c r="E1393" s="187">
        <v>3.78</v>
      </c>
      <c r="F1393" s="188">
        <v>-7.9000000000000008E-3</v>
      </c>
      <c r="G1393" s="106" t="str">
        <f>LEFT(E1393,I1393-1)</f>
        <v>3.7</v>
      </c>
      <c r="H1393" s="106" t="str">
        <f>RIGHT(E1393,1)</f>
        <v>8</v>
      </c>
      <c r="I1393" s="110">
        <f>IF(FIND(H1393,E1393)=OR(1,2,3,4,5,6,7,8,9,0),FIND(H1393,E1393)+1,FIND(H1393,E1393))</f>
        <v>4</v>
      </c>
      <c r="J1393" s="4">
        <f>IF(H1393="B",G1393*1000000000,IF(H1393="M",G1393*1000000,E1393))</f>
        <v>3.78</v>
      </c>
      <c r="K1393" s="54" t="s">
        <v>698</v>
      </c>
    </row>
    <row r="1394" spans="1:11" ht="39" thickBot="1">
      <c r="A1394" t="str">
        <f t="shared" si="78"/>
        <v xml:space="preserve">HD </v>
      </c>
      <c r="B1394" s="119" t="s">
        <v>175</v>
      </c>
      <c r="C1394" s="58"/>
      <c r="D1394" s="180" t="s">
        <v>660</v>
      </c>
      <c r="E1394" s="184"/>
      <c r="F1394" s="189"/>
      <c r="G1394" s="106"/>
      <c r="H1394" s="106"/>
      <c r="I1394" s="110"/>
      <c r="K1394" s="54" t="s">
        <v>699</v>
      </c>
    </row>
    <row r="1395" spans="1:11" ht="20" thickBot="1">
      <c r="A1395" t="str">
        <f t="shared" si="78"/>
        <v>HD EBITDA</v>
      </c>
      <c r="B1395" s="119" t="s">
        <v>175</v>
      </c>
      <c r="C1395" s="58" t="s">
        <v>126</v>
      </c>
      <c r="D1395" s="179" t="s">
        <v>126</v>
      </c>
      <c r="E1395" s="187" t="s">
        <v>1233</v>
      </c>
      <c r="F1395" s="188">
        <v>2.8899999999999999E-2</v>
      </c>
      <c r="G1395" s="106" t="str">
        <f>LEFT(E1395,I1395-1)</f>
        <v>6.41</v>
      </c>
      <c r="H1395" s="106" t="str">
        <f>RIGHT(E1395,1)</f>
        <v>B</v>
      </c>
      <c r="I1395" s="110">
        <f>IF(FIND(H1395,E1395)=OR(1,2,3,4,5,6,7,8,9,0),FIND(H1395,E1395)+1,FIND(H1395,E1395))</f>
        <v>5</v>
      </c>
      <c r="J1395" s="4">
        <f>IF(H1395="B",G1395*1000000000,IF(H1395="M",G1395*1000000,E1395))</f>
        <v>6410000000</v>
      </c>
      <c r="K1395" s="54" t="s">
        <v>126</v>
      </c>
    </row>
    <row r="1396" spans="1:11" ht="77" thickBot="1">
      <c r="A1396" t="str">
        <f t="shared" si="78"/>
        <v xml:space="preserve">HD </v>
      </c>
      <c r="B1396" s="119" t="s">
        <v>175</v>
      </c>
      <c r="C1396" s="58"/>
      <c r="D1396" s="180" t="s">
        <v>661</v>
      </c>
      <c r="E1396" s="184"/>
      <c r="F1396" s="189"/>
      <c r="G1396" s="106"/>
      <c r="H1396" s="106"/>
      <c r="I1396" s="110"/>
      <c r="K1396" s="54" t="s">
        <v>700</v>
      </c>
    </row>
    <row r="1397" spans="1:11" ht="20" thickBot="1">
      <c r="A1397" t="str">
        <f t="shared" si="78"/>
        <v>HD Tax</v>
      </c>
      <c r="B1397" s="119" t="s">
        <v>175</v>
      </c>
      <c r="C1397" s="58" t="s">
        <v>725</v>
      </c>
      <c r="D1397" s="179" t="s">
        <v>662</v>
      </c>
      <c r="E1397" s="190">
        <v>0.24360000000000001</v>
      </c>
      <c r="F1397" s="187" t="s">
        <v>664</v>
      </c>
      <c r="G1397" s="106" t="str">
        <f>LEFT(E1397,I1397-1)</f>
        <v>0.243</v>
      </c>
      <c r="H1397" s="106" t="str">
        <f>RIGHT(E1397,1)</f>
        <v>6</v>
      </c>
      <c r="I1397" s="110">
        <f>IF(FIND(H1397,E1397)=OR(1,2,3,4,5,6,7,8,9,0),FIND(H1397,E1397)+1,FIND(H1397,E1397))</f>
        <v>6</v>
      </c>
      <c r="J1397" s="4">
        <f>IF(H1397="B",G1397*1000000000,IF(H1397="M",G1397*1000000,E1397))</f>
        <v>0.24360000000000001</v>
      </c>
      <c r="K1397" s="54" t="s">
        <v>701</v>
      </c>
    </row>
    <row r="1398" spans="1:11" ht="20" thickBot="1">
      <c r="A1398" t="str">
        <f t="shared" si="78"/>
        <v xml:space="preserve">HD </v>
      </c>
      <c r="B1398" s="119" t="s">
        <v>175</v>
      </c>
      <c r="C1398" s="58"/>
      <c r="D1398" s="182" t="s">
        <v>663</v>
      </c>
      <c r="E1398" s="191"/>
      <c r="F1398" s="192"/>
      <c r="G1398" s="107"/>
      <c r="H1398" s="107"/>
      <c r="I1398" s="111"/>
    </row>
    <row r="1399" spans="1:11" ht="19" thickBot="1">
      <c r="A1399" t="str">
        <f t="shared" si="78"/>
        <v xml:space="preserve">HD </v>
      </c>
      <c r="B1399" s="119" t="s">
        <v>175</v>
      </c>
      <c r="C1399" s="58"/>
    </row>
    <row r="1400" spans="1:11" ht="27" thickBot="1">
      <c r="A1400" t="str">
        <f t="shared" si="78"/>
        <v>HD Balance Sheet</v>
      </c>
      <c r="B1400" s="119" t="s">
        <v>175</v>
      </c>
      <c r="C1400" s="57" t="s">
        <v>706</v>
      </c>
      <c r="D1400" s="183" t="s">
        <v>650</v>
      </c>
      <c r="E1400" s="181" t="s">
        <v>1539</v>
      </c>
      <c r="F1400" s="185" t="s">
        <v>651</v>
      </c>
      <c r="G1400" s="105"/>
      <c r="H1400" s="105"/>
      <c r="I1400" s="109"/>
    </row>
    <row r="1401" spans="1:11" ht="19" customHeight="1" thickBot="1">
      <c r="A1401" t="str">
        <f t="shared" si="78"/>
        <v xml:space="preserve">HD </v>
      </c>
      <c r="B1401" s="119" t="s">
        <v>175</v>
      </c>
      <c r="C1401" s="58"/>
      <c r="D1401" s="184"/>
      <c r="E1401" s="178" t="s">
        <v>1230</v>
      </c>
      <c r="F1401" s="186"/>
      <c r="G1401" s="105"/>
      <c r="H1401" s="105"/>
      <c r="I1401" s="109"/>
    </row>
    <row r="1402" spans="1:11" ht="20" thickBot="1">
      <c r="A1402" t="str">
        <f t="shared" si="78"/>
        <v>HD Cash and short-term investments</v>
      </c>
      <c r="B1402" s="119" t="s">
        <v>175</v>
      </c>
      <c r="C1402" s="58" t="s">
        <v>665</v>
      </c>
      <c r="D1402" s="179" t="s">
        <v>665</v>
      </c>
      <c r="E1402" s="187" t="s">
        <v>765</v>
      </c>
      <c r="F1402" s="188">
        <v>-0.25609999999999999</v>
      </c>
      <c r="G1402" s="106" t="str">
        <f>LEFT(E1402,I1402-1)</f>
        <v>1.53</v>
      </c>
      <c r="H1402" s="106" t="str">
        <f>RIGHT(E1402,1)</f>
        <v>B</v>
      </c>
      <c r="I1402" s="110">
        <f>IF(FIND(H1402,E1402)=OR(1,2,3,4,5,6,7,8,9,0),FIND(H1402,E1402)+1,FIND(H1402,E1402))</f>
        <v>5</v>
      </c>
      <c r="J1402" s="4">
        <f t="shared" ref="J1402:J1403" si="79">IF(H1402="B",G1402*1000000000,IF(H1402="M",G1402*1000000,E1402))</f>
        <v>1530000000</v>
      </c>
      <c r="K1402" s="54" t="s">
        <v>702</v>
      </c>
    </row>
    <row r="1403" spans="1:11" ht="39" thickBot="1">
      <c r="A1403" t="str">
        <f t="shared" si="78"/>
        <v xml:space="preserve">HD </v>
      </c>
      <c r="B1403" s="119" t="s">
        <v>175</v>
      </c>
      <c r="C1403" s="58"/>
      <c r="D1403" s="180" t="s">
        <v>666</v>
      </c>
      <c r="E1403" s="184"/>
      <c r="F1403" s="189"/>
      <c r="G1403" s="106"/>
      <c r="H1403" s="106"/>
      <c r="I1403" s="110"/>
      <c r="J1403" s="4">
        <f t="shared" si="79"/>
        <v>0</v>
      </c>
    </row>
    <row r="1404" spans="1:11" ht="20" thickBot="1">
      <c r="A1404" t="str">
        <f t="shared" si="78"/>
        <v>HD Total assets</v>
      </c>
      <c r="B1404" s="119" t="s">
        <v>175</v>
      </c>
      <c r="C1404" s="58" t="s">
        <v>667</v>
      </c>
      <c r="D1404" s="179" t="s">
        <v>667</v>
      </c>
      <c r="E1404" s="187" t="s">
        <v>1234</v>
      </c>
      <c r="F1404" s="188">
        <v>0.28699999999999998</v>
      </c>
      <c r="G1404" s="106" t="str">
        <f>LEFT(E1404,I1404-1)</f>
        <v>97.26</v>
      </c>
      <c r="H1404" s="106" t="str">
        <f>RIGHT(E1404,1)</f>
        <v>B</v>
      </c>
      <c r="I1404" s="110">
        <f>IF(FIND(H1404,E1404)=OR(1,2,3,4,5,6,7,8,9,0),FIND(H1404,E1404)+1,FIND(H1404,E1404))</f>
        <v>6</v>
      </c>
      <c r="K1404" s="54" t="s">
        <v>703</v>
      </c>
    </row>
    <row r="1405" spans="1:11" ht="20" thickBot="1">
      <c r="A1405" t="str">
        <f t="shared" si="78"/>
        <v xml:space="preserve">HD </v>
      </c>
      <c r="B1405" s="119" t="s">
        <v>175</v>
      </c>
      <c r="C1405" s="58"/>
      <c r="D1405" s="180" t="s">
        <v>668</v>
      </c>
      <c r="E1405" s="184"/>
      <c r="F1405" s="189"/>
      <c r="G1405" s="106"/>
      <c r="H1405" s="106"/>
      <c r="I1405" s="110"/>
    </row>
    <row r="1406" spans="1:11" ht="20" thickBot="1">
      <c r="A1406" t="str">
        <f t="shared" si="78"/>
        <v>HD Total debt</v>
      </c>
      <c r="B1406" s="119" t="s">
        <v>175</v>
      </c>
      <c r="C1406" s="58" t="s">
        <v>723</v>
      </c>
      <c r="D1406" s="179" t="s">
        <v>669</v>
      </c>
      <c r="E1406" s="187" t="s">
        <v>1235</v>
      </c>
      <c r="F1406" s="188">
        <v>0.23369999999999999</v>
      </c>
      <c r="G1406" s="106" t="str">
        <f>LEFT(E1406,I1406-1)</f>
        <v>91.48</v>
      </c>
      <c r="H1406" s="106" t="str">
        <f>RIGHT(E1406,1)</f>
        <v>B</v>
      </c>
      <c r="I1406" s="110">
        <f>IF(FIND(H1406,E1406)=OR(1,2,3,4,5,6,7,8,9,0),FIND(H1406,E1406)+1,FIND(H1406,E1406))</f>
        <v>6</v>
      </c>
      <c r="J1406" s="4">
        <f>IF(H1406="B",G1406*1000000000,IF(H1406="M",G1406*1000000,E1406))</f>
        <v>91480000000</v>
      </c>
      <c r="K1406" s="54" t="s">
        <v>704</v>
      </c>
    </row>
    <row r="1407" spans="1:11" ht="20" thickBot="1">
      <c r="A1407" t="str">
        <f t="shared" si="78"/>
        <v xml:space="preserve">HD </v>
      </c>
      <c r="B1407" s="119" t="s">
        <v>175</v>
      </c>
      <c r="C1407" s="58"/>
      <c r="D1407" s="180" t="s">
        <v>670</v>
      </c>
      <c r="E1407" s="184"/>
      <c r="F1407" s="189"/>
      <c r="G1407" s="106"/>
      <c r="H1407" s="106"/>
      <c r="I1407" s="110"/>
    </row>
    <row r="1408" spans="1:11" ht="20" thickBot="1">
      <c r="A1408" t="str">
        <f t="shared" si="78"/>
        <v>HD Total equity</v>
      </c>
      <c r="B1408" s="119" t="s">
        <v>175</v>
      </c>
      <c r="C1408" s="58" t="s">
        <v>671</v>
      </c>
      <c r="D1408" s="179" t="s">
        <v>671</v>
      </c>
      <c r="E1408" s="187" t="s">
        <v>1236</v>
      </c>
      <c r="F1408" s="187" t="s">
        <v>664</v>
      </c>
      <c r="G1408" s="106" t="str">
        <f>LEFT(E1408,I1408-1)</f>
        <v>5.79</v>
      </c>
      <c r="H1408" s="106" t="str">
        <f>RIGHT(E1408,1)</f>
        <v>B</v>
      </c>
      <c r="I1408" s="110">
        <f>IF(FIND(H1408,E1408)=OR(1,2,3,4,5,6,7,8,9,0),FIND(H1408,E1408)+1,FIND(H1408,E1408))</f>
        <v>5</v>
      </c>
      <c r="J1408" s="4">
        <f>IF(H1408="B",G1408*1000000000,IF(H1408="M",G1408*1000000,E1408))</f>
        <v>5790000000</v>
      </c>
      <c r="K1408" s="54" t="s">
        <v>713</v>
      </c>
    </row>
    <row r="1409" spans="1:11" ht="39" thickBot="1">
      <c r="A1409" t="str">
        <f t="shared" si="78"/>
        <v xml:space="preserve">HD </v>
      </c>
      <c r="B1409" s="119" t="s">
        <v>175</v>
      </c>
      <c r="C1409" s="58"/>
      <c r="D1409" s="180" t="s">
        <v>672</v>
      </c>
      <c r="E1409" s="184"/>
      <c r="F1409" s="184"/>
      <c r="G1409" s="107"/>
      <c r="H1409" s="107"/>
      <c r="I1409" s="111"/>
    </row>
    <row r="1410" spans="1:11" ht="20" thickBot="1">
      <c r="A1410" t="str">
        <f t="shared" si="78"/>
        <v>HD Shares outstanding</v>
      </c>
      <c r="B1410" s="119" t="s">
        <v>175</v>
      </c>
      <c r="C1410" s="58" t="s">
        <v>673</v>
      </c>
      <c r="D1410" s="179" t="s">
        <v>673</v>
      </c>
      <c r="E1410" s="187" t="s">
        <v>1237</v>
      </c>
      <c r="F1410" s="187" t="s">
        <v>664</v>
      </c>
      <c r="G1410" s="106" t="str">
        <f>LEFT(E1410,I1410-1)</f>
        <v>993.36</v>
      </c>
      <c r="H1410" s="106" t="str">
        <f>RIGHT(E1410,1)</f>
        <v>M</v>
      </c>
      <c r="I1410" s="110">
        <f>IF(FIND(H1410,E1410)=OR(1,2,3,4,5,6,7,8,9,0),FIND(H1410,E1410)+1,FIND(H1410,E1410))</f>
        <v>7</v>
      </c>
      <c r="J1410" s="4">
        <f>IF(H1410="B",G1410*1000000000,IF(H1410="M",G1410*1000000,E1410))</f>
        <v>993360000</v>
      </c>
      <c r="K1410" s="54" t="s">
        <v>714</v>
      </c>
    </row>
    <row r="1411" spans="1:11" ht="39" thickBot="1">
      <c r="A1411" t="str">
        <f t="shared" si="78"/>
        <v xml:space="preserve">HD </v>
      </c>
      <c r="B1411" s="119" t="s">
        <v>175</v>
      </c>
      <c r="C1411" s="58"/>
      <c r="D1411" s="180" t="s">
        <v>674</v>
      </c>
      <c r="E1411" s="184"/>
      <c r="F1411" s="184"/>
      <c r="G1411" s="107"/>
      <c r="H1411" s="107"/>
      <c r="I1411" s="111"/>
    </row>
    <row r="1412" spans="1:11" ht="20" thickBot="1">
      <c r="A1412" t="str">
        <f t="shared" si="78"/>
        <v>HD P/BV</v>
      </c>
      <c r="B1412" s="119" t="s">
        <v>175</v>
      </c>
      <c r="C1412" s="58" t="s">
        <v>105</v>
      </c>
      <c r="D1412" s="179" t="s">
        <v>675</v>
      </c>
      <c r="E1412" s="187">
        <v>71.08</v>
      </c>
      <c r="F1412" s="187" t="s">
        <v>664</v>
      </c>
      <c r="G1412" s="106" t="str">
        <f>LEFT(E1412,I1412-1)</f>
        <v>71.0</v>
      </c>
      <c r="H1412" s="106" t="str">
        <f>RIGHT(E1412,1)</f>
        <v>8</v>
      </c>
      <c r="I1412" s="110">
        <f>IF(FIND(H1412,E1412)=OR(1,2,3,4,5,6,7,8,9,0),FIND(H1412,E1412)+1,FIND(H1412,E1412))</f>
        <v>5</v>
      </c>
      <c r="J1412" s="4">
        <f>IF(H1412="B",G1412*1000000000,IF(H1412="M",G1412*1000000,E1412))</f>
        <v>71.08</v>
      </c>
      <c r="K1412" s="54" t="s">
        <v>715</v>
      </c>
    </row>
    <row r="1413" spans="1:11" ht="58" thickBot="1">
      <c r="A1413" t="str">
        <f t="shared" si="78"/>
        <v xml:space="preserve">HD </v>
      </c>
      <c r="B1413" s="119" t="s">
        <v>175</v>
      </c>
      <c r="C1413" s="58"/>
      <c r="D1413" s="180" t="s">
        <v>676</v>
      </c>
      <c r="E1413" s="184"/>
      <c r="F1413" s="184"/>
      <c r="G1413" s="107"/>
      <c r="H1413" s="107"/>
      <c r="I1413" s="111"/>
    </row>
    <row r="1414" spans="1:11" ht="20" thickBot="1">
      <c r="A1414" t="str">
        <f t="shared" si="78"/>
        <v>HD Return on assets</v>
      </c>
      <c r="B1414" s="119" t="s">
        <v>175</v>
      </c>
      <c r="C1414" s="58" t="s">
        <v>677</v>
      </c>
      <c r="D1414" s="179" t="s">
        <v>677</v>
      </c>
      <c r="E1414" s="190">
        <v>0.1396</v>
      </c>
      <c r="F1414" s="187" t="s">
        <v>664</v>
      </c>
      <c r="G1414" s="106" t="str">
        <f>LEFT(E1414,I1414-1)</f>
        <v>0.139</v>
      </c>
      <c r="H1414" s="106" t="str">
        <f>RIGHT(E1414,1)</f>
        <v>6</v>
      </c>
      <c r="I1414" s="110">
        <f>IF(FIND(H1414,E1414)=OR(1,2,3,4,5,6,7,8,9,0),FIND(H1414,E1414)+1,FIND(H1414,E1414))</f>
        <v>6</v>
      </c>
      <c r="J1414" s="4">
        <f>IF(H1414="B",G1414*1000000000,IF(H1414="M",G1414*1000000,E1414))</f>
        <v>0.1396</v>
      </c>
      <c r="K1414" s="54" t="s">
        <v>716</v>
      </c>
    </row>
    <row r="1415" spans="1:11" ht="39" thickBot="1">
      <c r="A1415" t="str">
        <f t="shared" si="78"/>
        <v xml:space="preserve">HD </v>
      </c>
      <c r="B1415" s="119" t="s">
        <v>175</v>
      </c>
      <c r="C1415" s="58"/>
      <c r="D1415" s="180" t="s">
        <v>678</v>
      </c>
      <c r="E1415" s="193"/>
      <c r="F1415" s="184"/>
      <c r="G1415" s="107"/>
      <c r="H1415" s="107"/>
      <c r="I1415" s="111"/>
    </row>
    <row r="1416" spans="1:11" ht="20" thickBot="1">
      <c r="A1416" t="str">
        <f t="shared" si="78"/>
        <v>HD Return on capital</v>
      </c>
      <c r="B1416" s="119" t="s">
        <v>175</v>
      </c>
      <c r="C1416" s="58" t="s">
        <v>679</v>
      </c>
      <c r="D1416" s="179" t="s">
        <v>679</v>
      </c>
      <c r="E1416" s="190">
        <v>0.1938</v>
      </c>
      <c r="F1416" s="187" t="s">
        <v>664</v>
      </c>
      <c r="G1416" s="106" t="str">
        <f>LEFT(E1416,I1416-1)</f>
        <v>0.193</v>
      </c>
      <c r="H1416" s="106" t="str">
        <f>RIGHT(E1416,1)</f>
        <v>8</v>
      </c>
      <c r="I1416" s="110">
        <f>IF(FIND(H1416,E1416)=OR(1,2,3,4,5,6,7,8,9,0),FIND(H1416,E1416)+1,FIND(H1416,E1416))</f>
        <v>6</v>
      </c>
      <c r="J1416" s="4">
        <f>IF(H1416="B",G1416*1000000000,IF(H1416="M",G1416*1000000,E1416))</f>
        <v>0.1938</v>
      </c>
      <c r="K1416" s="54" t="s">
        <v>717</v>
      </c>
    </row>
    <row r="1417" spans="1:11" ht="39" thickBot="1">
      <c r="A1417" t="str">
        <f t="shared" si="78"/>
        <v xml:space="preserve">HD </v>
      </c>
      <c r="B1417" s="119" t="s">
        <v>175</v>
      </c>
      <c r="C1417" s="58"/>
      <c r="D1417" s="182" t="s">
        <v>680</v>
      </c>
      <c r="E1417" s="191"/>
      <c r="F1417" s="192"/>
      <c r="G1417" s="107"/>
      <c r="H1417" s="107"/>
      <c r="I1417" s="111"/>
    </row>
    <row r="1418" spans="1:11" ht="19" thickBot="1">
      <c r="A1418" t="str">
        <f t="shared" si="78"/>
        <v xml:space="preserve">HD </v>
      </c>
      <c r="B1418" s="119" t="s">
        <v>175</v>
      </c>
      <c r="C1418" s="58"/>
    </row>
    <row r="1419" spans="1:11" ht="27" thickBot="1">
      <c r="A1419" t="str">
        <f t="shared" si="78"/>
        <v>HD Cash Flow</v>
      </c>
      <c r="B1419" s="119" t="s">
        <v>175</v>
      </c>
      <c r="C1419" s="57" t="s">
        <v>707</v>
      </c>
      <c r="D1419" s="183" t="s">
        <v>650</v>
      </c>
      <c r="E1419" s="181" t="s">
        <v>1539</v>
      </c>
      <c r="F1419" s="185" t="s">
        <v>651</v>
      </c>
      <c r="G1419" s="105"/>
      <c r="H1419" s="105"/>
      <c r="I1419" s="109"/>
    </row>
    <row r="1420" spans="1:11" ht="19" customHeight="1" thickBot="1">
      <c r="A1420" t="str">
        <f t="shared" si="78"/>
        <v xml:space="preserve">HD </v>
      </c>
      <c r="B1420" s="119" t="s">
        <v>175</v>
      </c>
      <c r="C1420" s="58"/>
      <c r="D1420" s="184"/>
      <c r="E1420" s="178" t="s">
        <v>1230</v>
      </c>
      <c r="F1420" s="186"/>
      <c r="G1420" s="105"/>
      <c r="H1420" s="105"/>
      <c r="I1420" s="109"/>
    </row>
    <row r="1421" spans="1:11" ht="20" thickBot="1">
      <c r="A1421" t="str">
        <f t="shared" si="78"/>
        <v>HD Net income</v>
      </c>
      <c r="B1421" s="119" t="s">
        <v>175</v>
      </c>
      <c r="C1421" s="58" t="s">
        <v>656</v>
      </c>
      <c r="D1421" s="179" t="s">
        <v>656</v>
      </c>
      <c r="E1421" s="187" t="s">
        <v>775</v>
      </c>
      <c r="F1421" s="188">
        <v>-4.2500000000000003E-2</v>
      </c>
      <c r="G1421" s="106" t="str">
        <f>LEFT(E1421,I1421-1)</f>
        <v>3.65</v>
      </c>
      <c r="H1421" s="106" t="str">
        <f>RIGHT(E1421,1)</f>
        <v>B</v>
      </c>
      <c r="I1421" s="110">
        <f>IF(FIND(H1421,E1421)=OR(1,2,3,4,5,6,7,8,9,0),FIND(H1421,E1421)+1,FIND(H1421,E1421))</f>
        <v>5</v>
      </c>
      <c r="J1421" s="4">
        <f>IF(H1421="B",G1421*1000000000,IF(H1421="M",G1421*1000000,E1421))</f>
        <v>3650000000</v>
      </c>
      <c r="K1421" s="54" t="s">
        <v>33</v>
      </c>
    </row>
    <row r="1422" spans="1:11" ht="39" thickBot="1">
      <c r="A1422" t="str">
        <f t="shared" si="78"/>
        <v xml:space="preserve">HD </v>
      </c>
      <c r="B1422" s="119" t="s">
        <v>175</v>
      </c>
      <c r="C1422" s="58"/>
      <c r="D1422" s="180" t="s">
        <v>657</v>
      </c>
      <c r="E1422" s="184"/>
      <c r="F1422" s="189"/>
      <c r="G1422" s="106"/>
      <c r="H1422" s="106"/>
      <c r="I1422" s="110"/>
    </row>
    <row r="1423" spans="1:11" ht="20" thickBot="1">
      <c r="A1423" t="str">
        <f t="shared" si="78"/>
        <v>HD Cash from operations</v>
      </c>
      <c r="B1423" s="119" t="s">
        <v>175</v>
      </c>
      <c r="C1423" s="58" t="s">
        <v>681</v>
      </c>
      <c r="D1423" s="179" t="s">
        <v>681</v>
      </c>
      <c r="E1423" s="187" t="s">
        <v>884</v>
      </c>
      <c r="F1423" s="188">
        <v>-2.0000000000000001E-4</v>
      </c>
      <c r="G1423" s="106" t="str">
        <f>LEFT(E1423,I1423-1)</f>
        <v>4.23</v>
      </c>
      <c r="H1423" s="106" t="str">
        <f>RIGHT(E1423,1)</f>
        <v>B</v>
      </c>
      <c r="I1423" s="110">
        <f>IF(FIND(H1423,E1423)=OR(1,2,3,4,5,6,7,8,9,0),FIND(H1423,E1423)+1,FIND(H1423,E1423))</f>
        <v>5</v>
      </c>
      <c r="J1423" s="4">
        <f>IF(H1423="B",G1423*1000000000,IF(H1423="M",G1423*1000000,E1423))</f>
        <v>4230000000.0000005</v>
      </c>
      <c r="K1423" s="54" t="s">
        <v>718</v>
      </c>
    </row>
    <row r="1424" spans="1:11" ht="20" thickBot="1">
      <c r="A1424" t="str">
        <f t="shared" si="78"/>
        <v xml:space="preserve">HD </v>
      </c>
      <c r="B1424" s="119" t="s">
        <v>175</v>
      </c>
      <c r="C1424" s="58"/>
      <c r="D1424" s="180" t="s">
        <v>682</v>
      </c>
      <c r="E1424" s="184"/>
      <c r="F1424" s="189"/>
      <c r="G1424" s="106"/>
      <c r="H1424" s="106"/>
      <c r="I1424" s="110"/>
    </row>
    <row r="1425" spans="1:11" ht="20" thickBot="1">
      <c r="A1425" t="str">
        <f t="shared" si="78"/>
        <v>HD Cash from investing</v>
      </c>
      <c r="B1425" s="119" t="s">
        <v>175</v>
      </c>
      <c r="C1425" s="58" t="s">
        <v>683</v>
      </c>
      <c r="D1425" s="179" t="s">
        <v>683</v>
      </c>
      <c r="E1425" s="187" t="s">
        <v>1238</v>
      </c>
      <c r="F1425" s="188">
        <v>0.34670000000000001</v>
      </c>
      <c r="G1425" s="106" t="str">
        <f>LEFT(E1425,I1425-1)</f>
        <v>-814.00</v>
      </c>
      <c r="H1425" s="106" t="str">
        <f>RIGHT(E1425,1)</f>
        <v>M</v>
      </c>
      <c r="I1425" s="110">
        <f>IF(FIND(H1425,E1425)=OR(1,2,3,4,5,6,7,8,9,0),FIND(H1425,E1425)+1,FIND(H1425,E1425))</f>
        <v>8</v>
      </c>
      <c r="J1425" s="4">
        <f>IF(H1425="B",G1425*1000000000,IF(H1425="M",G1425*1000000,E1425))</f>
        <v>-814000000</v>
      </c>
      <c r="K1425" s="54" t="s">
        <v>719</v>
      </c>
    </row>
    <row r="1426" spans="1:11" ht="39" thickBot="1">
      <c r="A1426" t="str">
        <f t="shared" si="78"/>
        <v xml:space="preserve">HD </v>
      </c>
      <c r="B1426" s="119" t="s">
        <v>175</v>
      </c>
      <c r="C1426" s="58"/>
      <c r="D1426" s="180" t="s">
        <v>684</v>
      </c>
      <c r="E1426" s="184"/>
      <c r="F1426" s="189"/>
      <c r="G1426" s="106"/>
      <c r="H1426" s="106"/>
      <c r="I1426" s="110"/>
    </row>
    <row r="1427" spans="1:11" ht="20" thickBot="1">
      <c r="A1427" t="str">
        <f t="shared" si="78"/>
        <v>HD Cash from financing</v>
      </c>
      <c r="B1427" s="119" t="s">
        <v>175</v>
      </c>
      <c r="C1427" s="58" t="s">
        <v>685</v>
      </c>
      <c r="D1427" s="179" t="s">
        <v>685</v>
      </c>
      <c r="E1427" s="187" t="s">
        <v>1239</v>
      </c>
      <c r="F1427" s="188">
        <v>4.9500000000000002E-2</v>
      </c>
      <c r="G1427" s="106" t="str">
        <f>LEFT(E1427,I1427-1)</f>
        <v>-3.48</v>
      </c>
      <c r="H1427" s="106" t="str">
        <f>RIGHT(E1427,1)</f>
        <v>B</v>
      </c>
      <c r="I1427" s="110">
        <f>IF(FIND(H1427,E1427)=OR(1,2,3,4,5,6,7,8,9,0),FIND(H1427,E1427)+1,FIND(H1427,E1427))</f>
        <v>6</v>
      </c>
      <c r="J1427" s="4">
        <f>IF(H1427="B",G1427*1000000000,IF(H1427="M",G1427*1000000,E1427))</f>
        <v>-3480000000</v>
      </c>
      <c r="K1427" s="54" t="s">
        <v>720</v>
      </c>
    </row>
    <row r="1428" spans="1:11" ht="39" thickBot="1">
      <c r="A1428" t="str">
        <f t="shared" si="78"/>
        <v xml:space="preserve">HD </v>
      </c>
      <c r="B1428" s="119" t="s">
        <v>175</v>
      </c>
      <c r="C1428" s="58"/>
      <c r="D1428" s="180" t="s">
        <v>686</v>
      </c>
      <c r="E1428" s="184"/>
      <c r="F1428" s="189"/>
      <c r="G1428" s="106"/>
      <c r="H1428" s="106"/>
      <c r="I1428" s="110"/>
    </row>
    <row r="1429" spans="1:11" ht="20" thickBot="1">
      <c r="A1429" t="str">
        <f t="shared" si="78"/>
        <v>HD Net change in cash</v>
      </c>
      <c r="B1429" s="119" t="s">
        <v>175</v>
      </c>
      <c r="C1429" s="58" t="s">
        <v>687</v>
      </c>
      <c r="D1429" s="179" t="s">
        <v>687</v>
      </c>
      <c r="E1429" s="187" t="s">
        <v>1240</v>
      </c>
      <c r="F1429" s="188">
        <v>0.89149999999999996</v>
      </c>
      <c r="G1429" s="106" t="str">
        <f>LEFT(E1429,I1429-1)</f>
        <v>-82.00</v>
      </c>
      <c r="H1429" s="106" t="str">
        <f>RIGHT(E1429,1)</f>
        <v>M</v>
      </c>
      <c r="I1429" s="110">
        <f>IF(FIND(H1429,E1429)=OR(1,2,3,4,5,6,7,8,9,0),FIND(H1429,E1429)+1,FIND(H1429,E1429))</f>
        <v>7</v>
      </c>
      <c r="J1429" s="4">
        <f>IF(H1429="B",G1429*1000000000,IF(H1429="M",G1429*1000000,E1429))</f>
        <v>-82000000</v>
      </c>
      <c r="K1429" s="54" t="s">
        <v>721</v>
      </c>
    </row>
    <row r="1430" spans="1:11" ht="39" thickBot="1">
      <c r="A1430" t="str">
        <f t="shared" si="78"/>
        <v xml:space="preserve">HD </v>
      </c>
      <c r="B1430" s="119" t="s">
        <v>175</v>
      </c>
      <c r="C1430" s="58"/>
      <c r="D1430" s="180" t="s">
        <v>688</v>
      </c>
      <c r="E1430" s="184"/>
      <c r="F1430" s="189"/>
      <c r="G1430" s="106"/>
      <c r="H1430" s="106"/>
      <c r="I1430" s="110"/>
    </row>
    <row r="1431" spans="1:11" ht="19">
      <c r="A1431" t="str">
        <f t="shared" si="78"/>
        <v>HD Free cash flow</v>
      </c>
      <c r="B1431" s="119" t="s">
        <v>175</v>
      </c>
      <c r="C1431" s="58" t="s">
        <v>689</v>
      </c>
      <c r="D1431" s="179" t="s">
        <v>689</v>
      </c>
      <c r="E1431" s="187" t="s">
        <v>1220</v>
      </c>
      <c r="F1431" s="188">
        <v>-7.9100000000000004E-2</v>
      </c>
      <c r="G1431" s="106" t="str">
        <f>LEFT(E1431,I1431-1)</f>
        <v>2.71</v>
      </c>
      <c r="H1431" s="106" t="str">
        <f>RIGHT(E1431,1)</f>
        <v>B</v>
      </c>
      <c r="I1431" s="110">
        <f>IF(FIND(H1431,E1431)=OR(1,2,3,4,5,6,7,8,9,0),FIND(H1431,E1431)+1,FIND(H1431,E1431))</f>
        <v>5</v>
      </c>
      <c r="J1431" s="4">
        <f>IF(H1431="B",G1431*1000000000,IF(H1431="M",G1431*1000000,E1431))</f>
        <v>2710000000</v>
      </c>
      <c r="K1431" s="54" t="s">
        <v>722</v>
      </c>
    </row>
    <row r="1432" spans="1:11" ht="39" thickBot="1">
      <c r="A1432" t="str">
        <f t="shared" si="78"/>
        <v xml:space="preserve">HD </v>
      </c>
      <c r="B1432" s="119" t="s">
        <v>175</v>
      </c>
      <c r="D1432" s="182" t="s">
        <v>690</v>
      </c>
      <c r="E1432" s="192"/>
      <c r="F1432" s="194"/>
    </row>
    <row r="1435" spans="1:11" ht="28">
      <c r="C1435" s="101" t="s">
        <v>802</v>
      </c>
    </row>
    <row r="1436" spans="1:11">
      <c r="A1436" t="str">
        <f t="shared" ref="A1436" si="80">_xlfn.CONCAT(B1436,C1436)</f>
        <v>DIS Web</v>
      </c>
      <c r="B1436" t="s">
        <v>184</v>
      </c>
      <c r="C1436" t="s">
        <v>850</v>
      </c>
      <c r="D1436" s="121" t="s">
        <v>803</v>
      </c>
    </row>
    <row r="1437" spans="1:11" ht="19" thickBot="1"/>
    <row r="1438" spans="1:11" ht="27" thickBot="1">
      <c r="A1438" t="str">
        <f t="shared" ref="A1438:A1487" si="81">_xlfn.CONCAT(B1438,C1438)</f>
        <v>DIS Income Statement</v>
      </c>
      <c r="B1438" s="119" t="s">
        <v>184</v>
      </c>
      <c r="C1438" s="57" t="s">
        <v>705</v>
      </c>
      <c r="D1438" s="183" t="s">
        <v>650</v>
      </c>
      <c r="E1438" s="181" t="s">
        <v>1537</v>
      </c>
      <c r="F1438" s="185" t="s">
        <v>651</v>
      </c>
    </row>
    <row r="1439" spans="1:11" ht="19" thickBot="1">
      <c r="A1439" t="str">
        <f t="shared" si="81"/>
        <v xml:space="preserve">DIS </v>
      </c>
      <c r="B1439" s="119" t="s">
        <v>184</v>
      </c>
      <c r="C1439" s="58"/>
      <c r="D1439" s="184"/>
      <c r="E1439" s="178" t="s">
        <v>1045</v>
      </c>
      <c r="F1439" s="186"/>
    </row>
    <row r="1440" spans="1:11" ht="20" thickBot="1">
      <c r="A1440" t="str">
        <f t="shared" si="81"/>
        <v>DIS Sales</v>
      </c>
      <c r="B1440" s="119" t="s">
        <v>184</v>
      </c>
      <c r="C1440" s="58" t="s">
        <v>124</v>
      </c>
      <c r="D1440" s="179" t="s">
        <v>652</v>
      </c>
      <c r="E1440" s="187" t="s">
        <v>1046</v>
      </c>
      <c r="F1440" s="188">
        <v>6.2799999999999995E-2</v>
      </c>
      <c r="G1440" s="106" t="str">
        <f>LEFT(E1440,I1440-1)</f>
        <v>22.57</v>
      </c>
      <c r="H1440" s="106" t="str">
        <f>RIGHT(E1440,1)</f>
        <v>B</v>
      </c>
      <c r="I1440" s="110">
        <f>IF(FIND(H1440,E1440)=OR(1,2,3,4,5,6,7,8,9,0),FIND(H1440,E1440)+1,FIND(H1440,E1440))</f>
        <v>6</v>
      </c>
      <c r="J1440" s="4">
        <f>IF(H1440="B",G1440*1000000000,IF(H1440="M",G1440*1000000,E1440))</f>
        <v>22570000000</v>
      </c>
      <c r="K1440" s="54" t="s">
        <v>691</v>
      </c>
    </row>
    <row r="1441" spans="1:11" ht="58" thickBot="1">
      <c r="A1441" t="str">
        <f t="shared" si="81"/>
        <v xml:space="preserve">DIS </v>
      </c>
      <c r="B1441" s="119" t="s">
        <v>184</v>
      </c>
      <c r="C1441" s="58"/>
      <c r="D1441" s="180" t="s">
        <v>653</v>
      </c>
      <c r="E1441" s="184"/>
      <c r="F1441" s="189"/>
      <c r="G1441" s="106"/>
      <c r="H1441" s="106"/>
      <c r="I1441" s="110"/>
      <c r="K1441" s="54" t="s">
        <v>692</v>
      </c>
    </row>
    <row r="1442" spans="1:11" ht="20" thickBot="1">
      <c r="A1442" t="str">
        <f t="shared" si="81"/>
        <v>DIS Operating expense</v>
      </c>
      <c r="B1442" s="119" t="s">
        <v>184</v>
      </c>
      <c r="C1442" s="58" t="s">
        <v>654</v>
      </c>
      <c r="D1442" s="179" t="s">
        <v>654</v>
      </c>
      <c r="E1442" s="187" t="s">
        <v>1047</v>
      </c>
      <c r="F1442" s="188">
        <v>2.81E-2</v>
      </c>
      <c r="G1442" s="106" t="str">
        <f>LEFT(E1442,I1442-1)</f>
        <v>5.50</v>
      </c>
      <c r="H1442" s="106" t="str">
        <f>RIGHT(E1442,1)</f>
        <v>B</v>
      </c>
      <c r="I1442" s="110">
        <f>IF(FIND(H1442,E1442)=OR(1,2,3,4,5,6,7,8,9,0),FIND(H1442,E1442)+1,FIND(H1442,E1442))</f>
        <v>5</v>
      </c>
      <c r="J1442" s="4">
        <f>IF(H1442="B",G1442*1000000000,IF(H1442="M",G1442*1000000,E1442))</f>
        <v>5500000000</v>
      </c>
      <c r="K1442" s="54" t="s">
        <v>693</v>
      </c>
    </row>
    <row r="1443" spans="1:11" ht="39" thickBot="1">
      <c r="A1443" t="str">
        <f t="shared" si="81"/>
        <v xml:space="preserve">DIS </v>
      </c>
      <c r="B1443" s="119" t="s">
        <v>184</v>
      </c>
      <c r="C1443" s="58"/>
      <c r="D1443" s="180" t="s">
        <v>655</v>
      </c>
      <c r="E1443" s="184"/>
      <c r="F1443" s="189"/>
      <c r="G1443" s="106"/>
      <c r="H1443" s="106"/>
      <c r="I1443" s="110"/>
      <c r="K1443" s="54" t="s">
        <v>694</v>
      </c>
    </row>
    <row r="1444" spans="1:11" ht="20" thickBot="1">
      <c r="A1444" t="str">
        <f t="shared" si="81"/>
        <v>DIS Net income</v>
      </c>
      <c r="B1444" s="119" t="s">
        <v>184</v>
      </c>
      <c r="C1444" s="58" t="s">
        <v>656</v>
      </c>
      <c r="D1444" s="179" t="s">
        <v>656</v>
      </c>
      <c r="E1444" s="187" t="s">
        <v>1048</v>
      </c>
      <c r="F1444" s="188">
        <v>0.74239999999999995</v>
      </c>
      <c r="G1444" s="106" t="str">
        <f>LEFT(E1444,I1444-1)</f>
        <v>460.00</v>
      </c>
      <c r="H1444" s="106" t="str">
        <f>RIGHT(E1444,1)</f>
        <v>M</v>
      </c>
      <c r="I1444" s="110">
        <f>IF(FIND(H1444,E1444)=OR(1,2,3,4,5,6,7,8,9,0),FIND(H1444,E1444)+1,FIND(H1444,E1444))</f>
        <v>7</v>
      </c>
      <c r="J1444" s="4">
        <f>IF(H1444="B",G1444*1000000000,IF(H1444="M",G1444*1000000,E1444))</f>
        <v>460000000</v>
      </c>
      <c r="K1444" s="54" t="s">
        <v>33</v>
      </c>
    </row>
    <row r="1445" spans="1:11" ht="58" thickBot="1">
      <c r="A1445" t="str">
        <f t="shared" si="81"/>
        <v xml:space="preserve">DIS </v>
      </c>
      <c r="B1445" s="119" t="s">
        <v>184</v>
      </c>
      <c r="C1445" s="58"/>
      <c r="D1445" s="180" t="s">
        <v>657</v>
      </c>
      <c r="E1445" s="184"/>
      <c r="F1445" s="189"/>
      <c r="G1445" s="106"/>
      <c r="H1445" s="106"/>
      <c r="I1445" s="110"/>
      <c r="K1445" s="54" t="s">
        <v>695</v>
      </c>
    </row>
    <row r="1446" spans="1:11" ht="20" thickBot="1">
      <c r="A1446" t="str">
        <f t="shared" si="81"/>
        <v>DIS Net profit margin</v>
      </c>
      <c r="B1446" s="119" t="s">
        <v>184</v>
      </c>
      <c r="C1446" s="58" t="s">
        <v>658</v>
      </c>
      <c r="D1446" s="179" t="s">
        <v>658</v>
      </c>
      <c r="E1446" s="187">
        <v>2.04</v>
      </c>
      <c r="F1446" s="188">
        <v>0.6452</v>
      </c>
      <c r="G1446" s="106" t="str">
        <f>LEFT(E1446,I1446-1)</f>
        <v>2.0</v>
      </c>
      <c r="H1446" s="106" t="str">
        <f>RIGHT(E1446,1)</f>
        <v>4</v>
      </c>
      <c r="I1446" s="110">
        <f>IF(FIND(H1446,E1446)=OR(1,2,3,4,5,6,7,8,9,0),FIND(H1446,E1446)+1,FIND(H1446,E1446))</f>
        <v>4</v>
      </c>
      <c r="J1446" s="4">
        <f>IF(H1446="B",G1446*1000000000,IF(H1446="M",G1446*1000000,E1446))</f>
        <v>2.04</v>
      </c>
      <c r="K1446" s="54" t="s">
        <v>696</v>
      </c>
    </row>
    <row r="1447" spans="1:11" ht="39" thickBot="1">
      <c r="A1447" t="str">
        <f t="shared" si="81"/>
        <v xml:space="preserve">DIS </v>
      </c>
      <c r="B1447" s="119" t="s">
        <v>184</v>
      </c>
      <c r="C1447" s="58"/>
      <c r="D1447" s="180" t="s">
        <v>659</v>
      </c>
      <c r="E1447" s="184"/>
      <c r="F1447" s="189"/>
      <c r="G1447" s="106"/>
      <c r="H1447" s="106"/>
      <c r="I1447" s="110"/>
      <c r="K1447" s="54" t="s">
        <v>697</v>
      </c>
    </row>
    <row r="1448" spans="1:11" ht="20" thickBot="1">
      <c r="A1448" t="str">
        <f t="shared" si="81"/>
        <v>DIS EPS</v>
      </c>
      <c r="B1448" s="119" t="s">
        <v>184</v>
      </c>
      <c r="C1448" s="58" t="s">
        <v>113</v>
      </c>
      <c r="D1448" s="179" t="s">
        <v>112</v>
      </c>
      <c r="E1448" s="187">
        <v>1.1399999999999999</v>
      </c>
      <c r="F1448" s="188">
        <v>0.39019999999999999</v>
      </c>
      <c r="G1448" s="106" t="str">
        <f>LEFT(E1448,I1448-1)</f>
        <v>1.1</v>
      </c>
      <c r="H1448" s="106" t="str">
        <f>RIGHT(E1448,1)</f>
        <v>4</v>
      </c>
      <c r="I1448" s="110">
        <f>IF(FIND(H1448,E1448)=OR(1,2,3,4,5,6,7,8,9,0),FIND(H1448,E1448)+1,FIND(H1448,E1448))</f>
        <v>4</v>
      </c>
      <c r="J1448" s="4">
        <f>IF(H1448="B",G1448*1000000000,IF(H1448="M",G1448*1000000,E1448))</f>
        <v>1.1399999999999999</v>
      </c>
      <c r="K1448" s="54" t="s">
        <v>698</v>
      </c>
    </row>
    <row r="1449" spans="1:11" ht="39" thickBot="1">
      <c r="A1449" t="str">
        <f t="shared" si="81"/>
        <v xml:space="preserve">DIS </v>
      </c>
      <c r="B1449" s="119" t="s">
        <v>184</v>
      </c>
      <c r="C1449" s="58"/>
      <c r="D1449" s="180" t="s">
        <v>660</v>
      </c>
      <c r="E1449" s="184"/>
      <c r="F1449" s="189"/>
      <c r="G1449" s="106"/>
      <c r="H1449" s="106"/>
      <c r="I1449" s="110"/>
      <c r="K1449" s="54" t="s">
        <v>699</v>
      </c>
    </row>
    <row r="1450" spans="1:11" ht="20" thickBot="1">
      <c r="A1450" t="str">
        <f t="shared" si="81"/>
        <v>DIS EBITDA</v>
      </c>
      <c r="B1450" s="119" t="s">
        <v>184</v>
      </c>
      <c r="C1450" s="58" t="s">
        <v>126</v>
      </c>
      <c r="D1450" s="179" t="s">
        <v>126</v>
      </c>
      <c r="E1450" s="187" t="s">
        <v>755</v>
      </c>
      <c r="F1450" s="188">
        <v>0.15579999999999999</v>
      </c>
      <c r="G1450" s="106" t="str">
        <f>LEFT(E1450,I1450-1)</f>
        <v>4.13</v>
      </c>
      <c r="H1450" s="106" t="str">
        <f>RIGHT(E1450,1)</f>
        <v>B</v>
      </c>
      <c r="I1450" s="110">
        <f>IF(FIND(H1450,E1450)=OR(1,2,3,4,5,6,7,8,9,0),FIND(H1450,E1450)+1,FIND(H1450,E1450))</f>
        <v>5</v>
      </c>
      <c r="J1450" s="4">
        <f>IF(H1450="B",G1450*1000000000,IF(H1450="M",G1450*1000000,E1450))</f>
        <v>4130000000</v>
      </c>
      <c r="K1450" s="54" t="s">
        <v>126</v>
      </c>
    </row>
    <row r="1451" spans="1:11" ht="77" thickBot="1">
      <c r="A1451" t="str">
        <f t="shared" si="81"/>
        <v xml:space="preserve">DIS </v>
      </c>
      <c r="B1451" s="119" t="s">
        <v>184</v>
      </c>
      <c r="C1451" s="58"/>
      <c r="D1451" s="180" t="s">
        <v>661</v>
      </c>
      <c r="E1451" s="184"/>
      <c r="F1451" s="189"/>
      <c r="G1451" s="106"/>
      <c r="H1451" s="106"/>
      <c r="I1451" s="110"/>
      <c r="K1451" s="54" t="s">
        <v>700</v>
      </c>
    </row>
    <row r="1452" spans="1:11" ht="20" thickBot="1">
      <c r="A1452" t="str">
        <f t="shared" si="81"/>
        <v>DIS Tax</v>
      </c>
      <c r="B1452" s="119" t="s">
        <v>184</v>
      </c>
      <c r="C1452" s="58" t="s">
        <v>725</v>
      </c>
      <c r="D1452" s="179" t="s">
        <v>662</v>
      </c>
      <c r="E1452" s="190">
        <v>0.40510000000000002</v>
      </c>
      <c r="F1452" s="187" t="s">
        <v>664</v>
      </c>
      <c r="G1452" s="106" t="str">
        <f>LEFT(E1452,I1452-1)</f>
        <v>0.405</v>
      </c>
      <c r="H1452" s="106" t="str">
        <f>RIGHT(E1452,1)</f>
        <v>1</v>
      </c>
      <c r="I1452" s="110">
        <f>IF(FIND(H1452,E1452)=OR(1,2,3,4,5,6,7,8,9,0),FIND(H1452,E1452)+1,FIND(H1452,E1452))</f>
        <v>6</v>
      </c>
      <c r="J1452" s="4">
        <f>IF(H1452="B",G1452*1000000000,IF(H1452="M",G1452*1000000,E1452))</f>
        <v>0.40510000000000002</v>
      </c>
      <c r="K1452" s="54" t="s">
        <v>701</v>
      </c>
    </row>
    <row r="1453" spans="1:11" ht="20" thickBot="1">
      <c r="A1453" t="str">
        <f t="shared" si="81"/>
        <v xml:space="preserve">DIS </v>
      </c>
      <c r="B1453" s="119" t="s">
        <v>184</v>
      </c>
      <c r="C1453" s="58"/>
      <c r="D1453" s="182" t="s">
        <v>663</v>
      </c>
      <c r="E1453" s="191"/>
      <c r="F1453" s="192"/>
      <c r="G1453" s="107"/>
      <c r="H1453" s="107"/>
      <c r="I1453" s="111"/>
    </row>
    <row r="1454" spans="1:11" ht="19" thickBot="1">
      <c r="A1454" t="str">
        <f t="shared" si="81"/>
        <v xml:space="preserve">DIS </v>
      </c>
      <c r="B1454" s="119" t="s">
        <v>184</v>
      </c>
      <c r="C1454" s="58"/>
    </row>
    <row r="1455" spans="1:11" ht="27" thickBot="1">
      <c r="A1455" t="str">
        <f t="shared" si="81"/>
        <v>DIS Balance Sheet</v>
      </c>
      <c r="B1455" s="119" t="s">
        <v>184</v>
      </c>
      <c r="C1455" s="57" t="s">
        <v>706</v>
      </c>
      <c r="D1455" s="183" t="s">
        <v>650</v>
      </c>
      <c r="E1455" s="181" t="s">
        <v>1537</v>
      </c>
      <c r="F1455" s="185" t="s">
        <v>651</v>
      </c>
      <c r="G1455" s="105"/>
      <c r="H1455" s="105"/>
      <c r="I1455" s="109"/>
    </row>
    <row r="1456" spans="1:11" ht="19" thickBot="1">
      <c r="A1456" t="str">
        <f t="shared" si="81"/>
        <v xml:space="preserve">DIS </v>
      </c>
      <c r="B1456" s="119" t="s">
        <v>184</v>
      </c>
      <c r="C1456" s="58"/>
      <c r="D1456" s="184"/>
      <c r="E1456" s="178" t="s">
        <v>1045</v>
      </c>
      <c r="F1456" s="186"/>
      <c r="G1456" s="105"/>
      <c r="H1456" s="105"/>
      <c r="I1456" s="109"/>
    </row>
    <row r="1457" spans="1:11" ht="20" thickBot="1">
      <c r="A1457" t="str">
        <f t="shared" si="81"/>
        <v>DIS Cash and short-term investments</v>
      </c>
      <c r="B1457" s="119" t="s">
        <v>184</v>
      </c>
      <c r="C1457" s="58" t="s">
        <v>665</v>
      </c>
      <c r="D1457" s="179" t="s">
        <v>665</v>
      </c>
      <c r="E1457" s="187" t="s">
        <v>1049</v>
      </c>
      <c r="F1457" s="188">
        <v>-0.57679999999999998</v>
      </c>
      <c r="G1457" s="106" t="str">
        <f>LEFT(E1457,I1457-1)</f>
        <v>6.00</v>
      </c>
      <c r="H1457" s="106" t="str">
        <f>RIGHT(E1457,1)</f>
        <v>B</v>
      </c>
      <c r="I1457" s="110">
        <f>IF(FIND(H1457,E1457)=OR(1,2,3,4,5,6,7,8,9,0),FIND(H1457,E1457)+1,FIND(H1457,E1457))</f>
        <v>5</v>
      </c>
      <c r="J1457" s="4">
        <f t="shared" ref="J1457:J1458" si="82">IF(H1457="B",G1457*1000000000,IF(H1457="M",G1457*1000000,E1457))</f>
        <v>6000000000</v>
      </c>
      <c r="K1457" s="54" t="s">
        <v>702</v>
      </c>
    </row>
    <row r="1458" spans="1:11" ht="39" thickBot="1">
      <c r="A1458" t="str">
        <f t="shared" si="81"/>
        <v xml:space="preserve">DIS </v>
      </c>
      <c r="B1458" s="119" t="s">
        <v>184</v>
      </c>
      <c r="C1458" s="58"/>
      <c r="D1458" s="180" t="s">
        <v>666</v>
      </c>
      <c r="E1458" s="184"/>
      <c r="F1458" s="189"/>
      <c r="G1458" s="106"/>
      <c r="H1458" s="106"/>
      <c r="I1458" s="110"/>
      <c r="J1458" s="4">
        <f t="shared" si="82"/>
        <v>0</v>
      </c>
    </row>
    <row r="1459" spans="1:11" ht="20" thickBot="1">
      <c r="A1459" t="str">
        <f t="shared" si="81"/>
        <v>DIS Total assets</v>
      </c>
      <c r="B1459" s="119" t="s">
        <v>184</v>
      </c>
      <c r="C1459" s="58" t="s">
        <v>667</v>
      </c>
      <c r="D1459" s="179" t="s">
        <v>667</v>
      </c>
      <c r="E1459" s="187" t="s">
        <v>1050</v>
      </c>
      <c r="F1459" s="188">
        <v>-4.5499999999999999E-2</v>
      </c>
      <c r="G1459" s="106" t="str">
        <f>LEFT(E1459,I1459-1)</f>
        <v>196.22</v>
      </c>
      <c r="H1459" s="106" t="str">
        <f>RIGHT(E1459,1)</f>
        <v>B</v>
      </c>
      <c r="I1459" s="110">
        <f>IF(FIND(H1459,E1459)=OR(1,2,3,4,5,6,7,8,9,0),FIND(H1459,E1459)+1,FIND(H1459,E1459))</f>
        <v>7</v>
      </c>
      <c r="K1459" s="54" t="s">
        <v>703</v>
      </c>
    </row>
    <row r="1460" spans="1:11" ht="20" thickBot="1">
      <c r="A1460" t="str">
        <f t="shared" si="81"/>
        <v xml:space="preserve">DIS </v>
      </c>
      <c r="B1460" s="119" t="s">
        <v>184</v>
      </c>
      <c r="C1460" s="58"/>
      <c r="D1460" s="180" t="s">
        <v>668</v>
      </c>
      <c r="E1460" s="184"/>
      <c r="F1460" s="189"/>
      <c r="G1460" s="106"/>
      <c r="H1460" s="106"/>
      <c r="I1460" s="110"/>
    </row>
    <row r="1461" spans="1:11" ht="20" thickBot="1">
      <c r="A1461" t="str">
        <f t="shared" si="81"/>
        <v>DIS Total debt</v>
      </c>
      <c r="B1461" s="119" t="s">
        <v>184</v>
      </c>
      <c r="C1461" s="58" t="s">
        <v>723</v>
      </c>
      <c r="D1461" s="179" t="s">
        <v>669</v>
      </c>
      <c r="E1461" s="187" t="s">
        <v>1051</v>
      </c>
      <c r="F1461" s="188">
        <v>-2.0199999999999999E-2</v>
      </c>
      <c r="G1461" s="106" t="str">
        <f>LEFT(E1461,I1461-1)</f>
        <v>90.70</v>
      </c>
      <c r="H1461" s="106" t="str">
        <f>RIGHT(E1461,1)</f>
        <v>B</v>
      </c>
      <c r="I1461" s="110">
        <f>IF(FIND(H1461,E1461)=OR(1,2,3,4,5,6,7,8,9,0),FIND(H1461,E1461)+1,FIND(H1461,E1461))</f>
        <v>6</v>
      </c>
      <c r="J1461" s="4">
        <f>IF(H1461="B",G1461*1000000000,IF(H1461="M",G1461*1000000,E1461))</f>
        <v>90700000000</v>
      </c>
      <c r="K1461" s="54" t="s">
        <v>704</v>
      </c>
    </row>
    <row r="1462" spans="1:11" ht="20" thickBot="1">
      <c r="A1462" t="str">
        <f t="shared" si="81"/>
        <v xml:space="preserve">DIS </v>
      </c>
      <c r="B1462" s="119" t="s">
        <v>184</v>
      </c>
      <c r="C1462" s="58"/>
      <c r="D1462" s="180" t="s">
        <v>670</v>
      </c>
      <c r="E1462" s="184"/>
      <c r="F1462" s="189"/>
      <c r="G1462" s="106"/>
      <c r="H1462" s="106"/>
      <c r="I1462" s="110"/>
    </row>
    <row r="1463" spans="1:11" ht="20" thickBot="1">
      <c r="A1463" t="str">
        <f t="shared" si="81"/>
        <v>DIS Total equity</v>
      </c>
      <c r="B1463" s="119" t="s">
        <v>184</v>
      </c>
      <c r="C1463" s="58" t="s">
        <v>671</v>
      </c>
      <c r="D1463" s="179" t="s">
        <v>671</v>
      </c>
      <c r="E1463" s="187" t="s">
        <v>1052</v>
      </c>
      <c r="F1463" s="187" t="s">
        <v>664</v>
      </c>
      <c r="G1463" s="106" t="str">
        <f>LEFT(E1463,I1463-1)</f>
        <v>105.52</v>
      </c>
      <c r="H1463" s="106" t="str">
        <f>RIGHT(E1463,1)</f>
        <v>B</v>
      </c>
      <c r="I1463" s="110">
        <f>IF(FIND(H1463,E1463)=OR(1,2,3,4,5,6,7,8,9,0),FIND(H1463,E1463)+1,FIND(H1463,E1463))</f>
        <v>7</v>
      </c>
      <c r="J1463" s="4">
        <f>IF(H1463="B",G1463*1000000000,IF(H1463="M",G1463*1000000,E1463))</f>
        <v>105520000000</v>
      </c>
      <c r="K1463" s="54" t="s">
        <v>713</v>
      </c>
    </row>
    <row r="1464" spans="1:11" ht="39" thickBot="1">
      <c r="A1464" t="str">
        <f t="shared" si="81"/>
        <v xml:space="preserve">DIS </v>
      </c>
      <c r="B1464" s="119" t="s">
        <v>184</v>
      </c>
      <c r="C1464" s="58"/>
      <c r="D1464" s="180" t="s">
        <v>672</v>
      </c>
      <c r="E1464" s="184"/>
      <c r="F1464" s="184"/>
      <c r="G1464" s="107"/>
      <c r="H1464" s="107"/>
      <c r="I1464" s="111"/>
    </row>
    <row r="1465" spans="1:11" ht="20" thickBot="1">
      <c r="A1465" t="str">
        <f t="shared" si="81"/>
        <v>DIS Shares outstanding</v>
      </c>
      <c r="B1465" s="119" t="s">
        <v>184</v>
      </c>
      <c r="C1465" s="58" t="s">
        <v>673</v>
      </c>
      <c r="D1465" s="179" t="s">
        <v>673</v>
      </c>
      <c r="E1465" s="187" t="s">
        <v>1053</v>
      </c>
      <c r="F1465" s="187" t="s">
        <v>664</v>
      </c>
      <c r="G1465" s="106" t="str">
        <f>LEFT(E1465,I1465-1)</f>
        <v>1.81</v>
      </c>
      <c r="H1465" s="106" t="str">
        <f>RIGHT(E1465,1)</f>
        <v>B</v>
      </c>
      <c r="I1465" s="110">
        <f>IF(FIND(H1465,E1465)=OR(1,2,3,4,5,6,7,8,9,0),FIND(H1465,E1465)+1,FIND(H1465,E1465))</f>
        <v>5</v>
      </c>
      <c r="J1465" s="4">
        <f>IF(H1465="B",G1465*1000000000,IF(H1465="M",G1465*1000000,E1465))</f>
        <v>1810000000</v>
      </c>
      <c r="K1465" s="54" t="s">
        <v>714</v>
      </c>
    </row>
    <row r="1466" spans="1:11" ht="39" thickBot="1">
      <c r="A1466" t="str">
        <f t="shared" si="81"/>
        <v xml:space="preserve">DIS </v>
      </c>
      <c r="B1466" s="119" t="s">
        <v>184</v>
      </c>
      <c r="C1466" s="58"/>
      <c r="D1466" s="180" t="s">
        <v>674</v>
      </c>
      <c r="E1466" s="184"/>
      <c r="F1466" s="184"/>
      <c r="G1466" s="107"/>
      <c r="H1466" s="107"/>
      <c r="I1466" s="111"/>
    </row>
    <row r="1467" spans="1:11" ht="20" thickBot="1">
      <c r="A1467" t="str">
        <f t="shared" si="81"/>
        <v>DIS P/BV</v>
      </c>
      <c r="B1467" s="119" t="s">
        <v>184</v>
      </c>
      <c r="C1467" s="58" t="s">
        <v>105</v>
      </c>
      <c r="D1467" s="179" t="s">
        <v>675</v>
      </c>
      <c r="E1467" s="187">
        <v>2</v>
      </c>
      <c r="F1467" s="187" t="s">
        <v>664</v>
      </c>
      <c r="G1467" s="106" t="str">
        <f>LEFT(E1467,I1467-1)</f>
        <v/>
      </c>
      <c r="H1467" s="106" t="str">
        <f>RIGHT(E1467,1)</f>
        <v>2</v>
      </c>
      <c r="I1467" s="110">
        <f>IF(FIND(H1467,E1467)=OR(1,2,3,4,5,6,7,8,9,0),FIND(H1467,E1467)+1,FIND(H1467,E1467))</f>
        <v>1</v>
      </c>
      <c r="J1467" s="4">
        <f>IF(H1467="B",G1467*1000000000,IF(H1467="M",G1467*1000000,E1467))</f>
        <v>2</v>
      </c>
      <c r="K1467" s="54" t="s">
        <v>715</v>
      </c>
    </row>
    <row r="1468" spans="1:11" ht="58" thickBot="1">
      <c r="A1468" t="str">
        <f t="shared" si="81"/>
        <v xml:space="preserve">DIS </v>
      </c>
      <c r="B1468" s="119" t="s">
        <v>184</v>
      </c>
      <c r="C1468" s="58"/>
      <c r="D1468" s="180" t="s">
        <v>676</v>
      </c>
      <c r="E1468" s="184"/>
      <c r="F1468" s="184"/>
      <c r="G1468" s="107"/>
      <c r="H1468" s="107"/>
      <c r="I1468" s="111"/>
    </row>
    <row r="1469" spans="1:11" ht="20" thickBot="1">
      <c r="A1469" t="str">
        <f t="shared" si="81"/>
        <v>DIS Return on assets</v>
      </c>
      <c r="B1469" s="119" t="s">
        <v>184</v>
      </c>
      <c r="C1469" s="58" t="s">
        <v>677</v>
      </c>
      <c r="D1469" s="179" t="s">
        <v>677</v>
      </c>
      <c r="E1469" s="190">
        <v>3.61E-2</v>
      </c>
      <c r="F1469" s="187" t="s">
        <v>664</v>
      </c>
      <c r="G1469" s="106" t="str">
        <f>LEFT(E1469,I1469-1)</f>
        <v>0.036</v>
      </c>
      <c r="H1469" s="106" t="str">
        <f>RIGHT(E1469,1)</f>
        <v>1</v>
      </c>
      <c r="I1469" s="110">
        <f>IF(FIND(H1469,E1469)=OR(1,2,3,4,5,6,7,8,9,0),FIND(H1469,E1469)+1,FIND(H1469,E1469))</f>
        <v>6</v>
      </c>
      <c r="J1469" s="4">
        <f>IF(H1469="B",G1469*1000000000,IF(H1469="M",G1469*1000000,E1469))</f>
        <v>3.61E-2</v>
      </c>
      <c r="K1469" s="54" t="s">
        <v>716</v>
      </c>
    </row>
    <row r="1470" spans="1:11" ht="39" thickBot="1">
      <c r="A1470" t="str">
        <f t="shared" si="81"/>
        <v xml:space="preserve">DIS </v>
      </c>
      <c r="B1470" s="119" t="s">
        <v>184</v>
      </c>
      <c r="C1470" s="58"/>
      <c r="D1470" s="180" t="s">
        <v>678</v>
      </c>
      <c r="E1470" s="193"/>
      <c r="F1470" s="184"/>
      <c r="G1470" s="107"/>
      <c r="H1470" s="107"/>
      <c r="I1470" s="111"/>
    </row>
    <row r="1471" spans="1:11" ht="20" thickBot="1">
      <c r="A1471" t="str">
        <f t="shared" si="81"/>
        <v>DIS Return on capital</v>
      </c>
      <c r="B1471" s="119" t="s">
        <v>184</v>
      </c>
      <c r="C1471" s="58" t="s">
        <v>679</v>
      </c>
      <c r="D1471" s="179" t="s">
        <v>679</v>
      </c>
      <c r="E1471" s="190">
        <v>4.6199999999999998E-2</v>
      </c>
      <c r="F1471" s="187" t="s">
        <v>664</v>
      </c>
      <c r="G1471" s="106" t="str">
        <f>LEFT(E1471,I1471-1)</f>
        <v>0.046</v>
      </c>
      <c r="H1471" s="106" t="str">
        <f>RIGHT(E1471,1)</f>
        <v>2</v>
      </c>
      <c r="I1471" s="110">
        <f>IF(FIND(H1471,E1471)=OR(1,2,3,4,5,6,7,8,9,0),FIND(H1471,E1471)+1,FIND(H1471,E1471))</f>
        <v>6</v>
      </c>
      <c r="J1471" s="4">
        <f>IF(H1471="B",G1471*1000000000,IF(H1471="M",G1471*1000000,E1471))</f>
        <v>4.6199999999999998E-2</v>
      </c>
      <c r="K1471" s="54" t="s">
        <v>717</v>
      </c>
    </row>
    <row r="1472" spans="1:11" ht="39" thickBot="1">
      <c r="A1472" t="str">
        <f t="shared" si="81"/>
        <v xml:space="preserve">DIS </v>
      </c>
      <c r="B1472" s="119" t="s">
        <v>184</v>
      </c>
      <c r="C1472" s="58"/>
      <c r="D1472" s="182" t="s">
        <v>680</v>
      </c>
      <c r="E1472" s="191"/>
      <c r="F1472" s="192"/>
      <c r="G1472" s="107"/>
      <c r="H1472" s="107"/>
      <c r="I1472" s="111"/>
    </row>
    <row r="1473" spans="1:11" ht="19" thickBot="1">
      <c r="A1473" t="str">
        <f t="shared" si="81"/>
        <v xml:space="preserve">DIS </v>
      </c>
      <c r="B1473" s="119" t="s">
        <v>184</v>
      </c>
      <c r="C1473" s="58"/>
    </row>
    <row r="1474" spans="1:11" ht="27" thickBot="1">
      <c r="A1474" t="str">
        <f t="shared" si="81"/>
        <v>DIS Cash Flow</v>
      </c>
      <c r="B1474" s="119" t="s">
        <v>184</v>
      </c>
      <c r="C1474" s="57" t="s">
        <v>707</v>
      </c>
      <c r="D1474" s="183" t="s">
        <v>650</v>
      </c>
      <c r="E1474" s="181" t="s">
        <v>1537</v>
      </c>
      <c r="F1474" s="185" t="s">
        <v>651</v>
      </c>
      <c r="G1474" s="105"/>
      <c r="H1474" s="105"/>
      <c r="I1474" s="109"/>
    </row>
    <row r="1475" spans="1:11" ht="19" thickBot="1">
      <c r="A1475" t="str">
        <f t="shared" si="81"/>
        <v xml:space="preserve">DIS </v>
      </c>
      <c r="B1475" s="119" t="s">
        <v>184</v>
      </c>
      <c r="C1475" s="58"/>
      <c r="D1475" s="184"/>
      <c r="E1475" s="178" t="s">
        <v>1045</v>
      </c>
      <c r="F1475" s="186"/>
      <c r="G1475" s="105"/>
      <c r="H1475" s="105"/>
      <c r="I1475" s="109"/>
    </row>
    <row r="1476" spans="1:11" ht="20" thickBot="1">
      <c r="A1476" t="str">
        <f t="shared" si="81"/>
        <v>DIS Net income</v>
      </c>
      <c r="B1476" s="119" t="s">
        <v>184</v>
      </c>
      <c r="C1476" s="58" t="s">
        <v>656</v>
      </c>
      <c r="D1476" s="179" t="s">
        <v>656</v>
      </c>
      <c r="E1476" s="187" t="s">
        <v>1048</v>
      </c>
      <c r="F1476" s="188">
        <v>0.74239999999999995</v>
      </c>
      <c r="G1476" s="106" t="str">
        <f>LEFT(E1476,I1476-1)</f>
        <v>460.00</v>
      </c>
      <c r="H1476" s="106" t="str">
        <f>RIGHT(E1476,1)</f>
        <v>M</v>
      </c>
      <c r="I1476" s="110">
        <f>IF(FIND(H1476,E1476)=OR(1,2,3,4,5,6,7,8,9,0),FIND(H1476,E1476)+1,FIND(H1476,E1476))</f>
        <v>7</v>
      </c>
      <c r="J1476" s="4">
        <f>IF(H1476="B",G1476*1000000000,IF(H1476="M",G1476*1000000,E1476))</f>
        <v>460000000</v>
      </c>
      <c r="K1476" s="54" t="s">
        <v>33</v>
      </c>
    </row>
    <row r="1477" spans="1:11" ht="39" thickBot="1">
      <c r="A1477" t="str">
        <f t="shared" si="81"/>
        <v xml:space="preserve">DIS </v>
      </c>
      <c r="B1477" s="119" t="s">
        <v>184</v>
      </c>
      <c r="C1477" s="58"/>
      <c r="D1477" s="180" t="s">
        <v>657</v>
      </c>
      <c r="E1477" s="184"/>
      <c r="F1477" s="189"/>
      <c r="G1477" s="106"/>
      <c r="H1477" s="106"/>
      <c r="I1477" s="110"/>
    </row>
    <row r="1478" spans="1:11" ht="20" thickBot="1">
      <c r="A1478" t="str">
        <f t="shared" si="81"/>
        <v>DIS Cash from operations</v>
      </c>
      <c r="B1478" s="119" t="s">
        <v>184</v>
      </c>
      <c r="C1478" s="58" t="s">
        <v>681</v>
      </c>
      <c r="D1478" s="179" t="s">
        <v>681</v>
      </c>
      <c r="E1478" s="187" t="s">
        <v>1054</v>
      </c>
      <c r="F1478" s="188">
        <v>0.14910000000000001</v>
      </c>
      <c r="G1478" s="106" t="str">
        <f>LEFT(E1478,I1478-1)</f>
        <v>5.52</v>
      </c>
      <c r="H1478" s="106" t="str">
        <f>RIGHT(E1478,1)</f>
        <v>B</v>
      </c>
      <c r="I1478" s="110">
        <f>IF(FIND(H1478,E1478)=OR(1,2,3,4,5,6,7,8,9,0),FIND(H1478,E1478)+1,FIND(H1478,E1478))</f>
        <v>5</v>
      </c>
      <c r="J1478" s="4">
        <f>IF(H1478="B",G1478*1000000000,IF(H1478="M",G1478*1000000,E1478))</f>
        <v>5520000000</v>
      </c>
      <c r="K1478" s="54" t="s">
        <v>718</v>
      </c>
    </row>
    <row r="1479" spans="1:11" ht="20" thickBot="1">
      <c r="A1479" t="str">
        <f t="shared" si="81"/>
        <v xml:space="preserve">DIS </v>
      </c>
      <c r="B1479" s="119" t="s">
        <v>184</v>
      </c>
      <c r="C1479" s="58"/>
      <c r="D1479" s="180" t="s">
        <v>682</v>
      </c>
      <c r="E1479" s="184"/>
      <c r="F1479" s="189"/>
      <c r="G1479" s="106"/>
      <c r="H1479" s="106"/>
      <c r="I1479" s="110"/>
    </row>
    <row r="1480" spans="1:11" ht="20" thickBot="1">
      <c r="A1480" t="str">
        <f t="shared" si="81"/>
        <v>DIS Cash from investing</v>
      </c>
      <c r="B1480" s="119" t="s">
        <v>184</v>
      </c>
      <c r="C1480" s="58" t="s">
        <v>683</v>
      </c>
      <c r="D1480" s="179" t="s">
        <v>683</v>
      </c>
      <c r="E1480" s="187" t="s">
        <v>1055</v>
      </c>
      <c r="F1480" s="188">
        <v>-0.43130000000000002</v>
      </c>
      <c r="G1480" s="106" t="str">
        <f>LEFT(E1480,I1480-1)</f>
        <v>-1.98</v>
      </c>
      <c r="H1480" s="106" t="str">
        <f>RIGHT(E1480,1)</f>
        <v>B</v>
      </c>
      <c r="I1480" s="110">
        <f>IF(FIND(H1480,E1480)=OR(1,2,3,4,5,6,7,8,9,0),FIND(H1480,E1480)+1,FIND(H1480,E1480))</f>
        <v>6</v>
      </c>
      <c r="J1480" s="4">
        <f>IF(H1480="B",G1480*1000000000,IF(H1480="M",G1480*1000000,E1480))</f>
        <v>-1980000000</v>
      </c>
      <c r="K1480" s="54" t="s">
        <v>719</v>
      </c>
    </row>
    <row r="1481" spans="1:11" ht="39" thickBot="1">
      <c r="A1481" t="str">
        <f t="shared" si="81"/>
        <v xml:space="preserve">DIS </v>
      </c>
      <c r="B1481" s="119" t="s">
        <v>184</v>
      </c>
      <c r="C1481" s="58"/>
      <c r="D1481" s="180" t="s">
        <v>684</v>
      </c>
      <c r="E1481" s="184"/>
      <c r="F1481" s="189"/>
      <c r="G1481" s="106"/>
      <c r="H1481" s="106"/>
      <c r="I1481" s="110"/>
    </row>
    <row r="1482" spans="1:11" ht="20" thickBot="1">
      <c r="A1482" t="str">
        <f t="shared" si="81"/>
        <v>DIS Cash from financing</v>
      </c>
      <c r="B1482" s="119" t="s">
        <v>184</v>
      </c>
      <c r="C1482" s="58" t="s">
        <v>685</v>
      </c>
      <c r="D1482" s="179" t="s">
        <v>685</v>
      </c>
      <c r="E1482" s="187" t="s">
        <v>1056</v>
      </c>
      <c r="F1482" s="188">
        <v>-4.9732000000000003</v>
      </c>
      <c r="G1482" s="106" t="str">
        <f>LEFT(E1482,I1482-1)</f>
        <v>-3.57</v>
      </c>
      <c r="H1482" s="106" t="str">
        <f>RIGHT(E1482,1)</f>
        <v>B</v>
      </c>
      <c r="I1482" s="110">
        <f>IF(FIND(H1482,E1482)=OR(1,2,3,4,5,6,7,8,9,0),FIND(H1482,E1482)+1,FIND(H1482,E1482))</f>
        <v>6</v>
      </c>
      <c r="J1482" s="4">
        <f>IF(H1482="B",G1482*1000000000,IF(H1482="M",G1482*1000000,E1482))</f>
        <v>-3570000000</v>
      </c>
      <c r="K1482" s="54" t="s">
        <v>720</v>
      </c>
    </row>
    <row r="1483" spans="1:11" ht="39" thickBot="1">
      <c r="A1483" t="str">
        <f t="shared" si="81"/>
        <v xml:space="preserve">DIS </v>
      </c>
      <c r="B1483" s="119" t="s">
        <v>184</v>
      </c>
      <c r="C1483" s="58"/>
      <c r="D1483" s="180" t="s">
        <v>686</v>
      </c>
      <c r="E1483" s="184"/>
      <c r="F1483" s="189"/>
      <c r="G1483" s="106"/>
      <c r="H1483" s="106"/>
      <c r="I1483" s="110"/>
    </row>
    <row r="1484" spans="1:11" ht="20" thickBot="1">
      <c r="A1484" t="str">
        <f t="shared" si="81"/>
        <v>DIS Net change in cash</v>
      </c>
      <c r="B1484" s="119" t="s">
        <v>184</v>
      </c>
      <c r="C1484" s="58" t="s">
        <v>687</v>
      </c>
      <c r="D1484" s="179" t="s">
        <v>687</v>
      </c>
      <c r="E1484" s="187" t="s">
        <v>1057</v>
      </c>
      <c r="F1484" s="188">
        <v>-0.98050000000000004</v>
      </c>
      <c r="G1484" s="106" t="str">
        <f>LEFT(E1484,I1484-1)</f>
        <v>53.00</v>
      </c>
      <c r="H1484" s="106" t="str">
        <f>RIGHT(E1484,1)</f>
        <v>M</v>
      </c>
      <c r="I1484" s="110">
        <f>IF(FIND(H1484,E1484)=OR(1,2,3,4,5,6,7,8,9,0),FIND(H1484,E1484)+1,FIND(H1484,E1484))</f>
        <v>6</v>
      </c>
      <c r="J1484" s="4">
        <f>IF(H1484="B",G1484*1000000000,IF(H1484="M",G1484*1000000,E1484))</f>
        <v>53000000</v>
      </c>
      <c r="K1484" s="54" t="s">
        <v>721</v>
      </c>
    </row>
    <row r="1485" spans="1:11" ht="39" thickBot="1">
      <c r="A1485" t="str">
        <f t="shared" si="81"/>
        <v xml:space="preserve">DIS </v>
      </c>
      <c r="B1485" s="119" t="s">
        <v>184</v>
      </c>
      <c r="C1485" s="58"/>
      <c r="D1485" s="180" t="s">
        <v>688</v>
      </c>
      <c r="E1485" s="184"/>
      <c r="F1485" s="189"/>
      <c r="G1485" s="106"/>
      <c r="H1485" s="106"/>
      <c r="I1485" s="110"/>
    </row>
    <row r="1486" spans="1:11" ht="19">
      <c r="A1486" t="str">
        <f t="shared" si="81"/>
        <v>DIS Free cash flow</v>
      </c>
      <c r="B1486" s="119" t="s">
        <v>184</v>
      </c>
      <c r="C1486" s="58" t="s">
        <v>689</v>
      </c>
      <c r="D1486" s="179" t="s">
        <v>689</v>
      </c>
      <c r="E1486" s="187" t="s">
        <v>834</v>
      </c>
      <c r="F1486" s="188">
        <v>-0.32790000000000002</v>
      </c>
      <c r="G1486" s="106" t="str">
        <f>LEFT(E1486,I1486-1)</f>
        <v>1.30</v>
      </c>
      <c r="H1486" s="106" t="str">
        <f>RIGHT(E1486,1)</f>
        <v>B</v>
      </c>
      <c r="I1486" s="110">
        <f>IF(FIND(H1486,E1486)=OR(1,2,3,4,5,6,7,8,9,0),FIND(H1486,E1486)+1,FIND(H1486,E1486))</f>
        <v>5</v>
      </c>
      <c r="J1486" s="4">
        <f>IF(H1486="B",G1486*1000000000,IF(H1486="M",G1486*1000000,E1486))</f>
        <v>1300000000</v>
      </c>
      <c r="K1486" s="54" t="s">
        <v>722</v>
      </c>
    </row>
    <row r="1487" spans="1:11" ht="39" thickBot="1">
      <c r="A1487" t="str">
        <f t="shared" si="81"/>
        <v xml:space="preserve">DIS </v>
      </c>
      <c r="B1487" s="119" t="s">
        <v>184</v>
      </c>
      <c r="D1487" s="182" t="s">
        <v>690</v>
      </c>
      <c r="E1487" s="192"/>
      <c r="F1487" s="194"/>
    </row>
    <row r="1490" spans="1:11" ht="28">
      <c r="C1490" s="101" t="s">
        <v>804</v>
      </c>
    </row>
    <row r="1491" spans="1:11">
      <c r="A1491" t="str">
        <f t="shared" ref="A1491" si="83">_xlfn.CONCAT(B1491,C1491)</f>
        <v>NKE Web</v>
      </c>
      <c r="B1491" t="s">
        <v>186</v>
      </c>
      <c r="C1491" t="s">
        <v>850</v>
      </c>
      <c r="D1491" s="121" t="s">
        <v>805</v>
      </c>
    </row>
    <row r="1492" spans="1:11" ht="19" thickBot="1"/>
    <row r="1493" spans="1:11" ht="27" thickBot="1">
      <c r="A1493" t="str">
        <f t="shared" ref="A1493:A1542" si="84">_xlfn.CONCAT(B1493,C1493)</f>
        <v>NKE Income Statement</v>
      </c>
      <c r="B1493" s="119" t="s">
        <v>186</v>
      </c>
      <c r="C1493" s="57" t="s">
        <v>705</v>
      </c>
      <c r="D1493" s="183" t="s">
        <v>650</v>
      </c>
      <c r="E1493" s="181" t="s">
        <v>1538</v>
      </c>
      <c r="F1493" s="185" t="s">
        <v>651</v>
      </c>
    </row>
    <row r="1494" spans="1:11" ht="19" customHeight="1" thickBot="1">
      <c r="A1494" t="str">
        <f t="shared" si="84"/>
        <v xml:space="preserve">NKE </v>
      </c>
      <c r="B1494" s="119" t="s">
        <v>186</v>
      </c>
      <c r="C1494" s="58"/>
      <c r="D1494" s="184"/>
      <c r="E1494" s="178" t="s">
        <v>1269</v>
      </c>
      <c r="F1494" s="186"/>
    </row>
    <row r="1495" spans="1:11" ht="20" thickBot="1">
      <c r="A1495" t="str">
        <f t="shared" si="84"/>
        <v>NKE Sales</v>
      </c>
      <c r="B1495" s="119" t="s">
        <v>186</v>
      </c>
      <c r="C1495" s="58" t="s">
        <v>124</v>
      </c>
      <c r="D1495" s="179" t="s">
        <v>652</v>
      </c>
      <c r="E1495" s="187" t="s">
        <v>1270</v>
      </c>
      <c r="F1495" s="188">
        <v>-7.7200000000000005E-2</v>
      </c>
      <c r="G1495" s="106" t="str">
        <f>LEFT(E1495,I1495-1)</f>
        <v>12.35</v>
      </c>
      <c r="H1495" s="106" t="str">
        <f>RIGHT(E1495,1)</f>
        <v>B</v>
      </c>
      <c r="I1495" s="110">
        <f>IF(FIND(H1495,E1495)=OR(1,2,3,4,5,6,7,8,9,0),FIND(H1495,E1495)+1,FIND(H1495,E1495))</f>
        <v>6</v>
      </c>
      <c r="J1495" s="4">
        <f>IF(H1495="B",G1495*1000000000,IF(H1495="M",G1495*1000000,E1495))</f>
        <v>12350000000</v>
      </c>
      <c r="K1495" s="54" t="s">
        <v>691</v>
      </c>
    </row>
    <row r="1496" spans="1:11" ht="58" thickBot="1">
      <c r="A1496" t="str">
        <f t="shared" si="84"/>
        <v xml:space="preserve">NKE </v>
      </c>
      <c r="B1496" s="119" t="s">
        <v>186</v>
      </c>
      <c r="C1496" s="58"/>
      <c r="D1496" s="180" t="s">
        <v>653</v>
      </c>
      <c r="E1496" s="184"/>
      <c r="F1496" s="189"/>
      <c r="G1496" s="106"/>
      <c r="H1496" s="106"/>
      <c r="I1496" s="110"/>
      <c r="K1496" s="54" t="s">
        <v>692</v>
      </c>
    </row>
    <row r="1497" spans="1:11" ht="20" thickBot="1">
      <c r="A1497" t="str">
        <f t="shared" si="84"/>
        <v>NKE Operating expense</v>
      </c>
      <c r="B1497" s="119" t="s">
        <v>186</v>
      </c>
      <c r="C1497" s="58" t="s">
        <v>654</v>
      </c>
      <c r="D1497" s="179" t="s">
        <v>654</v>
      </c>
      <c r="E1497" s="187" t="s">
        <v>1271</v>
      </c>
      <c r="F1497" s="188">
        <v>-3.4000000000000002E-2</v>
      </c>
      <c r="G1497" s="106" t="str">
        <f>LEFT(E1497,I1497-1)</f>
        <v>4.00</v>
      </c>
      <c r="H1497" s="106" t="str">
        <f>RIGHT(E1497,1)</f>
        <v>B</v>
      </c>
      <c r="I1497" s="110">
        <f>IF(FIND(H1497,E1497)=OR(1,2,3,4,5,6,7,8,9,0),FIND(H1497,E1497)+1,FIND(H1497,E1497))</f>
        <v>5</v>
      </c>
      <c r="J1497" s="4">
        <f>IF(H1497="B",G1497*1000000000,IF(H1497="M",G1497*1000000,E1497))</f>
        <v>4000000000</v>
      </c>
      <c r="K1497" s="54" t="s">
        <v>693</v>
      </c>
    </row>
    <row r="1498" spans="1:11" ht="39" thickBot="1">
      <c r="A1498" t="str">
        <f t="shared" si="84"/>
        <v xml:space="preserve">NKE </v>
      </c>
      <c r="B1498" s="119" t="s">
        <v>186</v>
      </c>
      <c r="C1498" s="58"/>
      <c r="D1498" s="180" t="s">
        <v>655</v>
      </c>
      <c r="E1498" s="184"/>
      <c r="F1498" s="189"/>
      <c r="G1498" s="106"/>
      <c r="H1498" s="106"/>
      <c r="I1498" s="110"/>
      <c r="K1498" s="54" t="s">
        <v>694</v>
      </c>
    </row>
    <row r="1499" spans="1:11" ht="20" thickBot="1">
      <c r="A1499" t="str">
        <f t="shared" si="84"/>
        <v>NKE Net income</v>
      </c>
      <c r="B1499" s="119" t="s">
        <v>186</v>
      </c>
      <c r="C1499" s="58" t="s">
        <v>656</v>
      </c>
      <c r="D1499" s="179" t="s">
        <v>656</v>
      </c>
      <c r="E1499" s="187" t="s">
        <v>1272</v>
      </c>
      <c r="F1499" s="188">
        <v>-0.26300000000000001</v>
      </c>
      <c r="G1499" s="106" t="str">
        <f>LEFT(E1499,I1499-1)</f>
        <v>1.16</v>
      </c>
      <c r="H1499" s="106" t="str">
        <f>RIGHT(E1499,1)</f>
        <v>B</v>
      </c>
      <c r="I1499" s="110">
        <f>IF(FIND(H1499,E1499)=OR(1,2,3,4,5,6,7,8,9,0),FIND(H1499,E1499)+1,FIND(H1499,E1499))</f>
        <v>5</v>
      </c>
      <c r="J1499" s="4">
        <f>IF(H1499="B",G1499*1000000000,IF(H1499="M",G1499*1000000,E1499))</f>
        <v>1160000000</v>
      </c>
      <c r="K1499" s="54" t="s">
        <v>33</v>
      </c>
    </row>
    <row r="1500" spans="1:11" ht="58" thickBot="1">
      <c r="A1500" t="str">
        <f t="shared" si="84"/>
        <v xml:space="preserve">NKE </v>
      </c>
      <c r="B1500" s="119" t="s">
        <v>186</v>
      </c>
      <c r="C1500" s="58"/>
      <c r="D1500" s="180" t="s">
        <v>657</v>
      </c>
      <c r="E1500" s="184"/>
      <c r="F1500" s="189"/>
      <c r="G1500" s="106"/>
      <c r="H1500" s="106"/>
      <c r="I1500" s="110"/>
      <c r="K1500" s="54" t="s">
        <v>695</v>
      </c>
    </row>
    <row r="1501" spans="1:11" ht="20" thickBot="1">
      <c r="A1501" t="str">
        <f t="shared" si="84"/>
        <v>NKE Net profit margin</v>
      </c>
      <c r="B1501" s="119" t="s">
        <v>186</v>
      </c>
      <c r="C1501" s="58" t="s">
        <v>658</v>
      </c>
      <c r="D1501" s="179" t="s">
        <v>658</v>
      </c>
      <c r="E1501" s="187">
        <v>9.41</v>
      </c>
      <c r="F1501" s="188">
        <v>-0.2019</v>
      </c>
      <c r="G1501" s="106" t="str">
        <f>LEFT(E1501,I1501-1)</f>
        <v>9.4</v>
      </c>
      <c r="H1501" s="106" t="str">
        <f>RIGHT(E1501,1)</f>
        <v>1</v>
      </c>
      <c r="I1501" s="110">
        <f>IF(FIND(H1501,E1501)=OR(1,2,3,4,5,6,7,8,9,0),FIND(H1501,E1501)+1,FIND(H1501,E1501))</f>
        <v>4</v>
      </c>
      <c r="J1501" s="4">
        <f>IF(H1501="B",G1501*1000000000,IF(H1501="M",G1501*1000000,E1501))</f>
        <v>9.41</v>
      </c>
      <c r="K1501" s="54" t="s">
        <v>696</v>
      </c>
    </row>
    <row r="1502" spans="1:11" ht="39" thickBot="1">
      <c r="A1502" t="str">
        <f t="shared" si="84"/>
        <v xml:space="preserve">NKE </v>
      </c>
      <c r="B1502" s="119" t="s">
        <v>186</v>
      </c>
      <c r="C1502" s="58"/>
      <c r="D1502" s="180" t="s">
        <v>659</v>
      </c>
      <c r="E1502" s="184"/>
      <c r="F1502" s="189"/>
      <c r="G1502" s="106"/>
      <c r="H1502" s="106"/>
      <c r="I1502" s="110"/>
      <c r="K1502" s="54" t="s">
        <v>697</v>
      </c>
    </row>
    <row r="1503" spans="1:11" ht="20" thickBot="1">
      <c r="A1503" t="str">
        <f t="shared" si="84"/>
        <v>NKE EPS</v>
      </c>
      <c r="B1503" s="119" t="s">
        <v>186</v>
      </c>
      <c r="C1503" s="58" t="s">
        <v>113</v>
      </c>
      <c r="D1503" s="179" t="s">
        <v>112</v>
      </c>
      <c r="E1503" s="187">
        <v>0.78</v>
      </c>
      <c r="F1503" s="188">
        <v>-0.2427</v>
      </c>
      <c r="G1503" s="106" t="str">
        <f>LEFT(E1503,I1503-1)</f>
        <v>0.7</v>
      </c>
      <c r="H1503" s="106" t="str">
        <f>RIGHT(E1503,1)</f>
        <v>8</v>
      </c>
      <c r="I1503" s="110">
        <f>IF(FIND(H1503,E1503)=OR(1,2,3,4,5,6,7,8,9,0),FIND(H1503,E1503)+1,FIND(H1503,E1503))</f>
        <v>4</v>
      </c>
      <c r="J1503" s="4">
        <f>IF(H1503="B",G1503*1000000000,IF(H1503="M",G1503*1000000,E1503))</f>
        <v>0.78</v>
      </c>
      <c r="K1503" s="54" t="s">
        <v>698</v>
      </c>
    </row>
    <row r="1504" spans="1:11" ht="39" thickBot="1">
      <c r="A1504" t="str">
        <f t="shared" si="84"/>
        <v xml:space="preserve">NKE </v>
      </c>
      <c r="B1504" s="119" t="s">
        <v>186</v>
      </c>
      <c r="C1504" s="58"/>
      <c r="D1504" s="180" t="s">
        <v>660</v>
      </c>
      <c r="E1504" s="184"/>
      <c r="F1504" s="189"/>
      <c r="G1504" s="106"/>
      <c r="H1504" s="106"/>
      <c r="I1504" s="110"/>
      <c r="K1504" s="54" t="s">
        <v>699</v>
      </c>
    </row>
    <row r="1505" spans="1:11" ht="20" thickBot="1">
      <c r="A1505" t="str">
        <f t="shared" si="84"/>
        <v>NKE EBITDA</v>
      </c>
      <c r="B1505" s="119" t="s">
        <v>186</v>
      </c>
      <c r="C1505" s="58" t="s">
        <v>126</v>
      </c>
      <c r="D1505" s="179" t="s">
        <v>126</v>
      </c>
      <c r="E1505" s="187" t="s">
        <v>1273</v>
      </c>
      <c r="F1505" s="188">
        <v>-0.219</v>
      </c>
      <c r="G1505" s="106" t="str">
        <f>LEFT(E1505,I1505-1)</f>
        <v>1.57</v>
      </c>
      <c r="H1505" s="106" t="str">
        <f>RIGHT(E1505,1)</f>
        <v>B</v>
      </c>
      <c r="I1505" s="110">
        <f>IF(FIND(H1505,E1505)=OR(1,2,3,4,5,6,7,8,9,0),FIND(H1505,E1505)+1,FIND(H1505,E1505))</f>
        <v>5</v>
      </c>
      <c r="J1505" s="4">
        <f>IF(H1505="B",G1505*1000000000,IF(H1505="M",G1505*1000000,E1505))</f>
        <v>1570000000</v>
      </c>
      <c r="K1505" s="54" t="s">
        <v>126</v>
      </c>
    </row>
    <row r="1506" spans="1:11" ht="77" thickBot="1">
      <c r="A1506" t="str">
        <f t="shared" si="84"/>
        <v xml:space="preserve">NKE </v>
      </c>
      <c r="B1506" s="119" t="s">
        <v>186</v>
      </c>
      <c r="C1506" s="58"/>
      <c r="D1506" s="180" t="s">
        <v>661</v>
      </c>
      <c r="E1506" s="184"/>
      <c r="F1506" s="189"/>
      <c r="G1506" s="106"/>
      <c r="H1506" s="106"/>
      <c r="I1506" s="110"/>
      <c r="K1506" s="54" t="s">
        <v>700</v>
      </c>
    </row>
    <row r="1507" spans="1:11" ht="20" thickBot="1">
      <c r="A1507" t="str">
        <f t="shared" si="84"/>
        <v>NKE Tax</v>
      </c>
      <c r="B1507" s="119" t="s">
        <v>186</v>
      </c>
      <c r="C1507" s="58" t="s">
        <v>725</v>
      </c>
      <c r="D1507" s="179" t="s">
        <v>662</v>
      </c>
      <c r="E1507" s="190">
        <v>0.1787</v>
      </c>
      <c r="F1507" s="187" t="s">
        <v>664</v>
      </c>
      <c r="G1507" s="106" t="str">
        <f>LEFT(E1507,I1507-1)</f>
        <v>0.1</v>
      </c>
      <c r="H1507" s="106" t="str">
        <f>RIGHT(E1507,1)</f>
        <v>7</v>
      </c>
      <c r="I1507" s="110">
        <f>IF(FIND(H1507,E1507)=OR(1,2,3,4,5,6,7,8,9,0),FIND(H1507,E1507)+1,FIND(H1507,E1507))</f>
        <v>4</v>
      </c>
      <c r="J1507" s="4">
        <f>IF(H1507="B",G1507*1000000000,IF(H1507="M",G1507*1000000,E1507))</f>
        <v>0.1787</v>
      </c>
      <c r="K1507" s="54" t="s">
        <v>701</v>
      </c>
    </row>
    <row r="1508" spans="1:11" ht="20" thickBot="1">
      <c r="A1508" t="str">
        <f t="shared" si="84"/>
        <v xml:space="preserve">NKE </v>
      </c>
      <c r="B1508" s="119" t="s">
        <v>186</v>
      </c>
      <c r="C1508" s="58"/>
      <c r="D1508" s="182" t="s">
        <v>663</v>
      </c>
      <c r="E1508" s="191"/>
      <c r="F1508" s="192"/>
      <c r="G1508" s="107"/>
      <c r="H1508" s="107"/>
      <c r="I1508" s="111"/>
    </row>
    <row r="1509" spans="1:11" ht="19" thickBot="1">
      <c r="A1509" t="str">
        <f t="shared" si="84"/>
        <v xml:space="preserve">NKE </v>
      </c>
      <c r="B1509" s="119" t="s">
        <v>186</v>
      </c>
      <c r="C1509" s="58"/>
    </row>
    <row r="1510" spans="1:11" ht="27" thickBot="1">
      <c r="A1510" t="str">
        <f t="shared" si="84"/>
        <v>NKE Balance Sheet</v>
      </c>
      <c r="B1510" s="119" t="s">
        <v>186</v>
      </c>
      <c r="C1510" s="57" t="s">
        <v>706</v>
      </c>
      <c r="D1510" s="183" t="s">
        <v>650</v>
      </c>
      <c r="E1510" s="181" t="s">
        <v>1538</v>
      </c>
      <c r="F1510" s="185" t="s">
        <v>651</v>
      </c>
      <c r="G1510" s="105"/>
      <c r="H1510" s="105"/>
      <c r="I1510" s="109"/>
    </row>
    <row r="1511" spans="1:11" ht="19" customHeight="1" thickBot="1">
      <c r="A1511" t="str">
        <f t="shared" si="84"/>
        <v xml:space="preserve">NKE </v>
      </c>
      <c r="B1511" s="119" t="s">
        <v>186</v>
      </c>
      <c r="C1511" s="58"/>
      <c r="D1511" s="184"/>
      <c r="E1511" s="178" t="s">
        <v>1269</v>
      </c>
      <c r="F1511" s="186"/>
      <c r="G1511" s="105"/>
      <c r="H1511" s="105"/>
      <c r="I1511" s="109"/>
    </row>
    <row r="1512" spans="1:11" ht="20" thickBot="1">
      <c r="A1512" t="str">
        <f t="shared" si="84"/>
        <v>NKE Cash and short-term investments</v>
      </c>
      <c r="B1512" s="119" t="s">
        <v>186</v>
      </c>
      <c r="C1512" s="58" t="s">
        <v>665</v>
      </c>
      <c r="D1512" s="179" t="s">
        <v>665</v>
      </c>
      <c r="E1512" s="187" t="s">
        <v>1274</v>
      </c>
      <c r="F1512" s="188">
        <v>-1.67E-2</v>
      </c>
      <c r="G1512" s="106" t="str">
        <f>LEFT(E1512,I1512-1)</f>
        <v>9.76</v>
      </c>
      <c r="H1512" s="106" t="str">
        <f>RIGHT(E1512,1)</f>
        <v>B</v>
      </c>
      <c r="I1512" s="110">
        <f>IF(FIND(H1512,E1512)=OR(1,2,3,4,5,6,7,8,9,0),FIND(H1512,E1512)+1,FIND(H1512,E1512))</f>
        <v>5</v>
      </c>
      <c r="J1512" s="4">
        <f t="shared" ref="J1512:J1513" si="85">IF(H1512="B",G1512*1000000000,IF(H1512="M",G1512*1000000,E1512))</f>
        <v>9760000000</v>
      </c>
      <c r="K1512" s="54" t="s">
        <v>702</v>
      </c>
    </row>
    <row r="1513" spans="1:11" ht="39" thickBot="1">
      <c r="A1513" t="str">
        <f t="shared" si="84"/>
        <v xml:space="preserve">NKE </v>
      </c>
      <c r="B1513" s="119" t="s">
        <v>186</v>
      </c>
      <c r="C1513" s="58"/>
      <c r="D1513" s="180" t="s">
        <v>666</v>
      </c>
      <c r="E1513" s="184"/>
      <c r="F1513" s="189"/>
      <c r="G1513" s="106"/>
      <c r="H1513" s="106"/>
      <c r="I1513" s="110"/>
      <c r="J1513" s="4">
        <f t="shared" si="85"/>
        <v>0</v>
      </c>
    </row>
    <row r="1514" spans="1:11" ht="20" thickBot="1">
      <c r="A1514" t="str">
        <f t="shared" si="84"/>
        <v>NKE Total assets</v>
      </c>
      <c r="B1514" s="119" t="s">
        <v>186</v>
      </c>
      <c r="C1514" s="58" t="s">
        <v>667</v>
      </c>
      <c r="D1514" s="179" t="s">
        <v>667</v>
      </c>
      <c r="E1514" s="187" t="s">
        <v>1275</v>
      </c>
      <c r="F1514" s="188">
        <v>2.0299999999999999E-2</v>
      </c>
      <c r="G1514" s="106" t="str">
        <f>LEFT(E1514,I1514-1)</f>
        <v>37.96</v>
      </c>
      <c r="H1514" s="106" t="str">
        <f>RIGHT(E1514,1)</f>
        <v>B</v>
      </c>
      <c r="I1514" s="110">
        <f>IF(FIND(H1514,E1514)=OR(1,2,3,4,5,6,7,8,9,0),FIND(H1514,E1514)+1,FIND(H1514,E1514))</f>
        <v>6</v>
      </c>
      <c r="K1514" s="54" t="s">
        <v>703</v>
      </c>
    </row>
    <row r="1515" spans="1:11" ht="20" thickBot="1">
      <c r="A1515" t="str">
        <f t="shared" si="84"/>
        <v xml:space="preserve">NKE </v>
      </c>
      <c r="B1515" s="119" t="s">
        <v>186</v>
      </c>
      <c r="C1515" s="58"/>
      <c r="D1515" s="180" t="s">
        <v>668</v>
      </c>
      <c r="E1515" s="184"/>
      <c r="F1515" s="189"/>
      <c r="G1515" s="106"/>
      <c r="H1515" s="106"/>
      <c r="I1515" s="110"/>
    </row>
    <row r="1516" spans="1:11" ht="20" thickBot="1">
      <c r="A1516" t="str">
        <f t="shared" si="84"/>
        <v>NKE Total debt</v>
      </c>
      <c r="B1516" s="119" t="s">
        <v>186</v>
      </c>
      <c r="C1516" s="58" t="s">
        <v>723</v>
      </c>
      <c r="D1516" s="179" t="s">
        <v>669</v>
      </c>
      <c r="E1516" s="187" t="s">
        <v>1276</v>
      </c>
      <c r="F1516" s="188">
        <v>3.7499999999999999E-2</v>
      </c>
      <c r="G1516" s="106" t="str">
        <f>LEFT(E1516,I1516-1)</f>
        <v>23.92</v>
      </c>
      <c r="H1516" s="106" t="str">
        <f>RIGHT(E1516,1)</f>
        <v>B</v>
      </c>
      <c r="I1516" s="110">
        <f>IF(FIND(H1516,E1516)=OR(1,2,3,4,5,6,7,8,9,0),FIND(H1516,E1516)+1,FIND(H1516,E1516))</f>
        <v>6</v>
      </c>
      <c r="J1516" s="4">
        <f>IF(H1516="B",G1516*1000000000,IF(H1516="M",G1516*1000000,E1516))</f>
        <v>23920000000</v>
      </c>
      <c r="K1516" s="54" t="s">
        <v>704</v>
      </c>
    </row>
    <row r="1517" spans="1:11" ht="20" thickBot="1">
      <c r="A1517" t="str">
        <f t="shared" si="84"/>
        <v xml:space="preserve">NKE </v>
      </c>
      <c r="B1517" s="119" t="s">
        <v>186</v>
      </c>
      <c r="C1517" s="58"/>
      <c r="D1517" s="180" t="s">
        <v>670</v>
      </c>
      <c r="E1517" s="184"/>
      <c r="F1517" s="189"/>
      <c r="G1517" s="106"/>
      <c r="H1517" s="106"/>
      <c r="I1517" s="110"/>
    </row>
    <row r="1518" spans="1:11" ht="20" thickBot="1">
      <c r="A1518" t="str">
        <f t="shared" si="84"/>
        <v>NKE Total equity</v>
      </c>
      <c r="B1518" s="119" t="s">
        <v>186</v>
      </c>
      <c r="C1518" s="58" t="s">
        <v>671</v>
      </c>
      <c r="D1518" s="179" t="s">
        <v>671</v>
      </c>
      <c r="E1518" s="187" t="s">
        <v>1277</v>
      </c>
      <c r="F1518" s="187" t="s">
        <v>664</v>
      </c>
      <c r="G1518" s="106" t="str">
        <f>LEFT(E1518,I1518-1)</f>
        <v>14.04</v>
      </c>
      <c r="H1518" s="106" t="str">
        <f>RIGHT(E1518,1)</f>
        <v>B</v>
      </c>
      <c r="I1518" s="110">
        <f>IF(FIND(H1518,E1518)=OR(1,2,3,4,5,6,7,8,9,0),FIND(H1518,E1518)+1,FIND(H1518,E1518))</f>
        <v>6</v>
      </c>
      <c r="J1518" s="4">
        <f>IF(H1518="B",G1518*1000000000,IF(H1518="M",G1518*1000000,E1518))</f>
        <v>14040000000</v>
      </c>
      <c r="K1518" s="54" t="s">
        <v>713</v>
      </c>
    </row>
    <row r="1519" spans="1:11" ht="39" thickBot="1">
      <c r="A1519" t="str">
        <f t="shared" si="84"/>
        <v xml:space="preserve">NKE </v>
      </c>
      <c r="B1519" s="119" t="s">
        <v>186</v>
      </c>
      <c r="C1519" s="58"/>
      <c r="D1519" s="180" t="s">
        <v>672</v>
      </c>
      <c r="E1519" s="184"/>
      <c r="F1519" s="184"/>
      <c r="G1519" s="107"/>
      <c r="H1519" s="107"/>
      <c r="I1519" s="111"/>
    </row>
    <row r="1520" spans="1:11" ht="20" thickBot="1">
      <c r="A1520" t="str">
        <f t="shared" si="84"/>
        <v>NKE Shares outstanding</v>
      </c>
      <c r="B1520" s="119" t="s">
        <v>186</v>
      </c>
      <c r="C1520" s="58" t="s">
        <v>673</v>
      </c>
      <c r="D1520" s="179" t="s">
        <v>673</v>
      </c>
      <c r="E1520" s="187" t="s">
        <v>1498</v>
      </c>
      <c r="F1520" s="187" t="s">
        <v>664</v>
      </c>
      <c r="G1520" s="106" t="str">
        <f>LEFT(E1520,I1520-1)</f>
        <v>1.48</v>
      </c>
      <c r="H1520" s="106" t="str">
        <f>RIGHT(E1520,1)</f>
        <v>B</v>
      </c>
      <c r="I1520" s="110">
        <f>IF(FIND(H1520,E1520)=OR(1,2,3,4,5,6,7,8,9,0),FIND(H1520,E1520)+1,FIND(H1520,E1520))</f>
        <v>5</v>
      </c>
      <c r="J1520" s="4">
        <f>IF(H1520="B",G1520*1000000000,IF(H1520="M",G1520*1000000,E1520))</f>
        <v>1480000000</v>
      </c>
      <c r="K1520" s="54" t="s">
        <v>714</v>
      </c>
    </row>
    <row r="1521" spans="1:11" ht="39" thickBot="1">
      <c r="A1521" t="str">
        <f t="shared" si="84"/>
        <v xml:space="preserve">NKE </v>
      </c>
      <c r="B1521" s="119" t="s">
        <v>186</v>
      </c>
      <c r="C1521" s="58"/>
      <c r="D1521" s="180" t="s">
        <v>674</v>
      </c>
      <c r="E1521" s="184"/>
      <c r="F1521" s="184"/>
      <c r="G1521" s="107"/>
      <c r="H1521" s="107"/>
      <c r="I1521" s="111"/>
    </row>
    <row r="1522" spans="1:11" ht="20" thickBot="1">
      <c r="A1522" t="str">
        <f t="shared" si="84"/>
        <v>NKE P/BV</v>
      </c>
      <c r="B1522" s="119" t="s">
        <v>186</v>
      </c>
      <c r="C1522" s="58" t="s">
        <v>105</v>
      </c>
      <c r="D1522" s="179" t="s">
        <v>675</v>
      </c>
      <c r="E1522" s="187">
        <v>7.84</v>
      </c>
      <c r="F1522" s="187" t="s">
        <v>664</v>
      </c>
      <c r="G1522" s="106" t="str">
        <f>LEFT(E1522,I1522-1)</f>
        <v>7.8</v>
      </c>
      <c r="H1522" s="106" t="str">
        <f>RIGHT(E1522,1)</f>
        <v>4</v>
      </c>
      <c r="I1522" s="110">
        <f>IF(FIND(H1522,E1522)=OR(1,2,3,4,5,6,7,8,9,0),FIND(H1522,E1522)+1,FIND(H1522,E1522))</f>
        <v>4</v>
      </c>
      <c r="J1522" s="4">
        <f>IF(H1522="B",G1522*1000000000,IF(H1522="M",G1522*1000000,E1522))</f>
        <v>7.84</v>
      </c>
      <c r="K1522" s="54" t="s">
        <v>715</v>
      </c>
    </row>
    <row r="1523" spans="1:11" ht="58" thickBot="1">
      <c r="A1523" t="str">
        <f t="shared" si="84"/>
        <v xml:space="preserve">NKE </v>
      </c>
      <c r="B1523" s="119" t="s">
        <v>186</v>
      </c>
      <c r="C1523" s="58"/>
      <c r="D1523" s="180" t="s">
        <v>676</v>
      </c>
      <c r="E1523" s="184"/>
      <c r="F1523" s="184"/>
      <c r="G1523" s="107"/>
      <c r="H1523" s="107"/>
      <c r="I1523" s="111"/>
    </row>
    <row r="1524" spans="1:11" ht="20" thickBot="1">
      <c r="A1524" t="str">
        <f t="shared" si="84"/>
        <v>NKE Return on assets</v>
      </c>
      <c r="B1524" s="119" t="s">
        <v>186</v>
      </c>
      <c r="C1524" s="58" t="s">
        <v>677</v>
      </c>
      <c r="D1524" s="179" t="s">
        <v>677</v>
      </c>
      <c r="E1524" s="190">
        <v>9.1300000000000006E-2</v>
      </c>
      <c r="F1524" s="187" t="s">
        <v>664</v>
      </c>
      <c r="G1524" s="106" t="str">
        <f>LEFT(E1524,I1524-1)</f>
        <v>0.091</v>
      </c>
      <c r="H1524" s="106" t="str">
        <f>RIGHT(E1524,1)</f>
        <v>3</v>
      </c>
      <c r="I1524" s="110">
        <f>IF(FIND(H1524,E1524)=OR(1,2,3,4,5,6,7,8,9,0),FIND(H1524,E1524)+1,FIND(H1524,E1524))</f>
        <v>6</v>
      </c>
      <c r="J1524" s="4">
        <f>IF(H1524="B",G1524*1000000000,IF(H1524="M",G1524*1000000,E1524))</f>
        <v>9.1300000000000006E-2</v>
      </c>
      <c r="K1524" s="54" t="s">
        <v>716</v>
      </c>
    </row>
    <row r="1525" spans="1:11" ht="39" thickBot="1">
      <c r="A1525" t="str">
        <f t="shared" si="84"/>
        <v xml:space="preserve">NKE </v>
      </c>
      <c r="B1525" s="119" t="s">
        <v>186</v>
      </c>
      <c r="C1525" s="58"/>
      <c r="D1525" s="180" t="s">
        <v>678</v>
      </c>
      <c r="E1525" s="193"/>
      <c r="F1525" s="184"/>
      <c r="G1525" s="107"/>
      <c r="H1525" s="107"/>
      <c r="I1525" s="111"/>
    </row>
    <row r="1526" spans="1:11" ht="20" thickBot="1">
      <c r="A1526" t="str">
        <f t="shared" si="84"/>
        <v>NKE Return on capital</v>
      </c>
      <c r="B1526" s="119" t="s">
        <v>186</v>
      </c>
      <c r="C1526" s="58" t="s">
        <v>679</v>
      </c>
      <c r="D1526" s="179" t="s">
        <v>679</v>
      </c>
      <c r="E1526" s="190">
        <v>0.1326</v>
      </c>
      <c r="F1526" s="187" t="s">
        <v>664</v>
      </c>
      <c r="G1526" s="106" t="str">
        <f>LEFT(E1526,I1526-1)</f>
        <v>0.132</v>
      </c>
      <c r="H1526" s="106" t="str">
        <f>RIGHT(E1526,1)</f>
        <v>6</v>
      </c>
      <c r="I1526" s="110">
        <f>IF(FIND(H1526,E1526)=OR(1,2,3,4,5,6,7,8,9,0),FIND(H1526,E1526)+1,FIND(H1526,E1526))</f>
        <v>6</v>
      </c>
      <c r="J1526" s="4">
        <f>IF(H1526="B",G1526*1000000000,IF(H1526="M",G1526*1000000,E1526))</f>
        <v>0.1326</v>
      </c>
      <c r="K1526" s="54" t="s">
        <v>717</v>
      </c>
    </row>
    <row r="1527" spans="1:11" ht="39" thickBot="1">
      <c r="A1527" t="str">
        <f t="shared" si="84"/>
        <v xml:space="preserve">NKE </v>
      </c>
      <c r="B1527" s="119" t="s">
        <v>186</v>
      </c>
      <c r="C1527" s="58"/>
      <c r="D1527" s="182" t="s">
        <v>680</v>
      </c>
      <c r="E1527" s="191"/>
      <c r="F1527" s="192"/>
      <c r="G1527" s="107"/>
      <c r="H1527" s="107"/>
      <c r="I1527" s="111"/>
    </row>
    <row r="1528" spans="1:11" ht="19" thickBot="1">
      <c r="A1528" t="str">
        <f t="shared" si="84"/>
        <v xml:space="preserve">NKE </v>
      </c>
      <c r="B1528" s="119" t="s">
        <v>186</v>
      </c>
      <c r="C1528" s="58"/>
    </row>
    <row r="1529" spans="1:11" ht="27" thickBot="1">
      <c r="A1529" t="str">
        <f t="shared" si="84"/>
        <v>NKE Cash Flow</v>
      </c>
      <c r="B1529" s="119" t="s">
        <v>186</v>
      </c>
      <c r="C1529" s="57" t="s">
        <v>707</v>
      </c>
      <c r="D1529" s="183" t="s">
        <v>650</v>
      </c>
      <c r="E1529" s="181" t="s">
        <v>1538</v>
      </c>
      <c r="F1529" s="185" t="s">
        <v>651</v>
      </c>
      <c r="G1529" s="105"/>
      <c r="H1529" s="105"/>
      <c r="I1529" s="109"/>
    </row>
    <row r="1530" spans="1:11" ht="19" customHeight="1" thickBot="1">
      <c r="A1530" t="str">
        <f t="shared" si="84"/>
        <v xml:space="preserve">NKE </v>
      </c>
      <c r="B1530" s="119" t="s">
        <v>186</v>
      </c>
      <c r="C1530" s="58"/>
      <c r="D1530" s="184"/>
      <c r="E1530" s="178" t="s">
        <v>1269</v>
      </c>
      <c r="F1530" s="186"/>
      <c r="G1530" s="105"/>
      <c r="H1530" s="105"/>
      <c r="I1530" s="109"/>
    </row>
    <row r="1531" spans="1:11" ht="20" thickBot="1">
      <c r="A1531" t="str">
        <f t="shared" si="84"/>
        <v>NKE Net income</v>
      </c>
      <c r="B1531" s="119" t="s">
        <v>186</v>
      </c>
      <c r="C1531" s="58" t="s">
        <v>656</v>
      </c>
      <c r="D1531" s="179" t="s">
        <v>656</v>
      </c>
      <c r="E1531" s="187" t="s">
        <v>1272</v>
      </c>
      <c r="F1531" s="188">
        <v>-0.26300000000000001</v>
      </c>
      <c r="G1531" s="106" t="str">
        <f>LEFT(E1531,I1531-1)</f>
        <v>1.16</v>
      </c>
      <c r="H1531" s="106" t="str">
        <f>RIGHT(E1531,1)</f>
        <v>B</v>
      </c>
      <c r="I1531" s="110">
        <f>IF(FIND(H1531,E1531)=OR(1,2,3,4,5,6,7,8,9,0),FIND(H1531,E1531)+1,FIND(H1531,E1531))</f>
        <v>5</v>
      </c>
      <c r="J1531" s="4">
        <f>IF(H1531="B",G1531*1000000000,IF(H1531="M",G1531*1000000,E1531))</f>
        <v>1160000000</v>
      </c>
      <c r="K1531" s="54" t="s">
        <v>33</v>
      </c>
    </row>
    <row r="1532" spans="1:11" ht="39" thickBot="1">
      <c r="A1532" t="str">
        <f t="shared" si="84"/>
        <v xml:space="preserve">NKE </v>
      </c>
      <c r="B1532" s="119" t="s">
        <v>186</v>
      </c>
      <c r="C1532" s="58"/>
      <c r="D1532" s="180" t="s">
        <v>657</v>
      </c>
      <c r="E1532" s="184"/>
      <c r="F1532" s="189"/>
      <c r="G1532" s="106"/>
      <c r="H1532" s="106"/>
      <c r="I1532" s="110"/>
    </row>
    <row r="1533" spans="1:11" ht="20" thickBot="1">
      <c r="A1533" t="str">
        <f t="shared" si="84"/>
        <v>NKE Cash from operations</v>
      </c>
      <c r="B1533" s="119" t="s">
        <v>186</v>
      </c>
      <c r="C1533" s="58" t="s">
        <v>681</v>
      </c>
      <c r="D1533" s="179" t="s">
        <v>681</v>
      </c>
      <c r="E1533" s="187" t="s">
        <v>1499</v>
      </c>
      <c r="F1533" s="188">
        <v>-0.62760000000000005</v>
      </c>
      <c r="G1533" s="106" t="str">
        <f>LEFT(E1533,I1533-1)</f>
        <v>1.05</v>
      </c>
      <c r="H1533" s="106" t="str">
        <f>RIGHT(E1533,1)</f>
        <v>B</v>
      </c>
      <c r="I1533" s="110">
        <f>IF(FIND(H1533,E1533)=OR(1,2,3,4,5,6,7,8,9,0),FIND(H1533,E1533)+1,FIND(H1533,E1533))</f>
        <v>5</v>
      </c>
      <c r="J1533" s="4">
        <f>IF(H1533="B",G1533*1000000000,IF(H1533="M",G1533*1000000,E1533))</f>
        <v>1050000000</v>
      </c>
      <c r="K1533" s="54" t="s">
        <v>718</v>
      </c>
    </row>
    <row r="1534" spans="1:11" ht="20" thickBot="1">
      <c r="A1534" t="str">
        <f t="shared" si="84"/>
        <v xml:space="preserve">NKE </v>
      </c>
      <c r="B1534" s="119" t="s">
        <v>186</v>
      </c>
      <c r="C1534" s="58"/>
      <c r="D1534" s="180" t="s">
        <v>682</v>
      </c>
      <c r="E1534" s="184"/>
      <c r="F1534" s="189"/>
      <c r="G1534" s="106"/>
      <c r="H1534" s="106"/>
      <c r="I1534" s="110"/>
    </row>
    <row r="1535" spans="1:11" ht="20" thickBot="1">
      <c r="A1535" t="str">
        <f t="shared" si="84"/>
        <v>NKE Cash from investing</v>
      </c>
      <c r="B1535" s="119" t="s">
        <v>186</v>
      </c>
      <c r="C1535" s="58" t="s">
        <v>683</v>
      </c>
      <c r="D1535" s="179" t="s">
        <v>683</v>
      </c>
      <c r="E1535" s="187" t="s">
        <v>1500</v>
      </c>
      <c r="F1535" s="188">
        <v>-1.1618999999999999</v>
      </c>
      <c r="G1535" s="106" t="str">
        <f>LEFT(E1535,I1535-1)</f>
        <v>-74.00</v>
      </c>
      <c r="H1535" s="106" t="str">
        <f>RIGHT(E1535,1)</f>
        <v>M</v>
      </c>
      <c r="I1535" s="110">
        <f>IF(FIND(H1535,E1535)=OR(1,2,3,4,5,6,7,8,9,0),FIND(H1535,E1535)+1,FIND(H1535,E1535))</f>
        <v>7</v>
      </c>
      <c r="J1535" s="4">
        <f>IF(H1535="B",G1535*1000000000,IF(H1535="M",G1535*1000000,E1535))</f>
        <v>-74000000</v>
      </c>
      <c r="K1535" s="54" t="s">
        <v>719</v>
      </c>
    </row>
    <row r="1536" spans="1:11" ht="39" thickBot="1">
      <c r="A1536" t="str">
        <f t="shared" si="84"/>
        <v xml:space="preserve">NKE </v>
      </c>
      <c r="B1536" s="119" t="s">
        <v>186</v>
      </c>
      <c r="C1536" s="58"/>
      <c r="D1536" s="180" t="s">
        <v>684</v>
      </c>
      <c r="E1536" s="184"/>
      <c r="F1536" s="189"/>
      <c r="G1536" s="106"/>
      <c r="H1536" s="106"/>
      <c r="I1536" s="110"/>
    </row>
    <row r="1537" spans="1:11" ht="20" thickBot="1">
      <c r="A1537" t="str">
        <f t="shared" si="84"/>
        <v>NKE Cash from financing</v>
      </c>
      <c r="B1537" s="119" t="s">
        <v>186</v>
      </c>
      <c r="C1537" s="58" t="s">
        <v>685</v>
      </c>
      <c r="D1537" s="179" t="s">
        <v>685</v>
      </c>
      <c r="E1537" s="187" t="s">
        <v>1021</v>
      </c>
      <c r="F1537" s="188">
        <v>6.7000000000000004E-2</v>
      </c>
      <c r="G1537" s="106" t="str">
        <f>LEFT(E1537,I1537-1)</f>
        <v>-1.45</v>
      </c>
      <c r="H1537" s="106" t="str">
        <f>RIGHT(E1537,1)</f>
        <v>B</v>
      </c>
      <c r="I1537" s="110">
        <f>IF(FIND(H1537,E1537)=OR(1,2,3,4,5,6,7,8,9,0),FIND(H1537,E1537)+1,FIND(H1537,E1537))</f>
        <v>6</v>
      </c>
      <c r="J1537" s="4">
        <f>IF(H1537="B",G1537*1000000000,IF(H1537="M",G1537*1000000,E1537))</f>
        <v>-1450000000</v>
      </c>
      <c r="K1537" s="54" t="s">
        <v>720</v>
      </c>
    </row>
    <row r="1538" spans="1:11" ht="39" thickBot="1">
      <c r="A1538" t="str">
        <f t="shared" si="84"/>
        <v xml:space="preserve">NKE </v>
      </c>
      <c r="B1538" s="119" t="s">
        <v>186</v>
      </c>
      <c r="C1538" s="58"/>
      <c r="D1538" s="180" t="s">
        <v>686</v>
      </c>
      <c r="E1538" s="184"/>
      <c r="F1538" s="189"/>
      <c r="G1538" s="106"/>
      <c r="H1538" s="106"/>
      <c r="I1538" s="110"/>
    </row>
    <row r="1539" spans="1:11" ht="20" thickBot="1">
      <c r="A1539" t="str">
        <f t="shared" si="84"/>
        <v>NKE Net change in cash</v>
      </c>
      <c r="B1539" s="119" t="s">
        <v>186</v>
      </c>
      <c r="C1539" s="58" t="s">
        <v>687</v>
      </c>
      <c r="D1539" s="179" t="s">
        <v>687</v>
      </c>
      <c r="E1539" s="187" t="s">
        <v>1501</v>
      </c>
      <c r="F1539" s="188">
        <v>-1.2906</v>
      </c>
      <c r="G1539" s="106" t="str">
        <f>LEFT(E1539,I1539-1)</f>
        <v>-506.00</v>
      </c>
      <c r="H1539" s="106" t="str">
        <f>RIGHT(E1539,1)</f>
        <v>M</v>
      </c>
      <c r="I1539" s="110">
        <f>IF(FIND(H1539,E1539)=OR(1,2,3,4,5,6,7,8,9,0),FIND(H1539,E1539)+1,FIND(H1539,E1539))</f>
        <v>8</v>
      </c>
      <c r="J1539" s="4">
        <f>IF(H1539="B",G1539*1000000000,IF(H1539="M",G1539*1000000,E1539))</f>
        <v>-506000000</v>
      </c>
      <c r="K1539" s="54" t="s">
        <v>721</v>
      </c>
    </row>
    <row r="1540" spans="1:11" ht="39" thickBot="1">
      <c r="A1540" t="str">
        <f t="shared" si="84"/>
        <v xml:space="preserve">NKE </v>
      </c>
      <c r="B1540" s="119" t="s">
        <v>186</v>
      </c>
      <c r="C1540" s="58"/>
      <c r="D1540" s="180" t="s">
        <v>688</v>
      </c>
      <c r="E1540" s="184"/>
      <c r="F1540" s="189"/>
      <c r="G1540" s="106"/>
      <c r="H1540" s="106"/>
      <c r="I1540" s="110"/>
    </row>
    <row r="1541" spans="1:11" ht="19">
      <c r="A1541" t="str">
        <f t="shared" si="84"/>
        <v>NKE Free cash flow</v>
      </c>
      <c r="B1541" s="119" t="s">
        <v>186</v>
      </c>
      <c r="C1541" s="58" t="s">
        <v>689</v>
      </c>
      <c r="D1541" s="179" t="s">
        <v>689</v>
      </c>
      <c r="E1541" s="187" t="s">
        <v>1488</v>
      </c>
      <c r="F1541" s="188">
        <v>-0.53600000000000003</v>
      </c>
      <c r="G1541" s="106" t="str">
        <f>LEFT(E1541,I1541-1)</f>
        <v>1.19</v>
      </c>
      <c r="H1541" s="106" t="str">
        <f>RIGHT(E1541,1)</f>
        <v>B</v>
      </c>
      <c r="I1541" s="110">
        <f>IF(FIND(H1541,E1541)=OR(1,2,3,4,5,6,7,8,9,0),FIND(H1541,E1541)+1,FIND(H1541,E1541))</f>
        <v>5</v>
      </c>
      <c r="J1541" s="4">
        <f>IF(H1541="B",G1541*1000000000,IF(H1541="M",G1541*1000000,E1541))</f>
        <v>1190000000</v>
      </c>
      <c r="K1541" s="54" t="s">
        <v>722</v>
      </c>
    </row>
    <row r="1542" spans="1:11" ht="39" thickBot="1">
      <c r="A1542" t="str">
        <f t="shared" si="84"/>
        <v xml:space="preserve">NKE </v>
      </c>
      <c r="B1542" s="119" t="s">
        <v>186</v>
      </c>
      <c r="D1542" s="182" t="s">
        <v>690</v>
      </c>
      <c r="E1542" s="192"/>
      <c r="F1542" s="194"/>
    </row>
    <row r="1545" spans="1:11" ht="28">
      <c r="C1545" s="101" t="s">
        <v>806</v>
      </c>
    </row>
    <row r="1546" spans="1:11">
      <c r="A1546" t="str">
        <f t="shared" ref="A1546" si="86">_xlfn.CONCAT(B1546,C1546)</f>
        <v>MCD Web</v>
      </c>
      <c r="B1546" t="s">
        <v>182</v>
      </c>
      <c r="C1546" t="s">
        <v>850</v>
      </c>
      <c r="D1546" s="121" t="s">
        <v>807</v>
      </c>
    </row>
    <row r="1547" spans="1:11" ht="19" thickBot="1"/>
    <row r="1548" spans="1:11" ht="27" thickBot="1">
      <c r="A1548" t="str">
        <f t="shared" ref="A1548:A1597" si="87">_xlfn.CONCAT(B1548,C1548)</f>
        <v>MCD Income Statement</v>
      </c>
      <c r="B1548" s="119" t="s">
        <v>182</v>
      </c>
      <c r="C1548" s="57" t="s">
        <v>705</v>
      </c>
      <c r="D1548" s="183" t="s">
        <v>650</v>
      </c>
      <c r="E1548" s="181" t="s">
        <v>1537</v>
      </c>
      <c r="F1548" s="185" t="s">
        <v>651</v>
      </c>
    </row>
    <row r="1549" spans="1:11" ht="19" thickBot="1">
      <c r="A1549" t="str">
        <f t="shared" si="87"/>
        <v xml:space="preserve">MCD </v>
      </c>
      <c r="B1549" s="119" t="s">
        <v>182</v>
      </c>
      <c r="C1549" s="58"/>
      <c r="D1549" s="184"/>
      <c r="E1549" s="178" t="s">
        <v>958</v>
      </c>
      <c r="F1549" s="186"/>
    </row>
    <row r="1550" spans="1:11" ht="20" thickBot="1">
      <c r="A1550" t="str">
        <f t="shared" si="87"/>
        <v>MCD Sales</v>
      </c>
      <c r="B1550" s="119" t="s">
        <v>182</v>
      </c>
      <c r="C1550" s="58" t="s">
        <v>124</v>
      </c>
      <c r="D1550" s="179" t="s">
        <v>652</v>
      </c>
      <c r="E1550" s="187" t="s">
        <v>959</v>
      </c>
      <c r="F1550" s="188">
        <v>2.7199999999999998E-2</v>
      </c>
      <c r="G1550" s="106" t="str">
        <f>LEFT(E1550,I1550-1)</f>
        <v>6.87</v>
      </c>
      <c r="H1550" s="106" t="str">
        <f>RIGHT(E1550,1)</f>
        <v>B</v>
      </c>
      <c r="I1550" s="110">
        <f>IF(FIND(H1550,E1550)=OR(1,2,3,4,5,6,7,8,9,0),FIND(H1550,E1550)+1,FIND(H1550,E1550))</f>
        <v>5</v>
      </c>
      <c r="J1550" s="4">
        <f>IF(H1550="B",G1550*1000000000,IF(H1550="M",G1550*1000000,E1550))</f>
        <v>6870000000</v>
      </c>
      <c r="K1550" s="54" t="s">
        <v>691</v>
      </c>
    </row>
    <row r="1551" spans="1:11" ht="58" thickBot="1">
      <c r="A1551" t="str">
        <f t="shared" si="87"/>
        <v xml:space="preserve">MCD </v>
      </c>
      <c r="B1551" s="119" t="s">
        <v>182</v>
      </c>
      <c r="C1551" s="58"/>
      <c r="D1551" s="180" t="s">
        <v>653</v>
      </c>
      <c r="E1551" s="184"/>
      <c r="F1551" s="189"/>
      <c r="G1551" s="106"/>
      <c r="H1551" s="106"/>
      <c r="I1551" s="110"/>
      <c r="K1551" s="54" t="s">
        <v>692</v>
      </c>
    </row>
    <row r="1552" spans="1:11" ht="20" thickBot="1">
      <c r="A1552" t="str">
        <f t="shared" si="87"/>
        <v>MCD Operating expense</v>
      </c>
      <c r="B1552" s="119" t="s">
        <v>182</v>
      </c>
      <c r="C1552" s="58" t="s">
        <v>654</v>
      </c>
      <c r="D1552" s="179" t="s">
        <v>654</v>
      </c>
      <c r="E1552" s="187" t="s">
        <v>960</v>
      </c>
      <c r="F1552" s="188">
        <v>-4.99E-2</v>
      </c>
      <c r="G1552" s="106" t="str">
        <f>LEFT(E1552,I1552-1)</f>
        <v>647.00</v>
      </c>
      <c r="H1552" s="106" t="str">
        <f>RIGHT(E1552,1)</f>
        <v>M</v>
      </c>
      <c r="I1552" s="110">
        <f>IF(FIND(H1552,E1552)=OR(1,2,3,4,5,6,7,8,9,0),FIND(H1552,E1552)+1,FIND(H1552,E1552))</f>
        <v>7</v>
      </c>
      <c r="J1552" s="4">
        <f>IF(H1552="B",G1552*1000000000,IF(H1552="M",G1552*1000000,E1552))</f>
        <v>647000000</v>
      </c>
      <c r="K1552" s="54" t="s">
        <v>693</v>
      </c>
    </row>
    <row r="1553" spans="1:11" ht="39" thickBot="1">
      <c r="A1553" t="str">
        <f t="shared" si="87"/>
        <v xml:space="preserve">MCD </v>
      </c>
      <c r="B1553" s="119" t="s">
        <v>182</v>
      </c>
      <c r="C1553" s="58"/>
      <c r="D1553" s="180" t="s">
        <v>655</v>
      </c>
      <c r="E1553" s="184"/>
      <c r="F1553" s="189"/>
      <c r="G1553" s="106"/>
      <c r="H1553" s="106"/>
      <c r="I1553" s="110"/>
      <c r="K1553" s="54" t="s">
        <v>694</v>
      </c>
    </row>
    <row r="1554" spans="1:11" ht="20" thickBot="1">
      <c r="A1554" t="str">
        <f t="shared" si="87"/>
        <v>MCD Net income</v>
      </c>
      <c r="B1554" s="119" t="s">
        <v>182</v>
      </c>
      <c r="C1554" s="58" t="s">
        <v>656</v>
      </c>
      <c r="D1554" s="179" t="s">
        <v>656</v>
      </c>
      <c r="E1554" s="187" t="s">
        <v>961</v>
      </c>
      <c r="F1554" s="188">
        <v>-2.6800000000000001E-2</v>
      </c>
      <c r="G1554" s="106" t="str">
        <f>LEFT(E1554,I1554-1)</f>
        <v>2.26</v>
      </c>
      <c r="H1554" s="106" t="str">
        <f>RIGHT(E1554,1)</f>
        <v>B</v>
      </c>
      <c r="I1554" s="110">
        <f>IF(FIND(H1554,E1554)=OR(1,2,3,4,5,6,7,8,9,0),FIND(H1554,E1554)+1,FIND(H1554,E1554))</f>
        <v>5</v>
      </c>
      <c r="J1554" s="4">
        <f>IF(H1554="B",G1554*1000000000,IF(H1554="M",G1554*1000000,E1554))</f>
        <v>2260000000</v>
      </c>
      <c r="K1554" s="54" t="s">
        <v>33</v>
      </c>
    </row>
    <row r="1555" spans="1:11" ht="58" thickBot="1">
      <c r="A1555" t="str">
        <f t="shared" si="87"/>
        <v xml:space="preserve">MCD </v>
      </c>
      <c r="B1555" s="119" t="s">
        <v>182</v>
      </c>
      <c r="C1555" s="58"/>
      <c r="D1555" s="180" t="s">
        <v>657</v>
      </c>
      <c r="E1555" s="184"/>
      <c r="F1555" s="189"/>
      <c r="G1555" s="106"/>
      <c r="H1555" s="106"/>
      <c r="I1555" s="110"/>
      <c r="K1555" s="54" t="s">
        <v>695</v>
      </c>
    </row>
    <row r="1556" spans="1:11" ht="20" thickBot="1">
      <c r="A1556" t="str">
        <f t="shared" si="87"/>
        <v>MCD Net profit margin</v>
      </c>
      <c r="B1556" s="119" t="s">
        <v>182</v>
      </c>
      <c r="C1556" s="58" t="s">
        <v>658</v>
      </c>
      <c r="D1556" s="179" t="s">
        <v>658</v>
      </c>
      <c r="E1556" s="187">
        <v>32.799999999999997</v>
      </c>
      <c r="F1556" s="188">
        <v>-5.2600000000000001E-2</v>
      </c>
      <c r="G1556" s="106" t="str">
        <f>LEFT(E1556,I1556-1)</f>
        <v>32.</v>
      </c>
      <c r="H1556" s="106" t="str">
        <f>RIGHT(E1556,1)</f>
        <v>8</v>
      </c>
      <c r="I1556" s="110">
        <f>IF(FIND(H1556,E1556)=OR(1,2,3,4,5,6,7,8,9,0),FIND(H1556,E1556)+1,FIND(H1556,E1556))</f>
        <v>4</v>
      </c>
      <c r="J1556" s="4">
        <f>IF(H1556="B",G1556*1000000000,IF(H1556="M",G1556*1000000,E1556))</f>
        <v>32.799999999999997</v>
      </c>
      <c r="K1556" s="54" t="s">
        <v>696</v>
      </c>
    </row>
    <row r="1557" spans="1:11" ht="39" thickBot="1">
      <c r="A1557" t="str">
        <f t="shared" si="87"/>
        <v xml:space="preserve">MCD </v>
      </c>
      <c r="B1557" s="119" t="s">
        <v>182</v>
      </c>
      <c r="C1557" s="58"/>
      <c r="D1557" s="180" t="s">
        <v>659</v>
      </c>
      <c r="E1557" s="184"/>
      <c r="F1557" s="189"/>
      <c r="G1557" s="106"/>
      <c r="H1557" s="106"/>
      <c r="I1557" s="110"/>
      <c r="K1557" s="54" t="s">
        <v>697</v>
      </c>
    </row>
    <row r="1558" spans="1:11" ht="20" thickBot="1">
      <c r="A1558" t="str">
        <f t="shared" si="87"/>
        <v>MCD EPS</v>
      </c>
      <c r="B1558" s="119" t="s">
        <v>182</v>
      </c>
      <c r="C1558" s="58" t="s">
        <v>113</v>
      </c>
      <c r="D1558" s="179" t="s">
        <v>112</v>
      </c>
      <c r="E1558" s="187">
        <v>3.23</v>
      </c>
      <c r="F1558" s="188">
        <v>1.2500000000000001E-2</v>
      </c>
      <c r="G1558" s="106" t="str">
        <f>LEFT(E1558,I1558-1)</f>
        <v/>
      </c>
      <c r="H1558" s="106" t="str">
        <f>RIGHT(E1558,1)</f>
        <v>3</v>
      </c>
      <c r="I1558" s="110">
        <f>IF(FIND(H1558,E1558)=OR(1,2,3,4,5,6,7,8,9,0),FIND(H1558,E1558)+1,FIND(H1558,E1558))</f>
        <v>1</v>
      </c>
      <c r="J1558" s="4">
        <f>IF(H1558="B",G1558*1000000000,IF(H1558="M",G1558*1000000,E1558))</f>
        <v>3.23</v>
      </c>
      <c r="K1558" s="54" t="s">
        <v>698</v>
      </c>
    </row>
    <row r="1559" spans="1:11" ht="39" thickBot="1">
      <c r="A1559" t="str">
        <f t="shared" si="87"/>
        <v xml:space="preserve">MCD </v>
      </c>
      <c r="B1559" s="119" t="s">
        <v>182</v>
      </c>
      <c r="C1559" s="58"/>
      <c r="D1559" s="180" t="s">
        <v>660</v>
      </c>
      <c r="E1559" s="184"/>
      <c r="F1559" s="189"/>
      <c r="G1559" s="106"/>
      <c r="H1559" s="106"/>
      <c r="I1559" s="110"/>
      <c r="K1559" s="54" t="s">
        <v>699</v>
      </c>
    </row>
    <row r="1560" spans="1:11" ht="20" thickBot="1">
      <c r="A1560" t="str">
        <f t="shared" si="87"/>
        <v>MCD EBITDA</v>
      </c>
      <c r="B1560" s="119" t="s">
        <v>182</v>
      </c>
      <c r="C1560" s="58" t="s">
        <v>126</v>
      </c>
      <c r="D1560" s="179" t="s">
        <v>126</v>
      </c>
      <c r="E1560" s="187" t="s">
        <v>962</v>
      </c>
      <c r="F1560" s="188">
        <v>2.1700000000000001E-2</v>
      </c>
      <c r="G1560" s="106" t="str">
        <f>LEFT(E1560,I1560-1)</f>
        <v>3.76</v>
      </c>
      <c r="H1560" s="106" t="str">
        <f>RIGHT(E1560,1)</f>
        <v>B</v>
      </c>
      <c r="I1560" s="110">
        <f>IF(FIND(H1560,E1560)=OR(1,2,3,4,5,6,7,8,9,0),FIND(H1560,E1560)+1,FIND(H1560,E1560))</f>
        <v>5</v>
      </c>
      <c r="J1560" s="4">
        <f>IF(H1560="B",G1560*1000000000,IF(H1560="M",G1560*1000000,E1560))</f>
        <v>3760000000</v>
      </c>
      <c r="K1560" s="54" t="s">
        <v>126</v>
      </c>
    </row>
    <row r="1561" spans="1:11" ht="77" thickBot="1">
      <c r="A1561" t="str">
        <f t="shared" si="87"/>
        <v xml:space="preserve">MCD </v>
      </c>
      <c r="B1561" s="119" t="s">
        <v>182</v>
      </c>
      <c r="C1561" s="58"/>
      <c r="D1561" s="180" t="s">
        <v>661</v>
      </c>
      <c r="E1561" s="184"/>
      <c r="F1561" s="189"/>
      <c r="G1561" s="106"/>
      <c r="H1561" s="106"/>
      <c r="I1561" s="110"/>
      <c r="K1561" s="54" t="s">
        <v>700</v>
      </c>
    </row>
    <row r="1562" spans="1:11" ht="20" thickBot="1">
      <c r="A1562" t="str">
        <f t="shared" si="87"/>
        <v>MCD Tax</v>
      </c>
      <c r="B1562" s="119" t="s">
        <v>182</v>
      </c>
      <c r="C1562" s="58" t="s">
        <v>725</v>
      </c>
      <c r="D1562" s="179" t="s">
        <v>662</v>
      </c>
      <c r="E1562" s="190">
        <v>0.20680000000000001</v>
      </c>
      <c r="F1562" s="187" t="s">
        <v>664</v>
      </c>
      <c r="G1562" s="106" t="str">
        <f>LEFT(E1562,I1562-1)</f>
        <v>0.206</v>
      </c>
      <c r="H1562" s="106" t="str">
        <f>RIGHT(E1562,1)</f>
        <v>8</v>
      </c>
      <c r="I1562" s="110">
        <f>IF(FIND(H1562,E1562)=OR(1,2,3,4,5,6,7,8,9,0),FIND(H1562,E1562)+1,FIND(H1562,E1562))</f>
        <v>6</v>
      </c>
      <c r="J1562" s="4">
        <f>IF(H1562="B",G1562*1000000000,IF(H1562="M",G1562*1000000,E1562))</f>
        <v>0.20680000000000001</v>
      </c>
      <c r="K1562" s="54" t="s">
        <v>701</v>
      </c>
    </row>
    <row r="1563" spans="1:11" ht="20" thickBot="1">
      <c r="A1563" t="str">
        <f t="shared" si="87"/>
        <v xml:space="preserve">MCD </v>
      </c>
      <c r="B1563" s="119" t="s">
        <v>182</v>
      </c>
      <c r="C1563" s="58"/>
      <c r="D1563" s="182" t="s">
        <v>663</v>
      </c>
      <c r="E1563" s="191"/>
      <c r="F1563" s="192"/>
      <c r="G1563" s="107"/>
      <c r="H1563" s="107"/>
      <c r="I1563" s="111"/>
    </row>
    <row r="1564" spans="1:11" ht="19" thickBot="1">
      <c r="A1564" t="str">
        <f t="shared" si="87"/>
        <v xml:space="preserve">MCD </v>
      </c>
      <c r="B1564" s="119" t="s">
        <v>182</v>
      </c>
      <c r="C1564" s="58"/>
    </row>
    <row r="1565" spans="1:11" ht="27" thickBot="1">
      <c r="A1565" t="str">
        <f t="shared" si="87"/>
        <v>MCD Balance Sheet</v>
      </c>
      <c r="B1565" s="119" t="s">
        <v>182</v>
      </c>
      <c r="C1565" s="57" t="s">
        <v>706</v>
      </c>
      <c r="D1565" s="183" t="s">
        <v>650</v>
      </c>
      <c r="E1565" s="181" t="s">
        <v>1537</v>
      </c>
      <c r="F1565" s="185" t="s">
        <v>651</v>
      </c>
      <c r="G1565" s="105"/>
      <c r="H1565" s="105"/>
      <c r="I1565" s="109"/>
    </row>
    <row r="1566" spans="1:11" ht="19" thickBot="1">
      <c r="A1566" t="str">
        <f t="shared" si="87"/>
        <v xml:space="preserve">MCD </v>
      </c>
      <c r="B1566" s="119" t="s">
        <v>182</v>
      </c>
      <c r="C1566" s="58"/>
      <c r="D1566" s="184"/>
      <c r="E1566" s="178" t="s">
        <v>958</v>
      </c>
      <c r="F1566" s="186"/>
      <c r="G1566" s="105"/>
      <c r="H1566" s="105"/>
      <c r="I1566" s="109"/>
    </row>
    <row r="1567" spans="1:11" ht="20" thickBot="1">
      <c r="A1567" t="str">
        <f t="shared" si="87"/>
        <v>MCD Cash and short-term investments</v>
      </c>
      <c r="B1567" s="119" t="s">
        <v>182</v>
      </c>
      <c r="C1567" s="58" t="s">
        <v>665</v>
      </c>
      <c r="D1567" s="179" t="s">
        <v>665</v>
      </c>
      <c r="E1567" s="187" t="s">
        <v>849</v>
      </c>
      <c r="F1567" s="188">
        <v>-0.65080000000000005</v>
      </c>
      <c r="G1567" s="106" t="str">
        <f>LEFT(E1567,I1567-1)</f>
        <v>1.22</v>
      </c>
      <c r="H1567" s="106" t="str">
        <f>RIGHT(E1567,1)</f>
        <v>B</v>
      </c>
      <c r="I1567" s="110">
        <f>IF(FIND(H1567,E1567)=OR(1,2,3,4,5,6,7,8,9,0),FIND(H1567,E1567)+1,FIND(H1567,E1567))</f>
        <v>5</v>
      </c>
      <c r="J1567" s="4">
        <f t="shared" ref="J1567:J1568" si="88">IF(H1567="B",G1567*1000000000,IF(H1567="M",G1567*1000000,E1567))</f>
        <v>1220000000</v>
      </c>
      <c r="K1567" s="54" t="s">
        <v>702</v>
      </c>
    </row>
    <row r="1568" spans="1:11" ht="39" thickBot="1">
      <c r="A1568" t="str">
        <f t="shared" si="87"/>
        <v xml:space="preserve">MCD </v>
      </c>
      <c r="B1568" s="119" t="s">
        <v>182</v>
      </c>
      <c r="C1568" s="58"/>
      <c r="D1568" s="180" t="s">
        <v>666</v>
      </c>
      <c r="E1568" s="184"/>
      <c r="F1568" s="189"/>
      <c r="G1568" s="106"/>
      <c r="H1568" s="106"/>
      <c r="I1568" s="110"/>
      <c r="J1568" s="4">
        <f t="shared" si="88"/>
        <v>0</v>
      </c>
    </row>
    <row r="1569" spans="1:11" ht="20" thickBot="1">
      <c r="A1569" t="str">
        <f t="shared" si="87"/>
        <v>MCD Total assets</v>
      </c>
      <c r="B1569" s="119" t="s">
        <v>182</v>
      </c>
      <c r="C1569" s="58" t="s">
        <v>667</v>
      </c>
      <c r="D1569" s="179" t="s">
        <v>667</v>
      </c>
      <c r="E1569" s="187" t="s">
        <v>963</v>
      </c>
      <c r="F1569" s="188">
        <v>7.8399999999999997E-2</v>
      </c>
      <c r="G1569" s="106" t="str">
        <f>LEFT(E1569,I1569-1)</f>
        <v>56.17</v>
      </c>
      <c r="H1569" s="106" t="str">
        <f>RIGHT(E1569,1)</f>
        <v>B</v>
      </c>
      <c r="I1569" s="110">
        <f>IF(FIND(H1569,E1569)=OR(1,2,3,4,5,6,7,8,9,0),FIND(H1569,E1569)+1,FIND(H1569,E1569))</f>
        <v>6</v>
      </c>
      <c r="K1569" s="54" t="s">
        <v>703</v>
      </c>
    </row>
    <row r="1570" spans="1:11" ht="20" thickBot="1">
      <c r="A1570" t="str">
        <f t="shared" si="87"/>
        <v xml:space="preserve">MCD </v>
      </c>
      <c r="B1570" s="119" t="s">
        <v>182</v>
      </c>
      <c r="C1570" s="58"/>
      <c r="D1570" s="180" t="s">
        <v>668</v>
      </c>
      <c r="E1570" s="184"/>
      <c r="F1570" s="189"/>
      <c r="G1570" s="106"/>
      <c r="H1570" s="106"/>
      <c r="I1570" s="110"/>
    </row>
    <row r="1571" spans="1:11" ht="20" thickBot="1">
      <c r="A1571" t="str">
        <f t="shared" si="87"/>
        <v>MCD Total debt</v>
      </c>
      <c r="B1571" s="119" t="s">
        <v>182</v>
      </c>
      <c r="C1571" s="58" t="s">
        <v>723</v>
      </c>
      <c r="D1571" s="179" t="s">
        <v>669</v>
      </c>
      <c r="E1571" s="187" t="s">
        <v>964</v>
      </c>
      <c r="F1571" s="188">
        <v>7.7399999999999997E-2</v>
      </c>
      <c r="G1571" s="106" t="str">
        <f>LEFT(E1571,I1571-1)</f>
        <v>61.35</v>
      </c>
      <c r="H1571" s="106" t="str">
        <f>RIGHT(E1571,1)</f>
        <v>B</v>
      </c>
      <c r="I1571" s="110">
        <f>IF(FIND(H1571,E1571)=OR(1,2,3,4,5,6,7,8,9,0),FIND(H1571,E1571)+1,FIND(H1571,E1571))</f>
        <v>6</v>
      </c>
      <c r="J1571" s="4">
        <f>IF(H1571="B",G1571*1000000000,IF(H1571="M",G1571*1000000,E1571))</f>
        <v>61350000000</v>
      </c>
      <c r="K1571" s="54" t="s">
        <v>704</v>
      </c>
    </row>
    <row r="1572" spans="1:11" ht="20" thickBot="1">
      <c r="A1572" t="str">
        <f t="shared" si="87"/>
        <v xml:space="preserve">MCD </v>
      </c>
      <c r="B1572" s="119" t="s">
        <v>182</v>
      </c>
      <c r="C1572" s="58"/>
      <c r="D1572" s="180" t="s">
        <v>670</v>
      </c>
      <c r="E1572" s="184"/>
      <c r="F1572" s="189"/>
      <c r="G1572" s="106"/>
      <c r="H1572" s="106"/>
      <c r="I1572" s="110"/>
    </row>
    <row r="1573" spans="1:11" ht="20" thickBot="1">
      <c r="A1573" t="str">
        <f t="shared" si="87"/>
        <v>MCD Total equity</v>
      </c>
      <c r="B1573" s="119" t="s">
        <v>182</v>
      </c>
      <c r="C1573" s="58" t="s">
        <v>671</v>
      </c>
      <c r="D1573" s="179" t="s">
        <v>671</v>
      </c>
      <c r="E1573" s="187" t="s">
        <v>965</v>
      </c>
      <c r="F1573" s="187" t="s">
        <v>664</v>
      </c>
      <c r="G1573" s="106" t="str">
        <f>LEFT(E1573,I1573-1)</f>
        <v>-5.18</v>
      </c>
      <c r="H1573" s="106" t="str">
        <f>RIGHT(E1573,1)</f>
        <v>B</v>
      </c>
      <c r="I1573" s="110">
        <f>IF(FIND(H1573,E1573)=OR(1,2,3,4,5,6,7,8,9,0),FIND(H1573,E1573)+1,FIND(H1573,E1573))</f>
        <v>6</v>
      </c>
      <c r="J1573" s="4">
        <f>IF(H1573="B",G1573*1000000000,IF(H1573="M",G1573*1000000,E1573))</f>
        <v>-5180000000</v>
      </c>
      <c r="K1573" s="54" t="s">
        <v>713</v>
      </c>
    </row>
    <row r="1574" spans="1:11" ht="39" thickBot="1">
      <c r="A1574" t="str">
        <f t="shared" si="87"/>
        <v xml:space="preserve">MCD </v>
      </c>
      <c r="B1574" s="119" t="s">
        <v>182</v>
      </c>
      <c r="C1574" s="58"/>
      <c r="D1574" s="180" t="s">
        <v>672</v>
      </c>
      <c r="E1574" s="184"/>
      <c r="F1574" s="184"/>
      <c r="G1574" s="107"/>
      <c r="H1574" s="107"/>
      <c r="I1574" s="111"/>
    </row>
    <row r="1575" spans="1:11" ht="20" thickBot="1">
      <c r="A1575" t="str">
        <f t="shared" si="87"/>
        <v>MCD Shares outstanding</v>
      </c>
      <c r="B1575" s="119" t="s">
        <v>182</v>
      </c>
      <c r="C1575" s="58" t="s">
        <v>673</v>
      </c>
      <c r="D1575" s="179" t="s">
        <v>673</v>
      </c>
      <c r="E1575" s="187" t="s">
        <v>966</v>
      </c>
      <c r="F1575" s="187" t="s">
        <v>664</v>
      </c>
      <c r="G1575" s="106" t="str">
        <f>LEFT(E1575,I1575-1)</f>
        <v>716.62</v>
      </c>
      <c r="H1575" s="106" t="str">
        <f>RIGHT(E1575,1)</f>
        <v>M</v>
      </c>
      <c r="I1575" s="110">
        <f>IF(FIND(H1575,E1575)=OR(1,2,3,4,5,6,7,8,9,0),FIND(H1575,E1575)+1,FIND(H1575,E1575))</f>
        <v>7</v>
      </c>
      <c r="J1575" s="4">
        <f>IF(H1575="B",G1575*1000000000,IF(H1575="M",G1575*1000000,E1575))</f>
        <v>716620000</v>
      </c>
      <c r="K1575" s="54" t="s">
        <v>714</v>
      </c>
    </row>
    <row r="1576" spans="1:11" ht="39" thickBot="1">
      <c r="A1576" t="str">
        <f t="shared" si="87"/>
        <v xml:space="preserve">MCD </v>
      </c>
      <c r="B1576" s="119" t="s">
        <v>182</v>
      </c>
      <c r="C1576" s="58"/>
      <c r="D1576" s="180" t="s">
        <v>674</v>
      </c>
      <c r="E1576" s="184"/>
      <c r="F1576" s="184"/>
      <c r="G1576" s="107"/>
      <c r="H1576" s="107"/>
      <c r="I1576" s="111"/>
    </row>
    <row r="1577" spans="1:11" ht="20" thickBot="1">
      <c r="A1577" t="str">
        <f t="shared" si="87"/>
        <v>MCD P/BV</v>
      </c>
      <c r="B1577" s="119" t="s">
        <v>182</v>
      </c>
      <c r="C1577" s="58" t="s">
        <v>105</v>
      </c>
      <c r="D1577" s="179" t="s">
        <v>675</v>
      </c>
      <c r="E1577" s="187">
        <v>-39.39</v>
      </c>
      <c r="F1577" s="187" t="s">
        <v>664</v>
      </c>
      <c r="G1577" s="106" t="str">
        <f>LEFT(E1577,I1577-1)</f>
        <v>-3</v>
      </c>
      <c r="H1577" s="106" t="str">
        <f>RIGHT(E1577,1)</f>
        <v>9</v>
      </c>
      <c r="I1577" s="110">
        <f>IF(FIND(H1577,E1577)=OR(1,2,3,4,5,6,7,8,9,0),FIND(H1577,E1577)+1,FIND(H1577,E1577))</f>
        <v>3</v>
      </c>
      <c r="J1577" s="4">
        <f>IF(H1577="B",G1577*1000000000,IF(H1577="M",G1577*1000000,E1577))</f>
        <v>-39.39</v>
      </c>
      <c r="K1577" s="54" t="s">
        <v>715</v>
      </c>
    </row>
    <row r="1578" spans="1:11" ht="58" thickBot="1">
      <c r="A1578" t="str">
        <f t="shared" si="87"/>
        <v xml:space="preserve">MCD </v>
      </c>
      <c r="B1578" s="119" t="s">
        <v>182</v>
      </c>
      <c r="C1578" s="58"/>
      <c r="D1578" s="180" t="s">
        <v>676</v>
      </c>
      <c r="E1578" s="184"/>
      <c r="F1578" s="184"/>
      <c r="G1578" s="107"/>
      <c r="H1578" s="107"/>
      <c r="I1578" s="111"/>
    </row>
    <row r="1579" spans="1:11" ht="20" thickBot="1">
      <c r="A1579" t="str">
        <f t="shared" si="87"/>
        <v>MCD Return on assets</v>
      </c>
      <c r="B1579" s="119" t="s">
        <v>182</v>
      </c>
      <c r="C1579" s="58" t="s">
        <v>677</v>
      </c>
      <c r="D1579" s="179" t="s">
        <v>677</v>
      </c>
      <c r="E1579" s="190">
        <v>0.14680000000000001</v>
      </c>
      <c r="F1579" s="187" t="s">
        <v>664</v>
      </c>
      <c r="G1579" s="106" t="str">
        <f>LEFT(E1579,I1579-1)</f>
        <v>0.146</v>
      </c>
      <c r="H1579" s="106" t="str">
        <f>RIGHT(E1579,1)</f>
        <v>8</v>
      </c>
      <c r="I1579" s="110">
        <f>IF(FIND(H1579,E1579)=OR(1,2,3,4,5,6,7,8,9,0),FIND(H1579,E1579)+1,FIND(H1579,E1579))</f>
        <v>6</v>
      </c>
      <c r="J1579" s="4">
        <f>IF(H1579="B",G1579*1000000000,IF(H1579="M",G1579*1000000,E1579))</f>
        <v>0.14680000000000001</v>
      </c>
      <c r="K1579" s="54" t="s">
        <v>716</v>
      </c>
    </row>
    <row r="1580" spans="1:11" ht="39" thickBot="1">
      <c r="A1580" t="str">
        <f t="shared" si="87"/>
        <v xml:space="preserve">MCD </v>
      </c>
      <c r="B1580" s="119" t="s">
        <v>182</v>
      </c>
      <c r="C1580" s="58"/>
      <c r="D1580" s="180" t="s">
        <v>678</v>
      </c>
      <c r="E1580" s="193"/>
      <c r="F1580" s="184"/>
      <c r="G1580" s="107"/>
      <c r="H1580" s="107"/>
      <c r="I1580" s="111"/>
    </row>
    <row r="1581" spans="1:11" ht="20" thickBot="1">
      <c r="A1581" t="str">
        <f t="shared" si="87"/>
        <v>MCD Return on capital</v>
      </c>
      <c r="B1581" s="119" t="s">
        <v>182</v>
      </c>
      <c r="C1581" s="58" t="s">
        <v>679</v>
      </c>
      <c r="D1581" s="179" t="s">
        <v>679</v>
      </c>
      <c r="E1581" s="190">
        <v>0.16900000000000001</v>
      </c>
      <c r="F1581" s="187" t="s">
        <v>664</v>
      </c>
      <c r="G1581" s="106" t="str">
        <f>LEFT(E1581,I1581-1)</f>
        <v>0.16</v>
      </c>
      <c r="H1581" s="106" t="str">
        <f>RIGHT(E1581,1)</f>
        <v>9</v>
      </c>
      <c r="I1581" s="110">
        <f>IF(FIND(H1581,E1581)=OR(1,2,3,4,5,6,7,8,9,0),FIND(H1581,E1581)+1,FIND(H1581,E1581))</f>
        <v>5</v>
      </c>
      <c r="J1581" s="4">
        <f>IF(H1581="B",G1581*1000000000,IF(H1581="M",G1581*1000000,E1581))</f>
        <v>0.16900000000000001</v>
      </c>
      <c r="K1581" s="54" t="s">
        <v>717</v>
      </c>
    </row>
    <row r="1582" spans="1:11" ht="39" thickBot="1">
      <c r="A1582" t="str">
        <f t="shared" si="87"/>
        <v xml:space="preserve">MCD </v>
      </c>
      <c r="B1582" s="119" t="s">
        <v>182</v>
      </c>
      <c r="C1582" s="58"/>
      <c r="D1582" s="182" t="s">
        <v>680</v>
      </c>
      <c r="E1582" s="191"/>
      <c r="F1582" s="192"/>
      <c r="G1582" s="107"/>
      <c r="H1582" s="107"/>
      <c r="I1582" s="111"/>
    </row>
    <row r="1583" spans="1:11" ht="19" thickBot="1">
      <c r="A1583" t="str">
        <f t="shared" si="87"/>
        <v xml:space="preserve">MCD </v>
      </c>
      <c r="B1583" s="119" t="s">
        <v>182</v>
      </c>
      <c r="C1583" s="58"/>
    </row>
    <row r="1584" spans="1:11" ht="27" thickBot="1">
      <c r="A1584" t="str">
        <f t="shared" si="87"/>
        <v>MCD Cash Flow</v>
      </c>
      <c r="B1584" s="119" t="s">
        <v>182</v>
      </c>
      <c r="C1584" s="57" t="s">
        <v>707</v>
      </c>
      <c r="D1584" s="183" t="s">
        <v>650</v>
      </c>
      <c r="E1584" s="181" t="s">
        <v>1537</v>
      </c>
      <c r="F1584" s="185" t="s">
        <v>651</v>
      </c>
      <c r="G1584" s="105"/>
      <c r="H1584" s="105"/>
      <c r="I1584" s="109"/>
    </row>
    <row r="1585" spans="1:11" ht="19" thickBot="1">
      <c r="A1585" t="str">
        <f t="shared" si="87"/>
        <v xml:space="preserve">MCD </v>
      </c>
      <c r="B1585" s="119" t="s">
        <v>182</v>
      </c>
      <c r="C1585" s="58"/>
      <c r="D1585" s="184"/>
      <c r="E1585" s="178" t="s">
        <v>958</v>
      </c>
      <c r="F1585" s="186"/>
      <c r="G1585" s="105"/>
      <c r="H1585" s="105"/>
      <c r="I1585" s="109"/>
    </row>
    <row r="1586" spans="1:11" ht="20" thickBot="1">
      <c r="A1586" t="str">
        <f t="shared" si="87"/>
        <v>MCD Net income</v>
      </c>
      <c r="B1586" s="119" t="s">
        <v>182</v>
      </c>
      <c r="C1586" s="58" t="s">
        <v>656</v>
      </c>
      <c r="D1586" s="179" t="s">
        <v>656</v>
      </c>
      <c r="E1586" s="187" t="s">
        <v>961</v>
      </c>
      <c r="F1586" s="188">
        <v>-2.6800000000000001E-2</v>
      </c>
      <c r="G1586" s="106" t="str">
        <f>LEFT(E1586,I1586-1)</f>
        <v>2.26</v>
      </c>
      <c r="H1586" s="106" t="str">
        <f>RIGHT(E1586,1)</f>
        <v>B</v>
      </c>
      <c r="I1586" s="110">
        <f>IF(FIND(H1586,E1586)=OR(1,2,3,4,5,6,7,8,9,0),FIND(H1586,E1586)+1,FIND(H1586,E1586))</f>
        <v>5</v>
      </c>
      <c r="J1586" s="4">
        <f>IF(H1586="B",G1586*1000000000,IF(H1586="M",G1586*1000000,E1586))</f>
        <v>2260000000</v>
      </c>
      <c r="K1586" s="54" t="s">
        <v>33</v>
      </c>
    </row>
    <row r="1587" spans="1:11" ht="39" thickBot="1">
      <c r="A1587" t="str">
        <f t="shared" si="87"/>
        <v xml:space="preserve">MCD </v>
      </c>
      <c r="B1587" s="119" t="s">
        <v>182</v>
      </c>
      <c r="C1587" s="58"/>
      <c r="D1587" s="180" t="s">
        <v>657</v>
      </c>
      <c r="E1587" s="184"/>
      <c r="F1587" s="189"/>
      <c r="G1587" s="106"/>
      <c r="H1587" s="106"/>
      <c r="I1587" s="110"/>
    </row>
    <row r="1588" spans="1:11" ht="20" thickBot="1">
      <c r="A1588" t="str">
        <f t="shared" si="87"/>
        <v>MCD Cash from operations</v>
      </c>
      <c r="B1588" s="119" t="s">
        <v>182</v>
      </c>
      <c r="C1588" s="58" t="s">
        <v>681</v>
      </c>
      <c r="D1588" s="179" t="s">
        <v>681</v>
      </c>
      <c r="E1588" s="187" t="s">
        <v>935</v>
      </c>
      <c r="F1588" s="188">
        <v>-9.6699999999999994E-2</v>
      </c>
      <c r="G1588" s="106" t="str">
        <f>LEFT(E1588,I1588-1)</f>
        <v>2.74</v>
      </c>
      <c r="H1588" s="106" t="str">
        <f>RIGHT(E1588,1)</f>
        <v>B</v>
      </c>
      <c r="I1588" s="110">
        <f>IF(FIND(H1588,E1588)=OR(1,2,3,4,5,6,7,8,9,0),FIND(H1588,E1588)+1,FIND(H1588,E1588))</f>
        <v>5</v>
      </c>
      <c r="J1588" s="4">
        <f>IF(H1588="B",G1588*1000000000,IF(H1588="M",G1588*1000000,E1588))</f>
        <v>2740000000</v>
      </c>
      <c r="K1588" s="54" t="s">
        <v>718</v>
      </c>
    </row>
    <row r="1589" spans="1:11" ht="20" thickBot="1">
      <c r="A1589" t="str">
        <f t="shared" si="87"/>
        <v xml:space="preserve">MCD </v>
      </c>
      <c r="B1589" s="119" t="s">
        <v>182</v>
      </c>
      <c r="C1589" s="58"/>
      <c r="D1589" s="180" t="s">
        <v>682</v>
      </c>
      <c r="E1589" s="184"/>
      <c r="F1589" s="189"/>
      <c r="G1589" s="106"/>
      <c r="H1589" s="106"/>
      <c r="I1589" s="110"/>
    </row>
    <row r="1590" spans="1:11" ht="20" thickBot="1">
      <c r="A1590" t="str">
        <f t="shared" si="87"/>
        <v>MCD Cash from investing</v>
      </c>
      <c r="B1590" s="119" t="s">
        <v>182</v>
      </c>
      <c r="C1590" s="58" t="s">
        <v>683</v>
      </c>
      <c r="D1590" s="179" t="s">
        <v>683</v>
      </c>
      <c r="E1590" s="187" t="s">
        <v>967</v>
      </c>
      <c r="F1590" s="188">
        <v>-0.3569</v>
      </c>
      <c r="G1590" s="106" t="str">
        <f>LEFT(E1590,I1590-1)</f>
        <v>-1.27</v>
      </c>
      <c r="H1590" s="106" t="str">
        <f>RIGHT(E1590,1)</f>
        <v>B</v>
      </c>
      <c r="I1590" s="110">
        <f>IF(FIND(H1590,E1590)=OR(1,2,3,4,5,6,7,8,9,0),FIND(H1590,E1590)+1,FIND(H1590,E1590))</f>
        <v>6</v>
      </c>
      <c r="J1590" s="4">
        <f>IF(H1590="B",G1590*1000000000,IF(H1590="M",G1590*1000000,E1590))</f>
        <v>-1270000000</v>
      </c>
      <c r="K1590" s="54" t="s">
        <v>719</v>
      </c>
    </row>
    <row r="1591" spans="1:11" ht="39" thickBot="1">
      <c r="A1591" t="str">
        <f t="shared" si="87"/>
        <v xml:space="preserve">MCD </v>
      </c>
      <c r="B1591" s="119" t="s">
        <v>182</v>
      </c>
      <c r="C1591" s="58"/>
      <c r="D1591" s="180" t="s">
        <v>684</v>
      </c>
      <c r="E1591" s="184"/>
      <c r="F1591" s="189"/>
      <c r="G1591" s="106"/>
      <c r="H1591" s="106"/>
      <c r="I1591" s="110"/>
    </row>
    <row r="1592" spans="1:11" ht="20" thickBot="1">
      <c r="A1592" t="str">
        <f t="shared" si="87"/>
        <v>MCD Cash from financing</v>
      </c>
      <c r="B1592" s="119" t="s">
        <v>182</v>
      </c>
      <c r="C1592" s="58" t="s">
        <v>685</v>
      </c>
      <c r="D1592" s="179" t="s">
        <v>685</v>
      </c>
      <c r="E1592" s="187" t="s">
        <v>968</v>
      </c>
      <c r="F1592" s="188">
        <v>-6.9343000000000004</v>
      </c>
      <c r="G1592" s="106" t="str">
        <f>LEFT(E1592,I1592-1)</f>
        <v>-1.09</v>
      </c>
      <c r="H1592" s="106" t="str">
        <f>RIGHT(E1592,1)</f>
        <v>B</v>
      </c>
      <c r="I1592" s="110">
        <f>IF(FIND(H1592,E1592)=OR(1,2,3,4,5,6,7,8,9,0),FIND(H1592,E1592)+1,FIND(H1592,E1592))</f>
        <v>6</v>
      </c>
      <c r="J1592" s="4">
        <f>IF(H1592="B",G1592*1000000000,IF(H1592="M",G1592*1000000,E1592))</f>
        <v>-1090000000</v>
      </c>
      <c r="K1592" s="54" t="s">
        <v>720</v>
      </c>
    </row>
    <row r="1593" spans="1:11" ht="39" thickBot="1">
      <c r="A1593" t="str">
        <f t="shared" si="87"/>
        <v xml:space="preserve">MCD </v>
      </c>
      <c r="B1593" s="119" t="s">
        <v>182</v>
      </c>
      <c r="C1593" s="58"/>
      <c r="D1593" s="180" t="s">
        <v>686</v>
      </c>
      <c r="E1593" s="184"/>
      <c r="F1593" s="189"/>
      <c r="G1593" s="106"/>
      <c r="H1593" s="106"/>
      <c r="I1593" s="110"/>
    </row>
    <row r="1594" spans="1:11" ht="20" thickBot="1">
      <c r="A1594" t="str">
        <f t="shared" si="87"/>
        <v>MCD Net change in cash</v>
      </c>
      <c r="B1594" s="119" t="s">
        <v>182</v>
      </c>
      <c r="C1594" s="58" t="s">
        <v>687</v>
      </c>
      <c r="D1594" s="179" t="s">
        <v>687</v>
      </c>
      <c r="E1594" s="187" t="s">
        <v>969</v>
      </c>
      <c r="F1594" s="188">
        <v>-0.77070000000000005</v>
      </c>
      <c r="G1594" s="106" t="str">
        <f>LEFT(E1594,I1594-1)</f>
        <v>429.00</v>
      </c>
      <c r="H1594" s="106" t="str">
        <f>RIGHT(E1594,1)</f>
        <v>M</v>
      </c>
      <c r="I1594" s="110">
        <f>IF(FIND(H1594,E1594)=OR(1,2,3,4,5,6,7,8,9,0),FIND(H1594,E1594)+1,FIND(H1594,E1594))</f>
        <v>7</v>
      </c>
      <c r="J1594" s="4">
        <f>IF(H1594="B",G1594*1000000000,IF(H1594="M",G1594*1000000,E1594))</f>
        <v>429000000</v>
      </c>
      <c r="K1594" s="54" t="s">
        <v>721</v>
      </c>
    </row>
    <row r="1595" spans="1:11" ht="39" thickBot="1">
      <c r="A1595" t="str">
        <f t="shared" si="87"/>
        <v xml:space="preserve">MCD </v>
      </c>
      <c r="B1595" s="119" t="s">
        <v>182</v>
      </c>
      <c r="C1595" s="58"/>
      <c r="D1595" s="180" t="s">
        <v>688</v>
      </c>
      <c r="E1595" s="184"/>
      <c r="F1595" s="189"/>
      <c r="G1595" s="106"/>
      <c r="H1595" s="106"/>
      <c r="I1595" s="110"/>
    </row>
    <row r="1596" spans="1:11" ht="19">
      <c r="A1596" t="str">
        <f t="shared" si="87"/>
        <v>MCD Free cash flow</v>
      </c>
      <c r="B1596" s="119" t="s">
        <v>182</v>
      </c>
      <c r="C1596" s="58" t="s">
        <v>689</v>
      </c>
      <c r="D1596" s="179" t="s">
        <v>689</v>
      </c>
      <c r="E1596" s="187" t="s">
        <v>841</v>
      </c>
      <c r="F1596" s="188">
        <v>0.49070000000000003</v>
      </c>
      <c r="G1596" s="106" t="str">
        <f>LEFT(E1596,I1596-1)</f>
        <v>3.07</v>
      </c>
      <c r="H1596" s="106" t="str">
        <f>RIGHT(E1596,1)</f>
        <v>B</v>
      </c>
      <c r="I1596" s="110">
        <f>IF(FIND(H1596,E1596)=OR(1,2,3,4,5,6,7,8,9,0),FIND(H1596,E1596)+1,FIND(H1596,E1596))</f>
        <v>5</v>
      </c>
      <c r="J1596" s="4">
        <f>IF(H1596="B",G1596*1000000000,IF(H1596="M",G1596*1000000,E1596))</f>
        <v>3070000000</v>
      </c>
      <c r="K1596" s="54" t="s">
        <v>722</v>
      </c>
    </row>
    <row r="1597" spans="1:11" ht="39" thickBot="1">
      <c r="A1597" t="str">
        <f t="shared" si="87"/>
        <v xml:space="preserve">MCD </v>
      </c>
      <c r="B1597" s="119" t="s">
        <v>182</v>
      </c>
      <c r="D1597" s="182" t="s">
        <v>690</v>
      </c>
      <c r="E1597" s="192"/>
      <c r="F1597" s="194"/>
    </row>
    <row r="1600" spans="1:11" ht="28">
      <c r="C1600" s="101" t="s">
        <v>808</v>
      </c>
    </row>
    <row r="1601" spans="1:11">
      <c r="A1601" t="str">
        <f t="shared" ref="A1601" si="89">_xlfn.CONCAT(B1601,C1601)</f>
        <v>JPM Web</v>
      </c>
      <c r="B1601" t="s">
        <v>169</v>
      </c>
      <c r="C1601" t="s">
        <v>850</v>
      </c>
      <c r="D1601" s="121" t="s">
        <v>809</v>
      </c>
    </row>
    <row r="1602" spans="1:11" ht="19" thickBot="1"/>
    <row r="1603" spans="1:11" ht="27" thickBot="1">
      <c r="A1603" t="str">
        <f t="shared" ref="A1603:A1652" si="90">_xlfn.CONCAT(B1603,C1603)</f>
        <v>JPM Income Statement</v>
      </c>
      <c r="B1603" s="119" t="s">
        <v>169</v>
      </c>
      <c r="C1603" s="57" t="s">
        <v>705</v>
      </c>
      <c r="D1603" s="183" t="s">
        <v>650</v>
      </c>
      <c r="E1603" s="181" t="s">
        <v>1540</v>
      </c>
      <c r="F1603" s="185" t="s">
        <v>651</v>
      </c>
    </row>
    <row r="1604" spans="1:11" ht="19" thickBot="1">
      <c r="A1604" t="str">
        <f t="shared" si="90"/>
        <v xml:space="preserve">JPM </v>
      </c>
      <c r="B1604" s="119" t="s">
        <v>169</v>
      </c>
      <c r="C1604" s="58"/>
      <c r="D1604" s="184"/>
      <c r="E1604" s="178" t="s">
        <v>1468</v>
      </c>
      <c r="F1604" s="186"/>
    </row>
    <row r="1605" spans="1:11" ht="20" thickBot="1">
      <c r="A1605" t="str">
        <f t="shared" si="90"/>
        <v>JPM Sales</v>
      </c>
      <c r="B1605" s="119" t="s">
        <v>169</v>
      </c>
      <c r="C1605" s="58" t="s">
        <v>124</v>
      </c>
      <c r="D1605" s="179" t="s">
        <v>652</v>
      </c>
      <c r="E1605" s="187" t="s">
        <v>1469</v>
      </c>
      <c r="F1605" s="188">
        <v>0.13070000000000001</v>
      </c>
      <c r="G1605" s="106" t="str">
        <f>LEFT(E1605,I1605-1)</f>
        <v>40.14</v>
      </c>
      <c r="H1605" s="106" t="str">
        <f>RIGHT(E1605,1)</f>
        <v>B</v>
      </c>
      <c r="I1605" s="110">
        <f>IF(FIND(H1605,E1605)=OR(1,2,3,4,5,6,7,8,9,0),FIND(H1605,E1605)+1,FIND(H1605,E1605))</f>
        <v>6</v>
      </c>
      <c r="J1605" s="4">
        <f>IF(H1605="B",G1605*1000000000,IF(H1605="M",G1605*1000000,E1605))</f>
        <v>40140000000</v>
      </c>
      <c r="K1605" s="54" t="s">
        <v>691</v>
      </c>
    </row>
    <row r="1606" spans="1:11" ht="58" thickBot="1">
      <c r="A1606" t="str">
        <f t="shared" si="90"/>
        <v xml:space="preserve">JPM </v>
      </c>
      <c r="B1606" s="119" t="s">
        <v>169</v>
      </c>
      <c r="C1606" s="58"/>
      <c r="D1606" s="180" t="s">
        <v>653</v>
      </c>
      <c r="E1606" s="184"/>
      <c r="F1606" s="189"/>
      <c r="G1606" s="106"/>
      <c r="H1606" s="106"/>
      <c r="I1606" s="110"/>
      <c r="K1606" s="54" t="s">
        <v>692</v>
      </c>
    </row>
    <row r="1607" spans="1:11" ht="20" thickBot="1">
      <c r="A1607" t="str">
        <f t="shared" si="90"/>
        <v>JPM Operating expense</v>
      </c>
      <c r="B1607" s="119" t="s">
        <v>169</v>
      </c>
      <c r="C1607" s="58" t="s">
        <v>654</v>
      </c>
      <c r="D1607" s="179" t="s">
        <v>654</v>
      </c>
      <c r="E1607" s="187" t="s">
        <v>1541</v>
      </c>
      <c r="F1607" s="188">
        <v>3.39E-2</v>
      </c>
      <c r="G1607" s="106" t="str">
        <f>LEFT(E1607,I1607-1)</f>
        <v>22.53</v>
      </c>
      <c r="H1607" s="106" t="str">
        <f>RIGHT(E1607,1)</f>
        <v>B</v>
      </c>
      <c r="I1607" s="110">
        <f>IF(FIND(H1607,E1607)=OR(1,2,3,4,5,6,7,8,9,0),FIND(H1607,E1607)+1,FIND(H1607,E1607))</f>
        <v>6</v>
      </c>
      <c r="J1607" s="4">
        <f>IF(H1607="B",G1607*1000000000,IF(H1607="M",G1607*1000000,E1607))</f>
        <v>22530000000</v>
      </c>
      <c r="K1607" s="54" t="s">
        <v>693</v>
      </c>
    </row>
    <row r="1608" spans="1:11" ht="39" thickBot="1">
      <c r="A1608" t="str">
        <f t="shared" si="90"/>
        <v xml:space="preserve">JPM </v>
      </c>
      <c r="B1608" s="119" t="s">
        <v>169</v>
      </c>
      <c r="C1608" s="58"/>
      <c r="D1608" s="180" t="s">
        <v>655</v>
      </c>
      <c r="E1608" s="184"/>
      <c r="F1608" s="189"/>
      <c r="G1608" s="106"/>
      <c r="H1608" s="106"/>
      <c r="I1608" s="110"/>
      <c r="K1608" s="54" t="s">
        <v>694</v>
      </c>
    </row>
    <row r="1609" spans="1:11" ht="20" thickBot="1">
      <c r="A1609" t="str">
        <f t="shared" si="90"/>
        <v>JPM Net income</v>
      </c>
      <c r="B1609" s="119" t="s">
        <v>169</v>
      </c>
      <c r="C1609" s="58" t="s">
        <v>656</v>
      </c>
      <c r="D1609" s="179" t="s">
        <v>656</v>
      </c>
      <c r="E1609" s="187" t="s">
        <v>1470</v>
      </c>
      <c r="F1609" s="188">
        <v>0.50480000000000003</v>
      </c>
      <c r="G1609" s="106" t="str">
        <f>LEFT(E1609,I1609-1)</f>
        <v>14.00</v>
      </c>
      <c r="H1609" s="106" t="str">
        <f>RIGHT(E1609,1)</f>
        <v>B</v>
      </c>
      <c r="I1609" s="110">
        <f>IF(FIND(H1609,E1609)=OR(1,2,3,4,5,6,7,8,9,0),FIND(H1609,E1609)+1,FIND(H1609,E1609))</f>
        <v>6</v>
      </c>
      <c r="J1609" s="4">
        <f>IF(H1609="B",G1609*1000000000,IF(H1609="M",G1609*1000000,E1609))</f>
        <v>14000000000</v>
      </c>
      <c r="K1609" s="54" t="s">
        <v>33</v>
      </c>
    </row>
    <row r="1610" spans="1:11" ht="58" thickBot="1">
      <c r="A1610" t="str">
        <f t="shared" si="90"/>
        <v xml:space="preserve">JPM </v>
      </c>
      <c r="B1610" s="119" t="s">
        <v>169</v>
      </c>
      <c r="C1610" s="58"/>
      <c r="D1610" s="180" t="s">
        <v>657</v>
      </c>
      <c r="E1610" s="184"/>
      <c r="F1610" s="189"/>
      <c r="G1610" s="106"/>
      <c r="H1610" s="106"/>
      <c r="I1610" s="110"/>
      <c r="K1610" s="54" t="s">
        <v>695</v>
      </c>
    </row>
    <row r="1611" spans="1:11" ht="20" thickBot="1">
      <c r="A1611" t="str">
        <f t="shared" si="90"/>
        <v>JPM Net profit margin</v>
      </c>
      <c r="B1611" s="119" t="s">
        <v>169</v>
      </c>
      <c r="C1611" s="58" t="s">
        <v>658</v>
      </c>
      <c r="D1611" s="179" t="s">
        <v>658</v>
      </c>
      <c r="E1611" s="187">
        <v>34.89</v>
      </c>
      <c r="F1611" s="188">
        <v>0.33069999999999999</v>
      </c>
      <c r="G1611" s="106" t="str">
        <f>LEFT(E1611,I1611-1)</f>
        <v>34.8</v>
      </c>
      <c r="H1611" s="106" t="str">
        <f>RIGHT(E1611,1)</f>
        <v>9</v>
      </c>
      <c r="I1611" s="110">
        <f>IF(FIND(H1611,E1611)=OR(1,2,3,4,5,6,7,8,9,0),FIND(H1611,E1611)+1,FIND(H1611,E1611))</f>
        <v>5</v>
      </c>
      <c r="J1611" s="4">
        <f>IF(H1611="B",G1611*1000000000,IF(H1611="M",G1611*1000000,E1611))</f>
        <v>34.89</v>
      </c>
      <c r="K1611" s="54" t="s">
        <v>696</v>
      </c>
    </row>
    <row r="1612" spans="1:11" ht="39" thickBot="1">
      <c r="A1612" t="str">
        <f t="shared" si="90"/>
        <v xml:space="preserve">JPM </v>
      </c>
      <c r="B1612" s="119" t="s">
        <v>169</v>
      </c>
      <c r="C1612" s="58"/>
      <c r="D1612" s="180" t="s">
        <v>659</v>
      </c>
      <c r="E1612" s="184"/>
      <c r="F1612" s="189"/>
      <c r="G1612" s="106"/>
      <c r="H1612" s="106"/>
      <c r="I1612" s="110"/>
      <c r="K1612" s="54" t="s">
        <v>697</v>
      </c>
    </row>
    <row r="1613" spans="1:11" ht="20" thickBot="1">
      <c r="A1613" t="str">
        <f t="shared" si="90"/>
        <v>JPM EPS</v>
      </c>
      <c r="B1613" s="119" t="s">
        <v>169</v>
      </c>
      <c r="C1613" s="58" t="s">
        <v>113</v>
      </c>
      <c r="D1613" s="179" t="s">
        <v>112</v>
      </c>
      <c r="E1613" s="187">
        <v>4.8099999999999996</v>
      </c>
      <c r="F1613" s="188">
        <v>0.58220000000000005</v>
      </c>
      <c r="G1613" s="106" t="str">
        <f>LEFT(E1613,I1613-1)</f>
        <v>4.8</v>
      </c>
      <c r="H1613" s="106" t="str">
        <f>RIGHT(E1613,1)</f>
        <v>1</v>
      </c>
      <c r="I1613" s="110">
        <f>IF(FIND(H1613,E1613)=OR(1,2,3,4,5,6,7,8,9,0),FIND(H1613,E1613)+1,FIND(H1613,E1613))</f>
        <v>4</v>
      </c>
      <c r="J1613" s="4">
        <f>IF(H1613="B",G1613*1000000000,IF(H1613="M",G1613*1000000,E1613))</f>
        <v>4.8099999999999996</v>
      </c>
      <c r="K1613" s="54" t="s">
        <v>698</v>
      </c>
    </row>
    <row r="1614" spans="1:11" ht="39" thickBot="1">
      <c r="A1614" t="str">
        <f t="shared" si="90"/>
        <v xml:space="preserve">JPM </v>
      </c>
      <c r="B1614" s="119" t="s">
        <v>169</v>
      </c>
      <c r="C1614" s="58"/>
      <c r="D1614" s="180" t="s">
        <v>660</v>
      </c>
      <c r="E1614" s="184"/>
      <c r="F1614" s="189"/>
      <c r="G1614" s="106"/>
      <c r="H1614" s="106"/>
      <c r="I1614" s="110"/>
      <c r="K1614" s="54" t="s">
        <v>699</v>
      </c>
    </row>
    <row r="1615" spans="1:11" ht="20" thickBot="1">
      <c r="A1615" t="str">
        <f t="shared" si="90"/>
        <v>JPM EBITDA</v>
      </c>
      <c r="B1615" s="119" t="s">
        <v>169</v>
      </c>
      <c r="C1615" s="58" t="s">
        <v>126</v>
      </c>
      <c r="D1615" s="179" t="s">
        <v>126</v>
      </c>
      <c r="E1615" s="187" t="s">
        <v>664</v>
      </c>
      <c r="F1615" s="187" t="s">
        <v>664</v>
      </c>
      <c r="G1615" s="106" t="str">
        <f>LEFT(E1615,I1615-1)</f>
        <v/>
      </c>
      <c r="H1615" s="106" t="str">
        <f>RIGHT(E1615,1)</f>
        <v>—</v>
      </c>
      <c r="I1615" s="110">
        <f>IF(FIND(H1615,E1615)=OR(1,2,3,4,5,6,7,8,9,0),FIND(H1615,E1615)+1,FIND(H1615,E1615))</f>
        <v>1</v>
      </c>
      <c r="J1615" s="4" t="str">
        <f>IF(H1615="B",G1615*1000000000,IF(H1615="M",G1615*1000000,E1615))</f>
        <v>—</v>
      </c>
      <c r="K1615" s="54" t="s">
        <v>126</v>
      </c>
    </row>
    <row r="1616" spans="1:11" ht="77" thickBot="1">
      <c r="A1616" t="str">
        <f t="shared" si="90"/>
        <v xml:space="preserve">JPM </v>
      </c>
      <c r="B1616" s="119" t="s">
        <v>169</v>
      </c>
      <c r="C1616" s="58"/>
      <c r="D1616" s="180" t="s">
        <v>661</v>
      </c>
      <c r="E1616" s="184"/>
      <c r="F1616" s="184"/>
      <c r="G1616" s="106"/>
      <c r="H1616" s="106"/>
      <c r="I1616" s="110"/>
      <c r="K1616" s="54" t="s">
        <v>700</v>
      </c>
    </row>
    <row r="1617" spans="1:11" ht="20" thickBot="1">
      <c r="A1617" t="str">
        <f t="shared" si="90"/>
        <v>JPM Tax</v>
      </c>
      <c r="B1617" s="119" t="s">
        <v>169</v>
      </c>
      <c r="C1617" s="58" t="s">
        <v>725</v>
      </c>
      <c r="D1617" s="179" t="s">
        <v>662</v>
      </c>
      <c r="E1617" s="190">
        <v>0.19400000000000001</v>
      </c>
      <c r="F1617" s="187" t="s">
        <v>664</v>
      </c>
      <c r="G1617" s="106" t="str">
        <f>LEFT(E1617,I1617-1)</f>
        <v>0.19</v>
      </c>
      <c r="H1617" s="106" t="str">
        <f>RIGHT(E1617,1)</f>
        <v>4</v>
      </c>
      <c r="I1617" s="110">
        <f>IF(FIND(H1617,E1617)=OR(1,2,3,4,5,6,7,8,9,0),FIND(H1617,E1617)+1,FIND(H1617,E1617))</f>
        <v>5</v>
      </c>
      <c r="J1617" s="4">
        <f>IF(H1617="B",G1617*1000000000,IF(H1617="M",G1617*1000000,E1617))</f>
        <v>0.19400000000000001</v>
      </c>
      <c r="K1617" s="54" t="s">
        <v>701</v>
      </c>
    </row>
    <row r="1618" spans="1:11" ht="20" thickBot="1">
      <c r="A1618" t="str">
        <f t="shared" si="90"/>
        <v xml:space="preserve">JPM </v>
      </c>
      <c r="B1618" s="119" t="s">
        <v>169</v>
      </c>
      <c r="C1618" s="58"/>
      <c r="D1618" s="182" t="s">
        <v>663</v>
      </c>
      <c r="E1618" s="191"/>
      <c r="F1618" s="192"/>
      <c r="G1618" s="107"/>
      <c r="H1618" s="107"/>
      <c r="I1618" s="111"/>
    </row>
    <row r="1619" spans="1:11" ht="19" thickBot="1">
      <c r="A1619" t="str">
        <f t="shared" si="90"/>
        <v xml:space="preserve">JPM </v>
      </c>
      <c r="B1619" s="119" t="s">
        <v>169</v>
      </c>
      <c r="C1619" s="58"/>
    </row>
    <row r="1620" spans="1:11" ht="27" thickBot="1">
      <c r="A1620" t="str">
        <f t="shared" si="90"/>
        <v>JPM Balance Sheet</v>
      </c>
      <c r="B1620" s="119" t="s">
        <v>169</v>
      </c>
      <c r="C1620" s="57" t="s">
        <v>706</v>
      </c>
      <c r="D1620" s="183" t="s">
        <v>650</v>
      </c>
      <c r="E1620" s="181" t="s">
        <v>1540</v>
      </c>
      <c r="F1620" s="185" t="s">
        <v>651</v>
      </c>
      <c r="G1620" s="105"/>
      <c r="H1620" s="105"/>
      <c r="I1620" s="109"/>
    </row>
    <row r="1621" spans="1:11" ht="19" thickBot="1">
      <c r="A1621" t="str">
        <f t="shared" si="90"/>
        <v xml:space="preserve">JPM </v>
      </c>
      <c r="B1621" s="119" t="s">
        <v>169</v>
      </c>
      <c r="C1621" s="58"/>
      <c r="D1621" s="184"/>
      <c r="E1621" s="178" t="s">
        <v>1468</v>
      </c>
      <c r="F1621" s="186"/>
      <c r="G1621" s="105"/>
      <c r="H1621" s="105"/>
      <c r="I1621" s="109"/>
    </row>
    <row r="1622" spans="1:11" ht="20" thickBot="1">
      <c r="A1622" t="str">
        <f t="shared" si="90"/>
        <v>JPM Cash and short-term investments</v>
      </c>
      <c r="B1622" s="119" t="s">
        <v>169</v>
      </c>
      <c r="C1622" s="58" t="s">
        <v>665</v>
      </c>
      <c r="D1622" s="179" t="s">
        <v>665</v>
      </c>
      <c r="E1622" s="187" t="s">
        <v>1471</v>
      </c>
      <c r="F1622" s="188">
        <v>-1.35E-2</v>
      </c>
      <c r="G1622" s="106" t="str">
        <f>LEFT(E1622,I1622-1)</f>
        <v>1.40</v>
      </c>
      <c r="H1622" s="106" t="str">
        <f>RIGHT(E1622,1)</f>
        <v>T</v>
      </c>
      <c r="I1622" s="110">
        <f>IF(FIND(H1622,E1622)=OR(1,2,3,4,5,6,7,8,9,0),FIND(H1622,E1622)+1,FIND(H1622,E1622))</f>
        <v>5</v>
      </c>
      <c r="J1622" s="4" t="str">
        <f t="shared" ref="J1622:J1623" si="91">IF(H1622="B",G1622*1000000000,IF(H1622="M",G1622*1000000,E1622))</f>
        <v>1.40T</v>
      </c>
      <c r="K1622" s="54" t="s">
        <v>702</v>
      </c>
    </row>
    <row r="1623" spans="1:11" ht="39" thickBot="1">
      <c r="A1623" t="str">
        <f t="shared" si="90"/>
        <v xml:space="preserve">JPM </v>
      </c>
      <c r="B1623" s="119" t="s">
        <v>169</v>
      </c>
      <c r="C1623" s="58"/>
      <c r="D1623" s="180" t="s">
        <v>666</v>
      </c>
      <c r="E1623" s="184"/>
      <c r="F1623" s="189"/>
      <c r="G1623" s="106"/>
      <c r="H1623" s="106"/>
      <c r="I1623" s="110"/>
      <c r="J1623" s="4">
        <f t="shared" si="91"/>
        <v>0</v>
      </c>
    </row>
    <row r="1624" spans="1:11" ht="20" thickBot="1">
      <c r="A1624" t="str">
        <f t="shared" si="90"/>
        <v>JPM Total assets</v>
      </c>
      <c r="B1624" s="119" t="s">
        <v>169</v>
      </c>
      <c r="C1624" s="58" t="s">
        <v>667</v>
      </c>
      <c r="D1624" s="179" t="s">
        <v>667</v>
      </c>
      <c r="E1624" s="187" t="s">
        <v>1472</v>
      </c>
      <c r="F1624" s="188">
        <v>3.2899999999999999E-2</v>
      </c>
      <c r="G1624" s="106" t="str">
        <f>LEFT(E1624,I1624-1)</f>
        <v>4.00</v>
      </c>
      <c r="H1624" s="106" t="str">
        <f>RIGHT(E1624,1)</f>
        <v>T</v>
      </c>
      <c r="I1624" s="110">
        <f>IF(FIND(H1624,E1624)=OR(1,2,3,4,5,6,7,8,9,0),FIND(H1624,E1624)+1,FIND(H1624,E1624))</f>
        <v>5</v>
      </c>
      <c r="K1624" s="54" t="s">
        <v>703</v>
      </c>
    </row>
    <row r="1625" spans="1:11" ht="20" thickBot="1">
      <c r="A1625" t="str">
        <f t="shared" si="90"/>
        <v xml:space="preserve">JPM </v>
      </c>
      <c r="B1625" s="119" t="s">
        <v>169</v>
      </c>
      <c r="C1625" s="58"/>
      <c r="D1625" s="180" t="s">
        <v>668</v>
      </c>
      <c r="E1625" s="184"/>
      <c r="F1625" s="189"/>
      <c r="G1625" s="106"/>
      <c r="H1625" s="106"/>
      <c r="I1625" s="110"/>
    </row>
    <row r="1626" spans="1:11" ht="20" thickBot="1">
      <c r="A1626" t="str">
        <f t="shared" si="90"/>
        <v>JPM Total debt</v>
      </c>
      <c r="B1626" s="119" t="s">
        <v>169</v>
      </c>
      <c r="C1626" s="58" t="s">
        <v>723</v>
      </c>
      <c r="D1626" s="179" t="s">
        <v>669</v>
      </c>
      <c r="E1626" s="187" t="s">
        <v>1473</v>
      </c>
      <c r="F1626" s="188">
        <v>3.1199999999999999E-2</v>
      </c>
      <c r="G1626" s="106" t="str">
        <f>LEFT(E1626,I1626-1)</f>
        <v>3.66</v>
      </c>
      <c r="H1626" s="106" t="str">
        <f>RIGHT(E1626,1)</f>
        <v>T</v>
      </c>
      <c r="I1626" s="110">
        <f>IF(FIND(H1626,E1626)=OR(1,2,3,4,5,6,7,8,9,0),FIND(H1626,E1626)+1,FIND(H1626,E1626))</f>
        <v>5</v>
      </c>
      <c r="J1626" s="4" t="str">
        <f>IF(H1626="B",G1626*1000000000,IF(H1626="M",G1626*1000000,E1626))</f>
        <v>3.66T</v>
      </c>
      <c r="K1626" s="54" t="s">
        <v>704</v>
      </c>
    </row>
    <row r="1627" spans="1:11" ht="20" thickBot="1">
      <c r="A1627" t="str">
        <f t="shared" si="90"/>
        <v xml:space="preserve">JPM </v>
      </c>
      <c r="B1627" s="119" t="s">
        <v>169</v>
      </c>
      <c r="C1627" s="58"/>
      <c r="D1627" s="180" t="s">
        <v>670</v>
      </c>
      <c r="E1627" s="184"/>
      <c r="F1627" s="189"/>
      <c r="G1627" s="106"/>
      <c r="H1627" s="106"/>
      <c r="I1627" s="110"/>
    </row>
    <row r="1628" spans="1:11" ht="20" thickBot="1">
      <c r="A1628" t="str">
        <f t="shared" si="90"/>
        <v>JPM Total equity</v>
      </c>
      <c r="B1628" s="119" t="s">
        <v>169</v>
      </c>
      <c r="C1628" s="58" t="s">
        <v>671</v>
      </c>
      <c r="D1628" s="179" t="s">
        <v>671</v>
      </c>
      <c r="E1628" s="187" t="s">
        <v>1474</v>
      </c>
      <c r="F1628" s="187" t="s">
        <v>664</v>
      </c>
      <c r="G1628" s="106" t="str">
        <f>LEFT(E1628,I1628-1)</f>
        <v>344.76</v>
      </c>
      <c r="H1628" s="106" t="str">
        <f>RIGHT(E1628,1)</f>
        <v>B</v>
      </c>
      <c r="I1628" s="110">
        <f>IF(FIND(H1628,E1628)=OR(1,2,3,4,5,6,7,8,9,0),FIND(H1628,E1628)+1,FIND(H1628,E1628))</f>
        <v>7</v>
      </c>
      <c r="J1628" s="4">
        <f>IF(H1628="B",G1628*1000000000,IF(H1628="M",G1628*1000000,E1628))</f>
        <v>344760000000</v>
      </c>
      <c r="K1628" s="54" t="s">
        <v>713</v>
      </c>
    </row>
    <row r="1629" spans="1:11" ht="39" thickBot="1">
      <c r="A1629" t="str">
        <f t="shared" si="90"/>
        <v xml:space="preserve">JPM </v>
      </c>
      <c r="B1629" s="119" t="s">
        <v>169</v>
      </c>
      <c r="C1629" s="58"/>
      <c r="D1629" s="180" t="s">
        <v>672</v>
      </c>
      <c r="E1629" s="184"/>
      <c r="F1629" s="184"/>
      <c r="G1629" s="107"/>
      <c r="H1629" s="107"/>
      <c r="I1629" s="111"/>
    </row>
    <row r="1630" spans="1:11" ht="20" thickBot="1">
      <c r="A1630" t="str">
        <f t="shared" si="90"/>
        <v>JPM Shares outstanding</v>
      </c>
      <c r="B1630" s="119" t="s">
        <v>169</v>
      </c>
      <c r="C1630" s="58" t="s">
        <v>673</v>
      </c>
      <c r="D1630" s="179" t="s">
        <v>673</v>
      </c>
      <c r="E1630" s="187" t="s">
        <v>1475</v>
      </c>
      <c r="F1630" s="187" t="s">
        <v>664</v>
      </c>
      <c r="G1630" s="106" t="str">
        <f>LEFT(E1630,I1630-1)</f>
        <v>2.80</v>
      </c>
      <c r="H1630" s="106" t="str">
        <f>RIGHT(E1630,1)</f>
        <v>B</v>
      </c>
      <c r="I1630" s="110">
        <f>IF(FIND(H1630,E1630)=OR(1,2,3,4,5,6,7,8,9,0),FIND(H1630,E1630)+1,FIND(H1630,E1630))</f>
        <v>5</v>
      </c>
      <c r="J1630" s="4">
        <f>IF(H1630="B",G1630*1000000000,IF(H1630="M",G1630*1000000,E1630))</f>
        <v>2800000000</v>
      </c>
      <c r="K1630" s="54" t="s">
        <v>714</v>
      </c>
    </row>
    <row r="1631" spans="1:11" ht="39" thickBot="1">
      <c r="A1631" t="str">
        <f t="shared" si="90"/>
        <v xml:space="preserve">JPM </v>
      </c>
      <c r="B1631" s="119" t="s">
        <v>169</v>
      </c>
      <c r="C1631" s="58"/>
      <c r="D1631" s="180" t="s">
        <v>674</v>
      </c>
      <c r="E1631" s="184"/>
      <c r="F1631" s="184"/>
      <c r="G1631" s="107"/>
      <c r="H1631" s="107"/>
      <c r="I1631" s="111"/>
    </row>
    <row r="1632" spans="1:11" ht="20" thickBot="1">
      <c r="A1632" t="str">
        <f t="shared" si="90"/>
        <v>JPM P/BV</v>
      </c>
      <c r="B1632" s="119" t="s">
        <v>169</v>
      </c>
      <c r="C1632" s="58" t="s">
        <v>105</v>
      </c>
      <c r="D1632" s="179" t="s">
        <v>675</v>
      </c>
      <c r="E1632" s="187">
        <v>2.29</v>
      </c>
      <c r="F1632" s="187" t="s">
        <v>664</v>
      </c>
      <c r="G1632" s="106" t="str">
        <f>LEFT(E1632,I1632-1)</f>
        <v>2.2</v>
      </c>
      <c r="H1632" s="106" t="str">
        <f>RIGHT(E1632,1)</f>
        <v>9</v>
      </c>
      <c r="I1632" s="110">
        <f>IF(FIND(H1632,E1632)=OR(1,2,3,4,5,6,7,8,9,0),FIND(H1632,E1632)+1,FIND(H1632,E1632))</f>
        <v>4</v>
      </c>
      <c r="J1632" s="4">
        <f>IF(H1632="B",G1632*1000000000,IF(H1632="M",G1632*1000000,E1632))</f>
        <v>2.29</v>
      </c>
      <c r="K1632" s="54" t="s">
        <v>715</v>
      </c>
    </row>
    <row r="1633" spans="1:11" ht="58" thickBot="1">
      <c r="A1633" t="str">
        <f t="shared" si="90"/>
        <v xml:space="preserve">JPM </v>
      </c>
      <c r="B1633" s="119" t="s">
        <v>169</v>
      </c>
      <c r="C1633" s="58"/>
      <c r="D1633" s="180" t="s">
        <v>676</v>
      </c>
      <c r="E1633" s="184"/>
      <c r="F1633" s="184"/>
      <c r="G1633" s="107"/>
      <c r="H1633" s="107"/>
      <c r="I1633" s="111"/>
    </row>
    <row r="1634" spans="1:11" ht="20" thickBot="1">
      <c r="A1634" t="str">
        <f t="shared" si="90"/>
        <v>JPM Return on assets</v>
      </c>
      <c r="B1634" s="119" t="s">
        <v>169</v>
      </c>
      <c r="C1634" s="58" t="s">
        <v>677</v>
      </c>
      <c r="D1634" s="179" t="s">
        <v>677</v>
      </c>
      <c r="E1634" s="190">
        <v>1.3599999999999999E-2</v>
      </c>
      <c r="F1634" s="187" t="s">
        <v>664</v>
      </c>
      <c r="G1634" s="106" t="str">
        <f>LEFT(E1634,I1634-1)</f>
        <v>0.013</v>
      </c>
      <c r="H1634" s="106" t="str">
        <f>RIGHT(E1634,1)</f>
        <v>6</v>
      </c>
      <c r="I1634" s="110">
        <f>IF(FIND(H1634,E1634)=OR(1,2,3,4,5,6,7,8,9,0),FIND(H1634,E1634)+1,FIND(H1634,E1634))</f>
        <v>6</v>
      </c>
      <c r="J1634" s="4">
        <f>IF(H1634="B",G1634*1000000000,IF(H1634="M",G1634*1000000,E1634))</f>
        <v>1.3599999999999999E-2</v>
      </c>
      <c r="K1634" s="54" t="s">
        <v>716</v>
      </c>
    </row>
    <row r="1635" spans="1:11" ht="39" thickBot="1">
      <c r="A1635" t="str">
        <f t="shared" si="90"/>
        <v xml:space="preserve">JPM </v>
      </c>
      <c r="B1635" s="119" t="s">
        <v>169</v>
      </c>
      <c r="C1635" s="58"/>
      <c r="D1635" s="180" t="s">
        <v>678</v>
      </c>
      <c r="E1635" s="193"/>
      <c r="F1635" s="184"/>
      <c r="G1635" s="107"/>
      <c r="H1635" s="107"/>
      <c r="I1635" s="111"/>
    </row>
    <row r="1636" spans="1:11" ht="20" thickBot="1">
      <c r="A1636" t="str">
        <f t="shared" si="90"/>
        <v>JPM Return on capital</v>
      </c>
      <c r="B1636" s="119" t="s">
        <v>169</v>
      </c>
      <c r="C1636" s="58" t="s">
        <v>679</v>
      </c>
      <c r="D1636" s="179" t="s">
        <v>679</v>
      </c>
      <c r="E1636" s="187" t="s">
        <v>664</v>
      </c>
      <c r="F1636" s="187" t="s">
        <v>664</v>
      </c>
      <c r="G1636" s="106" t="str">
        <f>LEFT(E1636,I1636-1)</f>
        <v/>
      </c>
      <c r="H1636" s="106" t="str">
        <f>RIGHT(E1636,1)</f>
        <v>—</v>
      </c>
      <c r="I1636" s="110">
        <f>IF(FIND(H1636,E1636)=OR(1,2,3,4,5,6,7,8,9,0),FIND(H1636,E1636)+1,FIND(H1636,E1636))</f>
        <v>1</v>
      </c>
      <c r="J1636" s="4" t="str">
        <f>IF(H1636="B",G1636*1000000000,IF(H1636="M",G1636*1000000,E1636))</f>
        <v>—</v>
      </c>
      <c r="K1636" s="54" t="s">
        <v>717</v>
      </c>
    </row>
    <row r="1637" spans="1:11" ht="39" thickBot="1">
      <c r="A1637" t="str">
        <f t="shared" si="90"/>
        <v xml:space="preserve">JPM </v>
      </c>
      <c r="B1637" s="119" t="s">
        <v>169</v>
      </c>
      <c r="C1637" s="58"/>
      <c r="D1637" s="182" t="s">
        <v>680</v>
      </c>
      <c r="E1637" s="192"/>
      <c r="F1637" s="192"/>
      <c r="G1637" s="107"/>
      <c r="H1637" s="107"/>
      <c r="I1637" s="111"/>
    </row>
    <row r="1638" spans="1:11" ht="19" thickBot="1">
      <c r="A1638" t="str">
        <f t="shared" si="90"/>
        <v xml:space="preserve">JPM </v>
      </c>
      <c r="B1638" s="119" t="s">
        <v>169</v>
      </c>
      <c r="C1638" s="58"/>
    </row>
    <row r="1639" spans="1:11" ht="27" thickBot="1">
      <c r="A1639" t="str">
        <f t="shared" si="90"/>
        <v>JPM Cash Flow</v>
      </c>
      <c r="B1639" s="119" t="s">
        <v>169</v>
      </c>
      <c r="C1639" s="57" t="s">
        <v>707</v>
      </c>
      <c r="D1639" s="183" t="s">
        <v>650</v>
      </c>
      <c r="E1639" s="181" t="s">
        <v>1540</v>
      </c>
      <c r="F1639" s="185" t="s">
        <v>651</v>
      </c>
      <c r="G1639" s="105"/>
      <c r="H1639" s="105"/>
      <c r="I1639" s="109"/>
    </row>
    <row r="1640" spans="1:11" ht="19" thickBot="1">
      <c r="A1640" t="str">
        <f t="shared" si="90"/>
        <v xml:space="preserve">JPM </v>
      </c>
      <c r="B1640" s="119" t="s">
        <v>169</v>
      </c>
      <c r="C1640" s="58"/>
      <c r="D1640" s="184"/>
      <c r="E1640" s="178" t="s">
        <v>1468</v>
      </c>
      <c r="F1640" s="186"/>
      <c r="G1640" s="105"/>
      <c r="H1640" s="105"/>
      <c r="I1640" s="109"/>
    </row>
    <row r="1641" spans="1:11" ht="20" thickBot="1">
      <c r="A1641" t="str">
        <f t="shared" si="90"/>
        <v>JPM Net income</v>
      </c>
      <c r="B1641" s="119" t="s">
        <v>169</v>
      </c>
      <c r="C1641" s="58" t="s">
        <v>656</v>
      </c>
      <c r="D1641" s="179" t="s">
        <v>656</v>
      </c>
      <c r="E1641" s="187" t="s">
        <v>1470</v>
      </c>
      <c r="F1641" s="188">
        <v>0.50480000000000003</v>
      </c>
      <c r="G1641" s="106" t="str">
        <f>LEFT(E1641,I1641-1)</f>
        <v>14.00</v>
      </c>
      <c r="H1641" s="106" t="str">
        <f>RIGHT(E1641,1)</f>
        <v>B</v>
      </c>
      <c r="I1641" s="110">
        <f>IF(FIND(H1641,E1641)=OR(1,2,3,4,5,6,7,8,9,0),FIND(H1641,E1641)+1,FIND(H1641,E1641))</f>
        <v>6</v>
      </c>
      <c r="J1641" s="4">
        <f>IF(H1641="B",G1641*1000000000,IF(H1641="M",G1641*1000000,E1641))</f>
        <v>14000000000</v>
      </c>
      <c r="K1641" s="54" t="s">
        <v>33</v>
      </c>
    </row>
    <row r="1642" spans="1:11" ht="39" thickBot="1">
      <c r="A1642" t="str">
        <f t="shared" si="90"/>
        <v xml:space="preserve">JPM </v>
      </c>
      <c r="B1642" s="119" t="s">
        <v>169</v>
      </c>
      <c r="C1642" s="58"/>
      <c r="D1642" s="180" t="s">
        <v>657</v>
      </c>
      <c r="E1642" s="184"/>
      <c r="F1642" s="189"/>
      <c r="G1642" s="106"/>
      <c r="H1642" s="106"/>
      <c r="I1642" s="110"/>
    </row>
    <row r="1643" spans="1:11" ht="20" thickBot="1">
      <c r="A1643" t="str">
        <f t="shared" si="90"/>
        <v>JPM Cash from operations</v>
      </c>
      <c r="B1643" s="119" t="s">
        <v>169</v>
      </c>
      <c r="C1643" s="58" t="s">
        <v>681</v>
      </c>
      <c r="D1643" s="179" t="s">
        <v>681</v>
      </c>
      <c r="E1643" s="187" t="s">
        <v>664</v>
      </c>
      <c r="F1643" s="187" t="s">
        <v>664</v>
      </c>
      <c r="G1643" s="106" t="str">
        <f>LEFT(E1643,I1643-1)</f>
        <v/>
      </c>
      <c r="H1643" s="106" t="str">
        <f>RIGHT(E1643,1)</f>
        <v>—</v>
      </c>
      <c r="I1643" s="110">
        <f>IF(FIND(H1643,E1643)=OR(1,2,3,4,5,6,7,8,9,0),FIND(H1643,E1643)+1,FIND(H1643,E1643))</f>
        <v>1</v>
      </c>
      <c r="J1643" s="4" t="str">
        <f>IF(H1643="B",G1643*1000000000,IF(H1643="M",G1643*1000000,E1643))</f>
        <v>—</v>
      </c>
      <c r="K1643" s="54" t="s">
        <v>718</v>
      </c>
    </row>
    <row r="1644" spans="1:11" ht="20" thickBot="1">
      <c r="A1644" t="str">
        <f t="shared" si="90"/>
        <v xml:space="preserve">JPM </v>
      </c>
      <c r="B1644" s="119" t="s">
        <v>169</v>
      </c>
      <c r="C1644" s="58"/>
      <c r="D1644" s="180" t="s">
        <v>682</v>
      </c>
      <c r="E1644" s="184"/>
      <c r="F1644" s="184"/>
      <c r="G1644" s="106"/>
      <c r="H1644" s="106"/>
      <c r="I1644" s="110"/>
    </row>
    <row r="1645" spans="1:11" ht="20" thickBot="1">
      <c r="A1645" t="str">
        <f t="shared" si="90"/>
        <v>JPM Cash from investing</v>
      </c>
      <c r="B1645" s="119" t="s">
        <v>169</v>
      </c>
      <c r="C1645" s="58" t="s">
        <v>683</v>
      </c>
      <c r="D1645" s="179" t="s">
        <v>683</v>
      </c>
      <c r="E1645" s="187" t="s">
        <v>664</v>
      </c>
      <c r="F1645" s="187" t="s">
        <v>664</v>
      </c>
      <c r="G1645" s="106" t="str">
        <f>LEFT(E1645,I1645-1)</f>
        <v/>
      </c>
      <c r="H1645" s="106" t="str">
        <f>RIGHT(E1645,1)</f>
        <v>—</v>
      </c>
      <c r="I1645" s="110">
        <f>IF(FIND(H1645,E1645)=OR(1,2,3,4,5,6,7,8,9,0),FIND(H1645,E1645)+1,FIND(H1645,E1645))</f>
        <v>1</v>
      </c>
      <c r="J1645" s="4" t="str">
        <f>IF(H1645="B",G1645*1000000000,IF(H1645="M",G1645*1000000,E1645))</f>
        <v>—</v>
      </c>
      <c r="K1645" s="54" t="s">
        <v>719</v>
      </c>
    </row>
    <row r="1646" spans="1:11" ht="39" thickBot="1">
      <c r="A1646" t="str">
        <f t="shared" si="90"/>
        <v xml:space="preserve">JPM </v>
      </c>
      <c r="B1646" s="119" t="s">
        <v>169</v>
      </c>
      <c r="C1646" s="58"/>
      <c r="D1646" s="180" t="s">
        <v>684</v>
      </c>
      <c r="E1646" s="184"/>
      <c r="F1646" s="184"/>
      <c r="G1646" s="106"/>
      <c r="H1646" s="106"/>
      <c r="I1646" s="110"/>
    </row>
    <row r="1647" spans="1:11" ht="20" thickBot="1">
      <c r="A1647" t="str">
        <f t="shared" si="90"/>
        <v>JPM Cash from financing</v>
      </c>
      <c r="B1647" s="119" t="s">
        <v>169</v>
      </c>
      <c r="C1647" s="58" t="s">
        <v>685</v>
      </c>
      <c r="D1647" s="179" t="s">
        <v>685</v>
      </c>
      <c r="E1647" s="187" t="s">
        <v>664</v>
      </c>
      <c r="F1647" s="187" t="s">
        <v>664</v>
      </c>
      <c r="G1647" s="106" t="str">
        <f>LEFT(E1647,I1647-1)</f>
        <v/>
      </c>
      <c r="H1647" s="106" t="str">
        <f>RIGHT(E1647,1)</f>
        <v>—</v>
      </c>
      <c r="I1647" s="110">
        <f>IF(FIND(H1647,E1647)=OR(1,2,3,4,5,6,7,8,9,0),FIND(H1647,E1647)+1,FIND(H1647,E1647))</f>
        <v>1</v>
      </c>
      <c r="J1647" s="4" t="str">
        <f>IF(H1647="B",G1647*1000000000,IF(H1647="M",G1647*1000000,E1647))</f>
        <v>—</v>
      </c>
      <c r="K1647" s="54" t="s">
        <v>720</v>
      </c>
    </row>
    <row r="1648" spans="1:11" ht="39" thickBot="1">
      <c r="A1648" t="str">
        <f t="shared" si="90"/>
        <v xml:space="preserve">JPM </v>
      </c>
      <c r="B1648" s="119" t="s">
        <v>169</v>
      </c>
      <c r="C1648" s="58"/>
      <c r="D1648" s="180" t="s">
        <v>686</v>
      </c>
      <c r="E1648" s="184"/>
      <c r="F1648" s="184"/>
      <c r="G1648" s="106"/>
      <c r="H1648" s="106"/>
      <c r="I1648" s="110"/>
    </row>
    <row r="1649" spans="1:11" ht="20" thickBot="1">
      <c r="A1649" t="str">
        <f t="shared" si="90"/>
        <v>JPM Net change in cash</v>
      </c>
      <c r="B1649" s="119" t="s">
        <v>169</v>
      </c>
      <c r="C1649" s="58" t="s">
        <v>687</v>
      </c>
      <c r="D1649" s="179" t="s">
        <v>687</v>
      </c>
      <c r="E1649" s="187" t="s">
        <v>664</v>
      </c>
      <c r="F1649" s="187" t="s">
        <v>664</v>
      </c>
      <c r="G1649" s="106" t="str">
        <f>LEFT(E1649,I1649-1)</f>
        <v/>
      </c>
      <c r="H1649" s="106" t="str">
        <f>RIGHT(E1649,1)</f>
        <v>—</v>
      </c>
      <c r="I1649" s="110">
        <f>IF(FIND(H1649,E1649)=OR(1,2,3,4,5,6,7,8,9,0),FIND(H1649,E1649)+1,FIND(H1649,E1649))</f>
        <v>1</v>
      </c>
      <c r="J1649" s="4" t="str">
        <f>IF(H1649="B",G1649*1000000000,IF(H1649="M",G1649*1000000,E1649))</f>
        <v>—</v>
      </c>
      <c r="K1649" s="54" t="s">
        <v>721</v>
      </c>
    </row>
    <row r="1650" spans="1:11" ht="39" thickBot="1">
      <c r="A1650" t="str">
        <f t="shared" si="90"/>
        <v xml:space="preserve">JPM </v>
      </c>
      <c r="B1650" s="119" t="s">
        <v>169</v>
      </c>
      <c r="C1650" s="58"/>
      <c r="D1650" s="180" t="s">
        <v>688</v>
      </c>
      <c r="E1650" s="184"/>
      <c r="F1650" s="184"/>
      <c r="G1650" s="106"/>
      <c r="H1650" s="106"/>
      <c r="I1650" s="110"/>
    </row>
    <row r="1651" spans="1:11" ht="19">
      <c r="A1651" t="str">
        <f t="shared" si="90"/>
        <v>JPM Free cash flow</v>
      </c>
      <c r="B1651" s="119" t="s">
        <v>169</v>
      </c>
      <c r="C1651" s="58" t="s">
        <v>689</v>
      </c>
      <c r="D1651" s="179" t="s">
        <v>689</v>
      </c>
      <c r="E1651" s="187" t="s">
        <v>664</v>
      </c>
      <c r="F1651" s="187" t="s">
        <v>664</v>
      </c>
      <c r="G1651" s="106" t="str">
        <f>LEFT(E1651,I1651-1)</f>
        <v/>
      </c>
      <c r="H1651" s="106" t="str">
        <f>RIGHT(E1651,1)</f>
        <v>—</v>
      </c>
      <c r="I1651" s="110">
        <f>IF(FIND(H1651,E1651)=OR(1,2,3,4,5,6,7,8,9,0),FIND(H1651,E1651)+1,FIND(H1651,E1651))</f>
        <v>1</v>
      </c>
      <c r="J1651" s="4" t="str">
        <f>IF(H1651="B",G1651*1000000000,IF(H1651="M",G1651*1000000,E1651))</f>
        <v>—</v>
      </c>
      <c r="K1651" s="54" t="s">
        <v>722</v>
      </c>
    </row>
    <row r="1652" spans="1:11" ht="39" thickBot="1">
      <c r="A1652" t="str">
        <f t="shared" si="90"/>
        <v xml:space="preserve">JPM </v>
      </c>
      <c r="B1652" s="119" t="s">
        <v>169</v>
      </c>
      <c r="D1652" s="182" t="s">
        <v>690</v>
      </c>
      <c r="E1652" s="192"/>
      <c r="F1652" s="192"/>
    </row>
    <row r="1655" spans="1:11" ht="28">
      <c r="C1655" s="101" t="s">
        <v>810</v>
      </c>
    </row>
    <row r="1656" spans="1:11">
      <c r="A1656" t="str">
        <f t="shared" ref="A1656" si="92">_xlfn.CONCAT(B1656,C1656)</f>
        <v>MA Web</v>
      </c>
      <c r="B1656" t="s">
        <v>287</v>
      </c>
      <c r="C1656" t="s">
        <v>850</v>
      </c>
      <c r="D1656" s="121" t="s">
        <v>811</v>
      </c>
    </row>
    <row r="1657" spans="1:11" ht="19" thickBot="1"/>
    <row r="1658" spans="1:11" ht="27" thickBot="1">
      <c r="A1658" t="str">
        <f t="shared" ref="A1658:A1707" si="93">_xlfn.CONCAT(B1658,C1658)</f>
        <v>MA Income Statement</v>
      </c>
      <c r="B1658" s="119" t="s">
        <v>287</v>
      </c>
      <c r="C1658" s="57" t="s">
        <v>705</v>
      </c>
      <c r="D1658" s="183" t="s">
        <v>650</v>
      </c>
      <c r="E1658" s="181" t="s">
        <v>1537</v>
      </c>
      <c r="F1658" s="185" t="s">
        <v>651</v>
      </c>
    </row>
    <row r="1659" spans="1:11" ht="19" customHeight="1" thickBot="1">
      <c r="A1659" t="str">
        <f t="shared" si="93"/>
        <v xml:space="preserve">MA </v>
      </c>
      <c r="B1659" s="119" t="s">
        <v>287</v>
      </c>
      <c r="C1659" s="58"/>
      <c r="D1659" s="184"/>
      <c r="E1659" s="178" t="s">
        <v>999</v>
      </c>
      <c r="F1659" s="186"/>
    </row>
    <row r="1660" spans="1:11" ht="20" thickBot="1">
      <c r="A1660" t="str">
        <f t="shared" si="93"/>
        <v>MA Sales</v>
      </c>
      <c r="B1660" s="119" t="s">
        <v>287</v>
      </c>
      <c r="C1660" s="58" t="s">
        <v>124</v>
      </c>
      <c r="D1660" s="179" t="s">
        <v>652</v>
      </c>
      <c r="E1660" s="187" t="s">
        <v>1071</v>
      </c>
      <c r="F1660" s="188">
        <v>0.128</v>
      </c>
      <c r="G1660" s="106" t="str">
        <f>LEFT(E1660,I1660-1)</f>
        <v>7.37</v>
      </c>
      <c r="H1660" s="106" t="str">
        <f>RIGHT(E1660,1)</f>
        <v>B</v>
      </c>
      <c r="I1660" s="110">
        <f>IF(FIND(H1660,E1660)=OR(1,2,3,4,5,6,7,8,9,0),FIND(H1660,E1660)+1,FIND(H1660,E1660))</f>
        <v>5</v>
      </c>
      <c r="J1660" s="4">
        <f>IF(H1660="B",G1660*1000000000,IF(H1660="M",G1660*1000000,E1660))</f>
        <v>7370000000</v>
      </c>
      <c r="K1660" s="54" t="s">
        <v>691</v>
      </c>
    </row>
    <row r="1661" spans="1:11" ht="58" thickBot="1">
      <c r="A1661" t="str">
        <f t="shared" si="93"/>
        <v xml:space="preserve">MA </v>
      </c>
      <c r="B1661" s="119" t="s">
        <v>287</v>
      </c>
      <c r="C1661" s="58"/>
      <c r="D1661" s="180" t="s">
        <v>653</v>
      </c>
      <c r="E1661" s="184"/>
      <c r="F1661" s="189"/>
      <c r="G1661" s="106"/>
      <c r="H1661" s="106"/>
      <c r="I1661" s="110"/>
      <c r="K1661" s="54" t="s">
        <v>692</v>
      </c>
    </row>
    <row r="1662" spans="1:11" ht="20" thickBot="1">
      <c r="A1662" t="str">
        <f t="shared" si="93"/>
        <v>MA Operating expense</v>
      </c>
      <c r="B1662" s="119" t="s">
        <v>287</v>
      </c>
      <c r="C1662" s="58" t="s">
        <v>654</v>
      </c>
      <c r="D1662" s="179" t="s">
        <v>654</v>
      </c>
      <c r="E1662" s="187" t="s">
        <v>1072</v>
      </c>
      <c r="F1662" s="188">
        <v>0.1153</v>
      </c>
      <c r="G1662" s="106" t="str">
        <f>LEFT(E1662,I1662-1)</f>
        <v>3.00</v>
      </c>
      <c r="H1662" s="106" t="str">
        <f>RIGHT(E1662,1)</f>
        <v>B</v>
      </c>
      <c r="I1662" s="110">
        <f>IF(FIND(H1662,E1662)=OR(1,2,3,4,5,6,7,8,9,0),FIND(H1662,E1662)+1,FIND(H1662,E1662))</f>
        <v>5</v>
      </c>
      <c r="J1662" s="4">
        <f>IF(H1662="B",G1662*1000000000,IF(H1662="M",G1662*1000000,E1662))</f>
        <v>3000000000</v>
      </c>
      <c r="K1662" s="54" t="s">
        <v>693</v>
      </c>
    </row>
    <row r="1663" spans="1:11" ht="39" thickBot="1">
      <c r="A1663" t="str">
        <f t="shared" si="93"/>
        <v xml:space="preserve">MA </v>
      </c>
      <c r="B1663" s="119" t="s">
        <v>287</v>
      </c>
      <c r="C1663" s="58"/>
      <c r="D1663" s="180" t="s">
        <v>655</v>
      </c>
      <c r="E1663" s="184"/>
      <c r="F1663" s="189"/>
      <c r="G1663" s="106"/>
      <c r="H1663" s="106"/>
      <c r="I1663" s="110"/>
      <c r="K1663" s="54" t="s">
        <v>694</v>
      </c>
    </row>
    <row r="1664" spans="1:11" ht="20" thickBot="1">
      <c r="A1664" t="str">
        <f t="shared" si="93"/>
        <v>MA Net income</v>
      </c>
      <c r="B1664" s="119" t="s">
        <v>287</v>
      </c>
      <c r="C1664" s="58" t="s">
        <v>656</v>
      </c>
      <c r="D1664" s="179" t="s">
        <v>656</v>
      </c>
      <c r="E1664" s="187" t="s">
        <v>941</v>
      </c>
      <c r="F1664" s="188">
        <v>2.0299999999999999E-2</v>
      </c>
      <c r="G1664" s="106" t="str">
        <f>LEFT(E1664,I1664-1)</f>
        <v>3.26</v>
      </c>
      <c r="H1664" s="106" t="str">
        <f>RIGHT(E1664,1)</f>
        <v>B</v>
      </c>
      <c r="I1664" s="110">
        <f>IF(FIND(H1664,E1664)=OR(1,2,3,4,5,6,7,8,9,0),FIND(H1664,E1664)+1,FIND(H1664,E1664))</f>
        <v>5</v>
      </c>
      <c r="J1664" s="4">
        <f>IF(H1664="B",G1664*1000000000,IF(H1664="M",G1664*1000000,E1664))</f>
        <v>3260000000</v>
      </c>
      <c r="K1664" s="54" t="s">
        <v>33</v>
      </c>
    </row>
    <row r="1665" spans="1:11" ht="58" thickBot="1">
      <c r="A1665" t="str">
        <f t="shared" si="93"/>
        <v xml:space="preserve">MA </v>
      </c>
      <c r="B1665" s="119" t="s">
        <v>287</v>
      </c>
      <c r="C1665" s="58"/>
      <c r="D1665" s="180" t="s">
        <v>657</v>
      </c>
      <c r="E1665" s="184"/>
      <c r="F1665" s="189"/>
      <c r="G1665" s="106"/>
      <c r="H1665" s="106"/>
      <c r="I1665" s="110"/>
      <c r="K1665" s="54" t="s">
        <v>695</v>
      </c>
    </row>
    <row r="1666" spans="1:11" ht="20" thickBot="1">
      <c r="A1666" t="str">
        <f t="shared" si="93"/>
        <v>MA Net profit margin</v>
      </c>
      <c r="B1666" s="119" t="s">
        <v>287</v>
      </c>
      <c r="C1666" s="58" t="s">
        <v>658</v>
      </c>
      <c r="D1666" s="179" t="s">
        <v>658</v>
      </c>
      <c r="E1666" s="187">
        <v>44.28</v>
      </c>
      <c r="F1666" s="188">
        <v>-9.5399999999999999E-2</v>
      </c>
      <c r="G1666" s="106" t="str">
        <f>LEFT(E1666,I1666-1)</f>
        <v>44.2</v>
      </c>
      <c r="H1666" s="106" t="str">
        <f>RIGHT(E1666,1)</f>
        <v>8</v>
      </c>
      <c r="I1666" s="110">
        <f>IF(FIND(H1666,E1666)=OR(1,2,3,4,5,6,7,8,9,0),FIND(H1666,E1666)+1,FIND(H1666,E1666))</f>
        <v>5</v>
      </c>
      <c r="J1666" s="4">
        <f>IF(H1666="B",G1666*1000000000,IF(H1666="M",G1666*1000000,E1666))</f>
        <v>44.28</v>
      </c>
      <c r="K1666" s="54" t="s">
        <v>696</v>
      </c>
    </row>
    <row r="1667" spans="1:11" ht="39" thickBot="1">
      <c r="A1667" t="str">
        <f t="shared" si="93"/>
        <v xml:space="preserve">MA </v>
      </c>
      <c r="B1667" s="119" t="s">
        <v>287</v>
      </c>
      <c r="C1667" s="58"/>
      <c r="D1667" s="180" t="s">
        <v>659</v>
      </c>
      <c r="E1667" s="184"/>
      <c r="F1667" s="189"/>
      <c r="G1667" s="106"/>
      <c r="H1667" s="106"/>
      <c r="I1667" s="110"/>
      <c r="K1667" s="54" t="s">
        <v>697</v>
      </c>
    </row>
    <row r="1668" spans="1:11" ht="20" thickBot="1">
      <c r="A1668" t="str">
        <f t="shared" si="93"/>
        <v>MA EPS</v>
      </c>
      <c r="B1668" s="119" t="s">
        <v>287</v>
      </c>
      <c r="C1668" s="58" t="s">
        <v>113</v>
      </c>
      <c r="D1668" s="179" t="s">
        <v>112</v>
      </c>
      <c r="E1668" s="187">
        <v>3.89</v>
      </c>
      <c r="F1668" s="188">
        <v>0.14749999999999999</v>
      </c>
      <c r="G1668" s="106" t="str">
        <f>LEFT(E1668,I1668-1)</f>
        <v>3.8</v>
      </c>
      <c r="H1668" s="106" t="str">
        <f>RIGHT(E1668,1)</f>
        <v>9</v>
      </c>
      <c r="I1668" s="110">
        <f>IF(FIND(H1668,E1668)=OR(1,2,3,4,5,6,7,8,9,0),FIND(H1668,E1668)+1,FIND(H1668,E1668))</f>
        <v>4</v>
      </c>
      <c r="J1668" s="4">
        <f>IF(H1668="B",G1668*1000000000,IF(H1668="M",G1668*1000000,E1668))</f>
        <v>3.89</v>
      </c>
      <c r="K1668" s="54" t="s">
        <v>698</v>
      </c>
    </row>
    <row r="1669" spans="1:11" ht="39" thickBot="1">
      <c r="A1669" t="str">
        <f t="shared" si="93"/>
        <v xml:space="preserve">MA </v>
      </c>
      <c r="B1669" s="119" t="s">
        <v>287</v>
      </c>
      <c r="C1669" s="58"/>
      <c r="D1669" s="180" t="s">
        <v>660</v>
      </c>
      <c r="E1669" s="184"/>
      <c r="F1669" s="189"/>
      <c r="G1669" s="106"/>
      <c r="H1669" s="106"/>
      <c r="I1669" s="110"/>
      <c r="K1669" s="54" t="s">
        <v>699</v>
      </c>
    </row>
    <row r="1670" spans="1:11" ht="20" thickBot="1">
      <c r="A1670" t="str">
        <f t="shared" si="93"/>
        <v>MA EBITDA</v>
      </c>
      <c r="B1670" s="119" t="s">
        <v>287</v>
      </c>
      <c r="C1670" s="58" t="s">
        <v>126</v>
      </c>
      <c r="D1670" s="179" t="s">
        <v>126</v>
      </c>
      <c r="E1670" s="187" t="s">
        <v>1073</v>
      </c>
      <c r="F1670" s="188">
        <v>0.13320000000000001</v>
      </c>
      <c r="G1670" s="106" t="str">
        <f>LEFT(E1670,I1670-1)</f>
        <v>4.60</v>
      </c>
      <c r="H1670" s="106" t="str">
        <f>RIGHT(E1670,1)</f>
        <v>B</v>
      </c>
      <c r="I1670" s="110">
        <f>IF(FIND(H1670,E1670)=OR(1,2,3,4,5,6,7,8,9,0),FIND(H1670,E1670)+1,FIND(H1670,E1670))</f>
        <v>5</v>
      </c>
      <c r="J1670" s="4">
        <f>IF(H1670="B",G1670*1000000000,IF(H1670="M",G1670*1000000,E1670))</f>
        <v>4600000000</v>
      </c>
      <c r="K1670" s="54" t="s">
        <v>126</v>
      </c>
    </row>
    <row r="1671" spans="1:11" ht="77" thickBot="1">
      <c r="A1671" t="str">
        <f t="shared" si="93"/>
        <v xml:space="preserve">MA </v>
      </c>
      <c r="B1671" s="119" t="s">
        <v>287</v>
      </c>
      <c r="C1671" s="58"/>
      <c r="D1671" s="180" t="s">
        <v>661</v>
      </c>
      <c r="E1671" s="184"/>
      <c r="F1671" s="189"/>
      <c r="G1671" s="106"/>
      <c r="H1671" s="106"/>
      <c r="I1671" s="110"/>
      <c r="K1671" s="54" t="s">
        <v>700</v>
      </c>
    </row>
    <row r="1672" spans="1:11" ht="20" thickBot="1">
      <c r="A1672" t="str">
        <f t="shared" si="93"/>
        <v>MA Tax</v>
      </c>
      <c r="B1672" s="119" t="s">
        <v>287</v>
      </c>
      <c r="C1672" s="58" t="s">
        <v>725</v>
      </c>
      <c r="D1672" s="179" t="s">
        <v>662</v>
      </c>
      <c r="E1672" s="190">
        <v>0.156</v>
      </c>
      <c r="F1672" s="187" t="s">
        <v>664</v>
      </c>
      <c r="G1672" s="106" t="str">
        <f>LEFT(E1672,I1672-1)</f>
        <v>0.15</v>
      </c>
      <c r="H1672" s="106" t="str">
        <f>RIGHT(E1672,1)</f>
        <v>6</v>
      </c>
      <c r="I1672" s="110">
        <f>IF(FIND(H1672,E1672)=OR(1,2,3,4,5,6,7,8,9,0),FIND(H1672,E1672)+1,FIND(H1672,E1672))</f>
        <v>5</v>
      </c>
      <c r="J1672" s="4">
        <f>IF(H1672="B",G1672*1000000000,IF(H1672="M",G1672*1000000,E1672))</f>
        <v>0.156</v>
      </c>
      <c r="K1672" s="54" t="s">
        <v>701</v>
      </c>
    </row>
    <row r="1673" spans="1:11" ht="20" thickBot="1">
      <c r="A1673" t="str">
        <f t="shared" si="93"/>
        <v xml:space="preserve">MA </v>
      </c>
      <c r="B1673" s="119" t="s">
        <v>287</v>
      </c>
      <c r="C1673" s="58"/>
      <c r="D1673" s="182" t="s">
        <v>663</v>
      </c>
      <c r="E1673" s="191"/>
      <c r="F1673" s="192"/>
      <c r="G1673" s="107"/>
      <c r="H1673" s="107"/>
      <c r="I1673" s="111"/>
    </row>
    <row r="1674" spans="1:11" ht="19" thickBot="1">
      <c r="A1674" t="str">
        <f t="shared" si="93"/>
        <v xml:space="preserve">MA </v>
      </c>
      <c r="B1674" s="119" t="s">
        <v>287</v>
      </c>
      <c r="C1674" s="58"/>
    </row>
    <row r="1675" spans="1:11" ht="27" thickBot="1">
      <c r="A1675" t="str">
        <f t="shared" si="93"/>
        <v>MA Balance Sheet</v>
      </c>
      <c r="B1675" s="119" t="s">
        <v>287</v>
      </c>
      <c r="C1675" s="57" t="s">
        <v>706</v>
      </c>
      <c r="D1675" s="183" t="s">
        <v>650</v>
      </c>
      <c r="E1675" s="181" t="s">
        <v>1537</v>
      </c>
      <c r="F1675" s="185" t="s">
        <v>651</v>
      </c>
      <c r="G1675" s="105"/>
      <c r="H1675" s="105"/>
      <c r="I1675" s="109"/>
    </row>
    <row r="1676" spans="1:11" ht="19" customHeight="1" thickBot="1">
      <c r="A1676" t="str">
        <f t="shared" si="93"/>
        <v xml:space="preserve">MA </v>
      </c>
      <c r="B1676" s="119" t="s">
        <v>287</v>
      </c>
      <c r="C1676" s="58"/>
      <c r="D1676" s="184"/>
      <c r="E1676" s="178" t="s">
        <v>999</v>
      </c>
      <c r="F1676" s="186"/>
      <c r="G1676" s="105"/>
      <c r="H1676" s="105"/>
      <c r="I1676" s="109"/>
    </row>
    <row r="1677" spans="1:11" ht="20" thickBot="1">
      <c r="A1677" t="str">
        <f t="shared" si="93"/>
        <v>MA Cash and short-term investments</v>
      </c>
      <c r="B1677" s="119" t="s">
        <v>287</v>
      </c>
      <c r="C1677" s="58" t="s">
        <v>665</v>
      </c>
      <c r="D1677" s="179" t="s">
        <v>665</v>
      </c>
      <c r="E1677" s="187" t="s">
        <v>734</v>
      </c>
      <c r="F1677" s="188">
        <v>0.52180000000000004</v>
      </c>
      <c r="G1677" s="106" t="str">
        <f>LEFT(E1677,I1677-1)</f>
        <v>11.40</v>
      </c>
      <c r="H1677" s="106" t="str">
        <f>RIGHT(E1677,1)</f>
        <v>B</v>
      </c>
      <c r="I1677" s="110">
        <f>IF(FIND(H1677,E1677)=OR(1,2,3,4,5,6,7,8,9,0),FIND(H1677,E1677)+1,FIND(H1677,E1677))</f>
        <v>6</v>
      </c>
      <c r="J1677" s="4">
        <f t="shared" ref="J1677:J1678" si="94">IF(H1677="B",G1677*1000000000,IF(H1677="M",G1677*1000000,E1677))</f>
        <v>11400000000</v>
      </c>
      <c r="K1677" s="54" t="s">
        <v>702</v>
      </c>
    </row>
    <row r="1678" spans="1:11" ht="39" thickBot="1">
      <c r="A1678" t="str">
        <f t="shared" si="93"/>
        <v xml:space="preserve">MA </v>
      </c>
      <c r="B1678" s="119" t="s">
        <v>287</v>
      </c>
      <c r="C1678" s="58"/>
      <c r="D1678" s="180" t="s">
        <v>666</v>
      </c>
      <c r="E1678" s="184"/>
      <c r="F1678" s="189"/>
      <c r="G1678" s="106"/>
      <c r="H1678" s="106"/>
      <c r="I1678" s="110"/>
      <c r="J1678" s="4">
        <f t="shared" si="94"/>
        <v>0</v>
      </c>
    </row>
    <row r="1679" spans="1:11" ht="20" thickBot="1">
      <c r="A1679" t="str">
        <f t="shared" si="93"/>
        <v>MA Total assets</v>
      </c>
      <c r="B1679" s="119" t="s">
        <v>287</v>
      </c>
      <c r="C1679" s="58" t="s">
        <v>667</v>
      </c>
      <c r="D1679" s="179" t="s">
        <v>667</v>
      </c>
      <c r="E1679" s="187" t="s">
        <v>1074</v>
      </c>
      <c r="F1679" s="188">
        <v>0.19059999999999999</v>
      </c>
      <c r="G1679" s="106" t="str">
        <f>LEFT(E1679,I1679-1)</f>
        <v>47.24</v>
      </c>
      <c r="H1679" s="106" t="str">
        <f>RIGHT(E1679,1)</f>
        <v>B</v>
      </c>
      <c r="I1679" s="110">
        <f>IF(FIND(H1679,E1679)=OR(1,2,3,4,5,6,7,8,9,0),FIND(H1679,E1679)+1,FIND(H1679,E1679))</f>
        <v>6</v>
      </c>
      <c r="K1679" s="54" t="s">
        <v>703</v>
      </c>
    </row>
    <row r="1680" spans="1:11" ht="20" thickBot="1">
      <c r="A1680" t="str">
        <f t="shared" si="93"/>
        <v xml:space="preserve">MA </v>
      </c>
      <c r="B1680" s="119" t="s">
        <v>287</v>
      </c>
      <c r="C1680" s="58"/>
      <c r="D1680" s="180" t="s">
        <v>668</v>
      </c>
      <c r="E1680" s="184"/>
      <c r="F1680" s="189"/>
      <c r="G1680" s="106"/>
      <c r="H1680" s="106"/>
      <c r="I1680" s="110"/>
    </row>
    <row r="1681" spans="1:11" ht="20" thickBot="1">
      <c r="A1681" t="str">
        <f t="shared" si="93"/>
        <v>MA Total debt</v>
      </c>
      <c r="B1681" s="119" t="s">
        <v>287</v>
      </c>
      <c r="C1681" s="58" t="s">
        <v>723</v>
      </c>
      <c r="D1681" s="179" t="s">
        <v>669</v>
      </c>
      <c r="E1681" s="187" t="s">
        <v>1075</v>
      </c>
      <c r="F1681" s="188">
        <v>0.19359999999999999</v>
      </c>
      <c r="G1681" s="106" t="str">
        <f>LEFT(E1681,I1681-1)</f>
        <v>39.74</v>
      </c>
      <c r="H1681" s="106" t="str">
        <f>RIGHT(E1681,1)</f>
        <v>B</v>
      </c>
      <c r="I1681" s="110">
        <f>IF(FIND(H1681,E1681)=OR(1,2,3,4,5,6,7,8,9,0),FIND(H1681,E1681)+1,FIND(H1681,E1681))</f>
        <v>6</v>
      </c>
      <c r="J1681" s="4">
        <f>IF(H1681="B",G1681*1000000000,IF(H1681="M",G1681*1000000,E1681))</f>
        <v>39740000000</v>
      </c>
      <c r="K1681" s="54" t="s">
        <v>704</v>
      </c>
    </row>
    <row r="1682" spans="1:11" ht="20" thickBot="1">
      <c r="A1682" t="str">
        <f t="shared" si="93"/>
        <v xml:space="preserve">MA </v>
      </c>
      <c r="B1682" s="119" t="s">
        <v>287</v>
      </c>
      <c r="C1682" s="58"/>
      <c r="D1682" s="180" t="s">
        <v>670</v>
      </c>
      <c r="E1682" s="184"/>
      <c r="F1682" s="189"/>
      <c r="G1682" s="106"/>
      <c r="H1682" s="106"/>
      <c r="I1682" s="110"/>
    </row>
    <row r="1683" spans="1:11" ht="20" thickBot="1">
      <c r="A1683" t="str">
        <f t="shared" si="93"/>
        <v>MA Total equity</v>
      </c>
      <c r="B1683" s="119" t="s">
        <v>287</v>
      </c>
      <c r="C1683" s="58" t="s">
        <v>671</v>
      </c>
      <c r="D1683" s="179" t="s">
        <v>671</v>
      </c>
      <c r="E1683" s="187" t="s">
        <v>1076</v>
      </c>
      <c r="F1683" s="187" t="s">
        <v>664</v>
      </c>
      <c r="G1683" s="106" t="str">
        <f>LEFT(E1683,I1683-1)</f>
        <v>7.50</v>
      </c>
      <c r="H1683" s="106" t="str">
        <f>RIGHT(E1683,1)</f>
        <v>B</v>
      </c>
      <c r="I1683" s="110">
        <f>IF(FIND(H1683,E1683)=OR(1,2,3,4,5,6,7,8,9,0),FIND(H1683,E1683)+1,FIND(H1683,E1683))</f>
        <v>5</v>
      </c>
      <c r="J1683" s="4">
        <f>IF(H1683="B",G1683*1000000000,IF(H1683="M",G1683*1000000,E1683))</f>
        <v>7500000000</v>
      </c>
      <c r="K1683" s="54" t="s">
        <v>713</v>
      </c>
    </row>
    <row r="1684" spans="1:11" ht="39" thickBot="1">
      <c r="A1684" t="str">
        <f t="shared" si="93"/>
        <v xml:space="preserve">MA </v>
      </c>
      <c r="B1684" s="119" t="s">
        <v>287</v>
      </c>
      <c r="C1684" s="58"/>
      <c r="D1684" s="180" t="s">
        <v>672</v>
      </c>
      <c r="E1684" s="184"/>
      <c r="F1684" s="184"/>
      <c r="G1684" s="107"/>
      <c r="H1684" s="107"/>
      <c r="I1684" s="111"/>
    </row>
    <row r="1685" spans="1:11" ht="20" thickBot="1">
      <c r="A1685" t="str">
        <f t="shared" si="93"/>
        <v>MA Shares outstanding</v>
      </c>
      <c r="B1685" s="119" t="s">
        <v>287</v>
      </c>
      <c r="C1685" s="58" t="s">
        <v>673</v>
      </c>
      <c r="D1685" s="179" t="s">
        <v>673</v>
      </c>
      <c r="E1685" s="187" t="s">
        <v>1077</v>
      </c>
      <c r="F1685" s="187" t="s">
        <v>664</v>
      </c>
      <c r="G1685" s="106" t="str">
        <f>LEFT(E1685,I1685-1)</f>
        <v>917.83</v>
      </c>
      <c r="H1685" s="106" t="str">
        <f>RIGHT(E1685,1)</f>
        <v>M</v>
      </c>
      <c r="I1685" s="110">
        <f>IF(FIND(H1685,E1685)=OR(1,2,3,4,5,6,7,8,9,0),FIND(H1685,E1685)+1,FIND(H1685,E1685))</f>
        <v>7</v>
      </c>
      <c r="J1685" s="4">
        <f>IF(H1685="B",G1685*1000000000,IF(H1685="M",G1685*1000000,E1685))</f>
        <v>917830000</v>
      </c>
      <c r="K1685" s="54" t="s">
        <v>714</v>
      </c>
    </row>
    <row r="1686" spans="1:11" ht="39" thickBot="1">
      <c r="A1686" t="str">
        <f t="shared" si="93"/>
        <v xml:space="preserve">MA </v>
      </c>
      <c r="B1686" s="119" t="s">
        <v>287</v>
      </c>
      <c r="C1686" s="58"/>
      <c r="D1686" s="180" t="s">
        <v>674</v>
      </c>
      <c r="E1686" s="184"/>
      <c r="F1686" s="184"/>
      <c r="G1686" s="107"/>
      <c r="H1686" s="107"/>
      <c r="I1686" s="111"/>
    </row>
    <row r="1687" spans="1:11" ht="20" thickBot="1">
      <c r="A1687" t="str">
        <f t="shared" si="93"/>
        <v>MA P/BV</v>
      </c>
      <c r="B1687" s="119" t="s">
        <v>287</v>
      </c>
      <c r="C1687" s="58" t="s">
        <v>105</v>
      </c>
      <c r="D1687" s="179" t="s">
        <v>675</v>
      </c>
      <c r="E1687" s="187">
        <v>66.03</v>
      </c>
      <c r="F1687" s="187" t="s">
        <v>664</v>
      </c>
      <c r="G1687" s="106" t="str">
        <f>LEFT(E1687,I1687-1)</f>
        <v>66.0</v>
      </c>
      <c r="H1687" s="106" t="str">
        <f>RIGHT(E1687,1)</f>
        <v>3</v>
      </c>
      <c r="I1687" s="110">
        <f>IF(FIND(H1687,E1687)=OR(1,2,3,4,5,6,7,8,9,0),FIND(H1687,E1687)+1,FIND(H1687,E1687))</f>
        <v>5</v>
      </c>
      <c r="J1687" s="4">
        <f>IF(H1687="B",G1687*1000000000,IF(H1687="M",G1687*1000000,E1687))</f>
        <v>66.03</v>
      </c>
      <c r="K1687" s="54" t="s">
        <v>715</v>
      </c>
    </row>
    <row r="1688" spans="1:11" ht="58" thickBot="1">
      <c r="A1688" t="str">
        <f t="shared" si="93"/>
        <v xml:space="preserve">MA </v>
      </c>
      <c r="B1688" s="119" t="s">
        <v>287</v>
      </c>
      <c r="C1688" s="58"/>
      <c r="D1688" s="180" t="s">
        <v>676</v>
      </c>
      <c r="E1688" s="184"/>
      <c r="F1688" s="184"/>
      <c r="G1688" s="107"/>
      <c r="H1688" s="107"/>
      <c r="I1688" s="111"/>
    </row>
    <row r="1689" spans="1:11" ht="20" thickBot="1">
      <c r="A1689" t="str">
        <f t="shared" si="93"/>
        <v>MA Return on assets</v>
      </c>
      <c r="B1689" s="119" t="s">
        <v>287</v>
      </c>
      <c r="C1689" s="58" t="s">
        <v>677</v>
      </c>
      <c r="D1689" s="179" t="s">
        <v>677</v>
      </c>
      <c r="E1689" s="190">
        <v>0.24390000000000001</v>
      </c>
      <c r="F1689" s="187" t="s">
        <v>664</v>
      </c>
      <c r="G1689" s="106" t="str">
        <f>LEFT(E1689,I1689-1)</f>
        <v>0.243</v>
      </c>
      <c r="H1689" s="106" t="str">
        <f>RIGHT(E1689,1)</f>
        <v>9</v>
      </c>
      <c r="I1689" s="110">
        <f>IF(FIND(H1689,E1689)=OR(1,2,3,4,5,6,7,8,9,0),FIND(H1689,E1689)+1,FIND(H1689,E1689))</f>
        <v>6</v>
      </c>
      <c r="J1689" s="4">
        <f>IF(H1689="B",G1689*1000000000,IF(H1689="M",G1689*1000000,E1689))</f>
        <v>0.24390000000000001</v>
      </c>
      <c r="K1689" s="54" t="s">
        <v>716</v>
      </c>
    </row>
    <row r="1690" spans="1:11" ht="39" thickBot="1">
      <c r="A1690" t="str">
        <f t="shared" si="93"/>
        <v xml:space="preserve">MA </v>
      </c>
      <c r="B1690" s="119" t="s">
        <v>287</v>
      </c>
      <c r="C1690" s="58"/>
      <c r="D1690" s="180" t="s">
        <v>678</v>
      </c>
      <c r="E1690" s="193"/>
      <c r="F1690" s="184"/>
      <c r="G1690" s="107"/>
      <c r="H1690" s="107"/>
      <c r="I1690" s="111"/>
    </row>
    <row r="1691" spans="1:11" ht="20" thickBot="1">
      <c r="A1691" t="str">
        <f t="shared" si="93"/>
        <v>MA Return on capital</v>
      </c>
      <c r="B1691" s="119" t="s">
        <v>287</v>
      </c>
      <c r="C1691" s="58" t="s">
        <v>679</v>
      </c>
      <c r="D1691" s="179" t="s">
        <v>679</v>
      </c>
      <c r="E1691" s="190">
        <v>0.44640000000000002</v>
      </c>
      <c r="F1691" s="187" t="s">
        <v>664</v>
      </c>
      <c r="G1691" s="106" t="str">
        <f>LEFT(E1691,I1691-1)</f>
        <v>0.</v>
      </c>
      <c r="H1691" s="106" t="str">
        <f>RIGHT(E1691,1)</f>
        <v>4</v>
      </c>
      <c r="I1691" s="110">
        <f>IF(FIND(H1691,E1691)=OR(1,2,3,4,5,6,7,8,9,0),FIND(H1691,E1691)+1,FIND(H1691,E1691))</f>
        <v>3</v>
      </c>
      <c r="J1691" s="4">
        <f>IF(H1691="B",G1691*1000000000,IF(H1691="M",G1691*1000000,E1691))</f>
        <v>0.44640000000000002</v>
      </c>
      <c r="K1691" s="54" t="s">
        <v>717</v>
      </c>
    </row>
    <row r="1692" spans="1:11" ht="39" thickBot="1">
      <c r="A1692" t="str">
        <f t="shared" si="93"/>
        <v xml:space="preserve">MA </v>
      </c>
      <c r="B1692" s="119" t="s">
        <v>287</v>
      </c>
      <c r="C1692" s="58"/>
      <c r="D1692" s="182" t="s">
        <v>680</v>
      </c>
      <c r="E1692" s="191"/>
      <c r="F1692" s="192"/>
      <c r="G1692" s="107"/>
      <c r="H1692" s="107"/>
      <c r="I1692" s="111"/>
    </row>
    <row r="1693" spans="1:11" ht="19" thickBot="1">
      <c r="A1693" t="str">
        <f t="shared" si="93"/>
        <v xml:space="preserve">MA </v>
      </c>
      <c r="B1693" s="119" t="s">
        <v>287</v>
      </c>
      <c r="C1693" s="58"/>
    </row>
    <row r="1694" spans="1:11" ht="27" thickBot="1">
      <c r="A1694" t="str">
        <f t="shared" si="93"/>
        <v>MA Cash Flow</v>
      </c>
      <c r="B1694" s="119" t="s">
        <v>287</v>
      </c>
      <c r="C1694" s="57" t="s">
        <v>707</v>
      </c>
      <c r="D1694" s="183" t="s">
        <v>650</v>
      </c>
      <c r="E1694" s="181" t="s">
        <v>1537</v>
      </c>
      <c r="F1694" s="185" t="s">
        <v>651</v>
      </c>
      <c r="G1694" s="105"/>
      <c r="H1694" s="105"/>
      <c r="I1694" s="109"/>
    </row>
    <row r="1695" spans="1:11" ht="19" customHeight="1" thickBot="1">
      <c r="A1695" t="str">
        <f t="shared" si="93"/>
        <v xml:space="preserve">MA </v>
      </c>
      <c r="B1695" s="119" t="s">
        <v>287</v>
      </c>
      <c r="C1695" s="58"/>
      <c r="D1695" s="184"/>
      <c r="E1695" s="178" t="s">
        <v>999</v>
      </c>
      <c r="F1695" s="186"/>
      <c r="G1695" s="105"/>
      <c r="H1695" s="105"/>
      <c r="I1695" s="109"/>
    </row>
    <row r="1696" spans="1:11" ht="20" thickBot="1">
      <c r="A1696" t="str">
        <f t="shared" si="93"/>
        <v>MA Net income</v>
      </c>
      <c r="B1696" s="119" t="s">
        <v>287</v>
      </c>
      <c r="C1696" s="58" t="s">
        <v>656</v>
      </c>
      <c r="D1696" s="179" t="s">
        <v>656</v>
      </c>
      <c r="E1696" s="187" t="s">
        <v>941</v>
      </c>
      <c r="F1696" s="188">
        <v>2.0299999999999999E-2</v>
      </c>
      <c r="G1696" s="106" t="str">
        <f>LEFT(E1696,I1696-1)</f>
        <v>3.26</v>
      </c>
      <c r="H1696" s="106" t="str">
        <f>RIGHT(E1696,1)</f>
        <v>B</v>
      </c>
      <c r="I1696" s="110">
        <f>IF(FIND(H1696,E1696)=OR(1,2,3,4,5,6,7,8,9,0),FIND(H1696,E1696)+1,FIND(H1696,E1696))</f>
        <v>5</v>
      </c>
      <c r="J1696" s="4">
        <f>IF(H1696="B",G1696*1000000000,IF(H1696="M",G1696*1000000,E1696))</f>
        <v>3260000000</v>
      </c>
      <c r="K1696" s="54" t="s">
        <v>33</v>
      </c>
    </row>
    <row r="1697" spans="1:11" ht="39" thickBot="1">
      <c r="A1697" t="str">
        <f t="shared" si="93"/>
        <v xml:space="preserve">MA </v>
      </c>
      <c r="B1697" s="119" t="s">
        <v>287</v>
      </c>
      <c r="C1697" s="58"/>
      <c r="D1697" s="180" t="s">
        <v>657</v>
      </c>
      <c r="E1697" s="184"/>
      <c r="F1697" s="189"/>
      <c r="G1697" s="106"/>
      <c r="H1697" s="106"/>
      <c r="I1697" s="110"/>
    </row>
    <row r="1698" spans="1:11" ht="20" thickBot="1">
      <c r="A1698" t="str">
        <f t="shared" si="93"/>
        <v>MA Cash from operations</v>
      </c>
      <c r="B1698" s="119" t="s">
        <v>287</v>
      </c>
      <c r="C1698" s="58" t="s">
        <v>681</v>
      </c>
      <c r="D1698" s="179" t="s">
        <v>681</v>
      </c>
      <c r="E1698" s="187" t="s">
        <v>1078</v>
      </c>
      <c r="F1698" s="188">
        <v>0.58860000000000001</v>
      </c>
      <c r="G1698" s="106" t="str">
        <f>LEFT(E1698,I1698-1)</f>
        <v>5.14</v>
      </c>
      <c r="H1698" s="106" t="str">
        <f>RIGHT(E1698,1)</f>
        <v>B</v>
      </c>
      <c r="I1698" s="110">
        <f>IF(FIND(H1698,E1698)=OR(1,2,3,4,5,6,7,8,9,0),FIND(H1698,E1698)+1,FIND(H1698,E1698))</f>
        <v>5</v>
      </c>
      <c r="J1698" s="4">
        <f>IF(H1698="B",G1698*1000000000,IF(H1698="M",G1698*1000000,E1698))</f>
        <v>5140000000</v>
      </c>
      <c r="K1698" s="54" t="s">
        <v>718</v>
      </c>
    </row>
    <row r="1699" spans="1:11" ht="20" thickBot="1">
      <c r="A1699" t="str">
        <f t="shared" si="93"/>
        <v xml:space="preserve">MA </v>
      </c>
      <c r="B1699" s="119" t="s">
        <v>287</v>
      </c>
      <c r="C1699" s="58"/>
      <c r="D1699" s="180" t="s">
        <v>682</v>
      </c>
      <c r="E1699" s="184"/>
      <c r="F1699" s="189"/>
      <c r="G1699" s="106"/>
      <c r="H1699" s="106"/>
      <c r="I1699" s="110"/>
    </row>
    <row r="1700" spans="1:11" ht="20" thickBot="1">
      <c r="A1700" t="str">
        <f t="shared" si="93"/>
        <v>MA Cash from investing</v>
      </c>
      <c r="B1700" s="119" t="s">
        <v>287</v>
      </c>
      <c r="C1700" s="58" t="s">
        <v>683</v>
      </c>
      <c r="D1700" s="179" t="s">
        <v>683</v>
      </c>
      <c r="E1700" s="187" t="s">
        <v>1079</v>
      </c>
      <c r="F1700" s="188">
        <v>0.50960000000000005</v>
      </c>
      <c r="G1700" s="106" t="str">
        <f>LEFT(E1700,I1700-1)</f>
        <v>-256.00</v>
      </c>
      <c r="H1700" s="106" t="str">
        <f>RIGHT(E1700,1)</f>
        <v>M</v>
      </c>
      <c r="I1700" s="110">
        <f>IF(FIND(H1700,E1700)=OR(1,2,3,4,5,6,7,8,9,0),FIND(H1700,E1700)+1,FIND(H1700,E1700))</f>
        <v>8</v>
      </c>
      <c r="J1700" s="4">
        <f>IF(H1700="B",G1700*1000000000,IF(H1700="M",G1700*1000000,E1700))</f>
        <v>-256000000</v>
      </c>
      <c r="K1700" s="54" t="s">
        <v>719</v>
      </c>
    </row>
    <row r="1701" spans="1:11" ht="39" thickBot="1">
      <c r="A1701" t="str">
        <f t="shared" si="93"/>
        <v xml:space="preserve">MA </v>
      </c>
      <c r="B1701" s="119" t="s">
        <v>287</v>
      </c>
      <c r="C1701" s="58"/>
      <c r="D1701" s="180" t="s">
        <v>684</v>
      </c>
      <c r="E1701" s="184"/>
      <c r="F1701" s="189"/>
      <c r="G1701" s="106"/>
      <c r="H1701" s="106"/>
      <c r="I1701" s="110"/>
    </row>
    <row r="1702" spans="1:11" ht="20" thickBot="1">
      <c r="A1702" t="str">
        <f t="shared" si="93"/>
        <v>MA Cash from financing</v>
      </c>
      <c r="B1702" s="119" t="s">
        <v>287</v>
      </c>
      <c r="C1702" s="58" t="s">
        <v>685</v>
      </c>
      <c r="D1702" s="179" t="s">
        <v>685</v>
      </c>
      <c r="E1702" s="187" t="s">
        <v>1080</v>
      </c>
      <c r="F1702" s="188">
        <v>0.64349999999999996</v>
      </c>
      <c r="G1702" s="106" t="str">
        <f>LEFT(E1702,I1702-1)</f>
        <v>-857.00</v>
      </c>
      <c r="H1702" s="106" t="str">
        <f>RIGHT(E1702,1)</f>
        <v>M</v>
      </c>
      <c r="I1702" s="110">
        <f>IF(FIND(H1702,E1702)=OR(1,2,3,4,5,6,7,8,9,0),FIND(H1702,E1702)+1,FIND(H1702,E1702))</f>
        <v>8</v>
      </c>
      <c r="J1702" s="4">
        <f>IF(H1702="B",G1702*1000000000,IF(H1702="M",G1702*1000000,E1702))</f>
        <v>-857000000</v>
      </c>
      <c r="K1702" s="54" t="s">
        <v>720</v>
      </c>
    </row>
    <row r="1703" spans="1:11" ht="39" thickBot="1">
      <c r="A1703" t="str">
        <f t="shared" si="93"/>
        <v xml:space="preserve">MA </v>
      </c>
      <c r="B1703" s="119" t="s">
        <v>287</v>
      </c>
      <c r="C1703" s="58"/>
      <c r="D1703" s="180" t="s">
        <v>686</v>
      </c>
      <c r="E1703" s="184"/>
      <c r="F1703" s="189"/>
      <c r="G1703" s="106"/>
      <c r="H1703" s="106"/>
      <c r="I1703" s="110"/>
    </row>
    <row r="1704" spans="1:11" ht="20" thickBot="1">
      <c r="A1704" t="str">
        <f t="shared" si="93"/>
        <v>MA Net change in cash</v>
      </c>
      <c r="B1704" s="119" t="s">
        <v>287</v>
      </c>
      <c r="C1704" s="58" t="s">
        <v>687</v>
      </c>
      <c r="D1704" s="179" t="s">
        <v>687</v>
      </c>
      <c r="E1704" s="187" t="s">
        <v>1081</v>
      </c>
      <c r="F1704" s="188">
        <v>17.8462</v>
      </c>
      <c r="G1704" s="106" t="str">
        <f>LEFT(E1704,I1704-1)</f>
        <v>4.16</v>
      </c>
      <c r="H1704" s="106" t="str">
        <f>RIGHT(E1704,1)</f>
        <v>B</v>
      </c>
      <c r="I1704" s="110">
        <f>IF(FIND(H1704,E1704)=OR(1,2,3,4,5,6,7,8,9,0),FIND(H1704,E1704)+1,FIND(H1704,E1704))</f>
        <v>5</v>
      </c>
      <c r="J1704" s="4">
        <f>IF(H1704="B",G1704*1000000000,IF(H1704="M",G1704*1000000,E1704))</f>
        <v>4160000000</v>
      </c>
      <c r="K1704" s="54" t="s">
        <v>721</v>
      </c>
    </row>
    <row r="1705" spans="1:11" ht="39" thickBot="1">
      <c r="A1705" t="str">
        <f t="shared" si="93"/>
        <v xml:space="preserve">MA </v>
      </c>
      <c r="B1705" s="119" t="s">
        <v>287</v>
      </c>
      <c r="C1705" s="58"/>
      <c r="D1705" s="180" t="s">
        <v>688</v>
      </c>
      <c r="E1705" s="184"/>
      <c r="F1705" s="189"/>
      <c r="G1705" s="106"/>
      <c r="H1705" s="106"/>
      <c r="I1705" s="110"/>
    </row>
    <row r="1706" spans="1:11" ht="19">
      <c r="A1706" t="str">
        <f t="shared" si="93"/>
        <v>MA Free cash flow</v>
      </c>
      <c r="B1706" s="119" t="s">
        <v>287</v>
      </c>
      <c r="C1706" s="58" t="s">
        <v>689</v>
      </c>
      <c r="D1706" s="179" t="s">
        <v>689</v>
      </c>
      <c r="E1706" s="187" t="s">
        <v>1082</v>
      </c>
      <c r="F1706" s="188">
        <v>0.49640000000000001</v>
      </c>
      <c r="G1706" s="106" t="str">
        <f>LEFT(E1706,I1706-1)</f>
        <v>4.65</v>
      </c>
      <c r="H1706" s="106" t="str">
        <f>RIGHT(E1706,1)</f>
        <v>B</v>
      </c>
      <c r="I1706" s="110">
        <f>IF(FIND(H1706,E1706)=OR(1,2,3,4,5,6,7,8,9,0),FIND(H1706,E1706)+1,FIND(H1706,E1706))</f>
        <v>5</v>
      </c>
      <c r="J1706" s="4">
        <f>IF(H1706="B",G1706*1000000000,IF(H1706="M",G1706*1000000,E1706))</f>
        <v>4650000000</v>
      </c>
      <c r="K1706" s="54" t="s">
        <v>722</v>
      </c>
    </row>
    <row r="1707" spans="1:11" ht="39" thickBot="1">
      <c r="A1707" t="str">
        <f t="shared" si="93"/>
        <v xml:space="preserve">MA </v>
      </c>
      <c r="B1707" s="119" t="s">
        <v>287</v>
      </c>
      <c r="D1707" s="182" t="s">
        <v>690</v>
      </c>
      <c r="E1707" s="192"/>
      <c r="F1707" s="194"/>
    </row>
    <row r="1710" spans="1:11" ht="28">
      <c r="C1710" s="101" t="s">
        <v>812</v>
      </c>
    </row>
    <row r="1711" spans="1:11">
      <c r="A1711" t="str">
        <f t="shared" ref="A1711" si="95">_xlfn.CONCAT(B1711,C1711)</f>
        <v>V Web</v>
      </c>
      <c r="B1711" t="s">
        <v>165</v>
      </c>
      <c r="C1711" t="s">
        <v>850</v>
      </c>
      <c r="D1711" s="119" t="s">
        <v>813</v>
      </c>
    </row>
    <row r="1712" spans="1:11" ht="19" thickBot="1"/>
    <row r="1713" spans="1:11" ht="27" thickBot="1">
      <c r="A1713" t="str">
        <f t="shared" ref="A1713:A1762" si="96">_xlfn.CONCAT(B1713,C1713)</f>
        <v>V Income Statement</v>
      </c>
      <c r="B1713" s="119" t="s">
        <v>165</v>
      </c>
      <c r="C1713" s="57" t="s">
        <v>705</v>
      </c>
      <c r="D1713" s="183" t="s">
        <v>650</v>
      </c>
      <c r="E1713" s="181" t="s">
        <v>1537</v>
      </c>
      <c r="F1713" s="185" t="s">
        <v>651</v>
      </c>
    </row>
    <row r="1714" spans="1:11" ht="19" customHeight="1" thickBot="1">
      <c r="A1714" t="str">
        <f t="shared" si="96"/>
        <v xml:space="preserve">V </v>
      </c>
      <c r="B1714" s="119" t="s">
        <v>165</v>
      </c>
      <c r="C1714" s="58"/>
      <c r="D1714" s="184"/>
      <c r="E1714" s="178" t="s">
        <v>944</v>
      </c>
      <c r="F1714" s="186"/>
    </row>
    <row r="1715" spans="1:11" ht="20" thickBot="1">
      <c r="A1715" t="str">
        <f t="shared" si="96"/>
        <v>V Sales</v>
      </c>
      <c r="B1715" s="119" t="s">
        <v>165</v>
      </c>
      <c r="C1715" s="58" t="s">
        <v>124</v>
      </c>
      <c r="D1715" s="179" t="s">
        <v>652</v>
      </c>
      <c r="E1715" s="187" t="s">
        <v>945</v>
      </c>
      <c r="F1715" s="188">
        <v>0.1171</v>
      </c>
      <c r="G1715" s="106" t="str">
        <f>LEFT(E1715,I1715-1)</f>
        <v>9.62</v>
      </c>
      <c r="H1715" s="106" t="str">
        <f>RIGHT(E1715,1)</f>
        <v>B</v>
      </c>
      <c r="I1715" s="110">
        <f>IF(FIND(H1715,E1715)=OR(1,2,3,4,5,6,7,8,9,0),FIND(H1715,E1715)+1,FIND(H1715,E1715))</f>
        <v>5</v>
      </c>
      <c r="J1715" s="4">
        <f>IF(H1715="B",G1715*1000000000,IF(H1715="M",G1715*1000000,E1715))</f>
        <v>9620000000</v>
      </c>
      <c r="K1715" s="54" t="s">
        <v>691</v>
      </c>
    </row>
    <row r="1716" spans="1:11" ht="58" thickBot="1">
      <c r="A1716" t="str">
        <f t="shared" si="96"/>
        <v xml:space="preserve">V </v>
      </c>
      <c r="B1716" s="119" t="s">
        <v>165</v>
      </c>
      <c r="C1716" s="58"/>
      <c r="D1716" s="180" t="s">
        <v>653</v>
      </c>
      <c r="E1716" s="184"/>
      <c r="F1716" s="189"/>
      <c r="G1716" s="106"/>
      <c r="H1716" s="106"/>
      <c r="I1716" s="110"/>
      <c r="K1716" s="54" t="s">
        <v>692</v>
      </c>
    </row>
    <row r="1717" spans="1:11" ht="20" thickBot="1">
      <c r="A1717" t="str">
        <f t="shared" si="96"/>
        <v>V Operating expense</v>
      </c>
      <c r="B1717" s="119" t="s">
        <v>165</v>
      </c>
      <c r="C1717" s="58" t="s">
        <v>654</v>
      </c>
      <c r="D1717" s="179" t="s">
        <v>654</v>
      </c>
      <c r="E1717" s="187" t="s">
        <v>946</v>
      </c>
      <c r="F1717" s="188">
        <v>0.15920000000000001</v>
      </c>
      <c r="G1717" s="106" t="str">
        <f>LEFT(E1717,I1717-1)</f>
        <v>3.17</v>
      </c>
      <c r="H1717" s="106" t="str">
        <f>RIGHT(E1717,1)</f>
        <v>B</v>
      </c>
      <c r="I1717" s="110">
        <f>IF(FIND(H1717,E1717)=OR(1,2,3,4,5,6,7,8,9,0),FIND(H1717,E1717)+1,FIND(H1717,E1717))</f>
        <v>5</v>
      </c>
      <c r="J1717" s="4">
        <f>IF(H1717="B",G1717*1000000000,IF(H1717="M",G1717*1000000,E1717))</f>
        <v>3170000000</v>
      </c>
      <c r="K1717" s="54" t="s">
        <v>693</v>
      </c>
    </row>
    <row r="1718" spans="1:11" ht="39" thickBot="1">
      <c r="A1718" t="str">
        <f t="shared" si="96"/>
        <v xml:space="preserve">V </v>
      </c>
      <c r="B1718" s="119" t="s">
        <v>165</v>
      </c>
      <c r="C1718" s="58"/>
      <c r="D1718" s="180" t="s">
        <v>655</v>
      </c>
      <c r="E1718" s="184"/>
      <c r="F1718" s="189"/>
      <c r="G1718" s="106"/>
      <c r="H1718" s="106"/>
      <c r="I1718" s="110"/>
      <c r="K1718" s="54" t="s">
        <v>694</v>
      </c>
    </row>
    <row r="1719" spans="1:11" ht="20" thickBot="1">
      <c r="A1719" t="str">
        <f t="shared" si="96"/>
        <v>V Net income</v>
      </c>
      <c r="B1719" s="119" t="s">
        <v>165</v>
      </c>
      <c r="C1719" s="58" t="s">
        <v>656</v>
      </c>
      <c r="D1719" s="179" t="s">
        <v>656</v>
      </c>
      <c r="E1719" s="187" t="s">
        <v>947</v>
      </c>
      <c r="F1719" s="188">
        <v>0.1361</v>
      </c>
      <c r="G1719" s="106" t="str">
        <f>LEFT(E1719,I1719-1)</f>
        <v>5.32</v>
      </c>
      <c r="H1719" s="106" t="str">
        <f>RIGHT(E1719,1)</f>
        <v>B</v>
      </c>
      <c r="I1719" s="110">
        <f>IF(FIND(H1719,E1719)=OR(1,2,3,4,5,6,7,8,9,0),FIND(H1719,E1719)+1,FIND(H1719,E1719))</f>
        <v>5</v>
      </c>
      <c r="J1719" s="4">
        <f>IF(H1719="B",G1719*1000000000,IF(H1719="M",G1719*1000000,E1719))</f>
        <v>5320000000</v>
      </c>
      <c r="K1719" s="54" t="s">
        <v>33</v>
      </c>
    </row>
    <row r="1720" spans="1:11" ht="58" thickBot="1">
      <c r="A1720" t="str">
        <f t="shared" si="96"/>
        <v xml:space="preserve">V </v>
      </c>
      <c r="B1720" s="119" t="s">
        <v>165</v>
      </c>
      <c r="C1720" s="58"/>
      <c r="D1720" s="180" t="s">
        <v>657</v>
      </c>
      <c r="E1720" s="184"/>
      <c r="F1720" s="189"/>
      <c r="G1720" s="106"/>
      <c r="H1720" s="106"/>
      <c r="I1720" s="110"/>
      <c r="K1720" s="54" t="s">
        <v>695</v>
      </c>
    </row>
    <row r="1721" spans="1:11" ht="20" thickBot="1">
      <c r="A1721" t="str">
        <f t="shared" si="96"/>
        <v>V Net profit margin</v>
      </c>
      <c r="B1721" s="119" t="s">
        <v>165</v>
      </c>
      <c r="C1721" s="58" t="s">
        <v>658</v>
      </c>
      <c r="D1721" s="179" t="s">
        <v>658</v>
      </c>
      <c r="E1721" s="187">
        <v>55.3</v>
      </c>
      <c r="F1721" s="188">
        <v>1.7100000000000001E-2</v>
      </c>
      <c r="G1721" s="106" t="str">
        <f>LEFT(E1721,I1721-1)</f>
        <v>55.</v>
      </c>
      <c r="H1721" s="106" t="str">
        <f>RIGHT(E1721,1)</f>
        <v>3</v>
      </c>
      <c r="I1721" s="110">
        <f>IF(FIND(H1721,E1721)=OR(1,2,3,4,5,6,7,8,9,0),FIND(H1721,E1721)+1,FIND(H1721,E1721))</f>
        <v>4</v>
      </c>
      <c r="J1721" s="4">
        <f>IF(H1721="B",G1721*1000000000,IF(H1721="M",G1721*1000000,E1721))</f>
        <v>55.3</v>
      </c>
      <c r="K1721" s="54" t="s">
        <v>696</v>
      </c>
    </row>
    <row r="1722" spans="1:11" ht="39" thickBot="1">
      <c r="A1722" t="str">
        <f t="shared" si="96"/>
        <v xml:space="preserve">V </v>
      </c>
      <c r="B1722" s="119" t="s">
        <v>165</v>
      </c>
      <c r="C1722" s="58"/>
      <c r="D1722" s="180" t="s">
        <v>659</v>
      </c>
      <c r="E1722" s="184"/>
      <c r="F1722" s="189"/>
      <c r="G1722" s="106"/>
      <c r="H1722" s="106"/>
      <c r="I1722" s="110"/>
      <c r="K1722" s="54" t="s">
        <v>697</v>
      </c>
    </row>
    <row r="1723" spans="1:11" ht="20" thickBot="1">
      <c r="A1723" t="str">
        <f t="shared" si="96"/>
        <v>V EPS</v>
      </c>
      <c r="B1723" s="119" t="s">
        <v>165</v>
      </c>
      <c r="C1723" s="58" t="s">
        <v>113</v>
      </c>
      <c r="D1723" s="179" t="s">
        <v>112</v>
      </c>
      <c r="E1723" s="187">
        <v>2.71</v>
      </c>
      <c r="F1723" s="188">
        <v>0.16309999999999999</v>
      </c>
      <c r="G1723" s="106" t="str">
        <f>LEFT(E1723,I1723-1)</f>
        <v>2.7</v>
      </c>
      <c r="H1723" s="106" t="str">
        <f>RIGHT(E1723,1)</f>
        <v>1</v>
      </c>
      <c r="I1723" s="110">
        <f>IF(FIND(H1723,E1723)=OR(1,2,3,4,5,6,7,8,9,0),FIND(H1723,E1723)+1,FIND(H1723,E1723))</f>
        <v>4</v>
      </c>
      <c r="J1723" s="4">
        <f>IF(H1723="B",G1723*1000000000,IF(H1723="M",G1723*1000000,E1723))</f>
        <v>2.71</v>
      </c>
      <c r="K1723" s="54" t="s">
        <v>698</v>
      </c>
    </row>
    <row r="1724" spans="1:11" ht="39" thickBot="1">
      <c r="A1724" t="str">
        <f t="shared" si="96"/>
        <v xml:space="preserve">V </v>
      </c>
      <c r="B1724" s="119" t="s">
        <v>165</v>
      </c>
      <c r="C1724" s="58"/>
      <c r="D1724" s="180" t="s">
        <v>660</v>
      </c>
      <c r="E1724" s="184"/>
      <c r="F1724" s="189"/>
      <c r="G1724" s="106"/>
      <c r="H1724" s="106"/>
      <c r="I1724" s="110"/>
      <c r="K1724" s="54" t="s">
        <v>699</v>
      </c>
    </row>
    <row r="1725" spans="1:11" ht="20" thickBot="1">
      <c r="A1725" t="str">
        <f t="shared" si="96"/>
        <v>V EBITDA</v>
      </c>
      <c r="B1725" s="119" t="s">
        <v>165</v>
      </c>
      <c r="C1725" s="58" t="s">
        <v>126</v>
      </c>
      <c r="D1725" s="179" t="s">
        <v>126</v>
      </c>
      <c r="E1725" s="187" t="s">
        <v>948</v>
      </c>
      <c r="F1725" s="188">
        <v>9.9400000000000002E-2</v>
      </c>
      <c r="G1725" s="106" t="str">
        <f>LEFT(E1725,I1725-1)</f>
        <v>6.52</v>
      </c>
      <c r="H1725" s="106" t="str">
        <f>RIGHT(E1725,1)</f>
        <v>B</v>
      </c>
      <c r="I1725" s="110">
        <f>IF(FIND(H1725,E1725)=OR(1,2,3,4,5,6,7,8,9,0),FIND(H1725,E1725)+1,FIND(H1725,E1725))</f>
        <v>5</v>
      </c>
      <c r="J1725" s="4">
        <f>IF(H1725="B",G1725*1000000000,IF(H1725="M",G1725*1000000,E1725))</f>
        <v>6520000000</v>
      </c>
      <c r="K1725" s="54" t="s">
        <v>126</v>
      </c>
    </row>
    <row r="1726" spans="1:11" ht="77" thickBot="1">
      <c r="A1726" t="str">
        <f t="shared" si="96"/>
        <v xml:space="preserve">V </v>
      </c>
      <c r="B1726" s="119" t="s">
        <v>165</v>
      </c>
      <c r="C1726" s="58"/>
      <c r="D1726" s="180" t="s">
        <v>661</v>
      </c>
      <c r="E1726" s="184"/>
      <c r="F1726" s="189"/>
      <c r="G1726" s="106"/>
      <c r="H1726" s="106"/>
      <c r="I1726" s="110"/>
      <c r="K1726" s="54" t="s">
        <v>700</v>
      </c>
    </row>
    <row r="1727" spans="1:11" ht="20" thickBot="1">
      <c r="A1727" t="str">
        <f t="shared" si="96"/>
        <v>V Tax</v>
      </c>
      <c r="B1727" s="119" t="s">
        <v>165</v>
      </c>
      <c r="C1727" s="58" t="s">
        <v>725</v>
      </c>
      <c r="D1727" s="179" t="s">
        <v>662</v>
      </c>
      <c r="E1727" s="190">
        <v>0.16539999999999999</v>
      </c>
      <c r="F1727" s="187" t="s">
        <v>664</v>
      </c>
      <c r="G1727" s="106" t="str">
        <f>LEFT(E1727,I1727-1)</f>
        <v>0.165</v>
      </c>
      <c r="H1727" s="106" t="str">
        <f>RIGHT(E1727,1)</f>
        <v>4</v>
      </c>
      <c r="I1727" s="110">
        <f>IF(FIND(H1727,E1727)=OR(1,2,3,4,5,6,7,8,9,0),FIND(H1727,E1727)+1,FIND(H1727,E1727))</f>
        <v>6</v>
      </c>
      <c r="J1727" s="4">
        <f>IF(H1727="B",G1727*1000000000,IF(H1727="M",G1727*1000000,E1727))</f>
        <v>0.16539999999999999</v>
      </c>
      <c r="K1727" s="54" t="s">
        <v>701</v>
      </c>
    </row>
    <row r="1728" spans="1:11" ht="20" thickBot="1">
      <c r="A1728" t="str">
        <f t="shared" si="96"/>
        <v xml:space="preserve">V </v>
      </c>
      <c r="B1728" s="119" t="s">
        <v>165</v>
      </c>
      <c r="C1728" s="58"/>
      <c r="D1728" s="182" t="s">
        <v>663</v>
      </c>
      <c r="E1728" s="191"/>
      <c r="F1728" s="192"/>
      <c r="G1728" s="107"/>
      <c r="H1728" s="107"/>
      <c r="I1728" s="111"/>
    </row>
    <row r="1729" spans="1:11" ht="19" thickBot="1">
      <c r="A1729" t="str">
        <f t="shared" si="96"/>
        <v xml:space="preserve">V </v>
      </c>
      <c r="B1729" s="119" t="s">
        <v>165</v>
      </c>
      <c r="C1729" s="58"/>
    </row>
    <row r="1730" spans="1:11" ht="27" thickBot="1">
      <c r="A1730" t="str">
        <f t="shared" si="96"/>
        <v>V Balance Sheet</v>
      </c>
      <c r="B1730" s="119" t="s">
        <v>165</v>
      </c>
      <c r="C1730" s="57" t="s">
        <v>706</v>
      </c>
      <c r="D1730" s="183" t="s">
        <v>650</v>
      </c>
      <c r="E1730" s="181" t="s">
        <v>1537</v>
      </c>
      <c r="F1730" s="185" t="s">
        <v>651</v>
      </c>
      <c r="G1730" s="105"/>
      <c r="H1730" s="105"/>
      <c r="I1730" s="109"/>
    </row>
    <row r="1731" spans="1:11" ht="19" customHeight="1" thickBot="1">
      <c r="A1731" t="str">
        <f t="shared" si="96"/>
        <v xml:space="preserve">V </v>
      </c>
      <c r="B1731" s="119" t="s">
        <v>165</v>
      </c>
      <c r="C1731" s="58"/>
      <c r="D1731" s="184"/>
      <c r="E1731" s="178" t="s">
        <v>944</v>
      </c>
      <c r="F1731" s="186"/>
      <c r="G1731" s="105"/>
      <c r="H1731" s="105"/>
      <c r="I1731" s="109"/>
    </row>
    <row r="1732" spans="1:11" ht="20" thickBot="1">
      <c r="A1732" t="str">
        <f t="shared" si="96"/>
        <v>V Cash and short-term investments</v>
      </c>
      <c r="B1732" s="119" t="s">
        <v>165</v>
      </c>
      <c r="C1732" s="58" t="s">
        <v>665</v>
      </c>
      <c r="D1732" s="179" t="s">
        <v>665</v>
      </c>
      <c r="E1732" s="187" t="s">
        <v>949</v>
      </c>
      <c r="F1732" s="188">
        <v>-0.24610000000000001</v>
      </c>
      <c r="G1732" s="106" t="str">
        <f>LEFT(E1732,I1732-1)</f>
        <v>15.18</v>
      </c>
      <c r="H1732" s="106" t="str">
        <f>RIGHT(E1732,1)</f>
        <v>B</v>
      </c>
      <c r="I1732" s="110">
        <f>IF(FIND(H1732,E1732)=OR(1,2,3,4,5,6,7,8,9,0),FIND(H1732,E1732)+1,FIND(H1732,E1732))</f>
        <v>6</v>
      </c>
      <c r="J1732" s="4">
        <f t="shared" ref="J1732:J1733" si="97">IF(H1732="B",G1732*1000000000,IF(H1732="M",G1732*1000000,E1732))</f>
        <v>15180000000</v>
      </c>
      <c r="K1732" s="54" t="s">
        <v>702</v>
      </c>
    </row>
    <row r="1733" spans="1:11" ht="39" thickBot="1">
      <c r="A1733" t="str">
        <f t="shared" si="96"/>
        <v xml:space="preserve">V </v>
      </c>
      <c r="B1733" s="119" t="s">
        <v>165</v>
      </c>
      <c r="C1733" s="58"/>
      <c r="D1733" s="180" t="s">
        <v>666</v>
      </c>
      <c r="E1733" s="184"/>
      <c r="F1733" s="189"/>
      <c r="G1733" s="106"/>
      <c r="H1733" s="106"/>
      <c r="I1733" s="110"/>
      <c r="J1733" s="4">
        <f t="shared" si="97"/>
        <v>0</v>
      </c>
    </row>
    <row r="1734" spans="1:11" ht="20" thickBot="1">
      <c r="A1734" t="str">
        <f t="shared" si="96"/>
        <v>V Total assets</v>
      </c>
      <c r="B1734" s="119" t="s">
        <v>165</v>
      </c>
      <c r="C1734" s="58" t="s">
        <v>667</v>
      </c>
      <c r="D1734" s="179" t="s">
        <v>667</v>
      </c>
      <c r="E1734" s="187" t="s">
        <v>950</v>
      </c>
      <c r="F1734" s="188">
        <v>4.4299999999999999E-2</v>
      </c>
      <c r="G1734" s="106" t="str">
        <f>LEFT(E1734,I1734-1)</f>
        <v>94.51</v>
      </c>
      <c r="H1734" s="106" t="str">
        <f>RIGHT(E1734,1)</f>
        <v>B</v>
      </c>
      <c r="I1734" s="110">
        <f>IF(FIND(H1734,E1734)=OR(1,2,3,4,5,6,7,8,9,0),FIND(H1734,E1734)+1,FIND(H1734,E1734))</f>
        <v>6</v>
      </c>
      <c r="K1734" s="54" t="s">
        <v>703</v>
      </c>
    </row>
    <row r="1735" spans="1:11" ht="20" thickBot="1">
      <c r="A1735" t="str">
        <f t="shared" si="96"/>
        <v xml:space="preserve">V </v>
      </c>
      <c r="B1735" s="119" t="s">
        <v>165</v>
      </c>
      <c r="C1735" s="58"/>
      <c r="D1735" s="180" t="s">
        <v>668</v>
      </c>
      <c r="E1735" s="184"/>
      <c r="F1735" s="189"/>
      <c r="G1735" s="106"/>
      <c r="H1735" s="106"/>
      <c r="I1735" s="110"/>
    </row>
    <row r="1736" spans="1:11" ht="20" thickBot="1">
      <c r="A1736" t="str">
        <f t="shared" si="96"/>
        <v>V Total debt</v>
      </c>
      <c r="B1736" s="119" t="s">
        <v>165</v>
      </c>
      <c r="C1736" s="58" t="s">
        <v>723</v>
      </c>
      <c r="D1736" s="179" t="s">
        <v>669</v>
      </c>
      <c r="E1736" s="187" t="s">
        <v>951</v>
      </c>
      <c r="F1736" s="188">
        <v>6.9699999999999998E-2</v>
      </c>
      <c r="G1736" s="106" t="str">
        <f>LEFT(E1736,I1736-1)</f>
        <v>55.37</v>
      </c>
      <c r="H1736" s="106" t="str">
        <f>RIGHT(E1736,1)</f>
        <v>B</v>
      </c>
      <c r="I1736" s="110">
        <f>IF(FIND(H1736,E1736)=OR(1,2,3,4,5,6,7,8,9,0),FIND(H1736,E1736)+1,FIND(H1736,E1736))</f>
        <v>6</v>
      </c>
      <c r="J1736" s="4">
        <f>IF(H1736="B",G1736*1000000000,IF(H1736="M",G1736*1000000,E1736))</f>
        <v>55370000000</v>
      </c>
      <c r="K1736" s="54" t="s">
        <v>704</v>
      </c>
    </row>
    <row r="1737" spans="1:11" ht="20" thickBot="1">
      <c r="A1737" t="str">
        <f t="shared" si="96"/>
        <v xml:space="preserve">V </v>
      </c>
      <c r="B1737" s="119" t="s">
        <v>165</v>
      </c>
      <c r="C1737" s="58"/>
      <c r="D1737" s="180" t="s">
        <v>670</v>
      </c>
      <c r="E1737" s="184"/>
      <c r="F1737" s="189"/>
      <c r="G1737" s="106"/>
      <c r="H1737" s="106"/>
      <c r="I1737" s="110"/>
    </row>
    <row r="1738" spans="1:11" ht="20" thickBot="1">
      <c r="A1738" t="str">
        <f t="shared" si="96"/>
        <v>V Total equity</v>
      </c>
      <c r="B1738" s="119" t="s">
        <v>165</v>
      </c>
      <c r="C1738" s="58" t="s">
        <v>671</v>
      </c>
      <c r="D1738" s="179" t="s">
        <v>671</v>
      </c>
      <c r="E1738" s="187" t="s">
        <v>952</v>
      </c>
      <c r="F1738" s="187" t="s">
        <v>664</v>
      </c>
      <c r="G1738" s="106" t="str">
        <f>LEFT(E1738,I1738-1)</f>
        <v>39.14</v>
      </c>
      <c r="H1738" s="106" t="str">
        <f>RIGHT(E1738,1)</f>
        <v>B</v>
      </c>
      <c r="I1738" s="110">
        <f>IF(FIND(H1738,E1738)=OR(1,2,3,4,5,6,7,8,9,0),FIND(H1738,E1738)+1,FIND(H1738,E1738))</f>
        <v>6</v>
      </c>
      <c r="J1738" s="4">
        <f>IF(H1738="B",G1738*1000000000,IF(H1738="M",G1738*1000000,E1738))</f>
        <v>39140000000</v>
      </c>
      <c r="K1738" s="54" t="s">
        <v>713</v>
      </c>
    </row>
    <row r="1739" spans="1:11" ht="39" thickBot="1">
      <c r="A1739" t="str">
        <f t="shared" si="96"/>
        <v xml:space="preserve">V </v>
      </c>
      <c r="B1739" s="119" t="s">
        <v>165</v>
      </c>
      <c r="C1739" s="58"/>
      <c r="D1739" s="180" t="s">
        <v>672</v>
      </c>
      <c r="E1739" s="184"/>
      <c r="F1739" s="184"/>
      <c r="G1739" s="107"/>
      <c r="H1739" s="107"/>
      <c r="I1739" s="111"/>
    </row>
    <row r="1740" spans="1:11" ht="20" thickBot="1">
      <c r="A1740" t="str">
        <f t="shared" si="96"/>
        <v>V Shares outstanding</v>
      </c>
      <c r="B1740" s="119" t="s">
        <v>165</v>
      </c>
      <c r="C1740" s="58" t="s">
        <v>673</v>
      </c>
      <c r="D1740" s="179" t="s">
        <v>673</v>
      </c>
      <c r="E1740" s="187" t="s">
        <v>953</v>
      </c>
      <c r="F1740" s="187" t="s">
        <v>664</v>
      </c>
      <c r="G1740" s="106" t="str">
        <f>LEFT(E1740,I1740-1)</f>
        <v>1.96</v>
      </c>
      <c r="H1740" s="106" t="str">
        <f>RIGHT(E1740,1)</f>
        <v>B</v>
      </c>
      <c r="I1740" s="110">
        <f>IF(FIND(H1740,E1740)=OR(1,2,3,4,5,6,7,8,9,0),FIND(H1740,E1740)+1,FIND(H1740,E1740))</f>
        <v>5</v>
      </c>
      <c r="J1740" s="4">
        <f>IF(H1740="B",G1740*1000000000,IF(H1740="M",G1740*1000000,E1740))</f>
        <v>1960000000</v>
      </c>
      <c r="K1740" s="54" t="s">
        <v>714</v>
      </c>
    </row>
    <row r="1741" spans="1:11" ht="39" thickBot="1">
      <c r="A1741" t="str">
        <f t="shared" si="96"/>
        <v xml:space="preserve">V </v>
      </c>
      <c r="B1741" s="119" t="s">
        <v>165</v>
      </c>
      <c r="C1741" s="58"/>
      <c r="D1741" s="180" t="s">
        <v>674</v>
      </c>
      <c r="E1741" s="184"/>
      <c r="F1741" s="184"/>
      <c r="G1741" s="107"/>
      <c r="H1741" s="107"/>
      <c r="I1741" s="111"/>
    </row>
    <row r="1742" spans="1:11" ht="20" thickBot="1">
      <c r="A1742" t="str">
        <f t="shared" si="96"/>
        <v>V P/BV</v>
      </c>
      <c r="B1742" s="119" t="s">
        <v>165</v>
      </c>
      <c r="C1742" s="58" t="s">
        <v>105</v>
      </c>
      <c r="D1742" s="179" t="s">
        <v>675</v>
      </c>
      <c r="E1742" s="187">
        <v>16.940000000000001</v>
      </c>
      <c r="F1742" s="187" t="s">
        <v>664</v>
      </c>
      <c r="G1742" s="106" t="str">
        <f>LEFT(E1742,I1742-1)</f>
        <v>16.9</v>
      </c>
      <c r="H1742" s="106" t="str">
        <f>RIGHT(E1742,1)</f>
        <v>4</v>
      </c>
      <c r="I1742" s="110">
        <f>IF(FIND(H1742,E1742)=OR(1,2,3,4,5,6,7,8,9,0),FIND(H1742,E1742)+1,FIND(H1742,E1742))</f>
        <v>5</v>
      </c>
      <c r="J1742" s="4">
        <f>IF(H1742="B",G1742*1000000000,IF(H1742="M",G1742*1000000,E1742))</f>
        <v>16.940000000000001</v>
      </c>
      <c r="K1742" s="54" t="s">
        <v>715</v>
      </c>
    </row>
    <row r="1743" spans="1:11" ht="58" thickBot="1">
      <c r="A1743" t="str">
        <f t="shared" si="96"/>
        <v xml:space="preserve">V </v>
      </c>
      <c r="B1743" s="119" t="s">
        <v>165</v>
      </c>
      <c r="C1743" s="58"/>
      <c r="D1743" s="180" t="s">
        <v>676</v>
      </c>
      <c r="E1743" s="184"/>
      <c r="F1743" s="184"/>
      <c r="G1743" s="107"/>
      <c r="H1743" s="107"/>
      <c r="I1743" s="111"/>
    </row>
    <row r="1744" spans="1:11" ht="20" thickBot="1">
      <c r="A1744" t="str">
        <f t="shared" si="96"/>
        <v>V Return on assets</v>
      </c>
      <c r="B1744" s="119" t="s">
        <v>165</v>
      </c>
      <c r="C1744" s="58" t="s">
        <v>677</v>
      </c>
      <c r="D1744" s="179" t="s">
        <v>677</v>
      </c>
      <c r="E1744" s="190">
        <v>0.16819999999999999</v>
      </c>
      <c r="F1744" s="187" t="s">
        <v>664</v>
      </c>
      <c r="G1744" s="106" t="str">
        <f>LEFT(E1744,I1744-1)</f>
        <v>0.168</v>
      </c>
      <c r="H1744" s="106" t="str">
        <f>RIGHT(E1744,1)</f>
        <v>2</v>
      </c>
      <c r="I1744" s="110">
        <f>IF(FIND(H1744,E1744)=OR(1,2,3,4,5,6,7,8,9,0),FIND(H1744,E1744)+1,FIND(H1744,E1744))</f>
        <v>6</v>
      </c>
      <c r="J1744" s="4">
        <f>IF(H1744="B",G1744*1000000000,IF(H1744="M",G1744*1000000,E1744))</f>
        <v>0.16819999999999999</v>
      </c>
      <c r="K1744" s="54" t="s">
        <v>716</v>
      </c>
    </row>
    <row r="1745" spans="1:11" ht="39" thickBot="1">
      <c r="A1745" t="str">
        <f t="shared" si="96"/>
        <v xml:space="preserve">V </v>
      </c>
      <c r="B1745" s="119" t="s">
        <v>165</v>
      </c>
      <c r="C1745" s="58"/>
      <c r="D1745" s="180" t="s">
        <v>678</v>
      </c>
      <c r="E1745" s="193"/>
      <c r="F1745" s="184"/>
      <c r="G1745" s="107"/>
      <c r="H1745" s="107"/>
      <c r="I1745" s="111"/>
    </row>
    <row r="1746" spans="1:11" ht="20" thickBot="1">
      <c r="A1746" t="str">
        <f t="shared" si="96"/>
        <v>V Return on capital</v>
      </c>
      <c r="B1746" s="119" t="s">
        <v>165</v>
      </c>
      <c r="C1746" s="58" t="s">
        <v>679</v>
      </c>
      <c r="D1746" s="179" t="s">
        <v>679</v>
      </c>
      <c r="E1746" s="190">
        <v>0.25729999999999997</v>
      </c>
      <c r="F1746" s="187" t="s">
        <v>664</v>
      </c>
      <c r="G1746" s="106" t="str">
        <f>LEFT(E1746,I1746-1)</f>
        <v>0.257</v>
      </c>
      <c r="H1746" s="106" t="str">
        <f>RIGHT(E1746,1)</f>
        <v>3</v>
      </c>
      <c r="I1746" s="110">
        <f>IF(FIND(H1746,E1746)=OR(1,2,3,4,5,6,7,8,9,0),FIND(H1746,E1746)+1,FIND(H1746,E1746))</f>
        <v>6</v>
      </c>
      <c r="J1746" s="4">
        <f>IF(H1746="B",G1746*1000000000,IF(H1746="M",G1746*1000000,E1746))</f>
        <v>0.25729999999999997</v>
      </c>
      <c r="K1746" s="54" t="s">
        <v>717</v>
      </c>
    </row>
    <row r="1747" spans="1:11" ht="39" thickBot="1">
      <c r="A1747" t="str">
        <f t="shared" si="96"/>
        <v xml:space="preserve">V </v>
      </c>
      <c r="B1747" s="119" t="s">
        <v>165</v>
      </c>
      <c r="C1747" s="58"/>
      <c r="D1747" s="182" t="s">
        <v>680</v>
      </c>
      <c r="E1747" s="191"/>
      <c r="F1747" s="192"/>
      <c r="G1747" s="107"/>
      <c r="H1747" s="107"/>
      <c r="I1747" s="111"/>
    </row>
    <row r="1748" spans="1:11" ht="19" thickBot="1">
      <c r="A1748" t="str">
        <f t="shared" si="96"/>
        <v xml:space="preserve">V </v>
      </c>
      <c r="B1748" s="119" t="s">
        <v>165</v>
      </c>
      <c r="C1748" s="58"/>
    </row>
    <row r="1749" spans="1:11" ht="27" thickBot="1">
      <c r="A1749" t="str">
        <f t="shared" si="96"/>
        <v>V Cash Flow</v>
      </c>
      <c r="B1749" s="119" t="s">
        <v>165</v>
      </c>
      <c r="C1749" s="57" t="s">
        <v>707</v>
      </c>
      <c r="D1749" s="183" t="s">
        <v>650</v>
      </c>
      <c r="E1749" s="181" t="s">
        <v>1537</v>
      </c>
      <c r="F1749" s="185" t="s">
        <v>651</v>
      </c>
      <c r="G1749" s="105"/>
      <c r="H1749" s="105"/>
      <c r="I1749" s="109"/>
    </row>
    <row r="1750" spans="1:11" ht="19" customHeight="1" thickBot="1">
      <c r="A1750" t="str">
        <f t="shared" si="96"/>
        <v xml:space="preserve">V </v>
      </c>
      <c r="B1750" s="119" t="s">
        <v>165</v>
      </c>
      <c r="C1750" s="58"/>
      <c r="D1750" s="184"/>
      <c r="E1750" s="178" t="s">
        <v>944</v>
      </c>
      <c r="F1750" s="186"/>
      <c r="G1750" s="105"/>
      <c r="H1750" s="105"/>
      <c r="I1750" s="109"/>
    </row>
    <row r="1751" spans="1:11" ht="20" thickBot="1">
      <c r="A1751" t="str">
        <f t="shared" si="96"/>
        <v>V Net income</v>
      </c>
      <c r="B1751" s="119" t="s">
        <v>165</v>
      </c>
      <c r="C1751" s="58" t="s">
        <v>656</v>
      </c>
      <c r="D1751" s="179" t="s">
        <v>656</v>
      </c>
      <c r="E1751" s="187" t="s">
        <v>947</v>
      </c>
      <c r="F1751" s="188">
        <v>0.1361</v>
      </c>
      <c r="G1751" s="106" t="str">
        <f>LEFT(E1751,I1751-1)</f>
        <v>5.32</v>
      </c>
      <c r="H1751" s="106" t="str">
        <f>RIGHT(E1751,1)</f>
        <v>B</v>
      </c>
      <c r="I1751" s="110">
        <f>IF(FIND(H1751,E1751)=OR(1,2,3,4,5,6,7,8,9,0),FIND(H1751,E1751)+1,FIND(H1751,E1751))</f>
        <v>5</v>
      </c>
      <c r="J1751" s="4">
        <f>IF(H1751="B",G1751*1000000000,IF(H1751="M",G1751*1000000,E1751))</f>
        <v>5320000000</v>
      </c>
      <c r="K1751" s="54" t="s">
        <v>33</v>
      </c>
    </row>
    <row r="1752" spans="1:11" ht="39" thickBot="1">
      <c r="A1752" t="str">
        <f t="shared" si="96"/>
        <v xml:space="preserve">V </v>
      </c>
      <c r="B1752" s="119" t="s">
        <v>165</v>
      </c>
      <c r="C1752" s="58"/>
      <c r="D1752" s="180" t="s">
        <v>657</v>
      </c>
      <c r="E1752" s="184"/>
      <c r="F1752" s="189"/>
      <c r="G1752" s="106"/>
      <c r="H1752" s="106"/>
      <c r="I1752" s="110"/>
    </row>
    <row r="1753" spans="1:11" ht="20" thickBot="1">
      <c r="A1753" t="str">
        <f t="shared" si="96"/>
        <v>V Cash from operations</v>
      </c>
      <c r="B1753" s="119" t="s">
        <v>165</v>
      </c>
      <c r="C1753" s="58" t="s">
        <v>681</v>
      </c>
      <c r="D1753" s="179" t="s">
        <v>681</v>
      </c>
      <c r="E1753" s="187" t="s">
        <v>954</v>
      </c>
      <c r="F1753" s="188">
        <v>-3.7999999999999999E-2</v>
      </c>
      <c r="G1753" s="106" t="str">
        <f>LEFT(E1753,I1753-1)</f>
        <v>6.66</v>
      </c>
      <c r="H1753" s="106" t="str">
        <f>RIGHT(E1753,1)</f>
        <v>B</v>
      </c>
      <c r="I1753" s="110">
        <f>IF(FIND(H1753,E1753)=OR(1,2,3,4,5,6,7,8,9,0),FIND(H1753,E1753)+1,FIND(H1753,E1753))</f>
        <v>5</v>
      </c>
      <c r="J1753" s="4">
        <f>IF(H1753="B",G1753*1000000000,IF(H1753="M",G1753*1000000,E1753))</f>
        <v>6660000000</v>
      </c>
      <c r="K1753" s="54" t="s">
        <v>718</v>
      </c>
    </row>
    <row r="1754" spans="1:11" ht="20" thickBot="1">
      <c r="A1754" t="str">
        <f t="shared" si="96"/>
        <v xml:space="preserve">V </v>
      </c>
      <c r="B1754" s="119" t="s">
        <v>165</v>
      </c>
      <c r="C1754" s="58"/>
      <c r="D1754" s="180" t="s">
        <v>682</v>
      </c>
      <c r="E1754" s="184"/>
      <c r="F1754" s="189"/>
      <c r="G1754" s="106"/>
      <c r="H1754" s="106"/>
      <c r="I1754" s="110"/>
    </row>
    <row r="1755" spans="1:11" ht="20" thickBot="1">
      <c r="A1755" t="str">
        <f t="shared" si="96"/>
        <v>V Cash from investing</v>
      </c>
      <c r="B1755" s="119" t="s">
        <v>165</v>
      </c>
      <c r="C1755" s="58" t="s">
        <v>683</v>
      </c>
      <c r="D1755" s="179" t="s">
        <v>683</v>
      </c>
      <c r="E1755" s="187" t="s">
        <v>955</v>
      </c>
      <c r="F1755" s="188">
        <v>1.4916</v>
      </c>
      <c r="G1755" s="106" t="str">
        <f>LEFT(E1755,I1755-1)</f>
        <v>584.00</v>
      </c>
      <c r="H1755" s="106" t="str">
        <f>RIGHT(E1755,1)</f>
        <v>M</v>
      </c>
      <c r="I1755" s="110">
        <f>IF(FIND(H1755,E1755)=OR(1,2,3,4,5,6,7,8,9,0),FIND(H1755,E1755)+1,FIND(H1755,E1755))</f>
        <v>7</v>
      </c>
      <c r="J1755" s="4">
        <f>IF(H1755="B",G1755*1000000000,IF(H1755="M",G1755*1000000,E1755))</f>
        <v>584000000</v>
      </c>
      <c r="K1755" s="54" t="s">
        <v>719</v>
      </c>
    </row>
    <row r="1756" spans="1:11" ht="39" thickBot="1">
      <c r="A1756" t="str">
        <f t="shared" si="96"/>
        <v xml:space="preserve">V </v>
      </c>
      <c r="B1756" s="119" t="s">
        <v>165</v>
      </c>
      <c r="C1756" s="58"/>
      <c r="D1756" s="180" t="s">
        <v>684</v>
      </c>
      <c r="E1756" s="184"/>
      <c r="F1756" s="189"/>
      <c r="G1756" s="106"/>
      <c r="H1756" s="106"/>
      <c r="I1756" s="110"/>
    </row>
    <row r="1757" spans="1:11" ht="20" thickBot="1">
      <c r="A1757" t="str">
        <f t="shared" si="96"/>
        <v>V Cash from financing</v>
      </c>
      <c r="B1757" s="119" t="s">
        <v>165</v>
      </c>
      <c r="C1757" s="58" t="s">
        <v>685</v>
      </c>
      <c r="D1757" s="179" t="s">
        <v>685</v>
      </c>
      <c r="E1757" s="187" t="s">
        <v>956</v>
      </c>
      <c r="F1757" s="188">
        <v>-0.54339999999999999</v>
      </c>
      <c r="G1757" s="106" t="str">
        <f>LEFT(E1757,I1757-1)</f>
        <v>-7.07</v>
      </c>
      <c r="H1757" s="106" t="str">
        <f>RIGHT(E1757,1)</f>
        <v>B</v>
      </c>
      <c r="I1757" s="110">
        <f>IF(FIND(H1757,E1757)=OR(1,2,3,4,5,6,7,8,9,0),FIND(H1757,E1757)+1,FIND(H1757,E1757))</f>
        <v>6</v>
      </c>
      <c r="J1757" s="4">
        <f>IF(H1757="B",G1757*1000000000,IF(H1757="M",G1757*1000000,E1757))</f>
        <v>-7070000000</v>
      </c>
      <c r="K1757" s="54" t="s">
        <v>720</v>
      </c>
    </row>
    <row r="1758" spans="1:11" ht="39" thickBot="1">
      <c r="A1758" t="str">
        <f t="shared" si="96"/>
        <v xml:space="preserve">V </v>
      </c>
      <c r="B1758" s="119" t="s">
        <v>165</v>
      </c>
      <c r="C1758" s="58"/>
      <c r="D1758" s="180" t="s">
        <v>686</v>
      </c>
      <c r="E1758" s="184"/>
      <c r="F1758" s="189"/>
      <c r="G1758" s="106"/>
      <c r="H1758" s="106"/>
      <c r="I1758" s="110"/>
    </row>
    <row r="1759" spans="1:11" ht="20" thickBot="1">
      <c r="A1759" t="str">
        <f t="shared" si="96"/>
        <v>V Net change in cash</v>
      </c>
      <c r="B1759" s="119" t="s">
        <v>165</v>
      </c>
      <c r="C1759" s="58" t="s">
        <v>687</v>
      </c>
      <c r="D1759" s="179" t="s">
        <v>687</v>
      </c>
      <c r="E1759" s="187" t="s">
        <v>957</v>
      </c>
      <c r="F1759" s="188">
        <v>-0.4879</v>
      </c>
      <c r="G1759" s="106" t="str">
        <f>LEFT(E1759,I1759-1)</f>
        <v>487.00</v>
      </c>
      <c r="H1759" s="106" t="str">
        <f>RIGHT(E1759,1)</f>
        <v>M</v>
      </c>
      <c r="I1759" s="110">
        <f>IF(FIND(H1759,E1759)=OR(1,2,3,4,5,6,7,8,9,0),FIND(H1759,E1759)+1,FIND(H1759,E1759))</f>
        <v>7</v>
      </c>
      <c r="J1759" s="4">
        <f>IF(H1759="B",G1759*1000000000,IF(H1759="M",G1759*1000000,E1759))</f>
        <v>487000000</v>
      </c>
      <c r="K1759" s="54" t="s">
        <v>721</v>
      </c>
    </row>
    <row r="1760" spans="1:11" ht="39" thickBot="1">
      <c r="A1760" t="str">
        <f t="shared" si="96"/>
        <v xml:space="preserve">V </v>
      </c>
      <c r="B1760" s="119" t="s">
        <v>165</v>
      </c>
      <c r="C1760" s="58"/>
      <c r="D1760" s="180" t="s">
        <v>688</v>
      </c>
      <c r="E1760" s="184"/>
      <c r="F1760" s="189"/>
      <c r="G1760" s="106"/>
      <c r="H1760" s="106"/>
      <c r="I1760" s="110"/>
    </row>
    <row r="1761" spans="1:11" ht="19">
      <c r="A1761" t="str">
        <f t="shared" si="96"/>
        <v>V Free cash flow</v>
      </c>
      <c r="B1761" s="119" t="s">
        <v>165</v>
      </c>
      <c r="C1761" s="58" t="s">
        <v>689</v>
      </c>
      <c r="D1761" s="179" t="s">
        <v>689</v>
      </c>
      <c r="E1761" s="187" t="s">
        <v>792</v>
      </c>
      <c r="F1761" s="188">
        <v>-0.3291</v>
      </c>
      <c r="G1761" s="106" t="str">
        <f>LEFT(E1761,I1761-1)</f>
        <v>3.24</v>
      </c>
      <c r="H1761" s="106" t="str">
        <f>RIGHT(E1761,1)</f>
        <v>B</v>
      </c>
      <c r="I1761" s="110">
        <f>IF(FIND(H1761,E1761)=OR(1,2,3,4,5,6,7,8,9,0),FIND(H1761,E1761)+1,FIND(H1761,E1761))</f>
        <v>5</v>
      </c>
      <c r="J1761" s="4">
        <f>IF(H1761="B",G1761*1000000000,IF(H1761="M",G1761*1000000,E1761))</f>
        <v>3240000000</v>
      </c>
      <c r="K1761" s="54" t="s">
        <v>722</v>
      </c>
    </row>
    <row r="1762" spans="1:11" ht="39" thickBot="1">
      <c r="A1762" t="str">
        <f t="shared" si="96"/>
        <v xml:space="preserve">V </v>
      </c>
      <c r="B1762" s="119" t="s">
        <v>165</v>
      </c>
      <c r="D1762" s="182" t="s">
        <v>690</v>
      </c>
      <c r="E1762" s="192"/>
      <c r="F1762" s="194"/>
    </row>
    <row r="1765" spans="1:11" ht="28">
      <c r="C1765" s="101" t="s">
        <v>814</v>
      </c>
    </row>
    <row r="1766" spans="1:11">
      <c r="A1766" t="str">
        <f t="shared" ref="A1766" si="98">_xlfn.CONCAT(B1766,C1766)</f>
        <v>GS Web</v>
      </c>
      <c r="B1766" t="s">
        <v>196</v>
      </c>
      <c r="C1766" t="s">
        <v>850</v>
      </c>
      <c r="D1766" s="121" t="s">
        <v>815</v>
      </c>
    </row>
    <row r="1767" spans="1:11" ht="19" thickBot="1"/>
    <row r="1768" spans="1:11" ht="27" thickBot="1">
      <c r="A1768" t="str">
        <f t="shared" ref="A1768:A1817" si="99">_xlfn.CONCAT(B1768,C1768)</f>
        <v>GS Income Statement</v>
      </c>
      <c r="B1768" s="119" t="s">
        <v>196</v>
      </c>
      <c r="C1768" s="57" t="s">
        <v>705</v>
      </c>
      <c r="D1768" s="183" t="s">
        <v>650</v>
      </c>
      <c r="E1768" s="181" t="s">
        <v>1540</v>
      </c>
      <c r="F1768" s="185" t="s">
        <v>651</v>
      </c>
    </row>
    <row r="1769" spans="1:11" ht="19" thickBot="1">
      <c r="A1769" t="str">
        <f t="shared" si="99"/>
        <v xml:space="preserve">GS </v>
      </c>
      <c r="B1769" s="119" t="s">
        <v>196</v>
      </c>
      <c r="C1769" s="58"/>
      <c r="D1769" s="184"/>
      <c r="E1769" s="178" t="s">
        <v>1468</v>
      </c>
      <c r="F1769" s="186"/>
    </row>
    <row r="1770" spans="1:11" ht="20" thickBot="1">
      <c r="A1770" t="str">
        <f t="shared" si="99"/>
        <v>GS Sales</v>
      </c>
      <c r="B1770" s="119" t="s">
        <v>196</v>
      </c>
      <c r="C1770" s="58" t="s">
        <v>124</v>
      </c>
      <c r="D1770" s="179" t="s">
        <v>652</v>
      </c>
      <c r="E1770" s="187" t="s">
        <v>1476</v>
      </c>
      <c r="F1770" s="188">
        <v>0.25850000000000001</v>
      </c>
      <c r="G1770" s="106" t="str">
        <f>LEFT(E1770,I1770-1)</f>
        <v>13.52</v>
      </c>
      <c r="H1770" s="106" t="str">
        <f>RIGHT(E1770,1)</f>
        <v>B</v>
      </c>
      <c r="I1770" s="110">
        <f>IF(FIND(H1770,E1770)=OR(1,2,3,4,5,6,7,8,9,0),FIND(H1770,E1770)+1,FIND(H1770,E1770))</f>
        <v>6</v>
      </c>
      <c r="J1770" s="4">
        <f>IF(H1770="B",G1770*1000000000,IF(H1770="M",G1770*1000000,E1770))</f>
        <v>13520000000</v>
      </c>
      <c r="K1770" s="54" t="s">
        <v>691</v>
      </c>
    </row>
    <row r="1771" spans="1:11" ht="58" thickBot="1">
      <c r="A1771" t="str">
        <f t="shared" si="99"/>
        <v xml:space="preserve">GS </v>
      </c>
      <c r="B1771" s="119" t="s">
        <v>196</v>
      </c>
      <c r="C1771" s="58"/>
      <c r="D1771" s="180" t="s">
        <v>653</v>
      </c>
      <c r="E1771" s="184"/>
      <c r="F1771" s="189"/>
      <c r="G1771" s="106"/>
      <c r="H1771" s="106"/>
      <c r="I1771" s="110"/>
      <c r="K1771" s="54" t="s">
        <v>692</v>
      </c>
    </row>
    <row r="1772" spans="1:11" ht="20" thickBot="1">
      <c r="A1772" t="str">
        <f t="shared" si="99"/>
        <v>GS Operating expense</v>
      </c>
      <c r="B1772" s="119" t="s">
        <v>196</v>
      </c>
      <c r="C1772" s="58" t="s">
        <v>654</v>
      </c>
      <c r="D1772" s="179" t="s">
        <v>654</v>
      </c>
      <c r="E1772" s="187" t="s">
        <v>1477</v>
      </c>
      <c r="F1772" s="188">
        <v>-0.22189999999999999</v>
      </c>
      <c r="G1772" s="106" t="str">
        <f>LEFT(E1772,I1772-1)</f>
        <v>5.87</v>
      </c>
      <c r="H1772" s="106" t="str">
        <f>RIGHT(E1772,1)</f>
        <v>B</v>
      </c>
      <c r="I1772" s="110">
        <f>IF(FIND(H1772,E1772)=OR(1,2,3,4,5,6,7,8,9,0),FIND(H1772,E1772)+1,FIND(H1772,E1772))</f>
        <v>5</v>
      </c>
      <c r="J1772" s="4">
        <f>IF(H1772="B",G1772*1000000000,IF(H1772="M",G1772*1000000,E1772))</f>
        <v>5870000000</v>
      </c>
      <c r="K1772" s="54" t="s">
        <v>693</v>
      </c>
    </row>
    <row r="1773" spans="1:11" ht="39" thickBot="1">
      <c r="A1773" t="str">
        <f t="shared" si="99"/>
        <v xml:space="preserve">GS </v>
      </c>
      <c r="B1773" s="119" t="s">
        <v>196</v>
      </c>
      <c r="C1773" s="58"/>
      <c r="D1773" s="180" t="s">
        <v>655</v>
      </c>
      <c r="E1773" s="184"/>
      <c r="F1773" s="189"/>
      <c r="G1773" s="106"/>
      <c r="H1773" s="106"/>
      <c r="I1773" s="110"/>
      <c r="K1773" s="54" t="s">
        <v>694</v>
      </c>
    </row>
    <row r="1774" spans="1:11" ht="20" thickBot="1">
      <c r="A1774" t="str">
        <f t="shared" si="99"/>
        <v>GS Net income</v>
      </c>
      <c r="B1774" s="119" t="s">
        <v>196</v>
      </c>
      <c r="C1774" s="58" t="s">
        <v>656</v>
      </c>
      <c r="D1774" s="179" t="s">
        <v>656</v>
      </c>
      <c r="E1774" s="187" t="s">
        <v>1478</v>
      </c>
      <c r="F1774" s="188">
        <v>1.0472999999999999</v>
      </c>
      <c r="G1774" s="106" t="str">
        <f>LEFT(E1774,I1774-1)</f>
        <v>4.11</v>
      </c>
      <c r="H1774" s="106" t="str">
        <f>RIGHT(E1774,1)</f>
        <v>B</v>
      </c>
      <c r="I1774" s="110">
        <f>IF(FIND(H1774,E1774)=OR(1,2,3,4,5,6,7,8,9,0),FIND(H1774,E1774)+1,FIND(H1774,E1774))</f>
        <v>5</v>
      </c>
      <c r="J1774" s="4">
        <f>IF(H1774="B",G1774*1000000000,IF(H1774="M",G1774*1000000,E1774))</f>
        <v>4110000000.0000005</v>
      </c>
      <c r="K1774" s="54" t="s">
        <v>33</v>
      </c>
    </row>
    <row r="1775" spans="1:11" ht="58" thickBot="1">
      <c r="A1775" t="str">
        <f t="shared" si="99"/>
        <v xml:space="preserve">GS </v>
      </c>
      <c r="B1775" s="119" t="s">
        <v>196</v>
      </c>
      <c r="C1775" s="58"/>
      <c r="D1775" s="180" t="s">
        <v>657</v>
      </c>
      <c r="E1775" s="184"/>
      <c r="F1775" s="189"/>
      <c r="G1775" s="106"/>
      <c r="H1775" s="106"/>
      <c r="I1775" s="110"/>
      <c r="K1775" s="54" t="s">
        <v>695</v>
      </c>
    </row>
    <row r="1776" spans="1:11" ht="20" thickBot="1">
      <c r="A1776" t="str">
        <f t="shared" si="99"/>
        <v>GS Net profit margin</v>
      </c>
      <c r="B1776" s="119" t="s">
        <v>196</v>
      </c>
      <c r="C1776" s="58" t="s">
        <v>658</v>
      </c>
      <c r="D1776" s="179" t="s">
        <v>658</v>
      </c>
      <c r="E1776" s="187">
        <v>30.41</v>
      </c>
      <c r="F1776" s="188">
        <v>0.62709999999999999</v>
      </c>
      <c r="G1776" s="106" t="str">
        <f>LEFT(E1776,I1776-1)</f>
        <v>30.4</v>
      </c>
      <c r="H1776" s="106" t="str">
        <f>RIGHT(E1776,1)</f>
        <v>1</v>
      </c>
      <c r="I1776" s="110">
        <f>IF(FIND(H1776,E1776)=OR(1,2,3,4,5,6,7,8,9,0),FIND(H1776,E1776)+1,FIND(H1776,E1776))</f>
        <v>5</v>
      </c>
      <c r="J1776" s="4">
        <f>IF(H1776="B",G1776*1000000000,IF(H1776="M",G1776*1000000,E1776))</f>
        <v>30.41</v>
      </c>
      <c r="K1776" s="54" t="s">
        <v>696</v>
      </c>
    </row>
    <row r="1777" spans="1:11" ht="39" thickBot="1">
      <c r="A1777" t="str">
        <f t="shared" si="99"/>
        <v xml:space="preserve">GS </v>
      </c>
      <c r="B1777" s="119" t="s">
        <v>196</v>
      </c>
      <c r="C1777" s="58"/>
      <c r="D1777" s="180" t="s">
        <v>659</v>
      </c>
      <c r="E1777" s="184"/>
      <c r="F1777" s="189"/>
      <c r="G1777" s="106"/>
      <c r="H1777" s="106"/>
      <c r="I1777" s="110"/>
      <c r="K1777" s="54" t="s">
        <v>697</v>
      </c>
    </row>
    <row r="1778" spans="1:11" ht="20" thickBot="1">
      <c r="A1778" t="str">
        <f t="shared" si="99"/>
        <v>GS EPS</v>
      </c>
      <c r="B1778" s="119" t="s">
        <v>196</v>
      </c>
      <c r="C1778" s="58" t="s">
        <v>113</v>
      </c>
      <c r="D1778" s="179" t="s">
        <v>112</v>
      </c>
      <c r="E1778" s="187">
        <v>11.95</v>
      </c>
      <c r="F1778" s="188">
        <v>1.1807000000000001</v>
      </c>
      <c r="G1778" s="106" t="str">
        <f>LEFT(E1778,I1778-1)</f>
        <v>11.9</v>
      </c>
      <c r="H1778" s="106" t="str">
        <f>RIGHT(E1778,1)</f>
        <v>5</v>
      </c>
      <c r="I1778" s="110">
        <f>IF(FIND(H1778,E1778)=OR(1,2,3,4,5,6,7,8,9,0),FIND(H1778,E1778)+1,FIND(H1778,E1778))</f>
        <v>5</v>
      </c>
      <c r="J1778" s="4">
        <f>IF(H1778="B",G1778*1000000000,IF(H1778="M",G1778*1000000,E1778))</f>
        <v>11.95</v>
      </c>
      <c r="K1778" s="54" t="s">
        <v>698</v>
      </c>
    </row>
    <row r="1779" spans="1:11" ht="39" thickBot="1">
      <c r="A1779" t="str">
        <f t="shared" si="99"/>
        <v xml:space="preserve">GS </v>
      </c>
      <c r="B1779" s="119" t="s">
        <v>196</v>
      </c>
      <c r="C1779" s="58"/>
      <c r="D1779" s="180" t="s">
        <v>660</v>
      </c>
      <c r="E1779" s="184"/>
      <c r="F1779" s="189"/>
      <c r="G1779" s="106"/>
      <c r="H1779" s="106"/>
      <c r="I1779" s="110"/>
      <c r="K1779" s="54" t="s">
        <v>699</v>
      </c>
    </row>
    <row r="1780" spans="1:11" ht="20" thickBot="1">
      <c r="A1780" t="str">
        <f t="shared" si="99"/>
        <v>GS EBITDA</v>
      </c>
      <c r="B1780" s="119" t="s">
        <v>196</v>
      </c>
      <c r="C1780" s="58" t="s">
        <v>126</v>
      </c>
      <c r="D1780" s="179" t="s">
        <v>126</v>
      </c>
      <c r="E1780" s="187" t="s">
        <v>664</v>
      </c>
      <c r="F1780" s="187" t="s">
        <v>664</v>
      </c>
      <c r="G1780" s="106" t="str">
        <f>LEFT(E1780,I1780-1)</f>
        <v/>
      </c>
      <c r="H1780" s="106" t="str">
        <f>RIGHT(E1780,1)</f>
        <v>—</v>
      </c>
      <c r="I1780" s="110">
        <f>IF(FIND(H1780,E1780)=OR(1,2,3,4,5,6,7,8,9,0),FIND(H1780,E1780)+1,FIND(H1780,E1780))</f>
        <v>1</v>
      </c>
      <c r="J1780" s="4" t="str">
        <f>IF(H1780="B",G1780*1000000000,IF(H1780="M",G1780*1000000,E1780))</f>
        <v>—</v>
      </c>
      <c r="K1780" s="54" t="s">
        <v>126</v>
      </c>
    </row>
    <row r="1781" spans="1:11" ht="77" thickBot="1">
      <c r="A1781" t="str">
        <f t="shared" si="99"/>
        <v xml:space="preserve">GS </v>
      </c>
      <c r="B1781" s="119" t="s">
        <v>196</v>
      </c>
      <c r="C1781" s="58"/>
      <c r="D1781" s="180" t="s">
        <v>661</v>
      </c>
      <c r="E1781" s="184"/>
      <c r="F1781" s="184"/>
      <c r="G1781" s="106"/>
      <c r="H1781" s="106"/>
      <c r="I1781" s="110"/>
      <c r="K1781" s="54" t="s">
        <v>700</v>
      </c>
    </row>
    <row r="1782" spans="1:11" ht="20" thickBot="1">
      <c r="A1782" t="str">
        <f t="shared" si="99"/>
        <v>GS Tax</v>
      </c>
      <c r="B1782" s="119" t="s">
        <v>196</v>
      </c>
      <c r="C1782" s="58" t="s">
        <v>725</v>
      </c>
      <c r="D1782" s="179" t="s">
        <v>662</v>
      </c>
      <c r="E1782" s="190">
        <v>0.218</v>
      </c>
      <c r="F1782" s="187" t="s">
        <v>664</v>
      </c>
      <c r="G1782" s="106" t="str">
        <f>LEFT(E1782,I1782-1)</f>
        <v>0.21</v>
      </c>
      <c r="H1782" s="106" t="str">
        <f>RIGHT(E1782,1)</f>
        <v>8</v>
      </c>
      <c r="I1782" s="110">
        <f>IF(FIND(H1782,E1782)=OR(1,2,3,4,5,6,7,8,9,0),FIND(H1782,E1782)+1,FIND(H1782,E1782))</f>
        <v>5</v>
      </c>
      <c r="J1782" s="4">
        <f>IF(H1782="B",G1782*1000000000,IF(H1782="M",G1782*1000000,E1782))</f>
        <v>0.218</v>
      </c>
      <c r="K1782" s="54" t="s">
        <v>701</v>
      </c>
    </row>
    <row r="1783" spans="1:11" ht="20" thickBot="1">
      <c r="A1783" t="str">
        <f t="shared" si="99"/>
        <v xml:space="preserve">GS </v>
      </c>
      <c r="B1783" s="119" t="s">
        <v>196</v>
      </c>
      <c r="C1783" s="58"/>
      <c r="D1783" s="182" t="s">
        <v>663</v>
      </c>
      <c r="E1783" s="191"/>
      <c r="F1783" s="192"/>
      <c r="G1783" s="107"/>
      <c r="H1783" s="107"/>
      <c r="I1783" s="111"/>
    </row>
    <row r="1784" spans="1:11" ht="19" thickBot="1">
      <c r="A1784" t="str">
        <f t="shared" si="99"/>
        <v xml:space="preserve">GS </v>
      </c>
      <c r="B1784" s="119" t="s">
        <v>196</v>
      </c>
      <c r="C1784" s="58"/>
    </row>
    <row r="1785" spans="1:11" ht="27" thickBot="1">
      <c r="A1785" t="str">
        <f t="shared" si="99"/>
        <v>GS Balance Sheet</v>
      </c>
      <c r="B1785" s="119" t="s">
        <v>196</v>
      </c>
      <c r="C1785" s="57" t="s">
        <v>706</v>
      </c>
      <c r="D1785" s="183" t="s">
        <v>650</v>
      </c>
      <c r="E1785" s="181" t="s">
        <v>1540</v>
      </c>
      <c r="F1785" s="185" t="s">
        <v>651</v>
      </c>
      <c r="G1785" s="105"/>
      <c r="H1785" s="105"/>
      <c r="I1785" s="109"/>
    </row>
    <row r="1786" spans="1:11" ht="19" thickBot="1">
      <c r="A1786" t="str">
        <f t="shared" si="99"/>
        <v xml:space="preserve">GS </v>
      </c>
      <c r="B1786" s="119" t="s">
        <v>196</v>
      </c>
      <c r="C1786" s="58"/>
      <c r="D1786" s="184"/>
      <c r="E1786" s="178" t="s">
        <v>1468</v>
      </c>
      <c r="F1786" s="186"/>
      <c r="G1786" s="105"/>
      <c r="H1786" s="105"/>
      <c r="I1786" s="109"/>
    </row>
    <row r="1787" spans="1:11" ht="20" thickBot="1">
      <c r="A1787" t="str">
        <f t="shared" si="99"/>
        <v>GS Cash and short-term investments</v>
      </c>
      <c r="B1787" s="119" t="s">
        <v>196</v>
      </c>
      <c r="C1787" s="58" t="s">
        <v>665</v>
      </c>
      <c r="D1787" s="179" t="s">
        <v>665</v>
      </c>
      <c r="E1787" s="187" t="s">
        <v>1479</v>
      </c>
      <c r="F1787" s="188">
        <v>-0.2702</v>
      </c>
      <c r="G1787" s="106" t="str">
        <f>LEFT(E1787,I1787-1)</f>
        <v>753.00</v>
      </c>
      <c r="H1787" s="106" t="str">
        <f>RIGHT(E1787,1)</f>
        <v>B</v>
      </c>
      <c r="I1787" s="110">
        <f>IF(FIND(H1787,E1787)=OR(1,2,3,4,5,6,7,8,9,0),FIND(H1787,E1787)+1,FIND(H1787,E1787))</f>
        <v>7</v>
      </c>
      <c r="J1787" s="4">
        <f t="shared" ref="J1787:J1788" si="100">IF(H1787="B",G1787*1000000000,IF(H1787="M",G1787*1000000,E1787))</f>
        <v>753000000000</v>
      </c>
      <c r="K1787" s="54" t="s">
        <v>702</v>
      </c>
    </row>
    <row r="1788" spans="1:11" ht="39" thickBot="1">
      <c r="A1788" t="str">
        <f t="shared" si="99"/>
        <v xml:space="preserve">GS </v>
      </c>
      <c r="B1788" s="119" t="s">
        <v>196</v>
      </c>
      <c r="C1788" s="58"/>
      <c r="D1788" s="180" t="s">
        <v>666</v>
      </c>
      <c r="E1788" s="184"/>
      <c r="F1788" s="189"/>
      <c r="G1788" s="106"/>
      <c r="H1788" s="106"/>
      <c r="I1788" s="110"/>
      <c r="J1788" s="4">
        <f t="shared" si="100"/>
        <v>0</v>
      </c>
    </row>
    <row r="1789" spans="1:11" ht="20" thickBot="1">
      <c r="A1789" t="str">
        <f t="shared" si="99"/>
        <v>GS Total assets</v>
      </c>
      <c r="B1789" s="119" t="s">
        <v>196</v>
      </c>
      <c r="C1789" s="58" t="s">
        <v>667</v>
      </c>
      <c r="D1789" s="179" t="s">
        <v>667</v>
      </c>
      <c r="E1789" s="187" t="s">
        <v>1480</v>
      </c>
      <c r="F1789" s="188">
        <v>1.7899999999999999E-2</v>
      </c>
      <c r="G1789" s="106" t="str">
        <f>LEFT(E1789,I1789-1)</f>
        <v>1.67</v>
      </c>
      <c r="H1789" s="106" t="str">
        <f>RIGHT(E1789,1)</f>
        <v>T</v>
      </c>
      <c r="I1789" s="110">
        <f>IF(FIND(H1789,E1789)=OR(1,2,3,4,5,6,7,8,9,0),FIND(H1789,E1789)+1,FIND(H1789,E1789))</f>
        <v>5</v>
      </c>
      <c r="K1789" s="54" t="s">
        <v>703</v>
      </c>
    </row>
    <row r="1790" spans="1:11" ht="20" thickBot="1">
      <c r="A1790" t="str">
        <f t="shared" si="99"/>
        <v xml:space="preserve">GS </v>
      </c>
      <c r="B1790" s="119" t="s">
        <v>196</v>
      </c>
      <c r="C1790" s="58"/>
      <c r="D1790" s="180" t="s">
        <v>668</v>
      </c>
      <c r="E1790" s="184"/>
      <c r="F1790" s="189"/>
      <c r="G1790" s="106"/>
      <c r="H1790" s="106"/>
      <c r="I1790" s="110"/>
    </row>
    <row r="1791" spans="1:11" ht="20" thickBot="1">
      <c r="A1791" t="str">
        <f t="shared" si="99"/>
        <v>GS Total debt</v>
      </c>
      <c r="B1791" s="119" t="s">
        <v>196</v>
      </c>
      <c r="C1791" s="58" t="s">
        <v>723</v>
      </c>
      <c r="D1791" s="179" t="s">
        <v>669</v>
      </c>
      <c r="E1791" s="187" t="s">
        <v>1481</v>
      </c>
      <c r="F1791" s="188">
        <v>1.6199999999999999E-2</v>
      </c>
      <c r="G1791" s="106" t="str">
        <f>LEFT(E1791,I1791-1)</f>
        <v>1.55</v>
      </c>
      <c r="H1791" s="106" t="str">
        <f>RIGHT(E1791,1)</f>
        <v>T</v>
      </c>
      <c r="I1791" s="110">
        <f>IF(FIND(H1791,E1791)=OR(1,2,3,4,5,6,7,8,9,0),FIND(H1791,E1791)+1,FIND(H1791,E1791))</f>
        <v>5</v>
      </c>
      <c r="J1791" s="4" t="str">
        <f>IF(H1791="B",G1791*1000000000,IF(H1791="M",G1791*1000000,E1791))</f>
        <v>1.55T</v>
      </c>
      <c r="K1791" s="54" t="s">
        <v>704</v>
      </c>
    </row>
    <row r="1792" spans="1:11" ht="20" thickBot="1">
      <c r="A1792" t="str">
        <f t="shared" si="99"/>
        <v xml:space="preserve">GS </v>
      </c>
      <c r="B1792" s="119" t="s">
        <v>196</v>
      </c>
      <c r="C1792" s="58"/>
      <c r="D1792" s="180" t="s">
        <v>670</v>
      </c>
      <c r="E1792" s="184"/>
      <c r="F1792" s="189"/>
      <c r="G1792" s="106"/>
      <c r="H1792" s="106"/>
      <c r="I1792" s="110"/>
    </row>
    <row r="1793" spans="1:11" ht="20" thickBot="1">
      <c r="A1793" t="str">
        <f t="shared" si="99"/>
        <v>GS Total equity</v>
      </c>
      <c r="B1793" s="119" t="s">
        <v>196</v>
      </c>
      <c r="C1793" s="58" t="s">
        <v>671</v>
      </c>
      <c r="D1793" s="179" t="s">
        <v>671</v>
      </c>
      <c r="E1793" s="187" t="s">
        <v>1482</v>
      </c>
      <c r="F1793" s="187" t="s">
        <v>664</v>
      </c>
      <c r="G1793" s="106" t="str">
        <f>LEFT(E1793,I1793-1)</f>
        <v>122.00</v>
      </c>
      <c r="H1793" s="106" t="str">
        <f>RIGHT(E1793,1)</f>
        <v>B</v>
      </c>
      <c r="I1793" s="110">
        <f>IF(FIND(H1793,E1793)=OR(1,2,3,4,5,6,7,8,9,0),FIND(H1793,E1793)+1,FIND(H1793,E1793))</f>
        <v>7</v>
      </c>
      <c r="J1793" s="4">
        <f>IF(H1793="B",G1793*1000000000,IF(H1793="M",G1793*1000000,E1793))</f>
        <v>122000000000</v>
      </c>
      <c r="K1793" s="54" t="s">
        <v>713</v>
      </c>
    </row>
    <row r="1794" spans="1:11" ht="39" thickBot="1">
      <c r="A1794" t="str">
        <f t="shared" si="99"/>
        <v xml:space="preserve">GS </v>
      </c>
      <c r="B1794" s="119" t="s">
        <v>196</v>
      </c>
      <c r="C1794" s="58"/>
      <c r="D1794" s="180" t="s">
        <v>672</v>
      </c>
      <c r="E1794" s="184"/>
      <c r="F1794" s="184"/>
      <c r="G1794" s="107"/>
      <c r="H1794" s="107"/>
      <c r="I1794" s="111"/>
    </row>
    <row r="1795" spans="1:11" ht="20" thickBot="1">
      <c r="A1795" t="str">
        <f t="shared" si="99"/>
        <v>GS Shares outstanding</v>
      </c>
      <c r="B1795" s="119" t="s">
        <v>196</v>
      </c>
      <c r="C1795" s="58" t="s">
        <v>673</v>
      </c>
      <c r="D1795" s="179" t="s">
        <v>673</v>
      </c>
      <c r="E1795" s="187" t="s">
        <v>1483</v>
      </c>
      <c r="F1795" s="187" t="s">
        <v>664</v>
      </c>
      <c r="G1795" s="106" t="str">
        <f>LEFT(E1795,I1795-1)</f>
        <v>338.21</v>
      </c>
      <c r="H1795" s="106" t="str">
        <f>RIGHT(E1795,1)</f>
        <v>M</v>
      </c>
      <c r="I1795" s="110">
        <f>IF(FIND(H1795,E1795)=OR(1,2,3,4,5,6,7,8,9,0),FIND(H1795,E1795)+1,FIND(H1795,E1795))</f>
        <v>7</v>
      </c>
      <c r="J1795" s="4">
        <f>IF(H1795="B",G1795*1000000000,IF(H1795="M",G1795*1000000,E1795))</f>
        <v>338210000</v>
      </c>
      <c r="K1795" s="54" t="s">
        <v>714</v>
      </c>
    </row>
    <row r="1796" spans="1:11" ht="39" thickBot="1">
      <c r="A1796" t="str">
        <f t="shared" si="99"/>
        <v xml:space="preserve">GS </v>
      </c>
      <c r="B1796" s="119" t="s">
        <v>196</v>
      </c>
      <c r="C1796" s="58"/>
      <c r="D1796" s="180" t="s">
        <v>674</v>
      </c>
      <c r="E1796" s="184"/>
      <c r="F1796" s="184"/>
      <c r="G1796" s="107"/>
      <c r="H1796" s="107"/>
      <c r="I1796" s="111"/>
    </row>
    <row r="1797" spans="1:11" ht="20" thickBot="1">
      <c r="A1797" t="str">
        <f t="shared" si="99"/>
        <v>GS P/BV</v>
      </c>
      <c r="B1797" s="119" t="s">
        <v>196</v>
      </c>
      <c r="C1797" s="58" t="s">
        <v>105</v>
      </c>
      <c r="D1797" s="179" t="s">
        <v>675</v>
      </c>
      <c r="E1797" s="187">
        <v>1.99</v>
      </c>
      <c r="F1797" s="187" t="s">
        <v>664</v>
      </c>
      <c r="G1797" s="106" t="str">
        <f>LEFT(E1797,I1797-1)</f>
        <v>1.</v>
      </c>
      <c r="H1797" s="106" t="str">
        <f>RIGHT(E1797,1)</f>
        <v>9</v>
      </c>
      <c r="I1797" s="110">
        <f>IF(FIND(H1797,E1797)=OR(1,2,3,4,5,6,7,8,9,0),FIND(H1797,E1797)+1,FIND(H1797,E1797))</f>
        <v>3</v>
      </c>
      <c r="J1797" s="4">
        <f>IF(H1797="B",G1797*1000000000,IF(H1797="M",G1797*1000000,E1797))</f>
        <v>1.99</v>
      </c>
      <c r="K1797" s="54" t="s">
        <v>715</v>
      </c>
    </row>
    <row r="1798" spans="1:11" ht="58" thickBot="1">
      <c r="A1798" t="str">
        <f t="shared" si="99"/>
        <v xml:space="preserve">GS </v>
      </c>
      <c r="B1798" s="119" t="s">
        <v>196</v>
      </c>
      <c r="C1798" s="58"/>
      <c r="D1798" s="180" t="s">
        <v>676</v>
      </c>
      <c r="E1798" s="184"/>
      <c r="F1798" s="184"/>
      <c r="G1798" s="107"/>
      <c r="H1798" s="107"/>
      <c r="I1798" s="111"/>
    </row>
    <row r="1799" spans="1:11" ht="20" thickBot="1">
      <c r="A1799" t="str">
        <f t="shared" si="99"/>
        <v>GS Return on assets</v>
      </c>
      <c r="B1799" s="119" t="s">
        <v>196</v>
      </c>
      <c r="C1799" s="58" t="s">
        <v>677</v>
      </c>
      <c r="D1799" s="179" t="s">
        <v>677</v>
      </c>
      <c r="E1799" s="190">
        <v>9.7000000000000003E-3</v>
      </c>
      <c r="F1799" s="187" t="s">
        <v>664</v>
      </c>
      <c r="G1799" s="106" t="str">
        <f>LEFT(E1799,I1799-1)</f>
        <v>0.009</v>
      </c>
      <c r="H1799" s="106" t="str">
        <f>RIGHT(E1799,1)</f>
        <v>7</v>
      </c>
      <c r="I1799" s="110">
        <f>IF(FIND(H1799,E1799)=OR(1,2,3,4,5,6,7,8,9,0),FIND(H1799,E1799)+1,FIND(H1799,E1799))</f>
        <v>6</v>
      </c>
      <c r="J1799" s="4">
        <f>IF(H1799="B",G1799*1000000000,IF(H1799="M",G1799*1000000,E1799))</f>
        <v>9.7000000000000003E-3</v>
      </c>
      <c r="K1799" s="54" t="s">
        <v>716</v>
      </c>
    </row>
    <row r="1800" spans="1:11" ht="39" thickBot="1">
      <c r="A1800" t="str">
        <f t="shared" si="99"/>
        <v xml:space="preserve">GS </v>
      </c>
      <c r="B1800" s="119" t="s">
        <v>196</v>
      </c>
      <c r="C1800" s="58"/>
      <c r="D1800" s="180" t="s">
        <v>678</v>
      </c>
      <c r="E1800" s="193"/>
      <c r="F1800" s="184"/>
      <c r="G1800" s="107"/>
      <c r="H1800" s="107"/>
      <c r="I1800" s="111"/>
    </row>
    <row r="1801" spans="1:11" ht="20" thickBot="1">
      <c r="A1801" t="str">
        <f t="shared" si="99"/>
        <v>GS Return on capital</v>
      </c>
      <c r="B1801" s="119" t="s">
        <v>196</v>
      </c>
      <c r="C1801" s="58" t="s">
        <v>679</v>
      </c>
      <c r="D1801" s="179" t="s">
        <v>679</v>
      </c>
      <c r="E1801" s="187" t="s">
        <v>664</v>
      </c>
      <c r="F1801" s="187" t="s">
        <v>664</v>
      </c>
      <c r="G1801" s="106" t="str">
        <f>LEFT(E1801,I1801-1)</f>
        <v/>
      </c>
      <c r="H1801" s="106" t="str">
        <f>RIGHT(E1801,1)</f>
        <v>—</v>
      </c>
      <c r="I1801" s="110">
        <f>IF(FIND(H1801,E1801)=OR(1,2,3,4,5,6,7,8,9,0),FIND(H1801,E1801)+1,FIND(H1801,E1801))</f>
        <v>1</v>
      </c>
      <c r="J1801" s="4" t="str">
        <f>IF(H1801="B",G1801*1000000000,IF(H1801="M",G1801*1000000,E1801))</f>
        <v>—</v>
      </c>
      <c r="K1801" s="54" t="s">
        <v>717</v>
      </c>
    </row>
    <row r="1802" spans="1:11" ht="39" thickBot="1">
      <c r="A1802" t="str">
        <f t="shared" si="99"/>
        <v xml:space="preserve">GS </v>
      </c>
      <c r="B1802" s="119" t="s">
        <v>196</v>
      </c>
      <c r="C1802" s="58"/>
      <c r="D1802" s="182" t="s">
        <v>680</v>
      </c>
      <c r="E1802" s="192"/>
      <c r="F1802" s="192"/>
      <c r="G1802" s="107"/>
      <c r="H1802" s="107"/>
      <c r="I1802" s="111"/>
    </row>
    <row r="1803" spans="1:11" ht="19" thickBot="1">
      <c r="A1803" t="str">
        <f t="shared" si="99"/>
        <v xml:space="preserve">GS </v>
      </c>
      <c r="B1803" s="119" t="s">
        <v>196</v>
      </c>
      <c r="C1803" s="58"/>
    </row>
    <row r="1804" spans="1:11" ht="27" thickBot="1">
      <c r="A1804" t="str">
        <f t="shared" si="99"/>
        <v>GS Cash Flow</v>
      </c>
      <c r="B1804" s="119" t="s">
        <v>196</v>
      </c>
      <c r="C1804" s="57" t="s">
        <v>707</v>
      </c>
      <c r="D1804" s="183" t="s">
        <v>650</v>
      </c>
      <c r="E1804" s="181" t="s">
        <v>1540</v>
      </c>
      <c r="F1804" s="185" t="s">
        <v>651</v>
      </c>
      <c r="G1804" s="105"/>
      <c r="H1804" s="105"/>
      <c r="I1804" s="109"/>
    </row>
    <row r="1805" spans="1:11" ht="19" thickBot="1">
      <c r="A1805" t="str">
        <f t="shared" si="99"/>
        <v xml:space="preserve">GS </v>
      </c>
      <c r="B1805" s="119" t="s">
        <v>196</v>
      </c>
      <c r="C1805" s="58"/>
      <c r="D1805" s="184"/>
      <c r="E1805" s="178" t="s">
        <v>1468</v>
      </c>
      <c r="F1805" s="186"/>
      <c r="G1805" s="105"/>
      <c r="H1805" s="105"/>
      <c r="I1805" s="109"/>
    </row>
    <row r="1806" spans="1:11" ht="20" thickBot="1">
      <c r="A1806" t="str">
        <f t="shared" si="99"/>
        <v>GS Net income</v>
      </c>
      <c r="B1806" s="119" t="s">
        <v>196</v>
      </c>
      <c r="C1806" s="58" t="s">
        <v>656</v>
      </c>
      <c r="D1806" s="179" t="s">
        <v>656</v>
      </c>
      <c r="E1806" s="187" t="s">
        <v>1478</v>
      </c>
      <c r="F1806" s="188">
        <v>1.0472999999999999</v>
      </c>
      <c r="G1806" s="106" t="str">
        <f>LEFT(E1806,I1806-1)</f>
        <v>4.11</v>
      </c>
      <c r="H1806" s="106" t="str">
        <f>RIGHT(E1806,1)</f>
        <v>B</v>
      </c>
      <c r="I1806" s="110">
        <f>IF(FIND(H1806,E1806)=OR(1,2,3,4,5,6,7,8,9,0),FIND(H1806,E1806)+1,FIND(H1806,E1806))</f>
        <v>5</v>
      </c>
      <c r="J1806" s="4">
        <f>IF(H1806="B",G1806*1000000000,IF(H1806="M",G1806*1000000,E1806))</f>
        <v>4110000000.0000005</v>
      </c>
      <c r="K1806" s="54" t="s">
        <v>33</v>
      </c>
    </row>
    <row r="1807" spans="1:11" ht="39" thickBot="1">
      <c r="A1807" t="str">
        <f t="shared" si="99"/>
        <v xml:space="preserve">GS </v>
      </c>
      <c r="B1807" s="119" t="s">
        <v>196</v>
      </c>
      <c r="C1807" s="58"/>
      <c r="D1807" s="180" t="s">
        <v>657</v>
      </c>
      <c r="E1807" s="184"/>
      <c r="F1807" s="189"/>
      <c r="G1807" s="106"/>
      <c r="H1807" s="106"/>
      <c r="I1807" s="110"/>
    </row>
    <row r="1808" spans="1:11" ht="20" thickBot="1">
      <c r="A1808" t="str">
        <f t="shared" si="99"/>
        <v>GS Cash from operations</v>
      </c>
      <c r="B1808" s="119" t="s">
        <v>196</v>
      </c>
      <c r="C1808" s="58" t="s">
        <v>681</v>
      </c>
      <c r="D1808" s="179" t="s">
        <v>681</v>
      </c>
      <c r="E1808" s="187" t="s">
        <v>664</v>
      </c>
      <c r="F1808" s="187" t="s">
        <v>664</v>
      </c>
      <c r="G1808" s="106" t="str">
        <f>LEFT(E1808,I1808-1)</f>
        <v/>
      </c>
      <c r="H1808" s="106" t="str">
        <f>RIGHT(E1808,1)</f>
        <v>—</v>
      </c>
      <c r="I1808" s="110">
        <f>IF(FIND(H1808,E1808)=OR(1,2,3,4,5,6,7,8,9,0),FIND(H1808,E1808)+1,FIND(H1808,E1808))</f>
        <v>1</v>
      </c>
      <c r="J1808" s="4" t="str">
        <f>IF(H1808="B",G1808*1000000000,IF(H1808="M",G1808*1000000,E1808))</f>
        <v>—</v>
      </c>
      <c r="K1808" s="54" t="s">
        <v>718</v>
      </c>
    </row>
    <row r="1809" spans="1:11" ht="20" thickBot="1">
      <c r="A1809" t="str">
        <f t="shared" si="99"/>
        <v xml:space="preserve">GS </v>
      </c>
      <c r="B1809" s="119" t="s">
        <v>196</v>
      </c>
      <c r="C1809" s="58"/>
      <c r="D1809" s="180" t="s">
        <v>682</v>
      </c>
      <c r="E1809" s="184"/>
      <c r="F1809" s="184"/>
      <c r="G1809" s="106"/>
      <c r="H1809" s="106"/>
      <c r="I1809" s="110"/>
    </row>
    <row r="1810" spans="1:11" ht="20" thickBot="1">
      <c r="A1810" t="str">
        <f t="shared" si="99"/>
        <v>GS Cash from investing</v>
      </c>
      <c r="B1810" s="119" t="s">
        <v>196</v>
      </c>
      <c r="C1810" s="58" t="s">
        <v>683</v>
      </c>
      <c r="D1810" s="179" t="s">
        <v>683</v>
      </c>
      <c r="E1810" s="187" t="s">
        <v>664</v>
      </c>
      <c r="F1810" s="187" t="s">
        <v>664</v>
      </c>
      <c r="G1810" s="106" t="str">
        <f>LEFT(E1810,I1810-1)</f>
        <v/>
      </c>
      <c r="H1810" s="106" t="str">
        <f>RIGHT(E1810,1)</f>
        <v>—</v>
      </c>
      <c r="I1810" s="110">
        <f>IF(FIND(H1810,E1810)=OR(1,2,3,4,5,6,7,8,9,0),FIND(H1810,E1810)+1,FIND(H1810,E1810))</f>
        <v>1</v>
      </c>
      <c r="J1810" s="4" t="str">
        <f>IF(H1810="B",G1810*1000000000,IF(H1810="M",G1810*1000000,E1810))</f>
        <v>—</v>
      </c>
      <c r="K1810" s="54" t="s">
        <v>719</v>
      </c>
    </row>
    <row r="1811" spans="1:11" ht="39" thickBot="1">
      <c r="A1811" t="str">
        <f t="shared" si="99"/>
        <v xml:space="preserve">GS </v>
      </c>
      <c r="B1811" s="119" t="s">
        <v>196</v>
      </c>
      <c r="C1811" s="58"/>
      <c r="D1811" s="180" t="s">
        <v>684</v>
      </c>
      <c r="E1811" s="184"/>
      <c r="F1811" s="184"/>
      <c r="G1811" s="106"/>
      <c r="H1811" s="106"/>
      <c r="I1811" s="110"/>
    </row>
    <row r="1812" spans="1:11" ht="20" thickBot="1">
      <c r="A1812" t="str">
        <f t="shared" si="99"/>
        <v>GS Cash from financing</v>
      </c>
      <c r="B1812" s="119" t="s">
        <v>196</v>
      </c>
      <c r="C1812" s="58" t="s">
        <v>685</v>
      </c>
      <c r="D1812" s="179" t="s">
        <v>685</v>
      </c>
      <c r="E1812" s="187" t="s">
        <v>664</v>
      </c>
      <c r="F1812" s="187" t="s">
        <v>664</v>
      </c>
      <c r="G1812" s="106" t="str">
        <f>LEFT(E1812,I1812-1)</f>
        <v/>
      </c>
      <c r="H1812" s="106" t="str">
        <f>RIGHT(E1812,1)</f>
        <v>—</v>
      </c>
      <c r="I1812" s="110">
        <f>IF(FIND(H1812,E1812)=OR(1,2,3,4,5,6,7,8,9,0),FIND(H1812,E1812)+1,FIND(H1812,E1812))</f>
        <v>1</v>
      </c>
      <c r="J1812" s="4" t="str">
        <f>IF(H1812="B",G1812*1000000000,IF(H1812="M",G1812*1000000,E1812))</f>
        <v>—</v>
      </c>
      <c r="K1812" s="54" t="s">
        <v>720</v>
      </c>
    </row>
    <row r="1813" spans="1:11" ht="39" thickBot="1">
      <c r="A1813" t="str">
        <f t="shared" si="99"/>
        <v xml:space="preserve">GS </v>
      </c>
      <c r="B1813" s="119" t="s">
        <v>196</v>
      </c>
      <c r="C1813" s="58"/>
      <c r="D1813" s="180" t="s">
        <v>686</v>
      </c>
      <c r="E1813" s="184"/>
      <c r="F1813" s="184"/>
      <c r="G1813" s="106"/>
      <c r="H1813" s="106"/>
      <c r="I1813" s="110"/>
    </row>
    <row r="1814" spans="1:11" ht="20" thickBot="1">
      <c r="A1814" t="str">
        <f t="shared" si="99"/>
        <v>GS Net change in cash</v>
      </c>
      <c r="B1814" s="119" t="s">
        <v>196</v>
      </c>
      <c r="C1814" s="58" t="s">
        <v>687</v>
      </c>
      <c r="D1814" s="179" t="s">
        <v>687</v>
      </c>
      <c r="E1814" s="187" t="s">
        <v>664</v>
      </c>
      <c r="F1814" s="187" t="s">
        <v>664</v>
      </c>
      <c r="G1814" s="106" t="str">
        <f>LEFT(E1814,I1814-1)</f>
        <v/>
      </c>
      <c r="H1814" s="106" t="str">
        <f>RIGHT(E1814,1)</f>
        <v>—</v>
      </c>
      <c r="I1814" s="110">
        <f>IF(FIND(H1814,E1814)=OR(1,2,3,4,5,6,7,8,9,0),FIND(H1814,E1814)+1,FIND(H1814,E1814))</f>
        <v>1</v>
      </c>
      <c r="J1814" s="4" t="str">
        <f>IF(H1814="B",G1814*1000000000,IF(H1814="M",G1814*1000000,E1814))</f>
        <v>—</v>
      </c>
      <c r="K1814" s="54" t="s">
        <v>721</v>
      </c>
    </row>
    <row r="1815" spans="1:11" ht="39" thickBot="1">
      <c r="A1815" t="str">
        <f t="shared" si="99"/>
        <v xml:space="preserve">GS </v>
      </c>
      <c r="B1815" s="119" t="s">
        <v>196</v>
      </c>
      <c r="C1815" s="58"/>
      <c r="D1815" s="180" t="s">
        <v>688</v>
      </c>
      <c r="E1815" s="184"/>
      <c r="F1815" s="184"/>
      <c r="G1815" s="106"/>
      <c r="H1815" s="106"/>
      <c r="I1815" s="110"/>
    </row>
    <row r="1816" spans="1:11" ht="19">
      <c r="A1816" t="str">
        <f t="shared" si="99"/>
        <v>GS Free cash flow</v>
      </c>
      <c r="B1816" s="119" t="s">
        <v>196</v>
      </c>
      <c r="C1816" s="58" t="s">
        <v>689</v>
      </c>
      <c r="D1816" s="179" t="s">
        <v>689</v>
      </c>
      <c r="E1816" s="187" t="s">
        <v>664</v>
      </c>
      <c r="F1816" s="187" t="s">
        <v>664</v>
      </c>
      <c r="G1816" s="106" t="str">
        <f>LEFT(E1816,I1816-1)</f>
        <v/>
      </c>
      <c r="H1816" s="106" t="str">
        <f>RIGHT(E1816,1)</f>
        <v>—</v>
      </c>
      <c r="I1816" s="110">
        <f>IF(FIND(H1816,E1816)=OR(1,2,3,4,5,6,7,8,9,0),FIND(H1816,E1816)+1,FIND(H1816,E1816))</f>
        <v>1</v>
      </c>
      <c r="J1816" s="4" t="str">
        <f>IF(H1816="B",G1816*1000000000,IF(H1816="M",G1816*1000000,E1816))</f>
        <v>—</v>
      </c>
      <c r="K1816" s="54" t="s">
        <v>722</v>
      </c>
    </row>
    <row r="1817" spans="1:11" ht="39" thickBot="1">
      <c r="A1817" t="str">
        <f t="shared" si="99"/>
        <v xml:space="preserve">GS </v>
      </c>
      <c r="B1817" s="119" t="s">
        <v>196</v>
      </c>
      <c r="D1817" s="182" t="s">
        <v>690</v>
      </c>
      <c r="E1817" s="192"/>
      <c r="F1817" s="192"/>
    </row>
    <row r="1820" spans="1:11" ht="28">
      <c r="C1820" s="101" t="s">
        <v>816</v>
      </c>
    </row>
    <row r="1821" spans="1:11">
      <c r="A1821" t="str">
        <f t="shared" ref="A1821" si="101">_xlfn.CONCAT(B1821,C1821)</f>
        <v>AXP Web</v>
      </c>
      <c r="B1821" t="s">
        <v>202</v>
      </c>
      <c r="C1821" t="s">
        <v>850</v>
      </c>
      <c r="D1821" s="121" t="s">
        <v>817</v>
      </c>
    </row>
    <row r="1822" spans="1:11" ht="19" thickBot="1"/>
    <row r="1823" spans="1:11" ht="27" thickBot="1">
      <c r="A1823" t="str">
        <f t="shared" ref="A1823:A1872" si="102">_xlfn.CONCAT(B1823,C1823)</f>
        <v>AXP Income Statement</v>
      </c>
      <c r="B1823" s="119" t="s">
        <v>202</v>
      </c>
      <c r="C1823" s="57" t="s">
        <v>705</v>
      </c>
      <c r="D1823" s="183" t="s">
        <v>650</v>
      </c>
      <c r="E1823" s="181" t="s">
        <v>1537</v>
      </c>
      <c r="F1823" s="185" t="s">
        <v>651</v>
      </c>
    </row>
    <row r="1824" spans="1:11" ht="19" thickBot="1">
      <c r="A1824" t="str">
        <f t="shared" si="102"/>
        <v xml:space="preserve">AXP </v>
      </c>
      <c r="B1824" s="119" t="s">
        <v>202</v>
      </c>
      <c r="C1824" s="58"/>
      <c r="D1824" s="184"/>
      <c r="E1824" s="178" t="s">
        <v>1058</v>
      </c>
      <c r="F1824" s="186"/>
    </row>
    <row r="1825" spans="1:11" ht="20" thickBot="1">
      <c r="A1825" t="str">
        <f t="shared" si="102"/>
        <v>AXP Sales</v>
      </c>
      <c r="B1825" s="119" t="s">
        <v>202</v>
      </c>
      <c r="C1825" s="58" t="s">
        <v>124</v>
      </c>
      <c r="D1825" s="179" t="s">
        <v>652</v>
      </c>
      <c r="E1825" s="187" t="s">
        <v>1059</v>
      </c>
      <c r="F1825" s="188">
        <v>0.08</v>
      </c>
      <c r="G1825" s="106" t="str">
        <f>LEFT(E1825,I1825-1)</f>
        <v>15.28</v>
      </c>
      <c r="H1825" s="106" t="str">
        <f>RIGHT(E1825,1)</f>
        <v>B</v>
      </c>
      <c r="I1825" s="110">
        <f>IF(FIND(H1825,E1825)=OR(1,2,3,4,5,6,7,8,9,0),FIND(H1825,E1825)+1,FIND(H1825,E1825))</f>
        <v>6</v>
      </c>
      <c r="J1825" s="4">
        <f>IF(H1825="B",G1825*1000000000,IF(H1825="M",G1825*1000000,E1825))</f>
        <v>15280000000</v>
      </c>
      <c r="K1825" s="54" t="s">
        <v>691</v>
      </c>
    </row>
    <row r="1826" spans="1:11" ht="58" thickBot="1">
      <c r="A1826" t="str">
        <f t="shared" si="102"/>
        <v xml:space="preserve">AXP </v>
      </c>
      <c r="B1826" s="119" t="s">
        <v>202</v>
      </c>
      <c r="C1826" s="58"/>
      <c r="D1826" s="180" t="s">
        <v>653</v>
      </c>
      <c r="E1826" s="184"/>
      <c r="F1826" s="189"/>
      <c r="G1826" s="106"/>
      <c r="H1826" s="106"/>
      <c r="I1826" s="110"/>
      <c r="K1826" s="54" t="s">
        <v>692</v>
      </c>
    </row>
    <row r="1827" spans="1:11" ht="20" thickBot="1">
      <c r="A1827" t="str">
        <f t="shared" si="102"/>
        <v>AXP Operating expense</v>
      </c>
      <c r="B1827" s="119" t="s">
        <v>202</v>
      </c>
      <c r="C1827" s="58" t="s">
        <v>654</v>
      </c>
      <c r="D1827" s="179" t="s">
        <v>654</v>
      </c>
      <c r="E1827" s="187" t="s">
        <v>1060</v>
      </c>
      <c r="F1827" s="188">
        <v>7.0599999999999996E-2</v>
      </c>
      <c r="G1827" s="106" t="str">
        <f>LEFT(E1827,I1827-1)</f>
        <v>6.73</v>
      </c>
      <c r="H1827" s="106" t="str">
        <f>RIGHT(E1827,1)</f>
        <v>B</v>
      </c>
      <c r="I1827" s="110">
        <f>IF(FIND(H1827,E1827)=OR(1,2,3,4,5,6,7,8,9,0),FIND(H1827,E1827)+1,FIND(H1827,E1827))</f>
        <v>5</v>
      </c>
      <c r="J1827" s="4">
        <f>IF(H1827="B",G1827*1000000000,IF(H1827="M",G1827*1000000,E1827))</f>
        <v>6730000000</v>
      </c>
      <c r="K1827" s="54" t="s">
        <v>693</v>
      </c>
    </row>
    <row r="1828" spans="1:11" ht="39" thickBot="1">
      <c r="A1828" t="str">
        <f t="shared" si="102"/>
        <v xml:space="preserve">AXP </v>
      </c>
      <c r="B1828" s="119" t="s">
        <v>202</v>
      </c>
      <c r="C1828" s="58"/>
      <c r="D1828" s="180" t="s">
        <v>655</v>
      </c>
      <c r="E1828" s="184"/>
      <c r="F1828" s="189"/>
      <c r="G1828" s="106"/>
      <c r="H1828" s="106"/>
      <c r="I1828" s="110"/>
      <c r="K1828" s="54" t="s">
        <v>694</v>
      </c>
    </row>
    <row r="1829" spans="1:11" ht="20" thickBot="1">
      <c r="A1829" t="str">
        <f t="shared" si="102"/>
        <v>AXP Net income</v>
      </c>
      <c r="B1829" s="119" t="s">
        <v>202</v>
      </c>
      <c r="C1829" s="58" t="s">
        <v>656</v>
      </c>
      <c r="D1829" s="179" t="s">
        <v>656</v>
      </c>
      <c r="E1829" s="187" t="s">
        <v>1061</v>
      </c>
      <c r="F1829" s="188">
        <v>2.2800000000000001E-2</v>
      </c>
      <c r="G1829" s="106" t="str">
        <f>LEFT(E1829,I1829-1)</f>
        <v>2.51</v>
      </c>
      <c r="H1829" s="106" t="str">
        <f>RIGHT(E1829,1)</f>
        <v>B</v>
      </c>
      <c r="I1829" s="110">
        <f>IF(FIND(H1829,E1829)=OR(1,2,3,4,5,6,7,8,9,0),FIND(H1829,E1829)+1,FIND(H1829,E1829))</f>
        <v>5</v>
      </c>
      <c r="J1829" s="4">
        <f>IF(H1829="B",G1829*1000000000,IF(H1829="M",G1829*1000000,E1829))</f>
        <v>2510000000</v>
      </c>
      <c r="K1829" s="54" t="s">
        <v>33</v>
      </c>
    </row>
    <row r="1830" spans="1:11" ht="58" thickBot="1">
      <c r="A1830" t="str">
        <f t="shared" si="102"/>
        <v xml:space="preserve">AXP </v>
      </c>
      <c r="B1830" s="119" t="s">
        <v>202</v>
      </c>
      <c r="C1830" s="58"/>
      <c r="D1830" s="180" t="s">
        <v>657</v>
      </c>
      <c r="E1830" s="184"/>
      <c r="F1830" s="189"/>
      <c r="G1830" s="106"/>
      <c r="H1830" s="106"/>
      <c r="I1830" s="110"/>
      <c r="K1830" s="54" t="s">
        <v>695</v>
      </c>
    </row>
    <row r="1831" spans="1:11" ht="20" thickBot="1">
      <c r="A1831" t="str">
        <f t="shared" si="102"/>
        <v>AXP Net profit margin</v>
      </c>
      <c r="B1831" s="119" t="s">
        <v>202</v>
      </c>
      <c r="C1831" s="58" t="s">
        <v>658</v>
      </c>
      <c r="D1831" s="179" t="s">
        <v>658</v>
      </c>
      <c r="E1831" s="187">
        <v>16.41</v>
      </c>
      <c r="F1831" s="188">
        <v>-5.2499999999999998E-2</v>
      </c>
      <c r="G1831" s="106" t="str">
        <f>LEFT(E1831,I1831-1)</f>
        <v/>
      </c>
      <c r="H1831" s="106" t="str">
        <f>RIGHT(E1831,1)</f>
        <v>1</v>
      </c>
      <c r="I1831" s="110">
        <f>IF(FIND(H1831,E1831)=OR(1,2,3,4,5,6,7,8,9,0),FIND(H1831,E1831)+1,FIND(H1831,E1831))</f>
        <v>1</v>
      </c>
      <c r="J1831" s="4">
        <f>IF(H1831="B",G1831*1000000000,IF(H1831="M",G1831*1000000,E1831))</f>
        <v>16.41</v>
      </c>
      <c r="K1831" s="54" t="s">
        <v>696</v>
      </c>
    </row>
    <row r="1832" spans="1:11" ht="39" thickBot="1">
      <c r="A1832" t="str">
        <f t="shared" si="102"/>
        <v xml:space="preserve">AXP </v>
      </c>
      <c r="B1832" s="119" t="s">
        <v>202</v>
      </c>
      <c r="C1832" s="58"/>
      <c r="D1832" s="180" t="s">
        <v>659</v>
      </c>
      <c r="E1832" s="184"/>
      <c r="F1832" s="189"/>
      <c r="G1832" s="106"/>
      <c r="H1832" s="106"/>
      <c r="I1832" s="110"/>
      <c r="K1832" s="54" t="s">
        <v>697</v>
      </c>
    </row>
    <row r="1833" spans="1:11" ht="20" thickBot="1">
      <c r="A1833" t="str">
        <f t="shared" si="102"/>
        <v>AXP EPS</v>
      </c>
      <c r="B1833" s="119" t="s">
        <v>202</v>
      </c>
      <c r="C1833" s="58" t="s">
        <v>113</v>
      </c>
      <c r="D1833" s="179" t="s">
        <v>112</v>
      </c>
      <c r="E1833" s="187">
        <v>3.49</v>
      </c>
      <c r="F1833" s="188">
        <v>5.7599999999999998E-2</v>
      </c>
      <c r="G1833" s="106" t="str">
        <f>LEFT(E1833,I1833-1)</f>
        <v>3.4</v>
      </c>
      <c r="H1833" s="106" t="str">
        <f>RIGHT(E1833,1)</f>
        <v>9</v>
      </c>
      <c r="I1833" s="110">
        <f>IF(FIND(H1833,E1833)=OR(1,2,3,4,5,6,7,8,9,0),FIND(H1833,E1833)+1,FIND(H1833,E1833))</f>
        <v>4</v>
      </c>
      <c r="J1833" s="4">
        <f>IF(H1833="B",G1833*1000000000,IF(H1833="M",G1833*1000000,E1833))</f>
        <v>3.49</v>
      </c>
      <c r="K1833" s="54" t="s">
        <v>698</v>
      </c>
    </row>
    <row r="1834" spans="1:11" ht="39" thickBot="1">
      <c r="A1834" t="str">
        <f t="shared" si="102"/>
        <v xml:space="preserve">AXP </v>
      </c>
      <c r="B1834" s="119" t="s">
        <v>202</v>
      </c>
      <c r="C1834" s="58"/>
      <c r="D1834" s="180" t="s">
        <v>660</v>
      </c>
      <c r="E1834" s="184"/>
      <c r="F1834" s="189"/>
      <c r="G1834" s="106"/>
      <c r="H1834" s="106"/>
      <c r="I1834" s="110"/>
      <c r="K1834" s="54" t="s">
        <v>699</v>
      </c>
    </row>
    <row r="1835" spans="1:11" ht="20" thickBot="1">
      <c r="A1835" t="str">
        <f t="shared" si="102"/>
        <v>AXP EBITDA</v>
      </c>
      <c r="B1835" s="119" t="s">
        <v>202</v>
      </c>
      <c r="C1835" s="58" t="s">
        <v>126</v>
      </c>
      <c r="D1835" s="179" t="s">
        <v>126</v>
      </c>
      <c r="E1835" s="187" t="s">
        <v>664</v>
      </c>
      <c r="F1835" s="187" t="s">
        <v>664</v>
      </c>
      <c r="G1835" s="106" t="str">
        <f>LEFT(E1835,I1835-1)</f>
        <v/>
      </c>
      <c r="H1835" s="106" t="str">
        <f>RIGHT(E1835,1)</f>
        <v>—</v>
      </c>
      <c r="I1835" s="110">
        <f>IF(FIND(H1835,E1835)=OR(1,2,3,4,5,6,7,8,9,0),FIND(H1835,E1835)+1,FIND(H1835,E1835))</f>
        <v>1</v>
      </c>
      <c r="J1835" s="4" t="str">
        <f>IF(H1835="B",G1835*1000000000,IF(H1835="M",G1835*1000000,E1835))</f>
        <v>—</v>
      </c>
      <c r="K1835" s="54" t="s">
        <v>126</v>
      </c>
    </row>
    <row r="1836" spans="1:11" ht="77" thickBot="1">
      <c r="A1836" t="str">
        <f t="shared" si="102"/>
        <v xml:space="preserve">AXP </v>
      </c>
      <c r="B1836" s="119" t="s">
        <v>202</v>
      </c>
      <c r="C1836" s="58"/>
      <c r="D1836" s="180" t="s">
        <v>661</v>
      </c>
      <c r="E1836" s="184"/>
      <c r="F1836" s="184"/>
      <c r="G1836" s="106"/>
      <c r="H1836" s="106"/>
      <c r="I1836" s="110"/>
      <c r="K1836" s="54" t="s">
        <v>700</v>
      </c>
    </row>
    <row r="1837" spans="1:11" ht="20" thickBot="1">
      <c r="A1837" t="str">
        <f t="shared" si="102"/>
        <v>AXP Tax</v>
      </c>
      <c r="B1837" s="119" t="s">
        <v>202</v>
      </c>
      <c r="C1837" s="58" t="s">
        <v>725</v>
      </c>
      <c r="D1837" s="179" t="s">
        <v>662</v>
      </c>
      <c r="E1837" s="190">
        <v>0.2175</v>
      </c>
      <c r="F1837" s="187" t="s">
        <v>664</v>
      </c>
      <c r="G1837" s="106" t="str">
        <f>LEFT(E1837,I1837-1)</f>
        <v>0.217</v>
      </c>
      <c r="H1837" s="106" t="str">
        <f>RIGHT(E1837,1)</f>
        <v>5</v>
      </c>
      <c r="I1837" s="110">
        <f>IF(FIND(H1837,E1837)=OR(1,2,3,4,5,6,7,8,9,0),FIND(H1837,E1837)+1,FIND(H1837,E1837))</f>
        <v>6</v>
      </c>
      <c r="J1837" s="4">
        <f>IF(H1837="B",G1837*1000000000,IF(H1837="M",G1837*1000000,E1837))</f>
        <v>0.2175</v>
      </c>
      <c r="K1837" s="54" t="s">
        <v>701</v>
      </c>
    </row>
    <row r="1838" spans="1:11" ht="20" thickBot="1">
      <c r="A1838" t="str">
        <f t="shared" si="102"/>
        <v xml:space="preserve">AXP </v>
      </c>
      <c r="B1838" s="119" t="s">
        <v>202</v>
      </c>
      <c r="C1838" s="58"/>
      <c r="D1838" s="182" t="s">
        <v>663</v>
      </c>
      <c r="E1838" s="191"/>
      <c r="F1838" s="192"/>
      <c r="G1838" s="107"/>
      <c r="H1838" s="107"/>
      <c r="I1838" s="111"/>
    </row>
    <row r="1839" spans="1:11" ht="19" thickBot="1">
      <c r="A1839" t="str">
        <f t="shared" si="102"/>
        <v xml:space="preserve">AXP </v>
      </c>
      <c r="B1839" s="119" t="s">
        <v>202</v>
      </c>
      <c r="C1839" s="58"/>
    </row>
    <row r="1840" spans="1:11" ht="27" thickBot="1">
      <c r="A1840" t="str">
        <f t="shared" si="102"/>
        <v>AXP Balance Sheet</v>
      </c>
      <c r="B1840" s="119" t="s">
        <v>202</v>
      </c>
      <c r="C1840" s="57" t="s">
        <v>706</v>
      </c>
      <c r="D1840" s="183" t="s">
        <v>650</v>
      </c>
      <c r="E1840" s="181" t="s">
        <v>1537</v>
      </c>
      <c r="F1840" s="185" t="s">
        <v>651</v>
      </c>
      <c r="G1840" s="105"/>
      <c r="H1840" s="105"/>
      <c r="I1840" s="109"/>
    </row>
    <row r="1841" spans="1:11" ht="19" thickBot="1">
      <c r="A1841" t="str">
        <f t="shared" si="102"/>
        <v xml:space="preserve">AXP </v>
      </c>
      <c r="B1841" s="119" t="s">
        <v>202</v>
      </c>
      <c r="C1841" s="58"/>
      <c r="D1841" s="184"/>
      <c r="E1841" s="178" t="s">
        <v>1058</v>
      </c>
      <c r="F1841" s="186"/>
      <c r="G1841" s="105"/>
      <c r="H1841" s="105"/>
      <c r="I1841" s="109"/>
    </row>
    <row r="1842" spans="1:11" ht="20" thickBot="1">
      <c r="A1842" t="str">
        <f t="shared" si="102"/>
        <v>AXP Cash and short-term investments</v>
      </c>
      <c r="B1842" s="119" t="s">
        <v>202</v>
      </c>
      <c r="C1842" s="58" t="s">
        <v>665</v>
      </c>
      <c r="D1842" s="179" t="s">
        <v>665</v>
      </c>
      <c r="E1842" s="187" t="s">
        <v>1062</v>
      </c>
      <c r="F1842" s="188">
        <v>7.9699999999999993E-2</v>
      </c>
      <c r="G1842" s="106" t="str">
        <f>LEFT(E1842,I1842-1)</f>
        <v>47.58</v>
      </c>
      <c r="H1842" s="106" t="str">
        <f>RIGHT(E1842,1)</f>
        <v>B</v>
      </c>
      <c r="I1842" s="110">
        <f>IF(FIND(H1842,E1842)=OR(1,2,3,4,5,6,7,8,9,0),FIND(H1842,E1842)+1,FIND(H1842,E1842))</f>
        <v>6</v>
      </c>
      <c r="J1842" s="4">
        <f t="shared" ref="J1842:J1843" si="103">IF(H1842="B",G1842*1000000000,IF(H1842="M",G1842*1000000,E1842))</f>
        <v>47580000000</v>
      </c>
      <c r="K1842" s="54" t="s">
        <v>702</v>
      </c>
    </row>
    <row r="1843" spans="1:11" ht="39" thickBot="1">
      <c r="A1843" t="str">
        <f t="shared" si="102"/>
        <v xml:space="preserve">AXP </v>
      </c>
      <c r="B1843" s="119" t="s">
        <v>202</v>
      </c>
      <c r="C1843" s="58"/>
      <c r="D1843" s="180" t="s">
        <v>666</v>
      </c>
      <c r="E1843" s="184"/>
      <c r="F1843" s="189"/>
      <c r="G1843" s="106"/>
      <c r="H1843" s="106"/>
      <c r="I1843" s="110"/>
      <c r="J1843" s="4">
        <f t="shared" si="103"/>
        <v>0</v>
      </c>
    </row>
    <row r="1844" spans="1:11" ht="20" thickBot="1">
      <c r="A1844" t="str">
        <f t="shared" si="102"/>
        <v>AXP Total assets</v>
      </c>
      <c r="B1844" s="119" t="s">
        <v>202</v>
      </c>
      <c r="C1844" s="58" t="s">
        <v>667</v>
      </c>
      <c r="D1844" s="179" t="s">
        <v>667</v>
      </c>
      <c r="E1844" s="187" t="s">
        <v>1063</v>
      </c>
      <c r="F1844" s="188">
        <v>8.14E-2</v>
      </c>
      <c r="G1844" s="106" t="str">
        <f>LEFT(E1844,I1844-1)</f>
        <v>270.98</v>
      </c>
      <c r="H1844" s="106" t="str">
        <f>RIGHT(E1844,1)</f>
        <v>B</v>
      </c>
      <c r="I1844" s="110">
        <f>IF(FIND(H1844,E1844)=OR(1,2,3,4,5,6,7,8,9,0),FIND(H1844,E1844)+1,FIND(H1844,E1844))</f>
        <v>7</v>
      </c>
      <c r="K1844" s="54" t="s">
        <v>703</v>
      </c>
    </row>
    <row r="1845" spans="1:11" ht="20" thickBot="1">
      <c r="A1845" t="str">
        <f t="shared" si="102"/>
        <v xml:space="preserve">AXP </v>
      </c>
      <c r="B1845" s="119" t="s">
        <v>202</v>
      </c>
      <c r="C1845" s="58"/>
      <c r="D1845" s="180" t="s">
        <v>668</v>
      </c>
      <c r="E1845" s="184"/>
      <c r="F1845" s="189"/>
      <c r="G1845" s="106"/>
      <c r="H1845" s="106"/>
      <c r="I1845" s="110"/>
    </row>
    <row r="1846" spans="1:11" ht="20" thickBot="1">
      <c r="A1846" t="str">
        <f t="shared" si="102"/>
        <v>AXP Total debt</v>
      </c>
      <c r="B1846" s="119" t="s">
        <v>202</v>
      </c>
      <c r="C1846" s="58" t="s">
        <v>723</v>
      </c>
      <c r="D1846" s="179" t="s">
        <v>669</v>
      </c>
      <c r="E1846" s="187" t="s">
        <v>1064</v>
      </c>
      <c r="F1846" s="188">
        <v>8.0699999999999994E-2</v>
      </c>
      <c r="G1846" s="106" t="str">
        <f>LEFT(E1846,I1846-1)</f>
        <v>241.27</v>
      </c>
      <c r="H1846" s="106" t="str">
        <f>RIGHT(E1846,1)</f>
        <v>B</v>
      </c>
      <c r="I1846" s="110">
        <f>IF(FIND(H1846,E1846)=OR(1,2,3,4,5,6,7,8,9,0),FIND(H1846,E1846)+1,FIND(H1846,E1846))</f>
        <v>7</v>
      </c>
      <c r="J1846" s="4">
        <f>IF(H1846="B",G1846*1000000000,IF(H1846="M",G1846*1000000,E1846))</f>
        <v>241270000000</v>
      </c>
      <c r="K1846" s="54" t="s">
        <v>704</v>
      </c>
    </row>
    <row r="1847" spans="1:11" ht="20" thickBot="1">
      <c r="A1847" t="str">
        <f t="shared" si="102"/>
        <v xml:space="preserve">AXP </v>
      </c>
      <c r="B1847" s="119" t="s">
        <v>202</v>
      </c>
      <c r="C1847" s="58"/>
      <c r="D1847" s="180" t="s">
        <v>670</v>
      </c>
      <c r="E1847" s="184"/>
      <c r="F1847" s="189"/>
      <c r="G1847" s="106"/>
      <c r="H1847" s="106"/>
      <c r="I1847" s="110"/>
    </row>
    <row r="1848" spans="1:11" ht="20" thickBot="1">
      <c r="A1848" t="str">
        <f t="shared" si="102"/>
        <v>AXP Total equity</v>
      </c>
      <c r="B1848" s="119" t="s">
        <v>202</v>
      </c>
      <c r="C1848" s="58" t="s">
        <v>671</v>
      </c>
      <c r="D1848" s="179" t="s">
        <v>671</v>
      </c>
      <c r="E1848" s="187" t="s">
        <v>1065</v>
      </c>
      <c r="F1848" s="187" t="s">
        <v>664</v>
      </c>
      <c r="G1848" s="106" t="str">
        <f>LEFT(E1848,I1848-1)</f>
        <v>29.71</v>
      </c>
      <c r="H1848" s="106" t="str">
        <f>RIGHT(E1848,1)</f>
        <v>B</v>
      </c>
      <c r="I1848" s="110">
        <f>IF(FIND(H1848,E1848)=OR(1,2,3,4,5,6,7,8,9,0),FIND(H1848,E1848)+1,FIND(H1848,E1848))</f>
        <v>6</v>
      </c>
      <c r="J1848" s="4">
        <f>IF(H1848="B",G1848*1000000000,IF(H1848="M",G1848*1000000,E1848))</f>
        <v>29710000000</v>
      </c>
      <c r="K1848" s="54" t="s">
        <v>713</v>
      </c>
    </row>
    <row r="1849" spans="1:11" ht="39" thickBot="1">
      <c r="A1849" t="str">
        <f t="shared" si="102"/>
        <v xml:space="preserve">AXP </v>
      </c>
      <c r="B1849" s="119" t="s">
        <v>202</v>
      </c>
      <c r="C1849" s="58"/>
      <c r="D1849" s="180" t="s">
        <v>672</v>
      </c>
      <c r="E1849" s="184"/>
      <c r="F1849" s="184"/>
      <c r="G1849" s="107"/>
      <c r="H1849" s="107"/>
      <c r="I1849" s="111"/>
    </row>
    <row r="1850" spans="1:11" ht="20" thickBot="1">
      <c r="A1850" t="str">
        <f t="shared" si="102"/>
        <v>AXP Shares outstanding</v>
      </c>
      <c r="B1850" s="119" t="s">
        <v>202</v>
      </c>
      <c r="C1850" s="58" t="s">
        <v>673</v>
      </c>
      <c r="D1850" s="179" t="s">
        <v>673</v>
      </c>
      <c r="E1850" s="187" t="s">
        <v>1066</v>
      </c>
      <c r="F1850" s="187" t="s">
        <v>664</v>
      </c>
      <c r="G1850" s="106" t="str">
        <f>LEFT(E1850,I1850-1)</f>
        <v>704.44</v>
      </c>
      <c r="H1850" s="106" t="str">
        <f>RIGHT(E1850,1)</f>
        <v>M</v>
      </c>
      <c r="I1850" s="110">
        <f>IF(FIND(H1850,E1850)=OR(1,2,3,4,5,6,7,8,9,0),FIND(H1850,E1850)+1,FIND(H1850,E1850))</f>
        <v>7</v>
      </c>
      <c r="J1850" s="4">
        <f>IF(H1850="B",G1850*1000000000,IF(H1850="M",G1850*1000000,E1850))</f>
        <v>704440000</v>
      </c>
      <c r="K1850" s="54" t="s">
        <v>714</v>
      </c>
    </row>
    <row r="1851" spans="1:11" ht="39" thickBot="1">
      <c r="A1851" t="str">
        <f t="shared" si="102"/>
        <v xml:space="preserve">AXP </v>
      </c>
      <c r="B1851" s="119" t="s">
        <v>202</v>
      </c>
      <c r="C1851" s="58"/>
      <c r="D1851" s="180" t="s">
        <v>674</v>
      </c>
      <c r="E1851" s="184"/>
      <c r="F1851" s="184"/>
      <c r="G1851" s="107"/>
      <c r="H1851" s="107"/>
      <c r="I1851" s="111"/>
    </row>
    <row r="1852" spans="1:11" ht="20" thickBot="1">
      <c r="A1852" t="str">
        <f t="shared" si="102"/>
        <v>AXP P/BV</v>
      </c>
      <c r="B1852" s="119" t="s">
        <v>202</v>
      </c>
      <c r="C1852" s="58" t="s">
        <v>105</v>
      </c>
      <c r="D1852" s="179" t="s">
        <v>675</v>
      </c>
      <c r="E1852" s="187">
        <v>7.72</v>
      </c>
      <c r="F1852" s="187" t="s">
        <v>664</v>
      </c>
      <c r="G1852" s="106" t="str">
        <f>LEFT(E1852,I1852-1)</f>
        <v>7.7</v>
      </c>
      <c r="H1852" s="106" t="str">
        <f>RIGHT(E1852,1)</f>
        <v>2</v>
      </c>
      <c r="I1852" s="110">
        <f>IF(FIND(H1852,E1852)=OR(1,2,3,4,5,6,7,8,9,0),FIND(H1852,E1852)+1,FIND(H1852,E1852))</f>
        <v>4</v>
      </c>
      <c r="J1852" s="4">
        <f>IF(H1852="B",G1852*1000000000,IF(H1852="M",G1852*1000000,E1852))</f>
        <v>7.72</v>
      </c>
      <c r="K1852" s="54" t="s">
        <v>715</v>
      </c>
    </row>
    <row r="1853" spans="1:11" ht="58" thickBot="1">
      <c r="A1853" t="str">
        <f t="shared" si="102"/>
        <v xml:space="preserve">AXP </v>
      </c>
      <c r="B1853" s="119" t="s">
        <v>202</v>
      </c>
      <c r="C1853" s="58"/>
      <c r="D1853" s="180" t="s">
        <v>676</v>
      </c>
      <c r="E1853" s="184"/>
      <c r="F1853" s="184"/>
      <c r="G1853" s="107"/>
      <c r="H1853" s="107"/>
      <c r="I1853" s="111"/>
    </row>
    <row r="1854" spans="1:11" ht="20" thickBot="1">
      <c r="A1854" t="str">
        <f t="shared" si="102"/>
        <v>AXP Return on assets</v>
      </c>
      <c r="B1854" s="119" t="s">
        <v>202</v>
      </c>
      <c r="C1854" s="58" t="s">
        <v>677</v>
      </c>
      <c r="D1854" s="179" t="s">
        <v>677</v>
      </c>
      <c r="E1854" s="190">
        <v>3.6900000000000002E-2</v>
      </c>
      <c r="F1854" s="187" t="s">
        <v>664</v>
      </c>
      <c r="G1854" s="106" t="str">
        <f>LEFT(E1854,I1854-1)</f>
        <v>0.036</v>
      </c>
      <c r="H1854" s="106" t="str">
        <f>RIGHT(E1854,1)</f>
        <v>9</v>
      </c>
      <c r="I1854" s="110">
        <f>IF(FIND(H1854,E1854)=OR(1,2,3,4,5,6,7,8,9,0),FIND(H1854,E1854)+1,FIND(H1854,E1854))</f>
        <v>6</v>
      </c>
      <c r="J1854" s="4">
        <f>IF(H1854="B",G1854*1000000000,IF(H1854="M",G1854*1000000,E1854))</f>
        <v>3.6900000000000002E-2</v>
      </c>
      <c r="K1854" s="54" t="s">
        <v>716</v>
      </c>
    </row>
    <row r="1855" spans="1:11" ht="39" thickBot="1">
      <c r="A1855" t="str">
        <f t="shared" si="102"/>
        <v xml:space="preserve">AXP </v>
      </c>
      <c r="B1855" s="119" t="s">
        <v>202</v>
      </c>
      <c r="C1855" s="58"/>
      <c r="D1855" s="180" t="s">
        <v>678</v>
      </c>
      <c r="E1855" s="193"/>
      <c r="F1855" s="184"/>
      <c r="G1855" s="107"/>
      <c r="H1855" s="107"/>
      <c r="I1855" s="111"/>
    </row>
    <row r="1856" spans="1:11" ht="20" thickBot="1">
      <c r="A1856" t="str">
        <f t="shared" si="102"/>
        <v>AXP Return on capital</v>
      </c>
      <c r="B1856" s="119" t="s">
        <v>202</v>
      </c>
      <c r="C1856" s="58" t="s">
        <v>679</v>
      </c>
      <c r="D1856" s="179" t="s">
        <v>679</v>
      </c>
      <c r="E1856" s="187" t="s">
        <v>664</v>
      </c>
      <c r="F1856" s="187" t="s">
        <v>664</v>
      </c>
      <c r="G1856" s="106" t="str">
        <f>LEFT(E1856,I1856-1)</f>
        <v/>
      </c>
      <c r="H1856" s="106" t="str">
        <f>RIGHT(E1856,1)</f>
        <v>—</v>
      </c>
      <c r="I1856" s="110">
        <f>IF(FIND(H1856,E1856)=OR(1,2,3,4,5,6,7,8,9,0),FIND(H1856,E1856)+1,FIND(H1856,E1856))</f>
        <v>1</v>
      </c>
      <c r="J1856" s="4" t="str">
        <f>IF(H1856="B",G1856*1000000000,IF(H1856="M",G1856*1000000,E1856))</f>
        <v>—</v>
      </c>
      <c r="K1856" s="54" t="s">
        <v>717</v>
      </c>
    </row>
    <row r="1857" spans="1:11" ht="39" thickBot="1">
      <c r="A1857" t="str">
        <f t="shared" si="102"/>
        <v xml:space="preserve">AXP </v>
      </c>
      <c r="B1857" s="119" t="s">
        <v>202</v>
      </c>
      <c r="C1857" s="58"/>
      <c r="D1857" s="182" t="s">
        <v>680</v>
      </c>
      <c r="E1857" s="192"/>
      <c r="F1857" s="192"/>
      <c r="G1857" s="107"/>
      <c r="H1857" s="107"/>
      <c r="I1857" s="111"/>
    </row>
    <row r="1858" spans="1:11" ht="19" thickBot="1">
      <c r="A1858" t="str">
        <f t="shared" si="102"/>
        <v xml:space="preserve">AXP </v>
      </c>
      <c r="B1858" s="119" t="s">
        <v>202</v>
      </c>
      <c r="C1858" s="58"/>
    </row>
    <row r="1859" spans="1:11" ht="27" thickBot="1">
      <c r="A1859" t="str">
        <f t="shared" si="102"/>
        <v>AXP Cash Flow</v>
      </c>
      <c r="B1859" s="119" t="s">
        <v>202</v>
      </c>
      <c r="C1859" s="57" t="s">
        <v>707</v>
      </c>
      <c r="D1859" s="183" t="s">
        <v>650</v>
      </c>
      <c r="E1859" s="181" t="s">
        <v>1537</v>
      </c>
      <c r="F1859" s="185" t="s">
        <v>651</v>
      </c>
      <c r="G1859" s="105"/>
      <c r="H1859" s="105"/>
      <c r="I1859" s="109"/>
    </row>
    <row r="1860" spans="1:11" ht="19" thickBot="1">
      <c r="A1860" t="str">
        <f t="shared" si="102"/>
        <v xml:space="preserve">AXP </v>
      </c>
      <c r="B1860" s="119" t="s">
        <v>202</v>
      </c>
      <c r="C1860" s="58"/>
      <c r="D1860" s="184"/>
      <c r="E1860" s="178" t="s">
        <v>1058</v>
      </c>
      <c r="F1860" s="186"/>
      <c r="G1860" s="105"/>
      <c r="H1860" s="105"/>
      <c r="I1860" s="109"/>
    </row>
    <row r="1861" spans="1:11" ht="20" thickBot="1">
      <c r="A1861" t="str">
        <f t="shared" si="102"/>
        <v>AXP Net income</v>
      </c>
      <c r="B1861" s="119" t="s">
        <v>202</v>
      </c>
      <c r="C1861" s="58" t="s">
        <v>656</v>
      </c>
      <c r="D1861" s="179" t="s">
        <v>656</v>
      </c>
      <c r="E1861" s="187" t="s">
        <v>1061</v>
      </c>
      <c r="F1861" s="188">
        <v>2.2800000000000001E-2</v>
      </c>
      <c r="G1861" s="106" t="str">
        <f>LEFT(E1861,I1861-1)</f>
        <v>2.51</v>
      </c>
      <c r="H1861" s="106" t="str">
        <f>RIGHT(E1861,1)</f>
        <v>B</v>
      </c>
      <c r="I1861" s="110">
        <f>IF(FIND(H1861,E1861)=OR(1,2,3,4,5,6,7,8,9,0),FIND(H1861,E1861)+1,FIND(H1861,E1861))</f>
        <v>5</v>
      </c>
      <c r="J1861" s="4">
        <f>IF(H1861="B",G1861*1000000000,IF(H1861="M",G1861*1000000,E1861))</f>
        <v>2510000000</v>
      </c>
      <c r="K1861" s="54" t="s">
        <v>33</v>
      </c>
    </row>
    <row r="1862" spans="1:11" ht="39" thickBot="1">
      <c r="A1862" t="str">
        <f t="shared" si="102"/>
        <v xml:space="preserve">AXP </v>
      </c>
      <c r="B1862" s="119" t="s">
        <v>202</v>
      </c>
      <c r="C1862" s="58"/>
      <c r="D1862" s="180" t="s">
        <v>657</v>
      </c>
      <c r="E1862" s="184"/>
      <c r="F1862" s="189"/>
      <c r="G1862" s="106"/>
      <c r="H1862" s="106"/>
      <c r="I1862" s="110"/>
    </row>
    <row r="1863" spans="1:11" ht="20" thickBot="1">
      <c r="A1863" t="str">
        <f t="shared" si="102"/>
        <v>AXP Cash from operations</v>
      </c>
      <c r="B1863" s="119" t="s">
        <v>202</v>
      </c>
      <c r="C1863" s="58" t="s">
        <v>681</v>
      </c>
      <c r="D1863" s="179" t="s">
        <v>681</v>
      </c>
      <c r="E1863" s="187" t="s">
        <v>1067</v>
      </c>
      <c r="F1863" s="188">
        <v>-1.2198</v>
      </c>
      <c r="G1863" s="106" t="str">
        <f>LEFT(E1863,I1863-1)</f>
        <v>-1.81</v>
      </c>
      <c r="H1863" s="106" t="str">
        <f>RIGHT(E1863,1)</f>
        <v>B</v>
      </c>
      <c r="I1863" s="110">
        <f>IF(FIND(H1863,E1863)=OR(1,2,3,4,5,6,7,8,9,0),FIND(H1863,E1863)+1,FIND(H1863,E1863))</f>
        <v>6</v>
      </c>
      <c r="J1863" s="4">
        <f>IF(H1863="B",G1863*1000000000,IF(H1863="M",G1863*1000000,E1863))</f>
        <v>-1810000000</v>
      </c>
      <c r="K1863" s="54" t="s">
        <v>718</v>
      </c>
    </row>
    <row r="1864" spans="1:11" ht="20" thickBot="1">
      <c r="A1864" t="str">
        <f t="shared" si="102"/>
        <v xml:space="preserve">AXP </v>
      </c>
      <c r="B1864" s="119" t="s">
        <v>202</v>
      </c>
      <c r="C1864" s="58"/>
      <c r="D1864" s="180" t="s">
        <v>682</v>
      </c>
      <c r="E1864" s="184"/>
      <c r="F1864" s="189"/>
      <c r="G1864" s="106"/>
      <c r="H1864" s="106"/>
      <c r="I1864" s="110"/>
    </row>
    <row r="1865" spans="1:11" ht="20" thickBot="1">
      <c r="A1865" t="str">
        <f t="shared" si="102"/>
        <v>AXP Cash from investing</v>
      </c>
      <c r="B1865" s="119" t="s">
        <v>202</v>
      </c>
      <c r="C1865" s="58" t="s">
        <v>683</v>
      </c>
      <c r="D1865" s="179" t="s">
        <v>683</v>
      </c>
      <c r="E1865" s="187" t="s">
        <v>1068</v>
      </c>
      <c r="F1865" s="188">
        <v>0.49170000000000003</v>
      </c>
      <c r="G1865" s="106" t="str">
        <f>LEFT(E1865,I1865-1)</f>
        <v>-3.52</v>
      </c>
      <c r="H1865" s="106" t="str">
        <f>RIGHT(E1865,1)</f>
        <v>B</v>
      </c>
      <c r="I1865" s="110">
        <f>IF(FIND(H1865,E1865)=OR(1,2,3,4,5,6,7,8,9,0),FIND(H1865,E1865)+1,FIND(H1865,E1865))</f>
        <v>6</v>
      </c>
      <c r="J1865" s="4">
        <f>IF(H1865="B",G1865*1000000000,IF(H1865="M",G1865*1000000,E1865))</f>
        <v>-3520000000</v>
      </c>
      <c r="K1865" s="54" t="s">
        <v>719</v>
      </c>
    </row>
    <row r="1866" spans="1:11" ht="39" thickBot="1">
      <c r="A1866" t="str">
        <f t="shared" si="102"/>
        <v xml:space="preserve">AXP </v>
      </c>
      <c r="B1866" s="119" t="s">
        <v>202</v>
      </c>
      <c r="C1866" s="58"/>
      <c r="D1866" s="180" t="s">
        <v>684</v>
      </c>
      <c r="E1866" s="184"/>
      <c r="F1866" s="189"/>
      <c r="G1866" s="106"/>
      <c r="H1866" s="106"/>
      <c r="I1866" s="110"/>
    </row>
    <row r="1867" spans="1:11" ht="20" thickBot="1">
      <c r="A1867" t="str">
        <f t="shared" si="102"/>
        <v>AXP Cash from financing</v>
      </c>
      <c r="B1867" s="119" t="s">
        <v>202</v>
      </c>
      <c r="C1867" s="58" t="s">
        <v>685</v>
      </c>
      <c r="D1867" s="179" t="s">
        <v>685</v>
      </c>
      <c r="E1867" s="187" t="s">
        <v>1069</v>
      </c>
      <c r="F1867" s="188">
        <v>2.1145999999999998</v>
      </c>
      <c r="G1867" s="106" t="str">
        <f>LEFT(E1867,I1867-1)</f>
        <v>350.00</v>
      </c>
      <c r="H1867" s="106" t="str">
        <f>RIGHT(E1867,1)</f>
        <v>M</v>
      </c>
      <c r="I1867" s="110">
        <f>IF(FIND(H1867,E1867)=OR(1,2,3,4,5,6,7,8,9,0),FIND(H1867,E1867)+1,FIND(H1867,E1867))</f>
        <v>7</v>
      </c>
      <c r="J1867" s="4">
        <f>IF(H1867="B",G1867*1000000000,IF(H1867="M",G1867*1000000,E1867))</f>
        <v>350000000</v>
      </c>
      <c r="K1867" s="54" t="s">
        <v>720</v>
      </c>
    </row>
    <row r="1868" spans="1:11" ht="39" thickBot="1">
      <c r="A1868" t="str">
        <f t="shared" si="102"/>
        <v xml:space="preserve">AXP </v>
      </c>
      <c r="B1868" s="119" t="s">
        <v>202</v>
      </c>
      <c r="C1868" s="58"/>
      <c r="D1868" s="180" t="s">
        <v>686</v>
      </c>
      <c r="E1868" s="184"/>
      <c r="F1868" s="189"/>
      <c r="G1868" s="106"/>
      <c r="H1868" s="106"/>
      <c r="I1868" s="110"/>
    </row>
    <row r="1869" spans="1:11" ht="20" thickBot="1">
      <c r="A1869" t="str">
        <f t="shared" si="102"/>
        <v>AXP Net change in cash</v>
      </c>
      <c r="B1869" s="119" t="s">
        <v>202</v>
      </c>
      <c r="C1869" s="58" t="s">
        <v>687</v>
      </c>
      <c r="D1869" s="179" t="s">
        <v>687</v>
      </c>
      <c r="E1869" s="187" t="s">
        <v>1070</v>
      </c>
      <c r="F1869" s="188">
        <v>-6.2389000000000001</v>
      </c>
      <c r="G1869" s="106" t="str">
        <f>LEFT(E1869,I1869-1)</f>
        <v>-4.98</v>
      </c>
      <c r="H1869" s="106" t="str">
        <f>RIGHT(E1869,1)</f>
        <v>B</v>
      </c>
      <c r="I1869" s="110">
        <f>IF(FIND(H1869,E1869)=OR(1,2,3,4,5,6,7,8,9,0),FIND(H1869,E1869)+1,FIND(H1869,E1869))</f>
        <v>6</v>
      </c>
      <c r="J1869" s="4">
        <f>IF(H1869="B",G1869*1000000000,IF(H1869="M",G1869*1000000,E1869))</f>
        <v>-4980000000</v>
      </c>
      <c r="K1869" s="54" t="s">
        <v>721</v>
      </c>
    </row>
    <row r="1870" spans="1:11" ht="39" thickBot="1">
      <c r="A1870" t="str">
        <f t="shared" si="102"/>
        <v xml:space="preserve">AXP </v>
      </c>
      <c r="B1870" s="119" t="s">
        <v>202</v>
      </c>
      <c r="C1870" s="58"/>
      <c r="D1870" s="180" t="s">
        <v>688</v>
      </c>
      <c r="E1870" s="184"/>
      <c r="F1870" s="189"/>
      <c r="G1870" s="106"/>
      <c r="H1870" s="106"/>
      <c r="I1870" s="110"/>
    </row>
    <row r="1871" spans="1:11" ht="19">
      <c r="A1871" t="str">
        <f t="shared" si="102"/>
        <v>AXP Free cash flow</v>
      </c>
      <c r="B1871" s="119" t="s">
        <v>202</v>
      </c>
      <c r="C1871" s="58" t="s">
        <v>689</v>
      </c>
      <c r="D1871" s="179" t="s">
        <v>689</v>
      </c>
      <c r="E1871" s="187" t="s">
        <v>664</v>
      </c>
      <c r="F1871" s="187" t="s">
        <v>664</v>
      </c>
      <c r="G1871" s="106" t="str">
        <f>LEFT(E1871,I1871-1)</f>
        <v/>
      </c>
      <c r="H1871" s="106" t="str">
        <f>RIGHT(E1871,1)</f>
        <v>—</v>
      </c>
      <c r="I1871" s="110">
        <f>IF(FIND(H1871,E1871)=OR(1,2,3,4,5,6,7,8,9,0),FIND(H1871,E1871)+1,FIND(H1871,E1871))</f>
        <v>1</v>
      </c>
      <c r="J1871" s="4" t="str">
        <f>IF(H1871="B",G1871*1000000000,IF(H1871="M",G1871*1000000,E1871))</f>
        <v>—</v>
      </c>
      <c r="K1871" s="54" t="s">
        <v>722</v>
      </c>
    </row>
    <row r="1872" spans="1:11" ht="39" thickBot="1">
      <c r="A1872" t="str">
        <f t="shared" si="102"/>
        <v xml:space="preserve">AXP </v>
      </c>
      <c r="B1872" s="119" t="s">
        <v>202</v>
      </c>
      <c r="D1872" s="182" t="s">
        <v>690</v>
      </c>
      <c r="E1872" s="192"/>
      <c r="F1872" s="192"/>
    </row>
    <row r="1875" spans="1:11" ht="28">
      <c r="C1875" s="101" t="s">
        <v>818</v>
      </c>
    </row>
    <row r="1876" spans="1:11">
      <c r="A1876" t="str">
        <f t="shared" ref="A1876" si="104">_xlfn.CONCAT(B1876,C1876)</f>
        <v>TRV Web</v>
      </c>
      <c r="B1876" t="s">
        <v>208</v>
      </c>
      <c r="C1876" t="s">
        <v>850</v>
      </c>
      <c r="D1876" s="121" t="s">
        <v>819</v>
      </c>
    </row>
    <row r="1877" spans="1:11" ht="19" thickBot="1"/>
    <row r="1878" spans="1:11" ht="27" thickBot="1">
      <c r="A1878" t="str">
        <f t="shared" ref="A1878:A1927" si="105">_xlfn.CONCAT(B1878,C1878)</f>
        <v>TRV Income Statement</v>
      </c>
      <c r="B1878" s="119" t="s">
        <v>208</v>
      </c>
      <c r="C1878" s="57" t="s">
        <v>705</v>
      </c>
      <c r="D1878" s="183" t="s">
        <v>650</v>
      </c>
      <c r="E1878" s="181" t="s">
        <v>1540</v>
      </c>
      <c r="F1878" s="185" t="s">
        <v>651</v>
      </c>
    </row>
    <row r="1879" spans="1:11" ht="19" customHeight="1" thickBot="1">
      <c r="A1879" t="str">
        <f t="shared" si="105"/>
        <v xml:space="preserve">TRV </v>
      </c>
      <c r="B1879" s="119" t="s">
        <v>208</v>
      </c>
      <c r="C1879" s="58"/>
      <c r="D1879" s="184"/>
      <c r="E1879" s="178" t="s">
        <v>1594</v>
      </c>
      <c r="F1879" s="186"/>
    </row>
    <row r="1880" spans="1:11" ht="20" thickBot="1">
      <c r="A1880" t="str">
        <f t="shared" si="105"/>
        <v>TRV Sales</v>
      </c>
      <c r="B1880" s="119" t="s">
        <v>208</v>
      </c>
      <c r="C1880" s="58" t="s">
        <v>124</v>
      </c>
      <c r="D1880" s="179" t="s">
        <v>652</v>
      </c>
      <c r="E1880" s="187" t="s">
        <v>1595</v>
      </c>
      <c r="F1880" s="188">
        <v>9.8900000000000002E-2</v>
      </c>
      <c r="G1880" s="106" t="str">
        <f>LEFT(E1880,I1880-1)</f>
        <v>12.01</v>
      </c>
      <c r="H1880" s="106" t="str">
        <f>RIGHT(E1880,1)</f>
        <v>B</v>
      </c>
      <c r="I1880" s="110">
        <f>IF(FIND(H1880,E1880)=OR(1,2,3,4,5,6,7,8,9,0),FIND(H1880,E1880)+1,FIND(H1880,E1880))</f>
        <v>6</v>
      </c>
      <c r="J1880" s="4">
        <f>IF(H1880="B",G1880*1000000000,IF(H1880="M",G1880*1000000,E1880))</f>
        <v>12010000000</v>
      </c>
      <c r="K1880" s="54" t="s">
        <v>691</v>
      </c>
    </row>
    <row r="1881" spans="1:11" ht="58" thickBot="1">
      <c r="A1881" t="str">
        <f t="shared" si="105"/>
        <v xml:space="preserve">TRV </v>
      </c>
      <c r="B1881" s="119" t="s">
        <v>208</v>
      </c>
      <c r="C1881" s="58"/>
      <c r="D1881" s="180" t="s">
        <v>653</v>
      </c>
      <c r="E1881" s="184"/>
      <c r="F1881" s="189"/>
      <c r="G1881" s="106"/>
      <c r="H1881" s="106"/>
      <c r="I1881" s="110"/>
      <c r="K1881" s="54" t="s">
        <v>692</v>
      </c>
    </row>
    <row r="1882" spans="1:11" ht="20" thickBot="1">
      <c r="A1882" t="str">
        <f t="shared" si="105"/>
        <v>TRV Operating expense</v>
      </c>
      <c r="B1882" s="119" t="s">
        <v>208</v>
      </c>
      <c r="C1882" s="58" t="s">
        <v>654</v>
      </c>
      <c r="D1882" s="179" t="s">
        <v>654</v>
      </c>
      <c r="E1882" s="187" t="s">
        <v>1498</v>
      </c>
      <c r="F1882" s="188">
        <v>0.14430000000000001</v>
      </c>
      <c r="G1882" s="106" t="str">
        <f>LEFT(E1882,I1882-1)</f>
        <v>1.48</v>
      </c>
      <c r="H1882" s="106" t="str">
        <f>RIGHT(E1882,1)</f>
        <v>B</v>
      </c>
      <c r="I1882" s="110">
        <f>IF(FIND(H1882,E1882)=OR(1,2,3,4,5,6,7,8,9,0),FIND(H1882,E1882)+1,FIND(H1882,E1882))</f>
        <v>5</v>
      </c>
      <c r="J1882" s="4">
        <f>IF(H1882="B",G1882*1000000000,IF(H1882="M",G1882*1000000,E1882))</f>
        <v>1480000000</v>
      </c>
      <c r="K1882" s="54" t="s">
        <v>693</v>
      </c>
    </row>
    <row r="1883" spans="1:11" ht="39" thickBot="1">
      <c r="A1883" t="str">
        <f t="shared" si="105"/>
        <v xml:space="preserve">TRV </v>
      </c>
      <c r="B1883" s="119" t="s">
        <v>208</v>
      </c>
      <c r="C1883" s="58"/>
      <c r="D1883" s="180" t="s">
        <v>655</v>
      </c>
      <c r="E1883" s="184"/>
      <c r="F1883" s="189"/>
      <c r="G1883" s="106"/>
      <c r="H1883" s="106"/>
      <c r="I1883" s="110"/>
      <c r="K1883" s="54" t="s">
        <v>694</v>
      </c>
    </row>
    <row r="1884" spans="1:11" ht="20" thickBot="1">
      <c r="A1884" t="str">
        <f t="shared" si="105"/>
        <v>TRV Net income</v>
      </c>
      <c r="B1884" s="119" t="s">
        <v>208</v>
      </c>
      <c r="C1884" s="58" t="s">
        <v>656</v>
      </c>
      <c r="D1884" s="179" t="s">
        <v>656</v>
      </c>
      <c r="E1884" s="187" t="s">
        <v>1596</v>
      </c>
      <c r="F1884" s="188">
        <v>0.28039999999999998</v>
      </c>
      <c r="G1884" s="106" t="str">
        <f>LEFT(E1884,I1884-1)</f>
        <v>2.08</v>
      </c>
      <c r="H1884" s="106" t="str">
        <f>RIGHT(E1884,1)</f>
        <v>B</v>
      </c>
      <c r="I1884" s="110">
        <f>IF(FIND(H1884,E1884)=OR(1,2,3,4,5,6,7,8,9,0),FIND(H1884,E1884)+1,FIND(H1884,E1884))</f>
        <v>5</v>
      </c>
      <c r="J1884" s="4">
        <f>IF(H1884="B",G1884*1000000000,IF(H1884="M",G1884*1000000,E1884))</f>
        <v>2080000000</v>
      </c>
      <c r="K1884" s="54" t="s">
        <v>33</v>
      </c>
    </row>
    <row r="1885" spans="1:11" ht="58" thickBot="1">
      <c r="A1885" t="str">
        <f t="shared" si="105"/>
        <v xml:space="preserve">TRV </v>
      </c>
      <c r="B1885" s="119" t="s">
        <v>208</v>
      </c>
      <c r="C1885" s="58"/>
      <c r="D1885" s="180" t="s">
        <v>657</v>
      </c>
      <c r="E1885" s="184"/>
      <c r="F1885" s="189"/>
      <c r="G1885" s="106"/>
      <c r="H1885" s="106"/>
      <c r="I1885" s="110"/>
      <c r="K1885" s="54" t="s">
        <v>695</v>
      </c>
    </row>
    <row r="1886" spans="1:11" ht="20" thickBot="1">
      <c r="A1886" t="str">
        <f t="shared" si="105"/>
        <v>TRV Net profit margin</v>
      </c>
      <c r="B1886" s="119" t="s">
        <v>208</v>
      </c>
      <c r="C1886" s="58" t="s">
        <v>658</v>
      </c>
      <c r="D1886" s="179" t="s">
        <v>658</v>
      </c>
      <c r="E1886" s="187">
        <v>17.34</v>
      </c>
      <c r="F1886" s="188">
        <v>0.1653</v>
      </c>
      <c r="G1886" s="106" t="str">
        <f>LEFT(E1886,I1886-1)</f>
        <v>17.3</v>
      </c>
      <c r="H1886" s="106" t="str">
        <f>RIGHT(E1886,1)</f>
        <v>4</v>
      </c>
      <c r="I1886" s="110">
        <f>IF(FIND(H1886,E1886)=OR(1,2,3,4,5,6,7,8,9,0),FIND(H1886,E1886)+1,FIND(H1886,E1886))</f>
        <v>5</v>
      </c>
      <c r="J1886" s="4">
        <f>IF(H1886="B",G1886*1000000000,IF(H1886="M",G1886*1000000,E1886))</f>
        <v>17.34</v>
      </c>
      <c r="K1886" s="54" t="s">
        <v>696</v>
      </c>
    </row>
    <row r="1887" spans="1:11" ht="39" thickBot="1">
      <c r="A1887" t="str">
        <f t="shared" si="105"/>
        <v xml:space="preserve">TRV </v>
      </c>
      <c r="B1887" s="119" t="s">
        <v>208</v>
      </c>
      <c r="C1887" s="58"/>
      <c r="D1887" s="180" t="s">
        <v>659</v>
      </c>
      <c r="E1887" s="184"/>
      <c r="F1887" s="189"/>
      <c r="G1887" s="106"/>
      <c r="H1887" s="106"/>
      <c r="I1887" s="110"/>
      <c r="K1887" s="54" t="s">
        <v>697</v>
      </c>
    </row>
    <row r="1888" spans="1:11" ht="20" thickBot="1">
      <c r="A1888" t="str">
        <f t="shared" si="105"/>
        <v>TRV EPS</v>
      </c>
      <c r="B1888" s="119" t="s">
        <v>208</v>
      </c>
      <c r="C1888" s="58" t="s">
        <v>113</v>
      </c>
      <c r="D1888" s="179" t="s">
        <v>112</v>
      </c>
      <c r="E1888" s="187">
        <v>9.15</v>
      </c>
      <c r="F1888" s="188">
        <v>0.30530000000000002</v>
      </c>
      <c r="G1888" s="106" t="str">
        <f>LEFT(E1888,I1888-1)</f>
        <v>9.1</v>
      </c>
      <c r="H1888" s="106" t="str">
        <f>RIGHT(E1888,1)</f>
        <v>5</v>
      </c>
      <c r="I1888" s="110">
        <f>IF(FIND(H1888,E1888)=OR(1,2,3,4,5,6,7,8,9,0),FIND(H1888,E1888)+1,FIND(H1888,E1888))</f>
        <v>4</v>
      </c>
      <c r="J1888" s="4">
        <f>IF(H1888="B",G1888*1000000000,IF(H1888="M",G1888*1000000,E1888))</f>
        <v>9.15</v>
      </c>
      <c r="K1888" s="54" t="s">
        <v>698</v>
      </c>
    </row>
    <row r="1889" spans="1:11" ht="39" thickBot="1">
      <c r="A1889" t="str">
        <f t="shared" si="105"/>
        <v xml:space="preserve">TRV </v>
      </c>
      <c r="B1889" s="119" t="s">
        <v>208</v>
      </c>
      <c r="C1889" s="58"/>
      <c r="D1889" s="180" t="s">
        <v>660</v>
      </c>
      <c r="E1889" s="184"/>
      <c r="F1889" s="189"/>
      <c r="G1889" s="106"/>
      <c r="H1889" s="106"/>
      <c r="I1889" s="110"/>
      <c r="K1889" s="54" t="s">
        <v>699</v>
      </c>
    </row>
    <row r="1890" spans="1:11" ht="20" thickBot="1">
      <c r="A1890" t="str">
        <f t="shared" si="105"/>
        <v>TRV EBITDA</v>
      </c>
      <c r="B1890" s="119" t="s">
        <v>208</v>
      </c>
      <c r="C1890" s="58" t="s">
        <v>126</v>
      </c>
      <c r="D1890" s="179" t="s">
        <v>126</v>
      </c>
      <c r="E1890" s="187" t="s">
        <v>1597</v>
      </c>
      <c r="F1890" s="188">
        <v>0.24840000000000001</v>
      </c>
      <c r="G1890" s="106" t="str">
        <f>LEFT(E1890,I1890-1)</f>
        <v>2.86</v>
      </c>
      <c r="H1890" s="106" t="str">
        <f>RIGHT(E1890,1)</f>
        <v>B</v>
      </c>
      <c r="I1890" s="110">
        <f>IF(FIND(H1890,E1890)=OR(1,2,3,4,5,6,7,8,9,0),FIND(H1890,E1890)+1,FIND(H1890,E1890))</f>
        <v>5</v>
      </c>
      <c r="J1890" s="4">
        <f>IF(H1890="B",G1890*1000000000,IF(H1890="M",G1890*1000000,E1890))</f>
        <v>2860000000</v>
      </c>
      <c r="K1890" s="54" t="s">
        <v>126</v>
      </c>
    </row>
    <row r="1891" spans="1:11" ht="77" thickBot="1">
      <c r="A1891" t="str">
        <f t="shared" si="105"/>
        <v xml:space="preserve">TRV </v>
      </c>
      <c r="B1891" s="119" t="s">
        <v>208</v>
      </c>
      <c r="C1891" s="58"/>
      <c r="D1891" s="180" t="s">
        <v>661</v>
      </c>
      <c r="E1891" s="184"/>
      <c r="F1891" s="189"/>
      <c r="G1891" s="106"/>
      <c r="H1891" s="106"/>
      <c r="I1891" s="110"/>
      <c r="K1891" s="54" t="s">
        <v>700</v>
      </c>
    </row>
    <row r="1892" spans="1:11" ht="20" thickBot="1">
      <c r="A1892" t="str">
        <f t="shared" si="105"/>
        <v>TRV Tax</v>
      </c>
      <c r="B1892" s="119" t="s">
        <v>208</v>
      </c>
      <c r="C1892" s="58" t="s">
        <v>725</v>
      </c>
      <c r="D1892" s="179" t="s">
        <v>662</v>
      </c>
      <c r="E1892" s="190">
        <v>0.19739999999999999</v>
      </c>
      <c r="F1892" s="187" t="s">
        <v>664</v>
      </c>
      <c r="G1892" s="106" t="str">
        <f>LEFT(E1892,I1892-1)</f>
        <v>0.197</v>
      </c>
      <c r="H1892" s="106" t="str">
        <f>RIGHT(E1892,1)</f>
        <v>4</v>
      </c>
      <c r="I1892" s="110">
        <f>IF(FIND(H1892,E1892)=OR(1,2,3,4,5,6,7,8,9,0),FIND(H1892,E1892)+1,FIND(H1892,E1892))</f>
        <v>6</v>
      </c>
      <c r="J1892" s="4">
        <f>IF(H1892="B",G1892*1000000000,IF(H1892="M",G1892*1000000,E1892))</f>
        <v>0.19739999999999999</v>
      </c>
      <c r="K1892" s="54" t="s">
        <v>701</v>
      </c>
    </row>
    <row r="1893" spans="1:11" ht="20" thickBot="1">
      <c r="A1893" t="str">
        <f t="shared" si="105"/>
        <v xml:space="preserve">TRV </v>
      </c>
      <c r="B1893" s="119" t="s">
        <v>208</v>
      </c>
      <c r="C1893" s="58"/>
      <c r="D1893" s="182" t="s">
        <v>663</v>
      </c>
      <c r="E1893" s="191"/>
      <c r="F1893" s="192"/>
      <c r="G1893" s="107"/>
      <c r="H1893" s="107"/>
      <c r="I1893" s="111"/>
    </row>
    <row r="1894" spans="1:11" ht="19" thickBot="1">
      <c r="A1894" t="str">
        <f t="shared" si="105"/>
        <v xml:space="preserve">TRV </v>
      </c>
      <c r="B1894" s="119" t="s">
        <v>208</v>
      </c>
      <c r="C1894" s="58"/>
    </row>
    <row r="1895" spans="1:11" ht="27" thickBot="1">
      <c r="A1895" t="str">
        <f t="shared" si="105"/>
        <v>TRV Balance Sheet</v>
      </c>
      <c r="B1895" s="119" t="s">
        <v>208</v>
      </c>
      <c r="C1895" s="57" t="s">
        <v>706</v>
      </c>
      <c r="D1895" s="183" t="s">
        <v>650</v>
      </c>
      <c r="E1895" s="181" t="s">
        <v>1540</v>
      </c>
      <c r="F1895" s="185" t="s">
        <v>651</v>
      </c>
      <c r="G1895" s="105"/>
      <c r="H1895" s="105"/>
      <c r="I1895" s="109"/>
    </row>
    <row r="1896" spans="1:11" ht="19" customHeight="1" thickBot="1">
      <c r="A1896" t="str">
        <f t="shared" si="105"/>
        <v xml:space="preserve">TRV </v>
      </c>
      <c r="B1896" s="119" t="s">
        <v>208</v>
      </c>
      <c r="C1896" s="58"/>
      <c r="D1896" s="184"/>
      <c r="E1896" s="178" t="s">
        <v>1594</v>
      </c>
      <c r="F1896" s="186"/>
      <c r="G1896" s="105"/>
      <c r="H1896" s="105"/>
      <c r="I1896" s="109"/>
    </row>
    <row r="1897" spans="1:11" ht="20" thickBot="1">
      <c r="A1897" t="str">
        <f t="shared" si="105"/>
        <v>TRV Cash and short-term investments</v>
      </c>
      <c r="B1897" s="119" t="s">
        <v>208</v>
      </c>
      <c r="C1897" s="58" t="s">
        <v>665</v>
      </c>
      <c r="D1897" s="179" t="s">
        <v>665</v>
      </c>
      <c r="E1897" s="187" t="s">
        <v>1236</v>
      </c>
      <c r="F1897" s="188">
        <v>0</v>
      </c>
      <c r="G1897" s="106" t="str">
        <f>LEFT(E1897,I1897-1)</f>
        <v>5.79</v>
      </c>
      <c r="H1897" s="106" t="str">
        <f>RIGHT(E1897,1)</f>
        <v>B</v>
      </c>
      <c r="I1897" s="110">
        <f>IF(FIND(H1897,E1897)=OR(1,2,3,4,5,6,7,8,9,0),FIND(H1897,E1897)+1,FIND(H1897,E1897))</f>
        <v>5</v>
      </c>
      <c r="J1897" s="4">
        <f t="shared" ref="J1897:J1898" si="106">IF(H1897="B",G1897*1000000000,IF(H1897="M",G1897*1000000,E1897))</f>
        <v>5790000000</v>
      </c>
      <c r="K1897" s="54" t="s">
        <v>702</v>
      </c>
    </row>
    <row r="1898" spans="1:11" ht="39" thickBot="1">
      <c r="A1898" t="str">
        <f t="shared" si="105"/>
        <v xml:space="preserve">TRV </v>
      </c>
      <c r="B1898" s="119" t="s">
        <v>208</v>
      </c>
      <c r="C1898" s="58"/>
      <c r="D1898" s="180" t="s">
        <v>666</v>
      </c>
      <c r="E1898" s="184"/>
      <c r="F1898" s="189"/>
      <c r="G1898" s="106"/>
      <c r="H1898" s="106"/>
      <c r="I1898" s="110"/>
      <c r="J1898" s="4">
        <f t="shared" si="106"/>
        <v>0</v>
      </c>
    </row>
    <row r="1899" spans="1:11" ht="20" thickBot="1">
      <c r="A1899" t="str">
        <f t="shared" si="105"/>
        <v>TRV Total assets</v>
      </c>
      <c r="B1899" s="119" t="s">
        <v>208</v>
      </c>
      <c r="C1899" s="58" t="s">
        <v>667</v>
      </c>
      <c r="D1899" s="179" t="s">
        <v>667</v>
      </c>
      <c r="E1899" s="187" t="s">
        <v>1598</v>
      </c>
      <c r="F1899" s="188">
        <v>0</v>
      </c>
      <c r="G1899" s="106" t="str">
        <f>LEFT(E1899,I1899-1)</f>
        <v>125.98</v>
      </c>
      <c r="H1899" s="106" t="str">
        <f>RIGHT(E1899,1)</f>
        <v>B</v>
      </c>
      <c r="I1899" s="110">
        <f>IF(FIND(H1899,E1899)=OR(1,2,3,4,5,6,7,8,9,0),FIND(H1899,E1899)+1,FIND(H1899,E1899))</f>
        <v>7</v>
      </c>
      <c r="K1899" s="54" t="s">
        <v>703</v>
      </c>
    </row>
    <row r="1900" spans="1:11" ht="20" thickBot="1">
      <c r="A1900" t="str">
        <f t="shared" si="105"/>
        <v xml:space="preserve">TRV </v>
      </c>
      <c r="B1900" s="119" t="s">
        <v>208</v>
      </c>
      <c r="C1900" s="58"/>
      <c r="D1900" s="180" t="s">
        <v>668</v>
      </c>
      <c r="E1900" s="184"/>
      <c r="F1900" s="189"/>
      <c r="G1900" s="106"/>
      <c r="H1900" s="106"/>
      <c r="I1900" s="110"/>
    </row>
    <row r="1901" spans="1:11" ht="20" thickBot="1">
      <c r="A1901" t="str">
        <f t="shared" si="105"/>
        <v>TRV Total debt</v>
      </c>
      <c r="B1901" s="119" t="s">
        <v>208</v>
      </c>
      <c r="C1901" s="58" t="s">
        <v>723</v>
      </c>
      <c r="D1901" s="179" t="s">
        <v>669</v>
      </c>
      <c r="E1901" s="187" t="s">
        <v>1599</v>
      </c>
      <c r="F1901" s="188">
        <v>0</v>
      </c>
      <c r="G1901" s="106" t="str">
        <f>LEFT(E1901,I1901-1)</f>
        <v>101.06</v>
      </c>
      <c r="H1901" s="106" t="str">
        <f>RIGHT(E1901,1)</f>
        <v>B</v>
      </c>
      <c r="I1901" s="110">
        <f>IF(FIND(H1901,E1901)=OR(1,2,3,4,5,6,7,8,9,0),FIND(H1901,E1901)+1,FIND(H1901,E1901))</f>
        <v>7</v>
      </c>
      <c r="J1901" s="4">
        <f>IF(H1901="B",G1901*1000000000,IF(H1901="M",G1901*1000000,E1901))</f>
        <v>101060000000</v>
      </c>
      <c r="K1901" s="54" t="s">
        <v>704</v>
      </c>
    </row>
    <row r="1902" spans="1:11" ht="20" thickBot="1">
      <c r="A1902" t="str">
        <f t="shared" si="105"/>
        <v xml:space="preserve">TRV </v>
      </c>
      <c r="B1902" s="119" t="s">
        <v>208</v>
      </c>
      <c r="C1902" s="58"/>
      <c r="D1902" s="180" t="s">
        <v>670</v>
      </c>
      <c r="E1902" s="184"/>
      <c r="F1902" s="189"/>
      <c r="G1902" s="106"/>
      <c r="H1902" s="106"/>
      <c r="I1902" s="110"/>
    </row>
    <row r="1903" spans="1:11" ht="20" thickBot="1">
      <c r="A1903" t="str">
        <f t="shared" si="105"/>
        <v>TRV Total equity</v>
      </c>
      <c r="B1903" s="119" t="s">
        <v>208</v>
      </c>
      <c r="C1903" s="58" t="s">
        <v>671</v>
      </c>
      <c r="D1903" s="179" t="s">
        <v>671</v>
      </c>
      <c r="E1903" s="187" t="s">
        <v>1600</v>
      </c>
      <c r="F1903" s="187" t="s">
        <v>664</v>
      </c>
      <c r="G1903" s="106" t="str">
        <f>LEFT(E1903,I1903-1)</f>
        <v>24.92</v>
      </c>
      <c r="H1903" s="106" t="str">
        <f>RIGHT(E1903,1)</f>
        <v>B</v>
      </c>
      <c r="I1903" s="110">
        <f>IF(FIND(H1903,E1903)=OR(1,2,3,4,5,6,7,8,9,0),FIND(H1903,E1903)+1,FIND(H1903,E1903))</f>
        <v>6</v>
      </c>
      <c r="J1903" s="4">
        <f>IF(H1903="B",G1903*1000000000,IF(H1903="M",G1903*1000000,E1903))</f>
        <v>24920000000</v>
      </c>
      <c r="K1903" s="54" t="s">
        <v>713</v>
      </c>
    </row>
    <row r="1904" spans="1:11" ht="39" thickBot="1">
      <c r="A1904" t="str">
        <f t="shared" si="105"/>
        <v xml:space="preserve">TRV </v>
      </c>
      <c r="B1904" s="119" t="s">
        <v>208</v>
      </c>
      <c r="C1904" s="58"/>
      <c r="D1904" s="180" t="s">
        <v>672</v>
      </c>
      <c r="E1904" s="184"/>
      <c r="F1904" s="184"/>
      <c r="G1904" s="107"/>
      <c r="H1904" s="107"/>
      <c r="I1904" s="111"/>
    </row>
    <row r="1905" spans="1:11" ht="20" thickBot="1">
      <c r="A1905" t="str">
        <f t="shared" si="105"/>
        <v>TRV Shares outstanding</v>
      </c>
      <c r="B1905" s="119" t="s">
        <v>208</v>
      </c>
      <c r="C1905" s="58" t="s">
        <v>673</v>
      </c>
      <c r="D1905" s="179" t="s">
        <v>673</v>
      </c>
      <c r="E1905" s="187" t="s">
        <v>1601</v>
      </c>
      <c r="F1905" s="187" t="s">
        <v>664</v>
      </c>
      <c r="G1905" s="106" t="str">
        <f>LEFT(E1905,I1905-1)</f>
        <v>226.60</v>
      </c>
      <c r="H1905" s="106" t="str">
        <f>RIGHT(E1905,1)</f>
        <v>M</v>
      </c>
      <c r="I1905" s="110">
        <f>IF(FIND(H1905,E1905)=OR(1,2,3,4,5,6,7,8,9,0),FIND(H1905,E1905)+1,FIND(H1905,E1905))</f>
        <v>7</v>
      </c>
      <c r="J1905" s="4">
        <f>IF(H1905="B",G1905*1000000000,IF(H1905="M",G1905*1000000,E1905))</f>
        <v>226600000</v>
      </c>
      <c r="K1905" s="54" t="s">
        <v>714</v>
      </c>
    </row>
    <row r="1906" spans="1:11" ht="39" thickBot="1">
      <c r="A1906" t="str">
        <f t="shared" si="105"/>
        <v xml:space="preserve">TRV </v>
      </c>
      <c r="B1906" s="119" t="s">
        <v>208</v>
      </c>
      <c r="C1906" s="58"/>
      <c r="D1906" s="180" t="s">
        <v>674</v>
      </c>
      <c r="E1906" s="184"/>
      <c r="F1906" s="184"/>
      <c r="G1906" s="107"/>
      <c r="H1906" s="107"/>
      <c r="I1906" s="111"/>
    </row>
    <row r="1907" spans="1:11" ht="20" thickBot="1">
      <c r="A1907" t="str">
        <f t="shared" si="105"/>
        <v>TRV P/BV</v>
      </c>
      <c r="B1907" s="119" t="s">
        <v>208</v>
      </c>
      <c r="C1907" s="58" t="s">
        <v>105</v>
      </c>
      <c r="D1907" s="179" t="s">
        <v>675</v>
      </c>
      <c r="E1907" s="187">
        <v>2.2000000000000002</v>
      </c>
      <c r="F1907" s="187" t="s">
        <v>664</v>
      </c>
      <c r="G1907" s="106" t="str">
        <f>LEFT(E1907,I1907-1)</f>
        <v/>
      </c>
      <c r="H1907" s="106" t="str">
        <f>RIGHT(E1907,1)</f>
        <v>2</v>
      </c>
      <c r="I1907" s="110">
        <f>IF(FIND(H1907,E1907)=OR(1,2,3,4,5,6,7,8,9,0),FIND(H1907,E1907)+1,FIND(H1907,E1907))</f>
        <v>1</v>
      </c>
      <c r="J1907" s="4">
        <f>IF(H1907="B",G1907*1000000000,IF(H1907="M",G1907*1000000,E1907))</f>
        <v>2.2000000000000002</v>
      </c>
      <c r="K1907" s="54" t="s">
        <v>715</v>
      </c>
    </row>
    <row r="1908" spans="1:11" ht="58" thickBot="1">
      <c r="A1908" t="str">
        <f t="shared" si="105"/>
        <v xml:space="preserve">TRV </v>
      </c>
      <c r="B1908" s="119" t="s">
        <v>208</v>
      </c>
      <c r="C1908" s="58"/>
      <c r="D1908" s="180" t="s">
        <v>676</v>
      </c>
      <c r="E1908" s="184"/>
      <c r="F1908" s="184"/>
      <c r="G1908" s="107"/>
      <c r="H1908" s="107"/>
      <c r="I1908" s="111"/>
    </row>
    <row r="1909" spans="1:11" ht="20" thickBot="1">
      <c r="A1909" t="str">
        <f t="shared" si="105"/>
        <v>TRV Return on assets</v>
      </c>
      <c r="B1909" s="119" t="s">
        <v>208</v>
      </c>
      <c r="C1909" s="58" t="s">
        <v>677</v>
      </c>
      <c r="D1909" s="179" t="s">
        <v>677</v>
      </c>
      <c r="E1909" s="190">
        <v>5.1700000000000003E-2</v>
      </c>
      <c r="F1909" s="187" t="s">
        <v>664</v>
      </c>
      <c r="G1909" s="106" t="str">
        <f>LEFT(E1909,I1909-1)</f>
        <v>0.051</v>
      </c>
      <c r="H1909" s="106" t="str">
        <f>RIGHT(E1909,1)</f>
        <v>7</v>
      </c>
      <c r="I1909" s="110">
        <f>IF(FIND(H1909,E1909)=OR(1,2,3,4,5,6,7,8,9,0),FIND(H1909,E1909)+1,FIND(H1909,E1909))</f>
        <v>6</v>
      </c>
      <c r="J1909" s="4">
        <f>IF(H1909="B",G1909*1000000000,IF(H1909="M",G1909*1000000,E1909))</f>
        <v>5.1700000000000003E-2</v>
      </c>
      <c r="K1909" s="54" t="s">
        <v>716</v>
      </c>
    </row>
    <row r="1910" spans="1:11" ht="39" thickBot="1">
      <c r="A1910" t="str">
        <f t="shared" si="105"/>
        <v xml:space="preserve">TRV </v>
      </c>
      <c r="B1910" s="119" t="s">
        <v>208</v>
      </c>
      <c r="C1910" s="58"/>
      <c r="D1910" s="180" t="s">
        <v>678</v>
      </c>
      <c r="E1910" s="193"/>
      <c r="F1910" s="184"/>
      <c r="G1910" s="107"/>
      <c r="H1910" s="107"/>
      <c r="I1910" s="111"/>
    </row>
    <row r="1911" spans="1:11" ht="20" thickBot="1">
      <c r="A1911" t="str">
        <f t="shared" si="105"/>
        <v>TRV Return on capital</v>
      </c>
      <c r="B1911" s="119" t="s">
        <v>208</v>
      </c>
      <c r="C1911" s="58" t="s">
        <v>679</v>
      </c>
      <c r="D1911" s="179" t="s">
        <v>679</v>
      </c>
      <c r="E1911" s="190">
        <v>0.19600000000000001</v>
      </c>
      <c r="F1911" s="187" t="s">
        <v>664</v>
      </c>
      <c r="G1911" s="106" t="str">
        <f>LEFT(E1911,I1911-1)</f>
        <v>0.19</v>
      </c>
      <c r="H1911" s="106" t="str">
        <f>RIGHT(E1911,1)</f>
        <v>6</v>
      </c>
      <c r="I1911" s="110">
        <f>IF(FIND(H1911,E1911)=OR(1,2,3,4,5,6,7,8,9,0),FIND(H1911,E1911)+1,FIND(H1911,E1911))</f>
        <v>5</v>
      </c>
      <c r="J1911" s="4">
        <f>IF(H1911="B",G1911*1000000000,IF(H1911="M",G1911*1000000,E1911))</f>
        <v>0.19600000000000001</v>
      </c>
      <c r="K1911" s="54" t="s">
        <v>717</v>
      </c>
    </row>
    <row r="1912" spans="1:11" ht="39" thickBot="1">
      <c r="A1912" t="str">
        <f t="shared" si="105"/>
        <v xml:space="preserve">TRV </v>
      </c>
      <c r="B1912" s="119" t="s">
        <v>208</v>
      </c>
      <c r="C1912" s="58"/>
      <c r="D1912" s="182" t="s">
        <v>680</v>
      </c>
      <c r="E1912" s="191"/>
      <c r="F1912" s="192"/>
      <c r="G1912" s="107"/>
      <c r="H1912" s="107"/>
      <c r="I1912" s="111"/>
    </row>
    <row r="1913" spans="1:11" ht="19" thickBot="1">
      <c r="A1913" t="str">
        <f t="shared" si="105"/>
        <v xml:space="preserve">TRV </v>
      </c>
      <c r="B1913" s="119" t="s">
        <v>208</v>
      </c>
      <c r="C1913" s="58"/>
    </row>
    <row r="1914" spans="1:11" ht="27" thickBot="1">
      <c r="A1914" t="str">
        <f t="shared" si="105"/>
        <v>TRV Cash Flow</v>
      </c>
      <c r="B1914" s="119" t="s">
        <v>208</v>
      </c>
      <c r="C1914" s="57" t="s">
        <v>707</v>
      </c>
      <c r="D1914" s="183" t="s">
        <v>650</v>
      </c>
      <c r="E1914" s="181" t="s">
        <v>1540</v>
      </c>
      <c r="F1914" s="185" t="s">
        <v>651</v>
      </c>
      <c r="G1914" s="105"/>
      <c r="H1914" s="105"/>
      <c r="I1914" s="109"/>
    </row>
    <row r="1915" spans="1:11" ht="19" customHeight="1" thickBot="1">
      <c r="A1915" t="str">
        <f t="shared" si="105"/>
        <v xml:space="preserve">TRV </v>
      </c>
      <c r="B1915" s="119" t="s">
        <v>208</v>
      </c>
      <c r="C1915" s="58"/>
      <c r="D1915" s="184"/>
      <c r="E1915" s="178" t="s">
        <v>1594</v>
      </c>
      <c r="F1915" s="186"/>
      <c r="G1915" s="105"/>
      <c r="H1915" s="105"/>
      <c r="I1915" s="109"/>
    </row>
    <row r="1916" spans="1:11" ht="20" thickBot="1">
      <c r="A1916" t="str">
        <f t="shared" si="105"/>
        <v>TRV Net income</v>
      </c>
      <c r="B1916" s="119" t="s">
        <v>208</v>
      </c>
      <c r="C1916" s="58" t="s">
        <v>656</v>
      </c>
      <c r="D1916" s="179" t="s">
        <v>656</v>
      </c>
      <c r="E1916" s="187" t="s">
        <v>1596</v>
      </c>
      <c r="F1916" s="188">
        <v>0.28039999999999998</v>
      </c>
      <c r="G1916" s="106" t="str">
        <f>LEFT(E1916,I1916-1)</f>
        <v>2.08</v>
      </c>
      <c r="H1916" s="106" t="str">
        <f>RIGHT(E1916,1)</f>
        <v>B</v>
      </c>
      <c r="I1916" s="110">
        <f>IF(FIND(H1916,E1916)=OR(1,2,3,4,5,6,7,8,9,0),FIND(H1916,E1916)+1,FIND(H1916,E1916))</f>
        <v>5</v>
      </c>
      <c r="J1916" s="4">
        <f>IF(H1916="B",G1916*1000000000,IF(H1916="M",G1916*1000000,E1916))</f>
        <v>2080000000</v>
      </c>
      <c r="K1916" s="54" t="s">
        <v>33</v>
      </c>
    </row>
    <row r="1917" spans="1:11" ht="39" thickBot="1">
      <c r="A1917" t="str">
        <f t="shared" si="105"/>
        <v xml:space="preserve">TRV </v>
      </c>
      <c r="B1917" s="119" t="s">
        <v>208</v>
      </c>
      <c r="C1917" s="58"/>
      <c r="D1917" s="180" t="s">
        <v>657</v>
      </c>
      <c r="E1917" s="184"/>
      <c r="F1917" s="189"/>
      <c r="G1917" s="106"/>
      <c r="H1917" s="106"/>
      <c r="I1917" s="110"/>
    </row>
    <row r="1918" spans="1:11" ht="20" thickBot="1">
      <c r="A1918" t="str">
        <f t="shared" si="105"/>
        <v>TRV Cash from operations</v>
      </c>
      <c r="B1918" s="119" t="s">
        <v>208</v>
      </c>
      <c r="C1918" s="58" t="s">
        <v>681</v>
      </c>
      <c r="D1918" s="179" t="s">
        <v>681</v>
      </c>
      <c r="E1918" s="187" t="s">
        <v>1602</v>
      </c>
      <c r="F1918" s="188">
        <v>-1.9E-2</v>
      </c>
      <c r="G1918" s="106" t="str">
        <f>LEFT(E1918,I1918-1)</f>
        <v>2.06</v>
      </c>
      <c r="H1918" s="106" t="str">
        <f>RIGHT(E1918,1)</f>
        <v>B</v>
      </c>
      <c r="I1918" s="110">
        <f>IF(FIND(H1918,E1918)=OR(1,2,3,4,5,6,7,8,9,0),FIND(H1918,E1918)+1,FIND(H1918,E1918))</f>
        <v>5</v>
      </c>
      <c r="J1918" s="4">
        <f>IF(H1918="B",G1918*1000000000,IF(H1918="M",G1918*1000000,E1918))</f>
        <v>2060000000</v>
      </c>
      <c r="K1918" s="54" t="s">
        <v>718</v>
      </c>
    </row>
    <row r="1919" spans="1:11" ht="20" thickBot="1">
      <c r="A1919" t="str">
        <f t="shared" si="105"/>
        <v xml:space="preserve">TRV </v>
      </c>
      <c r="B1919" s="119" t="s">
        <v>208</v>
      </c>
      <c r="C1919" s="58"/>
      <c r="D1919" s="180" t="s">
        <v>682</v>
      </c>
      <c r="E1919" s="184"/>
      <c r="F1919" s="189"/>
      <c r="G1919" s="106"/>
      <c r="H1919" s="106"/>
      <c r="I1919" s="110"/>
    </row>
    <row r="1920" spans="1:11" ht="20" thickBot="1">
      <c r="A1920" t="str">
        <f t="shared" si="105"/>
        <v>TRV Cash from investing</v>
      </c>
      <c r="B1920" s="119" t="s">
        <v>208</v>
      </c>
      <c r="C1920" s="58" t="s">
        <v>683</v>
      </c>
      <c r="D1920" s="179" t="s">
        <v>683</v>
      </c>
      <c r="E1920" s="187" t="s">
        <v>1603</v>
      </c>
      <c r="F1920" s="188">
        <v>5.0999999999999997E-2</v>
      </c>
      <c r="G1920" s="106" t="str">
        <f>LEFT(E1920,I1920-1)</f>
        <v>-1.69</v>
      </c>
      <c r="H1920" s="106" t="str">
        <f>RIGHT(E1920,1)</f>
        <v>B</v>
      </c>
      <c r="I1920" s="110">
        <f>IF(FIND(H1920,E1920)=OR(1,2,3,4,5,6,7,8,9,0),FIND(H1920,E1920)+1,FIND(H1920,E1920))</f>
        <v>6</v>
      </c>
      <c r="J1920" s="4">
        <f>IF(H1920="B",G1920*1000000000,IF(H1920="M",G1920*1000000,E1920))</f>
        <v>-1690000000</v>
      </c>
      <c r="K1920" s="54" t="s">
        <v>719</v>
      </c>
    </row>
    <row r="1921" spans="1:11" ht="39" thickBot="1">
      <c r="A1921" t="str">
        <f t="shared" si="105"/>
        <v xml:space="preserve">TRV </v>
      </c>
      <c r="B1921" s="119" t="s">
        <v>208</v>
      </c>
      <c r="C1921" s="58"/>
      <c r="D1921" s="180" t="s">
        <v>684</v>
      </c>
      <c r="E1921" s="184"/>
      <c r="F1921" s="189"/>
      <c r="G1921" s="106"/>
      <c r="H1921" s="106"/>
      <c r="I1921" s="110"/>
    </row>
    <row r="1922" spans="1:11" ht="20" thickBot="1">
      <c r="A1922" t="str">
        <f t="shared" si="105"/>
        <v>TRV Cash from financing</v>
      </c>
      <c r="B1922" s="119" t="s">
        <v>208</v>
      </c>
      <c r="C1922" s="58" t="s">
        <v>685</v>
      </c>
      <c r="D1922" s="179" t="s">
        <v>685</v>
      </c>
      <c r="E1922" s="187" t="s">
        <v>1604</v>
      </c>
      <c r="F1922" s="188">
        <v>-0.54579999999999995</v>
      </c>
      <c r="G1922" s="106" t="str">
        <f>LEFT(E1922,I1922-1)</f>
        <v>-422.00</v>
      </c>
      <c r="H1922" s="106" t="str">
        <f>RIGHT(E1922,1)</f>
        <v>M</v>
      </c>
      <c r="I1922" s="110">
        <f>IF(FIND(H1922,E1922)=OR(1,2,3,4,5,6,7,8,9,0),FIND(H1922,E1922)+1,FIND(H1922,E1922))</f>
        <v>8</v>
      </c>
      <c r="J1922" s="4">
        <f>IF(H1922="B",G1922*1000000000,IF(H1922="M",G1922*1000000,E1922))</f>
        <v>-422000000</v>
      </c>
      <c r="K1922" s="54" t="s">
        <v>720</v>
      </c>
    </row>
    <row r="1923" spans="1:11" ht="39" thickBot="1">
      <c r="A1923" t="str">
        <f t="shared" si="105"/>
        <v xml:space="preserve">TRV </v>
      </c>
      <c r="B1923" s="119" t="s">
        <v>208</v>
      </c>
      <c r="C1923" s="58"/>
      <c r="D1923" s="180" t="s">
        <v>686</v>
      </c>
      <c r="E1923" s="184"/>
      <c r="F1923" s="189"/>
      <c r="G1923" s="106"/>
      <c r="H1923" s="106"/>
      <c r="I1923" s="110"/>
    </row>
    <row r="1924" spans="1:11" ht="20" thickBot="1">
      <c r="A1924" t="str">
        <f t="shared" si="105"/>
        <v>TRV Net change in cash</v>
      </c>
      <c r="B1924" s="119" t="s">
        <v>208</v>
      </c>
      <c r="C1924" s="58" t="s">
        <v>687</v>
      </c>
      <c r="D1924" s="179" t="s">
        <v>687</v>
      </c>
      <c r="E1924" s="187" t="s">
        <v>1605</v>
      </c>
      <c r="F1924" s="188">
        <v>-2.2806999999999999</v>
      </c>
      <c r="G1924" s="106" t="str">
        <f>LEFT(E1924,I1924-1)</f>
        <v>-73.00</v>
      </c>
      <c r="H1924" s="106" t="str">
        <f>RIGHT(E1924,1)</f>
        <v>M</v>
      </c>
      <c r="I1924" s="110">
        <f>IF(FIND(H1924,E1924)=OR(1,2,3,4,5,6,7,8,9,0),FIND(H1924,E1924)+1,FIND(H1924,E1924))</f>
        <v>7</v>
      </c>
      <c r="J1924" s="4">
        <f>IF(H1924="B",G1924*1000000000,IF(H1924="M",G1924*1000000,E1924))</f>
        <v>-73000000</v>
      </c>
      <c r="K1924" s="54" t="s">
        <v>721</v>
      </c>
    </row>
    <row r="1925" spans="1:11" ht="39" thickBot="1">
      <c r="A1925" t="str">
        <f t="shared" si="105"/>
        <v xml:space="preserve">TRV </v>
      </c>
      <c r="B1925" s="119" t="s">
        <v>208</v>
      </c>
      <c r="C1925" s="58"/>
      <c r="D1925" s="180" t="s">
        <v>688</v>
      </c>
      <c r="E1925" s="184"/>
      <c r="F1925" s="189"/>
      <c r="G1925" s="106"/>
      <c r="H1925" s="106"/>
      <c r="I1925" s="110"/>
    </row>
    <row r="1926" spans="1:11" ht="19">
      <c r="A1926" t="str">
        <f t="shared" si="105"/>
        <v>TRV Free cash flow</v>
      </c>
      <c r="B1926" s="119" t="s">
        <v>208</v>
      </c>
      <c r="C1926" s="58" t="s">
        <v>689</v>
      </c>
      <c r="D1926" s="179" t="s">
        <v>689</v>
      </c>
      <c r="E1926" s="187" t="s">
        <v>1606</v>
      </c>
      <c r="F1926" s="188">
        <v>-1.1525000000000001</v>
      </c>
      <c r="G1926" s="106" t="str">
        <f>LEFT(E1926,I1926-1)</f>
        <v>-555.75</v>
      </c>
      <c r="H1926" s="106" t="str">
        <f>RIGHT(E1926,1)</f>
        <v>M</v>
      </c>
      <c r="I1926" s="110">
        <f>IF(FIND(H1926,E1926)=OR(1,2,3,4,5,6,7,8,9,0),FIND(H1926,E1926)+1,FIND(H1926,E1926))</f>
        <v>8</v>
      </c>
      <c r="J1926" s="4">
        <f>IF(H1926="B",G1926*1000000000,IF(H1926="M",G1926*1000000,E1926))</f>
        <v>-555750000</v>
      </c>
      <c r="K1926" s="54" t="s">
        <v>722</v>
      </c>
    </row>
    <row r="1927" spans="1:11" ht="39" thickBot="1">
      <c r="A1927" t="str">
        <f t="shared" si="105"/>
        <v xml:space="preserve">TRV </v>
      </c>
      <c r="B1927" s="119" t="s">
        <v>208</v>
      </c>
      <c r="D1927" s="182" t="s">
        <v>690</v>
      </c>
      <c r="E1927" s="192"/>
      <c r="F1927" s="194"/>
    </row>
    <row r="1930" spans="1:11" ht="28">
      <c r="C1930" s="101" t="s">
        <v>820</v>
      </c>
    </row>
    <row r="1931" spans="1:11">
      <c r="A1931" t="str">
        <f t="shared" ref="A1931" si="107">_xlfn.CONCAT(B1931,C1931)</f>
        <v>GE Web</v>
      </c>
      <c r="B1931" t="s">
        <v>335</v>
      </c>
      <c r="C1931" t="s">
        <v>850</v>
      </c>
      <c r="D1931" s="121" t="s">
        <v>821</v>
      </c>
    </row>
    <row r="1932" spans="1:11" ht="19" thickBot="1"/>
    <row r="1933" spans="1:11" ht="27" thickBot="1">
      <c r="A1933" t="str">
        <f t="shared" ref="A1933:A1982" si="108">_xlfn.CONCAT(B1933,C1933)</f>
        <v>GE Income Statement</v>
      </c>
      <c r="B1933" s="119" t="s">
        <v>335</v>
      </c>
      <c r="C1933" s="57" t="s">
        <v>705</v>
      </c>
      <c r="D1933" s="183" t="s">
        <v>650</v>
      </c>
      <c r="E1933" s="181" t="s">
        <v>1537</v>
      </c>
      <c r="F1933" s="185" t="s">
        <v>651</v>
      </c>
    </row>
    <row r="1934" spans="1:11" ht="19" thickBot="1">
      <c r="A1934" t="str">
        <f t="shared" si="108"/>
        <v xml:space="preserve">GE </v>
      </c>
      <c r="B1934" s="119" t="s">
        <v>335</v>
      </c>
      <c r="C1934" s="58"/>
      <c r="D1934" s="184"/>
      <c r="E1934" s="178" t="s">
        <v>928</v>
      </c>
      <c r="F1934" s="186"/>
    </row>
    <row r="1935" spans="1:11" ht="20" thickBot="1">
      <c r="A1935" t="str">
        <f t="shared" si="108"/>
        <v>GE Sales</v>
      </c>
      <c r="B1935" s="119" t="s">
        <v>335</v>
      </c>
      <c r="C1935" s="58" t="s">
        <v>124</v>
      </c>
      <c r="D1935" s="179" t="s">
        <v>652</v>
      </c>
      <c r="E1935" s="187" t="s">
        <v>1110</v>
      </c>
      <c r="F1935" s="188">
        <v>5.8099999999999999E-2</v>
      </c>
      <c r="G1935" s="106" t="str">
        <f>LEFT(E1935,I1935-1)</f>
        <v>9.84</v>
      </c>
      <c r="H1935" s="106" t="str">
        <f>RIGHT(E1935,1)</f>
        <v>B</v>
      </c>
      <c r="I1935" s="110">
        <f>IF(FIND(H1935,E1935)=OR(1,2,3,4,5,6,7,8,9,0),FIND(H1935,E1935)+1,FIND(H1935,E1935))</f>
        <v>5</v>
      </c>
      <c r="J1935" s="4">
        <f>IF(H1935="B",G1935*1000000000,IF(H1935="M",G1935*1000000,E1935))</f>
        <v>9840000000</v>
      </c>
      <c r="K1935" s="54" t="s">
        <v>691</v>
      </c>
    </row>
    <row r="1936" spans="1:11" ht="58" thickBot="1">
      <c r="A1936" t="str">
        <f t="shared" si="108"/>
        <v xml:space="preserve">GE </v>
      </c>
      <c r="B1936" s="119" t="s">
        <v>335</v>
      </c>
      <c r="C1936" s="58"/>
      <c r="D1936" s="180" t="s">
        <v>653</v>
      </c>
      <c r="E1936" s="184"/>
      <c r="F1936" s="189"/>
      <c r="G1936" s="106"/>
      <c r="H1936" s="106"/>
      <c r="I1936" s="110"/>
      <c r="K1936" s="54" t="s">
        <v>692</v>
      </c>
    </row>
    <row r="1937" spans="1:11" ht="20" thickBot="1">
      <c r="A1937" t="str">
        <f t="shared" si="108"/>
        <v>GE Operating expense</v>
      </c>
      <c r="B1937" s="119" t="s">
        <v>335</v>
      </c>
      <c r="C1937" s="58" t="s">
        <v>654</v>
      </c>
      <c r="D1937" s="179" t="s">
        <v>654</v>
      </c>
      <c r="E1937" s="187" t="s">
        <v>1111</v>
      </c>
      <c r="F1937" s="188">
        <v>-5.8999999999999997E-2</v>
      </c>
      <c r="G1937" s="106" t="str">
        <f>LEFT(E1937,I1937-1)</f>
        <v>1.13</v>
      </c>
      <c r="H1937" s="106" t="str">
        <f>RIGHT(E1937,1)</f>
        <v>B</v>
      </c>
      <c r="I1937" s="110">
        <f>IF(FIND(H1937,E1937)=OR(1,2,3,4,5,6,7,8,9,0),FIND(H1937,E1937)+1,FIND(H1937,E1937))</f>
        <v>5</v>
      </c>
      <c r="J1937" s="4">
        <f>IF(H1937="B",G1937*1000000000,IF(H1937="M",G1937*1000000,E1937))</f>
        <v>1130000000</v>
      </c>
      <c r="K1937" s="54" t="s">
        <v>693</v>
      </c>
    </row>
    <row r="1938" spans="1:11" ht="39" thickBot="1">
      <c r="A1938" t="str">
        <f t="shared" si="108"/>
        <v xml:space="preserve">GE </v>
      </c>
      <c r="B1938" s="119" t="s">
        <v>335</v>
      </c>
      <c r="C1938" s="58"/>
      <c r="D1938" s="180" t="s">
        <v>655</v>
      </c>
      <c r="E1938" s="184"/>
      <c r="F1938" s="189"/>
      <c r="G1938" s="106"/>
      <c r="H1938" s="106"/>
      <c r="I1938" s="110"/>
      <c r="K1938" s="54" t="s">
        <v>694</v>
      </c>
    </row>
    <row r="1939" spans="1:11" ht="20" thickBot="1">
      <c r="A1939" t="str">
        <f t="shared" si="108"/>
        <v>GE Net income</v>
      </c>
      <c r="B1939" s="119" t="s">
        <v>335</v>
      </c>
      <c r="C1939" s="58" t="s">
        <v>656</v>
      </c>
      <c r="D1939" s="179" t="s">
        <v>656</v>
      </c>
      <c r="E1939" s="187" t="s">
        <v>1112</v>
      </c>
      <c r="F1939" s="188">
        <v>4.2614000000000001</v>
      </c>
      <c r="G1939" s="106" t="str">
        <f>LEFT(E1939,I1939-1)</f>
        <v>1.85</v>
      </c>
      <c r="H1939" s="106" t="str">
        <f>RIGHT(E1939,1)</f>
        <v>B</v>
      </c>
      <c r="I1939" s="110">
        <f>IF(FIND(H1939,E1939)=OR(1,2,3,4,5,6,7,8,9,0),FIND(H1939,E1939)+1,FIND(H1939,E1939))</f>
        <v>5</v>
      </c>
      <c r="J1939" s="4">
        <f>IF(H1939="B",G1939*1000000000,IF(H1939="M",G1939*1000000,E1939))</f>
        <v>1850000000</v>
      </c>
      <c r="K1939" s="54" t="s">
        <v>33</v>
      </c>
    </row>
    <row r="1940" spans="1:11" ht="58" thickBot="1">
      <c r="A1940" t="str">
        <f t="shared" si="108"/>
        <v xml:space="preserve">GE </v>
      </c>
      <c r="B1940" s="119" t="s">
        <v>335</v>
      </c>
      <c r="C1940" s="58"/>
      <c r="D1940" s="180" t="s">
        <v>657</v>
      </c>
      <c r="E1940" s="184"/>
      <c r="F1940" s="189"/>
      <c r="G1940" s="106"/>
      <c r="H1940" s="106"/>
      <c r="I1940" s="110"/>
      <c r="K1940" s="54" t="s">
        <v>695</v>
      </c>
    </row>
    <row r="1941" spans="1:11" ht="20" thickBot="1">
      <c r="A1941" t="str">
        <f t="shared" si="108"/>
        <v>GE Net profit margin</v>
      </c>
      <c r="B1941" s="119" t="s">
        <v>335</v>
      </c>
      <c r="C1941" s="58" t="s">
        <v>658</v>
      </c>
      <c r="D1941" s="179" t="s">
        <v>658</v>
      </c>
      <c r="E1941" s="187">
        <v>18.82</v>
      </c>
      <c r="F1941" s="188">
        <v>3.9788000000000001</v>
      </c>
      <c r="G1941" s="106" t="str">
        <f>LEFT(E1941,I1941-1)</f>
        <v>18.8</v>
      </c>
      <c r="H1941" s="106" t="str">
        <f>RIGHT(E1941,1)</f>
        <v>2</v>
      </c>
      <c r="I1941" s="110">
        <f>IF(FIND(H1941,E1941)=OR(1,2,3,4,5,6,7,8,9,0),FIND(H1941,E1941)+1,FIND(H1941,E1941))</f>
        <v>5</v>
      </c>
      <c r="J1941" s="4">
        <f>IF(H1941="B",G1941*1000000000,IF(H1941="M",G1941*1000000,E1941))</f>
        <v>18.82</v>
      </c>
      <c r="K1941" s="54" t="s">
        <v>696</v>
      </c>
    </row>
    <row r="1942" spans="1:11" ht="39" thickBot="1">
      <c r="A1942" t="str">
        <f t="shared" si="108"/>
        <v xml:space="preserve">GE </v>
      </c>
      <c r="B1942" s="119" t="s">
        <v>335</v>
      </c>
      <c r="C1942" s="58"/>
      <c r="D1942" s="180" t="s">
        <v>659</v>
      </c>
      <c r="E1942" s="184"/>
      <c r="F1942" s="189"/>
      <c r="G1942" s="106"/>
      <c r="H1942" s="106"/>
      <c r="I1942" s="110"/>
      <c r="K1942" s="54" t="s">
        <v>697</v>
      </c>
    </row>
    <row r="1943" spans="1:11" ht="20" thickBot="1">
      <c r="A1943" t="str">
        <f t="shared" si="108"/>
        <v>GE EPS</v>
      </c>
      <c r="B1943" s="119" t="s">
        <v>335</v>
      </c>
      <c r="C1943" s="58" t="s">
        <v>113</v>
      </c>
      <c r="D1943" s="179" t="s">
        <v>112</v>
      </c>
      <c r="E1943" s="187">
        <v>1.1499999999999999</v>
      </c>
      <c r="F1943" s="188">
        <v>0.40239999999999998</v>
      </c>
      <c r="G1943" s="106" t="str">
        <f>LEFT(E1943,I1943-1)</f>
        <v>1.1</v>
      </c>
      <c r="H1943" s="106" t="str">
        <f>RIGHT(E1943,1)</f>
        <v>5</v>
      </c>
      <c r="I1943" s="110">
        <f>IF(FIND(H1943,E1943)=OR(1,2,3,4,5,6,7,8,9,0),FIND(H1943,E1943)+1,FIND(H1943,E1943))</f>
        <v>4</v>
      </c>
      <c r="J1943" s="4">
        <f>IF(H1943="B",G1943*1000000000,IF(H1943="M",G1943*1000000,E1943))</f>
        <v>1.1499999999999999</v>
      </c>
      <c r="K1943" s="54" t="s">
        <v>698</v>
      </c>
    </row>
    <row r="1944" spans="1:11" ht="39" thickBot="1">
      <c r="A1944" t="str">
        <f t="shared" si="108"/>
        <v xml:space="preserve">GE </v>
      </c>
      <c r="B1944" s="119" t="s">
        <v>335</v>
      </c>
      <c r="C1944" s="58"/>
      <c r="D1944" s="180" t="s">
        <v>660</v>
      </c>
      <c r="E1944" s="184"/>
      <c r="F1944" s="189"/>
      <c r="G1944" s="106"/>
      <c r="H1944" s="106"/>
      <c r="I1944" s="110"/>
      <c r="K1944" s="54" t="s">
        <v>699</v>
      </c>
    </row>
    <row r="1945" spans="1:11" ht="20" thickBot="1">
      <c r="A1945" t="str">
        <f t="shared" si="108"/>
        <v>GE EBITDA</v>
      </c>
      <c r="B1945" s="119" t="s">
        <v>335</v>
      </c>
      <c r="C1945" s="58" t="s">
        <v>126</v>
      </c>
      <c r="D1945" s="179" t="s">
        <v>126</v>
      </c>
      <c r="E1945" s="187" t="s">
        <v>1113</v>
      </c>
      <c r="F1945" s="188">
        <v>0.2472</v>
      </c>
      <c r="G1945" s="106" t="str">
        <f>LEFT(E1945,I1945-1)</f>
        <v>2.11</v>
      </c>
      <c r="H1945" s="106" t="str">
        <f>RIGHT(E1945,1)</f>
        <v>B</v>
      </c>
      <c r="I1945" s="110">
        <f>IF(FIND(H1945,E1945)=OR(1,2,3,4,5,6,7,8,9,0),FIND(H1945,E1945)+1,FIND(H1945,E1945))</f>
        <v>5</v>
      </c>
      <c r="J1945" s="4">
        <f>IF(H1945="B",G1945*1000000000,IF(H1945="M",G1945*1000000,E1945))</f>
        <v>2109999999.9999998</v>
      </c>
      <c r="K1945" s="54" t="s">
        <v>126</v>
      </c>
    </row>
    <row r="1946" spans="1:11" ht="77" thickBot="1">
      <c r="A1946" t="str">
        <f t="shared" si="108"/>
        <v xml:space="preserve">GE </v>
      </c>
      <c r="B1946" s="119" t="s">
        <v>335</v>
      </c>
      <c r="C1946" s="58"/>
      <c r="D1946" s="180" t="s">
        <v>661</v>
      </c>
      <c r="E1946" s="184"/>
      <c r="F1946" s="189"/>
      <c r="G1946" s="106"/>
      <c r="H1946" s="106"/>
      <c r="I1946" s="110"/>
      <c r="K1946" s="54" t="s">
        <v>700</v>
      </c>
    </row>
    <row r="1947" spans="1:11" ht="20" thickBot="1">
      <c r="A1947" t="str">
        <f t="shared" si="108"/>
        <v>GE Tax</v>
      </c>
      <c r="B1947" s="119" t="s">
        <v>335</v>
      </c>
      <c r="C1947" s="58" t="s">
        <v>725</v>
      </c>
      <c r="D1947" s="179" t="s">
        <v>662</v>
      </c>
      <c r="E1947" s="190">
        <v>0.1046</v>
      </c>
      <c r="F1947" s="187" t="s">
        <v>664</v>
      </c>
      <c r="G1947" s="106" t="str">
        <f>LEFT(E1947,I1947-1)</f>
        <v>0.104</v>
      </c>
      <c r="H1947" s="106" t="str">
        <f>RIGHT(E1947,1)</f>
        <v>6</v>
      </c>
      <c r="I1947" s="110">
        <f>IF(FIND(H1947,E1947)=OR(1,2,3,4,5,6,7,8,9,0),FIND(H1947,E1947)+1,FIND(H1947,E1947))</f>
        <v>6</v>
      </c>
      <c r="J1947" s="4">
        <f>IF(H1947="B",G1947*1000000000,IF(H1947="M",G1947*1000000,E1947))</f>
        <v>0.1046</v>
      </c>
      <c r="K1947" s="54" t="s">
        <v>701</v>
      </c>
    </row>
    <row r="1948" spans="1:11" ht="20" thickBot="1">
      <c r="A1948" t="str">
        <f t="shared" si="108"/>
        <v xml:space="preserve">GE </v>
      </c>
      <c r="B1948" s="119" t="s">
        <v>335</v>
      </c>
      <c r="C1948" s="58"/>
      <c r="D1948" s="182" t="s">
        <v>663</v>
      </c>
      <c r="E1948" s="191"/>
      <c r="F1948" s="192"/>
      <c r="G1948" s="107"/>
      <c r="H1948" s="107"/>
      <c r="I1948" s="111"/>
    </row>
    <row r="1949" spans="1:11" ht="19" thickBot="1">
      <c r="A1949" t="str">
        <f t="shared" si="108"/>
        <v xml:space="preserve">GE </v>
      </c>
      <c r="B1949" s="119" t="s">
        <v>335</v>
      </c>
      <c r="C1949" s="58"/>
    </row>
    <row r="1950" spans="1:11" ht="27" thickBot="1">
      <c r="A1950" t="str">
        <f t="shared" si="108"/>
        <v>GE Balance Sheet</v>
      </c>
      <c r="B1950" s="119" t="s">
        <v>335</v>
      </c>
      <c r="C1950" s="57" t="s">
        <v>706</v>
      </c>
      <c r="D1950" s="183" t="s">
        <v>650</v>
      </c>
      <c r="E1950" s="181" t="s">
        <v>1537</v>
      </c>
      <c r="F1950" s="185" t="s">
        <v>651</v>
      </c>
      <c r="G1950" s="105"/>
      <c r="H1950" s="105"/>
      <c r="I1950" s="109"/>
    </row>
    <row r="1951" spans="1:11" ht="19" thickBot="1">
      <c r="A1951" t="str">
        <f t="shared" si="108"/>
        <v xml:space="preserve">GE </v>
      </c>
      <c r="B1951" s="119" t="s">
        <v>335</v>
      </c>
      <c r="C1951" s="58"/>
      <c r="D1951" s="184"/>
      <c r="E1951" s="178" t="s">
        <v>928</v>
      </c>
      <c r="F1951" s="186"/>
      <c r="G1951" s="105"/>
      <c r="H1951" s="105"/>
      <c r="I1951" s="109"/>
    </row>
    <row r="1952" spans="1:11" ht="20" thickBot="1">
      <c r="A1952" t="str">
        <f t="shared" si="108"/>
        <v>GE Cash and short-term investments</v>
      </c>
      <c r="B1952" s="119" t="s">
        <v>335</v>
      </c>
      <c r="C1952" s="58" t="s">
        <v>665</v>
      </c>
      <c r="D1952" s="179" t="s">
        <v>665</v>
      </c>
      <c r="E1952" s="187" t="s">
        <v>1114</v>
      </c>
      <c r="F1952" s="188">
        <v>-0.1396</v>
      </c>
      <c r="G1952" s="106" t="str">
        <f>LEFT(E1952,I1952-1)</f>
        <v>15.56</v>
      </c>
      <c r="H1952" s="106" t="str">
        <f>RIGHT(E1952,1)</f>
        <v>B</v>
      </c>
      <c r="I1952" s="110">
        <f>IF(FIND(H1952,E1952)=OR(1,2,3,4,5,6,7,8,9,0),FIND(H1952,E1952)+1,FIND(H1952,E1952))</f>
        <v>6</v>
      </c>
      <c r="J1952" s="4">
        <f t="shared" ref="J1952:J1953" si="109">IF(H1952="B",G1952*1000000000,IF(H1952="M",G1952*1000000,E1952))</f>
        <v>15560000000</v>
      </c>
      <c r="K1952" s="54" t="s">
        <v>702</v>
      </c>
    </row>
    <row r="1953" spans="1:11" ht="39" thickBot="1">
      <c r="A1953" t="str">
        <f t="shared" si="108"/>
        <v xml:space="preserve">GE </v>
      </c>
      <c r="B1953" s="119" t="s">
        <v>335</v>
      </c>
      <c r="C1953" s="58"/>
      <c r="D1953" s="180" t="s">
        <v>666</v>
      </c>
      <c r="E1953" s="184"/>
      <c r="F1953" s="189"/>
      <c r="G1953" s="106"/>
      <c r="H1953" s="106"/>
      <c r="I1953" s="110"/>
      <c r="J1953" s="4">
        <f t="shared" si="109"/>
        <v>0</v>
      </c>
    </row>
    <row r="1954" spans="1:11" ht="20" thickBot="1">
      <c r="A1954" t="str">
        <f t="shared" si="108"/>
        <v>GE Total assets</v>
      </c>
      <c r="B1954" s="119" t="s">
        <v>335</v>
      </c>
      <c r="C1954" s="58" t="s">
        <v>667</v>
      </c>
      <c r="D1954" s="179" t="s">
        <v>667</v>
      </c>
      <c r="E1954" s="187" t="s">
        <v>1115</v>
      </c>
      <c r="F1954" s="188">
        <v>-0.1913</v>
      </c>
      <c r="G1954" s="106" t="str">
        <f>LEFT(E1954,I1954-1)</f>
        <v>126.70</v>
      </c>
      <c r="H1954" s="106" t="str">
        <f>RIGHT(E1954,1)</f>
        <v>B</v>
      </c>
      <c r="I1954" s="110">
        <f>IF(FIND(H1954,E1954)=OR(1,2,3,4,5,6,7,8,9,0),FIND(H1954,E1954)+1,FIND(H1954,E1954))</f>
        <v>7</v>
      </c>
      <c r="K1954" s="54" t="s">
        <v>703</v>
      </c>
    </row>
    <row r="1955" spans="1:11" ht="20" thickBot="1">
      <c r="A1955" t="str">
        <f t="shared" si="108"/>
        <v xml:space="preserve">GE </v>
      </c>
      <c r="B1955" s="119" t="s">
        <v>335</v>
      </c>
      <c r="C1955" s="58"/>
      <c r="D1955" s="180" t="s">
        <v>668</v>
      </c>
      <c r="E1955" s="184"/>
      <c r="F1955" s="189"/>
      <c r="G1955" s="106"/>
      <c r="H1955" s="106"/>
      <c r="I1955" s="110"/>
    </row>
    <row r="1956" spans="1:11" ht="20" thickBot="1">
      <c r="A1956" t="str">
        <f t="shared" si="108"/>
        <v>GE Total debt</v>
      </c>
      <c r="B1956" s="119" t="s">
        <v>335</v>
      </c>
      <c r="C1956" s="58" t="s">
        <v>723</v>
      </c>
      <c r="D1956" s="179" t="s">
        <v>669</v>
      </c>
      <c r="E1956" s="187" t="s">
        <v>1116</v>
      </c>
      <c r="F1956" s="188">
        <v>-0.1517</v>
      </c>
      <c r="G1956" s="106" t="str">
        <f>LEFT(E1956,I1956-1)</f>
        <v>107.60</v>
      </c>
      <c r="H1956" s="106" t="str">
        <f>RIGHT(E1956,1)</f>
        <v>B</v>
      </c>
      <c r="I1956" s="110">
        <f>IF(FIND(H1956,E1956)=OR(1,2,3,4,5,6,7,8,9,0),FIND(H1956,E1956)+1,FIND(H1956,E1956))</f>
        <v>7</v>
      </c>
      <c r="J1956" s="4">
        <f>IF(H1956="B",G1956*1000000000,IF(H1956="M",G1956*1000000,E1956))</f>
        <v>107600000000</v>
      </c>
      <c r="K1956" s="54" t="s">
        <v>704</v>
      </c>
    </row>
    <row r="1957" spans="1:11" ht="20" thickBot="1">
      <c r="A1957" t="str">
        <f t="shared" si="108"/>
        <v xml:space="preserve">GE </v>
      </c>
      <c r="B1957" s="119" t="s">
        <v>335</v>
      </c>
      <c r="C1957" s="58"/>
      <c r="D1957" s="180" t="s">
        <v>670</v>
      </c>
      <c r="E1957" s="184"/>
      <c r="F1957" s="189"/>
      <c r="G1957" s="106"/>
      <c r="H1957" s="106"/>
      <c r="I1957" s="110"/>
    </row>
    <row r="1958" spans="1:11" ht="20" thickBot="1">
      <c r="A1958" t="str">
        <f t="shared" si="108"/>
        <v>GE Total equity</v>
      </c>
      <c r="B1958" s="119" t="s">
        <v>335</v>
      </c>
      <c r="C1958" s="58" t="s">
        <v>671</v>
      </c>
      <c r="D1958" s="179" t="s">
        <v>671</v>
      </c>
      <c r="E1958" s="187" t="s">
        <v>1117</v>
      </c>
      <c r="F1958" s="187" t="s">
        <v>664</v>
      </c>
      <c r="G1958" s="106" t="str">
        <f>LEFT(E1958,I1958-1)</f>
        <v>19.10</v>
      </c>
      <c r="H1958" s="106" t="str">
        <f>RIGHT(E1958,1)</f>
        <v>B</v>
      </c>
      <c r="I1958" s="110">
        <f>IF(FIND(H1958,E1958)=OR(1,2,3,4,5,6,7,8,9,0),FIND(H1958,E1958)+1,FIND(H1958,E1958))</f>
        <v>6</v>
      </c>
      <c r="J1958" s="4">
        <f>IF(H1958="B",G1958*1000000000,IF(H1958="M",G1958*1000000,E1958))</f>
        <v>19100000000</v>
      </c>
      <c r="K1958" s="54" t="s">
        <v>713</v>
      </c>
    </row>
    <row r="1959" spans="1:11" ht="39" thickBot="1">
      <c r="A1959" t="str">
        <f t="shared" si="108"/>
        <v xml:space="preserve">GE </v>
      </c>
      <c r="B1959" s="119" t="s">
        <v>335</v>
      </c>
      <c r="C1959" s="58"/>
      <c r="D1959" s="180" t="s">
        <v>672</v>
      </c>
      <c r="E1959" s="184"/>
      <c r="F1959" s="184"/>
      <c r="G1959" s="107"/>
      <c r="H1959" s="107"/>
      <c r="I1959" s="111"/>
    </row>
    <row r="1960" spans="1:11" ht="20" thickBot="1">
      <c r="A1960" t="str">
        <f t="shared" si="108"/>
        <v>GE Shares outstanding</v>
      </c>
      <c r="B1960" s="119" t="s">
        <v>335</v>
      </c>
      <c r="C1960" s="58" t="s">
        <v>673</v>
      </c>
      <c r="D1960" s="179" t="s">
        <v>673</v>
      </c>
      <c r="E1960" s="187" t="s">
        <v>1118</v>
      </c>
      <c r="F1960" s="187" t="s">
        <v>664</v>
      </c>
      <c r="G1960" s="106" t="str">
        <f>LEFT(E1960,I1960-1)</f>
        <v>1.08</v>
      </c>
      <c r="H1960" s="106" t="str">
        <f>RIGHT(E1960,1)</f>
        <v>B</v>
      </c>
      <c r="I1960" s="110">
        <f>IF(FIND(H1960,E1960)=OR(1,2,3,4,5,6,7,8,9,0),FIND(H1960,E1960)+1,FIND(H1960,E1960))</f>
        <v>5</v>
      </c>
      <c r="J1960" s="4">
        <f>IF(H1960="B",G1960*1000000000,IF(H1960="M",G1960*1000000,E1960))</f>
        <v>1080000000</v>
      </c>
      <c r="K1960" s="54" t="s">
        <v>714</v>
      </c>
    </row>
    <row r="1961" spans="1:11" ht="39" thickBot="1">
      <c r="A1961" t="str">
        <f t="shared" si="108"/>
        <v xml:space="preserve">GE </v>
      </c>
      <c r="B1961" s="119" t="s">
        <v>335</v>
      </c>
      <c r="C1961" s="58"/>
      <c r="D1961" s="180" t="s">
        <v>674</v>
      </c>
      <c r="E1961" s="184"/>
      <c r="F1961" s="184"/>
      <c r="G1961" s="107"/>
      <c r="H1961" s="107"/>
      <c r="I1961" s="111"/>
    </row>
    <row r="1962" spans="1:11" ht="20" thickBot="1">
      <c r="A1962" t="str">
        <f t="shared" si="108"/>
        <v>GE P/BV</v>
      </c>
      <c r="B1962" s="119" t="s">
        <v>335</v>
      </c>
      <c r="C1962" s="58" t="s">
        <v>105</v>
      </c>
      <c r="D1962" s="179" t="s">
        <v>675</v>
      </c>
      <c r="E1962" s="187">
        <v>11.51</v>
      </c>
      <c r="F1962" s="187" t="s">
        <v>664</v>
      </c>
      <c r="G1962" s="106" t="str">
        <f>LEFT(E1962,I1962-1)</f>
        <v/>
      </c>
      <c r="H1962" s="106" t="str">
        <f>RIGHT(E1962,1)</f>
        <v>1</v>
      </c>
      <c r="I1962" s="110">
        <f>IF(FIND(H1962,E1962)=OR(1,2,3,4,5,6,7,8,9,0),FIND(H1962,E1962)+1,FIND(H1962,E1962))</f>
        <v>1</v>
      </c>
      <c r="J1962" s="4">
        <f>IF(H1962="B",G1962*1000000000,IF(H1962="M",G1962*1000000,E1962))</f>
        <v>11.51</v>
      </c>
      <c r="K1962" s="54" t="s">
        <v>715</v>
      </c>
    </row>
    <row r="1963" spans="1:11" ht="58" thickBot="1">
      <c r="A1963" t="str">
        <f t="shared" si="108"/>
        <v xml:space="preserve">GE </v>
      </c>
      <c r="B1963" s="119" t="s">
        <v>335</v>
      </c>
      <c r="C1963" s="58"/>
      <c r="D1963" s="180" t="s">
        <v>676</v>
      </c>
      <c r="E1963" s="184"/>
      <c r="F1963" s="184"/>
      <c r="G1963" s="107"/>
      <c r="H1963" s="107"/>
      <c r="I1963" s="111"/>
    </row>
    <row r="1964" spans="1:11" ht="20" thickBot="1">
      <c r="A1964" t="str">
        <f t="shared" si="108"/>
        <v>GE Return on assets</v>
      </c>
      <c r="B1964" s="119" t="s">
        <v>335</v>
      </c>
      <c r="C1964" s="58" t="s">
        <v>677</v>
      </c>
      <c r="D1964" s="179" t="s">
        <v>677</v>
      </c>
      <c r="E1964" s="190">
        <v>3.5900000000000001E-2</v>
      </c>
      <c r="F1964" s="187" t="s">
        <v>664</v>
      </c>
      <c r="G1964" s="106" t="str">
        <f>LEFT(E1964,I1964-1)</f>
        <v>0.035</v>
      </c>
      <c r="H1964" s="106" t="str">
        <f>RIGHT(E1964,1)</f>
        <v>9</v>
      </c>
      <c r="I1964" s="110">
        <f>IF(FIND(H1964,E1964)=OR(1,2,3,4,5,6,7,8,9,0),FIND(H1964,E1964)+1,FIND(H1964,E1964))</f>
        <v>6</v>
      </c>
      <c r="J1964" s="4">
        <f>IF(H1964="B",G1964*1000000000,IF(H1964="M",G1964*1000000,E1964))</f>
        <v>3.5900000000000001E-2</v>
      </c>
      <c r="K1964" s="54" t="s">
        <v>716</v>
      </c>
    </row>
    <row r="1965" spans="1:11" ht="39" thickBot="1">
      <c r="A1965" t="str">
        <f t="shared" si="108"/>
        <v xml:space="preserve">GE </v>
      </c>
      <c r="B1965" s="119" t="s">
        <v>335</v>
      </c>
      <c r="C1965" s="58"/>
      <c r="D1965" s="180" t="s">
        <v>678</v>
      </c>
      <c r="E1965" s="193"/>
      <c r="F1965" s="184"/>
      <c r="G1965" s="107"/>
      <c r="H1965" s="107"/>
      <c r="I1965" s="111"/>
    </row>
    <row r="1966" spans="1:11" ht="20" thickBot="1">
      <c r="A1966" t="str">
        <f t="shared" si="108"/>
        <v>GE Return on capital</v>
      </c>
      <c r="B1966" s="119" t="s">
        <v>335</v>
      </c>
      <c r="C1966" s="58" t="s">
        <v>679</v>
      </c>
      <c r="D1966" s="179" t="s">
        <v>679</v>
      </c>
      <c r="E1966" s="190">
        <v>0.1125</v>
      </c>
      <c r="F1966" s="187" t="s">
        <v>664</v>
      </c>
      <c r="G1966" s="106" t="str">
        <f>LEFT(E1966,I1966-1)</f>
        <v>0.112</v>
      </c>
      <c r="H1966" s="106" t="str">
        <f>RIGHT(E1966,1)</f>
        <v>5</v>
      </c>
      <c r="I1966" s="110">
        <f>IF(FIND(H1966,E1966)=OR(1,2,3,4,5,6,7,8,9,0),FIND(H1966,E1966)+1,FIND(H1966,E1966))</f>
        <v>6</v>
      </c>
      <c r="J1966" s="4">
        <f>IF(H1966="B",G1966*1000000000,IF(H1966="M",G1966*1000000,E1966))</f>
        <v>0.1125</v>
      </c>
      <c r="K1966" s="54" t="s">
        <v>717</v>
      </c>
    </row>
    <row r="1967" spans="1:11" ht="39" thickBot="1">
      <c r="A1967" t="str">
        <f t="shared" si="108"/>
        <v xml:space="preserve">GE </v>
      </c>
      <c r="B1967" s="119" t="s">
        <v>335</v>
      </c>
      <c r="C1967" s="58"/>
      <c r="D1967" s="182" t="s">
        <v>680</v>
      </c>
      <c r="E1967" s="191"/>
      <c r="F1967" s="192"/>
      <c r="G1967" s="107"/>
      <c r="H1967" s="107"/>
      <c r="I1967" s="111"/>
    </row>
    <row r="1968" spans="1:11" ht="19" thickBot="1">
      <c r="A1968" t="str">
        <f t="shared" si="108"/>
        <v xml:space="preserve">GE </v>
      </c>
      <c r="B1968" s="119" t="s">
        <v>335</v>
      </c>
      <c r="C1968" s="58"/>
    </row>
    <row r="1969" spans="1:11" ht="27" thickBot="1">
      <c r="A1969" t="str">
        <f t="shared" si="108"/>
        <v>GE Cash Flow</v>
      </c>
      <c r="B1969" s="119" t="s">
        <v>335</v>
      </c>
      <c r="C1969" s="57" t="s">
        <v>707</v>
      </c>
      <c r="D1969" s="183" t="s">
        <v>650</v>
      </c>
      <c r="E1969" s="181" t="s">
        <v>1537</v>
      </c>
      <c r="F1969" s="185" t="s">
        <v>651</v>
      </c>
      <c r="G1969" s="105"/>
      <c r="H1969" s="105"/>
      <c r="I1969" s="109"/>
    </row>
    <row r="1970" spans="1:11" ht="19" thickBot="1">
      <c r="A1970" t="str">
        <f t="shared" si="108"/>
        <v xml:space="preserve">GE </v>
      </c>
      <c r="B1970" s="119" t="s">
        <v>335</v>
      </c>
      <c r="C1970" s="58"/>
      <c r="D1970" s="184"/>
      <c r="E1970" s="178" t="s">
        <v>928</v>
      </c>
      <c r="F1970" s="186"/>
      <c r="G1970" s="105"/>
      <c r="H1970" s="105"/>
      <c r="I1970" s="109"/>
    </row>
    <row r="1971" spans="1:11" ht="20" thickBot="1">
      <c r="A1971" t="str">
        <f t="shared" si="108"/>
        <v>GE Net income</v>
      </c>
      <c r="B1971" s="119" t="s">
        <v>335</v>
      </c>
      <c r="C1971" s="58" t="s">
        <v>656</v>
      </c>
      <c r="D1971" s="179" t="s">
        <v>656</v>
      </c>
      <c r="E1971" s="187" t="s">
        <v>1112</v>
      </c>
      <c r="F1971" s="188">
        <v>4.2614000000000001</v>
      </c>
      <c r="G1971" s="106" t="str">
        <f>LEFT(E1971,I1971-1)</f>
        <v>1.85</v>
      </c>
      <c r="H1971" s="106" t="str">
        <f>RIGHT(E1971,1)</f>
        <v>B</v>
      </c>
      <c r="I1971" s="110">
        <f>IF(FIND(H1971,E1971)=OR(1,2,3,4,5,6,7,8,9,0),FIND(H1971,E1971)+1,FIND(H1971,E1971))</f>
        <v>5</v>
      </c>
      <c r="J1971" s="4">
        <f>IF(H1971="B",G1971*1000000000,IF(H1971="M",G1971*1000000,E1971))</f>
        <v>1850000000</v>
      </c>
      <c r="K1971" s="54" t="s">
        <v>33</v>
      </c>
    </row>
    <row r="1972" spans="1:11" ht="39" thickBot="1">
      <c r="A1972" t="str">
        <f t="shared" si="108"/>
        <v xml:space="preserve">GE </v>
      </c>
      <c r="B1972" s="119" t="s">
        <v>335</v>
      </c>
      <c r="C1972" s="58"/>
      <c r="D1972" s="180" t="s">
        <v>657</v>
      </c>
      <c r="E1972" s="184"/>
      <c r="F1972" s="189"/>
      <c r="G1972" s="106"/>
      <c r="H1972" s="106"/>
      <c r="I1972" s="110"/>
    </row>
    <row r="1973" spans="1:11" ht="20" thickBot="1">
      <c r="A1973" t="str">
        <f t="shared" si="108"/>
        <v>GE Cash from operations</v>
      </c>
      <c r="B1973" s="119" t="s">
        <v>335</v>
      </c>
      <c r="C1973" s="58" t="s">
        <v>681</v>
      </c>
      <c r="D1973" s="179" t="s">
        <v>681</v>
      </c>
      <c r="E1973" s="187" t="s">
        <v>1119</v>
      </c>
      <c r="F1973" s="188">
        <v>-0.17280000000000001</v>
      </c>
      <c r="G1973" s="106" t="str">
        <f>LEFT(E1973,I1973-1)</f>
        <v>1.51</v>
      </c>
      <c r="H1973" s="106" t="str">
        <f>RIGHT(E1973,1)</f>
        <v>B</v>
      </c>
      <c r="I1973" s="110">
        <f>IF(FIND(H1973,E1973)=OR(1,2,3,4,5,6,7,8,9,0),FIND(H1973,E1973)+1,FIND(H1973,E1973))</f>
        <v>5</v>
      </c>
      <c r="J1973" s="4">
        <f>IF(H1973="B",G1973*1000000000,IF(H1973="M",G1973*1000000,E1973))</f>
        <v>1510000000</v>
      </c>
      <c r="K1973" s="54" t="s">
        <v>718</v>
      </c>
    </row>
    <row r="1974" spans="1:11" ht="20" thickBot="1">
      <c r="A1974" t="str">
        <f t="shared" si="108"/>
        <v xml:space="preserve">GE </v>
      </c>
      <c r="B1974" s="119" t="s">
        <v>335</v>
      </c>
      <c r="C1974" s="58"/>
      <c r="D1974" s="180" t="s">
        <v>682</v>
      </c>
      <c r="E1974" s="184"/>
      <c r="F1974" s="189"/>
      <c r="G1974" s="106"/>
      <c r="H1974" s="106"/>
      <c r="I1974" s="110"/>
    </row>
    <row r="1975" spans="1:11" ht="20" thickBot="1">
      <c r="A1975" t="str">
        <f t="shared" si="108"/>
        <v>GE Cash from investing</v>
      </c>
      <c r="B1975" s="119" t="s">
        <v>335</v>
      </c>
      <c r="C1975" s="58" t="s">
        <v>683</v>
      </c>
      <c r="D1975" s="179" t="s">
        <v>683</v>
      </c>
      <c r="E1975" s="187" t="s">
        <v>1120</v>
      </c>
      <c r="F1975" s="188">
        <v>-0.39219999999999999</v>
      </c>
      <c r="G1975" s="106" t="str">
        <f>LEFT(E1975,I1975-1)</f>
        <v>1.49</v>
      </c>
      <c r="H1975" s="106" t="str">
        <f>RIGHT(E1975,1)</f>
        <v>B</v>
      </c>
      <c r="I1975" s="110">
        <f>IF(FIND(H1975,E1975)=OR(1,2,3,4,5,6,7,8,9,0),FIND(H1975,E1975)+1,FIND(H1975,E1975))</f>
        <v>5</v>
      </c>
      <c r="J1975" s="4">
        <f>IF(H1975="B",G1975*1000000000,IF(H1975="M",G1975*1000000,E1975))</f>
        <v>1490000000</v>
      </c>
      <c r="K1975" s="54" t="s">
        <v>719</v>
      </c>
    </row>
    <row r="1976" spans="1:11" ht="39" thickBot="1">
      <c r="A1976" t="str">
        <f t="shared" si="108"/>
        <v xml:space="preserve">GE </v>
      </c>
      <c r="B1976" s="119" t="s">
        <v>335</v>
      </c>
      <c r="C1976" s="58"/>
      <c r="D1976" s="180" t="s">
        <v>684</v>
      </c>
      <c r="E1976" s="184"/>
      <c r="F1976" s="189"/>
      <c r="G1976" s="106"/>
      <c r="H1976" s="106"/>
      <c r="I1976" s="110"/>
    </row>
    <row r="1977" spans="1:11" ht="20" thickBot="1">
      <c r="A1977" t="str">
        <f t="shared" si="108"/>
        <v>GE Cash from financing</v>
      </c>
      <c r="B1977" s="119" t="s">
        <v>335</v>
      </c>
      <c r="C1977" s="58" t="s">
        <v>685</v>
      </c>
      <c r="D1977" s="179" t="s">
        <v>685</v>
      </c>
      <c r="E1977" s="187" t="s">
        <v>1121</v>
      </c>
      <c r="F1977" s="188">
        <v>0.61850000000000005</v>
      </c>
      <c r="G1977" s="106" t="str">
        <f>LEFT(E1977,I1977-1)</f>
        <v>-1.46</v>
      </c>
      <c r="H1977" s="106" t="str">
        <f>RIGHT(E1977,1)</f>
        <v>B</v>
      </c>
      <c r="I1977" s="110">
        <f>IF(FIND(H1977,E1977)=OR(1,2,3,4,5,6,7,8,9,0),FIND(H1977,E1977)+1,FIND(H1977,E1977))</f>
        <v>6</v>
      </c>
      <c r="J1977" s="4">
        <f>IF(H1977="B",G1977*1000000000,IF(H1977="M",G1977*1000000,E1977))</f>
        <v>-1460000000</v>
      </c>
      <c r="K1977" s="54" t="s">
        <v>720</v>
      </c>
    </row>
    <row r="1978" spans="1:11" ht="39" thickBot="1">
      <c r="A1978" t="str">
        <f t="shared" si="108"/>
        <v xml:space="preserve">GE </v>
      </c>
      <c r="B1978" s="119" t="s">
        <v>335</v>
      </c>
      <c r="C1978" s="58"/>
      <c r="D1978" s="180" t="s">
        <v>686</v>
      </c>
      <c r="E1978" s="184"/>
      <c r="F1978" s="189"/>
      <c r="G1978" s="106"/>
      <c r="H1978" s="106"/>
      <c r="I1978" s="110"/>
    </row>
    <row r="1979" spans="1:11" ht="20" thickBot="1">
      <c r="A1979" t="str">
        <f t="shared" si="108"/>
        <v>GE Net change in cash</v>
      </c>
      <c r="B1979" s="119" t="s">
        <v>335</v>
      </c>
      <c r="C1979" s="58" t="s">
        <v>687</v>
      </c>
      <c r="D1979" s="179" t="s">
        <v>687</v>
      </c>
      <c r="E1979" s="187" t="s">
        <v>840</v>
      </c>
      <c r="F1979" s="188">
        <v>4.7624000000000004</v>
      </c>
      <c r="G1979" s="106" t="str">
        <f>LEFT(E1979,I1979-1)</f>
        <v>1.62</v>
      </c>
      <c r="H1979" s="106" t="str">
        <f>RIGHT(E1979,1)</f>
        <v>B</v>
      </c>
      <c r="I1979" s="110">
        <f>IF(FIND(H1979,E1979)=OR(1,2,3,4,5,6,7,8,9,0),FIND(H1979,E1979)+1,FIND(H1979,E1979))</f>
        <v>5</v>
      </c>
      <c r="J1979" s="4">
        <f>IF(H1979="B",G1979*1000000000,IF(H1979="M",G1979*1000000,E1979))</f>
        <v>1620000000</v>
      </c>
      <c r="K1979" s="54" t="s">
        <v>721</v>
      </c>
    </row>
    <row r="1980" spans="1:11" ht="39" thickBot="1">
      <c r="A1980" t="str">
        <f t="shared" si="108"/>
        <v xml:space="preserve">GE </v>
      </c>
      <c r="B1980" s="119" t="s">
        <v>335</v>
      </c>
      <c r="C1980" s="58"/>
      <c r="D1980" s="180" t="s">
        <v>688</v>
      </c>
      <c r="E1980" s="184"/>
      <c r="F1980" s="189"/>
      <c r="G1980" s="106"/>
      <c r="H1980" s="106"/>
      <c r="I1980" s="110"/>
    </row>
    <row r="1981" spans="1:11" ht="19">
      <c r="A1981" t="str">
        <f t="shared" si="108"/>
        <v>GE Free cash flow</v>
      </c>
      <c r="B1981" s="119" t="s">
        <v>335</v>
      </c>
      <c r="C1981" s="58" t="s">
        <v>689</v>
      </c>
      <c r="D1981" s="179" t="s">
        <v>689</v>
      </c>
      <c r="E1981" s="187" t="s">
        <v>1120</v>
      </c>
      <c r="F1981" s="188">
        <v>0.17449999999999999</v>
      </c>
      <c r="G1981" s="106" t="str">
        <f>LEFT(E1981,I1981-1)</f>
        <v>1.49</v>
      </c>
      <c r="H1981" s="106" t="str">
        <f>RIGHT(E1981,1)</f>
        <v>B</v>
      </c>
      <c r="I1981" s="110">
        <f>IF(FIND(H1981,E1981)=OR(1,2,3,4,5,6,7,8,9,0),FIND(H1981,E1981)+1,FIND(H1981,E1981))</f>
        <v>5</v>
      </c>
      <c r="J1981" s="4">
        <f>IF(H1981="B",G1981*1000000000,IF(H1981="M",G1981*1000000,E1981))</f>
        <v>1490000000</v>
      </c>
      <c r="K1981" s="54" t="s">
        <v>722</v>
      </c>
    </row>
    <row r="1982" spans="1:11" ht="39" thickBot="1">
      <c r="A1982" t="str">
        <f t="shared" si="108"/>
        <v xml:space="preserve">GE </v>
      </c>
      <c r="B1982" s="119" t="s">
        <v>335</v>
      </c>
      <c r="D1982" s="182" t="s">
        <v>690</v>
      </c>
      <c r="E1982" s="192"/>
      <c r="F1982" s="194"/>
    </row>
    <row r="1985" spans="1:11" ht="28">
      <c r="C1985" s="101" t="s">
        <v>822</v>
      </c>
    </row>
    <row r="1986" spans="1:11">
      <c r="A1986" t="str">
        <f t="shared" ref="A1986" si="110">_xlfn.CONCAT(B1986,C1986)</f>
        <v>HON Web</v>
      </c>
      <c r="B1986" t="s">
        <v>192</v>
      </c>
      <c r="C1986" t="s">
        <v>850</v>
      </c>
      <c r="D1986" s="121" t="s">
        <v>823</v>
      </c>
    </row>
    <row r="1987" spans="1:11" ht="19" thickBot="1"/>
    <row r="1988" spans="1:11" ht="27" thickBot="1">
      <c r="A1988" t="str">
        <f t="shared" ref="A1988:A2037" si="111">_xlfn.CONCAT(B1988,C1988)</f>
        <v>HON Income Statement</v>
      </c>
      <c r="B1988" s="119" t="s">
        <v>192</v>
      </c>
      <c r="C1988" s="57" t="s">
        <v>705</v>
      </c>
      <c r="D1988" s="183" t="s">
        <v>650</v>
      </c>
      <c r="E1988" s="181" t="s">
        <v>1537</v>
      </c>
      <c r="F1988" s="185" t="s">
        <v>651</v>
      </c>
    </row>
    <row r="1989" spans="1:11" ht="19" thickBot="1">
      <c r="A1989" t="str">
        <f t="shared" si="111"/>
        <v xml:space="preserve">HON </v>
      </c>
      <c r="B1989" s="119" t="s">
        <v>192</v>
      </c>
      <c r="C1989" s="58"/>
      <c r="D1989" s="184"/>
      <c r="E1989" s="178" t="s">
        <v>1123</v>
      </c>
      <c r="F1989" s="186"/>
    </row>
    <row r="1990" spans="1:11" ht="20" thickBot="1">
      <c r="A1990" t="str">
        <f t="shared" si="111"/>
        <v>HON Sales</v>
      </c>
      <c r="B1990" s="119" t="s">
        <v>192</v>
      </c>
      <c r="C1990" s="58" t="s">
        <v>124</v>
      </c>
      <c r="D1990" s="179" t="s">
        <v>652</v>
      </c>
      <c r="E1990" s="187" t="s">
        <v>1124</v>
      </c>
      <c r="F1990" s="188">
        <v>5.6000000000000001E-2</v>
      </c>
      <c r="G1990" s="106" t="str">
        <f>LEFT(E1990,I1990-1)</f>
        <v>9.73</v>
      </c>
      <c r="H1990" s="106" t="str">
        <f>RIGHT(E1990,1)</f>
        <v>B</v>
      </c>
      <c r="I1990" s="110">
        <f>IF(FIND(H1990,E1990)=OR(1,2,3,4,5,6,7,8,9,0),FIND(H1990,E1990)+1,FIND(H1990,E1990))</f>
        <v>5</v>
      </c>
      <c r="J1990" s="4">
        <f>IF(H1990="B",G1990*1000000000,IF(H1990="M",G1990*1000000,E1990))</f>
        <v>9730000000</v>
      </c>
      <c r="K1990" s="54" t="s">
        <v>691</v>
      </c>
    </row>
    <row r="1991" spans="1:11" ht="58" thickBot="1">
      <c r="A1991" t="str">
        <f t="shared" si="111"/>
        <v xml:space="preserve">HON </v>
      </c>
      <c r="B1991" s="119" t="s">
        <v>192</v>
      </c>
      <c r="C1991" s="58"/>
      <c r="D1991" s="180" t="s">
        <v>653</v>
      </c>
      <c r="E1991" s="184"/>
      <c r="F1991" s="189"/>
      <c r="G1991" s="106"/>
      <c r="H1991" s="106"/>
      <c r="I1991" s="110"/>
      <c r="K1991" s="54" t="s">
        <v>692</v>
      </c>
    </row>
    <row r="1992" spans="1:11" ht="20" thickBot="1">
      <c r="A1992" t="str">
        <f t="shared" si="111"/>
        <v>HON Operating expense</v>
      </c>
      <c r="B1992" s="119" t="s">
        <v>192</v>
      </c>
      <c r="C1992" s="58" t="s">
        <v>654</v>
      </c>
      <c r="D1992" s="179" t="s">
        <v>654</v>
      </c>
      <c r="E1992" s="187" t="s">
        <v>1125</v>
      </c>
      <c r="F1992" s="188">
        <v>9.5799999999999996E-2</v>
      </c>
      <c r="G1992" s="106" t="str">
        <f>LEFT(E1992,I1992-1)</f>
        <v>1.60</v>
      </c>
      <c r="H1992" s="106" t="str">
        <f>RIGHT(E1992,1)</f>
        <v>B</v>
      </c>
      <c r="I1992" s="110">
        <f>IF(FIND(H1992,E1992)=OR(1,2,3,4,5,6,7,8,9,0),FIND(H1992,E1992)+1,FIND(H1992,E1992))</f>
        <v>5</v>
      </c>
      <c r="J1992" s="4">
        <f>IF(H1992="B",G1992*1000000000,IF(H1992="M",G1992*1000000,E1992))</f>
        <v>1600000000</v>
      </c>
      <c r="K1992" s="54" t="s">
        <v>693</v>
      </c>
    </row>
    <row r="1993" spans="1:11" ht="39" thickBot="1">
      <c r="A1993" t="str">
        <f t="shared" si="111"/>
        <v xml:space="preserve">HON </v>
      </c>
      <c r="B1993" s="119" t="s">
        <v>192</v>
      </c>
      <c r="C1993" s="58"/>
      <c r="D1993" s="180" t="s">
        <v>655</v>
      </c>
      <c r="E1993" s="184"/>
      <c r="F1993" s="189"/>
      <c r="G1993" s="106"/>
      <c r="H1993" s="106"/>
      <c r="I1993" s="110"/>
      <c r="K1993" s="54" t="s">
        <v>694</v>
      </c>
    </row>
    <row r="1994" spans="1:11" ht="20" thickBot="1">
      <c r="A1994" t="str">
        <f t="shared" si="111"/>
        <v>HON Net income</v>
      </c>
      <c r="B1994" s="119" t="s">
        <v>192</v>
      </c>
      <c r="C1994" s="58" t="s">
        <v>656</v>
      </c>
      <c r="D1994" s="179" t="s">
        <v>656</v>
      </c>
      <c r="E1994" s="187" t="s">
        <v>1086</v>
      </c>
      <c r="F1994" s="188">
        <v>-6.6699999999999995E-2</v>
      </c>
      <c r="G1994" s="106" t="str">
        <f>LEFT(E1994,I1994-1)</f>
        <v>1.41</v>
      </c>
      <c r="H1994" s="106" t="str">
        <f>RIGHT(E1994,1)</f>
        <v>B</v>
      </c>
      <c r="I1994" s="110">
        <f>IF(FIND(H1994,E1994)=OR(1,2,3,4,5,6,7,8,9,0),FIND(H1994,E1994)+1,FIND(H1994,E1994))</f>
        <v>5</v>
      </c>
      <c r="J1994" s="4">
        <f>IF(H1994="B",G1994*1000000000,IF(H1994="M",G1994*1000000,E1994))</f>
        <v>1410000000</v>
      </c>
      <c r="K1994" s="54" t="s">
        <v>33</v>
      </c>
    </row>
    <row r="1995" spans="1:11" ht="58" thickBot="1">
      <c r="A1995" t="str">
        <f t="shared" si="111"/>
        <v xml:space="preserve">HON </v>
      </c>
      <c r="B1995" s="119" t="s">
        <v>192</v>
      </c>
      <c r="C1995" s="58"/>
      <c r="D1995" s="180" t="s">
        <v>657</v>
      </c>
      <c r="E1995" s="184"/>
      <c r="F1995" s="189"/>
      <c r="G1995" s="106"/>
      <c r="H1995" s="106"/>
      <c r="I1995" s="110"/>
      <c r="K1995" s="54" t="s">
        <v>695</v>
      </c>
    </row>
    <row r="1996" spans="1:11" ht="20" thickBot="1">
      <c r="A1996" t="str">
        <f t="shared" si="111"/>
        <v>HON Net profit margin</v>
      </c>
      <c r="B1996" s="119" t="s">
        <v>192</v>
      </c>
      <c r="C1996" s="58" t="s">
        <v>658</v>
      </c>
      <c r="D1996" s="179" t="s">
        <v>658</v>
      </c>
      <c r="E1996" s="187">
        <v>14.53</v>
      </c>
      <c r="F1996" s="188">
        <v>-0.11559999999999999</v>
      </c>
      <c r="G1996" s="106" t="str">
        <f>LEFT(E1996,I1996-1)</f>
        <v>14.5</v>
      </c>
      <c r="H1996" s="106" t="str">
        <f>RIGHT(E1996,1)</f>
        <v>3</v>
      </c>
      <c r="I1996" s="110">
        <f>IF(FIND(H1996,E1996)=OR(1,2,3,4,5,6,7,8,9,0),FIND(H1996,E1996)+1,FIND(H1996,E1996))</f>
        <v>5</v>
      </c>
      <c r="J1996" s="4">
        <f>IF(H1996="B",G1996*1000000000,IF(H1996="M",G1996*1000000,E1996))</f>
        <v>14.53</v>
      </c>
      <c r="K1996" s="54" t="s">
        <v>696</v>
      </c>
    </row>
    <row r="1997" spans="1:11" ht="39" thickBot="1">
      <c r="A1997" t="str">
        <f t="shared" si="111"/>
        <v xml:space="preserve">HON </v>
      </c>
      <c r="B1997" s="119" t="s">
        <v>192</v>
      </c>
      <c r="C1997" s="58"/>
      <c r="D1997" s="180" t="s">
        <v>659</v>
      </c>
      <c r="E1997" s="184"/>
      <c r="F1997" s="189"/>
      <c r="G1997" s="106"/>
      <c r="H1997" s="106"/>
      <c r="I1997" s="110"/>
      <c r="K1997" s="54" t="s">
        <v>697</v>
      </c>
    </row>
    <row r="1998" spans="1:11" ht="20" thickBot="1">
      <c r="A1998" t="str">
        <f t="shared" si="111"/>
        <v>HON EPS</v>
      </c>
      <c r="B1998" s="119" t="s">
        <v>192</v>
      </c>
      <c r="C1998" s="58" t="s">
        <v>113</v>
      </c>
      <c r="D1998" s="179" t="s">
        <v>112</v>
      </c>
      <c r="E1998" s="187">
        <v>2.58</v>
      </c>
      <c r="F1998" s="188">
        <v>0.1366</v>
      </c>
      <c r="G1998" s="106" t="str">
        <f>LEFT(E1998,I1998-1)</f>
        <v>2.5</v>
      </c>
      <c r="H1998" s="106" t="str">
        <f>RIGHT(E1998,1)</f>
        <v>8</v>
      </c>
      <c r="I1998" s="110">
        <f>IF(FIND(H1998,E1998)=OR(1,2,3,4,5,6,7,8,9,0),FIND(H1998,E1998)+1,FIND(H1998,E1998))</f>
        <v>4</v>
      </c>
      <c r="J1998" s="4">
        <f>IF(H1998="B",G1998*1000000000,IF(H1998="M",G1998*1000000,E1998))</f>
        <v>2.58</v>
      </c>
      <c r="K1998" s="54" t="s">
        <v>698</v>
      </c>
    </row>
    <row r="1999" spans="1:11" ht="39" thickBot="1">
      <c r="A1999" t="str">
        <f t="shared" si="111"/>
        <v xml:space="preserve">HON </v>
      </c>
      <c r="B1999" s="119" t="s">
        <v>192</v>
      </c>
      <c r="C1999" s="58"/>
      <c r="D1999" s="180" t="s">
        <v>660</v>
      </c>
      <c r="E1999" s="184"/>
      <c r="F1999" s="189"/>
      <c r="G1999" s="106"/>
      <c r="H1999" s="106"/>
      <c r="I1999" s="110"/>
      <c r="K1999" s="54" t="s">
        <v>699</v>
      </c>
    </row>
    <row r="2000" spans="1:11" ht="20" thickBot="1">
      <c r="A2000" t="str">
        <f t="shared" si="111"/>
        <v>HON EBITDA</v>
      </c>
      <c r="B2000" s="119" t="s">
        <v>192</v>
      </c>
      <c r="C2000" s="58" t="s">
        <v>126</v>
      </c>
      <c r="D2000" s="179" t="s">
        <v>126</v>
      </c>
      <c r="E2000" s="187" t="s">
        <v>782</v>
      </c>
      <c r="F2000" s="188">
        <v>4.8599999999999997E-2</v>
      </c>
      <c r="G2000" s="106" t="str">
        <f>LEFT(E2000,I2000-1)</f>
        <v>2.50</v>
      </c>
      <c r="H2000" s="106" t="str">
        <f>RIGHT(E2000,1)</f>
        <v>B</v>
      </c>
      <c r="I2000" s="110">
        <f>IF(FIND(H2000,E2000)=OR(1,2,3,4,5,6,7,8,9,0),FIND(H2000,E2000)+1,FIND(H2000,E2000))</f>
        <v>5</v>
      </c>
      <c r="J2000" s="4">
        <f>IF(H2000="B",G2000*1000000000,IF(H2000="M",G2000*1000000,E2000))</f>
        <v>2500000000</v>
      </c>
      <c r="K2000" s="54" t="s">
        <v>126</v>
      </c>
    </row>
    <row r="2001" spans="1:11" ht="77" thickBot="1">
      <c r="A2001" t="str">
        <f t="shared" si="111"/>
        <v xml:space="preserve">HON </v>
      </c>
      <c r="B2001" s="119" t="s">
        <v>192</v>
      </c>
      <c r="C2001" s="58"/>
      <c r="D2001" s="180" t="s">
        <v>661</v>
      </c>
      <c r="E2001" s="184"/>
      <c r="F2001" s="189"/>
      <c r="G2001" s="106"/>
      <c r="H2001" s="106"/>
      <c r="I2001" s="110"/>
      <c r="K2001" s="54" t="s">
        <v>700</v>
      </c>
    </row>
    <row r="2002" spans="1:11" ht="20" thickBot="1">
      <c r="A2002" t="str">
        <f t="shared" si="111"/>
        <v>HON Tax</v>
      </c>
      <c r="B2002" s="119" t="s">
        <v>192</v>
      </c>
      <c r="C2002" s="58" t="s">
        <v>725</v>
      </c>
      <c r="D2002" s="179" t="s">
        <v>662</v>
      </c>
      <c r="E2002" s="190">
        <v>0.22420000000000001</v>
      </c>
      <c r="F2002" s="187" t="s">
        <v>664</v>
      </c>
      <c r="G2002" s="106" t="str">
        <f>LEFT(E2002,I2002-1)</f>
        <v>0.</v>
      </c>
      <c r="H2002" s="106" t="str">
        <f>RIGHT(E2002,1)</f>
        <v>2</v>
      </c>
      <c r="I2002" s="110">
        <f>IF(FIND(H2002,E2002)=OR(1,2,3,4,5,6,7,8,9,0),FIND(H2002,E2002)+1,FIND(H2002,E2002))</f>
        <v>3</v>
      </c>
      <c r="J2002" s="4">
        <f>IF(H2002="B",G2002*1000000000,IF(H2002="M",G2002*1000000,E2002))</f>
        <v>0.22420000000000001</v>
      </c>
      <c r="K2002" s="54" t="s">
        <v>701</v>
      </c>
    </row>
    <row r="2003" spans="1:11" ht="20" thickBot="1">
      <c r="A2003" t="str">
        <f t="shared" si="111"/>
        <v xml:space="preserve">HON </v>
      </c>
      <c r="B2003" s="119" t="s">
        <v>192</v>
      </c>
      <c r="C2003" s="58"/>
      <c r="D2003" s="182" t="s">
        <v>663</v>
      </c>
      <c r="E2003" s="191"/>
      <c r="F2003" s="192"/>
      <c r="G2003" s="107"/>
      <c r="H2003" s="107"/>
      <c r="I2003" s="111"/>
    </row>
    <row r="2004" spans="1:11" ht="19" thickBot="1">
      <c r="A2004" t="str">
        <f t="shared" si="111"/>
        <v xml:space="preserve">HON </v>
      </c>
      <c r="B2004" s="119" t="s">
        <v>192</v>
      </c>
      <c r="C2004" s="58"/>
    </row>
    <row r="2005" spans="1:11" ht="27" thickBot="1">
      <c r="A2005" t="str">
        <f t="shared" si="111"/>
        <v>HON Balance Sheet</v>
      </c>
      <c r="B2005" s="119" t="s">
        <v>192</v>
      </c>
      <c r="C2005" s="57" t="s">
        <v>706</v>
      </c>
      <c r="D2005" s="183" t="s">
        <v>650</v>
      </c>
      <c r="E2005" s="181" t="s">
        <v>1537</v>
      </c>
      <c r="F2005" s="185" t="s">
        <v>651</v>
      </c>
      <c r="G2005" s="105"/>
      <c r="H2005" s="105"/>
      <c r="I2005" s="109"/>
    </row>
    <row r="2006" spans="1:11" ht="19" thickBot="1">
      <c r="A2006" t="str">
        <f t="shared" si="111"/>
        <v xml:space="preserve">HON </v>
      </c>
      <c r="B2006" s="119" t="s">
        <v>192</v>
      </c>
      <c r="C2006" s="58"/>
      <c r="D2006" s="184"/>
      <c r="E2006" s="178" t="s">
        <v>1123</v>
      </c>
      <c r="F2006" s="186"/>
      <c r="G2006" s="105"/>
      <c r="H2006" s="105"/>
      <c r="I2006" s="109"/>
    </row>
    <row r="2007" spans="1:11" ht="20" thickBot="1">
      <c r="A2007" t="str">
        <f t="shared" si="111"/>
        <v>HON Cash and short-term investments</v>
      </c>
      <c r="B2007" s="119" t="s">
        <v>192</v>
      </c>
      <c r="C2007" s="58" t="s">
        <v>665</v>
      </c>
      <c r="D2007" s="179" t="s">
        <v>665</v>
      </c>
      <c r="E2007" s="187" t="s">
        <v>1126</v>
      </c>
      <c r="F2007" s="188">
        <v>0.37619999999999998</v>
      </c>
      <c r="G2007" s="106" t="str">
        <f>LEFT(E2007,I2007-1)</f>
        <v>10.92</v>
      </c>
      <c r="H2007" s="106" t="str">
        <f>RIGHT(E2007,1)</f>
        <v>B</v>
      </c>
      <c r="I2007" s="110">
        <f>IF(FIND(H2007,E2007)=OR(1,2,3,4,5,6,7,8,9,0),FIND(H2007,E2007)+1,FIND(H2007,E2007))</f>
        <v>6</v>
      </c>
      <c r="J2007" s="4">
        <f t="shared" ref="J2007:J2008" si="112">IF(H2007="B",G2007*1000000000,IF(H2007="M",G2007*1000000,E2007))</f>
        <v>10920000000</v>
      </c>
      <c r="K2007" s="54" t="s">
        <v>702</v>
      </c>
    </row>
    <row r="2008" spans="1:11" ht="39" thickBot="1">
      <c r="A2008" t="str">
        <f t="shared" si="111"/>
        <v xml:space="preserve">HON </v>
      </c>
      <c r="B2008" s="119" t="s">
        <v>192</v>
      </c>
      <c r="C2008" s="58"/>
      <c r="D2008" s="180" t="s">
        <v>666</v>
      </c>
      <c r="E2008" s="184"/>
      <c r="F2008" s="189"/>
      <c r="G2008" s="106"/>
      <c r="H2008" s="106"/>
      <c r="I2008" s="110"/>
      <c r="J2008" s="4">
        <f t="shared" si="112"/>
        <v>0</v>
      </c>
    </row>
    <row r="2009" spans="1:11" ht="20" thickBot="1">
      <c r="A2009" t="str">
        <f t="shared" si="111"/>
        <v>HON Total assets</v>
      </c>
      <c r="B2009" s="119" t="s">
        <v>192</v>
      </c>
      <c r="C2009" s="58" t="s">
        <v>667</v>
      </c>
      <c r="D2009" s="179" t="s">
        <v>667</v>
      </c>
      <c r="E2009" s="187" t="s">
        <v>1127</v>
      </c>
      <c r="F2009" s="188">
        <v>0.19900000000000001</v>
      </c>
      <c r="G2009" s="106" t="str">
        <f>LEFT(E2009,I2009-1)</f>
        <v>73.49</v>
      </c>
      <c r="H2009" s="106" t="str">
        <f>RIGHT(E2009,1)</f>
        <v>B</v>
      </c>
      <c r="I2009" s="110">
        <f>IF(FIND(H2009,E2009)=OR(1,2,3,4,5,6,7,8,9,0),FIND(H2009,E2009)+1,FIND(H2009,E2009))</f>
        <v>6</v>
      </c>
      <c r="K2009" s="54" t="s">
        <v>703</v>
      </c>
    </row>
    <row r="2010" spans="1:11" ht="20" thickBot="1">
      <c r="A2010" t="str">
        <f t="shared" si="111"/>
        <v xml:space="preserve">HON </v>
      </c>
      <c r="B2010" s="119" t="s">
        <v>192</v>
      </c>
      <c r="C2010" s="58"/>
      <c r="D2010" s="180" t="s">
        <v>668</v>
      </c>
      <c r="E2010" s="184"/>
      <c r="F2010" s="189"/>
      <c r="G2010" s="106"/>
      <c r="H2010" s="106"/>
      <c r="I2010" s="110"/>
    </row>
    <row r="2011" spans="1:11" ht="20" thickBot="1">
      <c r="A2011" t="str">
        <f t="shared" si="111"/>
        <v>HON Total debt</v>
      </c>
      <c r="B2011" s="119" t="s">
        <v>192</v>
      </c>
      <c r="C2011" s="58" t="s">
        <v>723</v>
      </c>
      <c r="D2011" s="179" t="s">
        <v>669</v>
      </c>
      <c r="E2011" s="187" t="s">
        <v>1128</v>
      </c>
      <c r="F2011" s="188">
        <v>0.2757</v>
      </c>
      <c r="G2011" s="106" t="str">
        <f>LEFT(E2011,I2011-1)</f>
        <v>55.51</v>
      </c>
      <c r="H2011" s="106" t="str">
        <f>RIGHT(E2011,1)</f>
        <v>B</v>
      </c>
      <c r="I2011" s="110">
        <f>IF(FIND(H2011,E2011)=OR(1,2,3,4,5,6,7,8,9,0),FIND(H2011,E2011)+1,FIND(H2011,E2011))</f>
        <v>6</v>
      </c>
      <c r="J2011" s="4">
        <f>IF(H2011="B",G2011*1000000000,IF(H2011="M",G2011*1000000,E2011))</f>
        <v>55510000000</v>
      </c>
      <c r="K2011" s="54" t="s">
        <v>704</v>
      </c>
    </row>
    <row r="2012" spans="1:11" ht="20" thickBot="1">
      <c r="A2012" t="str">
        <f t="shared" si="111"/>
        <v xml:space="preserve">HON </v>
      </c>
      <c r="B2012" s="119" t="s">
        <v>192</v>
      </c>
      <c r="C2012" s="58"/>
      <c r="D2012" s="180" t="s">
        <v>670</v>
      </c>
      <c r="E2012" s="184"/>
      <c r="F2012" s="189"/>
      <c r="G2012" s="106"/>
      <c r="H2012" s="106"/>
      <c r="I2012" s="110"/>
    </row>
    <row r="2013" spans="1:11" ht="20" thickBot="1">
      <c r="A2013" t="str">
        <f t="shared" si="111"/>
        <v>HON Total equity</v>
      </c>
      <c r="B2013" s="119" t="s">
        <v>192</v>
      </c>
      <c r="C2013" s="58" t="s">
        <v>671</v>
      </c>
      <c r="D2013" s="179" t="s">
        <v>671</v>
      </c>
      <c r="E2013" s="187" t="s">
        <v>1129</v>
      </c>
      <c r="F2013" s="187" t="s">
        <v>664</v>
      </c>
      <c r="G2013" s="106" t="str">
        <f>LEFT(E2013,I2013-1)</f>
        <v>17.98</v>
      </c>
      <c r="H2013" s="106" t="str">
        <f>RIGHT(E2013,1)</f>
        <v>B</v>
      </c>
      <c r="I2013" s="110">
        <f>IF(FIND(H2013,E2013)=OR(1,2,3,4,5,6,7,8,9,0),FIND(H2013,E2013)+1,FIND(H2013,E2013))</f>
        <v>6</v>
      </c>
      <c r="J2013" s="4">
        <f>IF(H2013="B",G2013*1000000000,IF(H2013="M",G2013*1000000,E2013))</f>
        <v>17980000000</v>
      </c>
      <c r="K2013" s="54" t="s">
        <v>713</v>
      </c>
    </row>
    <row r="2014" spans="1:11" ht="39" thickBot="1">
      <c r="A2014" t="str">
        <f t="shared" si="111"/>
        <v xml:space="preserve">HON </v>
      </c>
      <c r="B2014" s="119" t="s">
        <v>192</v>
      </c>
      <c r="C2014" s="58"/>
      <c r="D2014" s="180" t="s">
        <v>672</v>
      </c>
      <c r="E2014" s="184"/>
      <c r="F2014" s="184"/>
      <c r="G2014" s="107"/>
      <c r="H2014" s="107"/>
      <c r="I2014" s="111"/>
    </row>
    <row r="2015" spans="1:11" ht="20" thickBot="1">
      <c r="A2015" t="str">
        <f t="shared" si="111"/>
        <v>HON Shares outstanding</v>
      </c>
      <c r="B2015" s="119" t="s">
        <v>192</v>
      </c>
      <c r="C2015" s="58" t="s">
        <v>673</v>
      </c>
      <c r="D2015" s="179" t="s">
        <v>673</v>
      </c>
      <c r="E2015" s="187" t="s">
        <v>1130</v>
      </c>
      <c r="F2015" s="187" t="s">
        <v>664</v>
      </c>
      <c r="G2015" s="106" t="str">
        <f>LEFT(E2015,I2015-1)</f>
        <v>650.25</v>
      </c>
      <c r="H2015" s="106" t="str">
        <f>RIGHT(E2015,1)</f>
        <v>M</v>
      </c>
      <c r="I2015" s="110">
        <f>IF(FIND(H2015,E2015)=OR(1,2,3,4,5,6,7,8,9,0),FIND(H2015,E2015)+1,FIND(H2015,E2015))</f>
        <v>7</v>
      </c>
      <c r="J2015" s="4">
        <f>IF(H2015="B",G2015*1000000000,IF(H2015="M",G2015*1000000,E2015))</f>
        <v>650250000</v>
      </c>
      <c r="K2015" s="54" t="s">
        <v>714</v>
      </c>
    </row>
    <row r="2016" spans="1:11" ht="39" thickBot="1">
      <c r="A2016" t="str">
        <f t="shared" si="111"/>
        <v xml:space="preserve">HON </v>
      </c>
      <c r="B2016" s="119" t="s">
        <v>192</v>
      </c>
      <c r="C2016" s="58"/>
      <c r="D2016" s="180" t="s">
        <v>674</v>
      </c>
      <c r="E2016" s="184"/>
      <c r="F2016" s="184"/>
      <c r="G2016" s="107"/>
      <c r="H2016" s="107"/>
      <c r="I2016" s="111"/>
    </row>
    <row r="2017" spans="1:11" ht="20" thickBot="1">
      <c r="A2017" t="str">
        <f t="shared" si="111"/>
        <v>HON P/BV</v>
      </c>
      <c r="B2017" s="119" t="s">
        <v>192</v>
      </c>
      <c r="C2017" s="58" t="s">
        <v>105</v>
      </c>
      <c r="D2017" s="179" t="s">
        <v>675</v>
      </c>
      <c r="E2017" s="187">
        <v>8.43</v>
      </c>
      <c r="F2017" s="187" t="s">
        <v>664</v>
      </c>
      <c r="G2017" s="106" t="str">
        <f>LEFT(E2017,I2017-1)</f>
        <v>8.4</v>
      </c>
      <c r="H2017" s="106" t="str">
        <f>RIGHT(E2017,1)</f>
        <v>3</v>
      </c>
      <c r="I2017" s="110">
        <f>IF(FIND(H2017,E2017)=OR(1,2,3,4,5,6,7,8,9,0),FIND(H2017,E2017)+1,FIND(H2017,E2017))</f>
        <v>4</v>
      </c>
      <c r="J2017" s="4">
        <f>IF(H2017="B",G2017*1000000000,IF(H2017="M",G2017*1000000,E2017))</f>
        <v>8.43</v>
      </c>
      <c r="K2017" s="54" t="s">
        <v>715</v>
      </c>
    </row>
    <row r="2018" spans="1:11" ht="58" thickBot="1">
      <c r="A2018" t="str">
        <f t="shared" si="111"/>
        <v xml:space="preserve">HON </v>
      </c>
      <c r="B2018" s="119" t="s">
        <v>192</v>
      </c>
      <c r="C2018" s="58"/>
      <c r="D2018" s="180" t="s">
        <v>676</v>
      </c>
      <c r="E2018" s="184"/>
      <c r="F2018" s="184"/>
      <c r="G2018" s="107"/>
      <c r="H2018" s="107"/>
      <c r="I2018" s="111"/>
    </row>
    <row r="2019" spans="1:11" ht="20" thickBot="1">
      <c r="A2019" t="str">
        <f t="shared" si="111"/>
        <v>HON Return on assets</v>
      </c>
      <c r="B2019" s="119" t="s">
        <v>192</v>
      </c>
      <c r="C2019" s="58" t="s">
        <v>677</v>
      </c>
      <c r="D2019" s="179" t="s">
        <v>677</v>
      </c>
      <c r="E2019" s="190">
        <v>7.5200000000000003E-2</v>
      </c>
      <c r="F2019" s="187" t="s">
        <v>664</v>
      </c>
      <c r="G2019" s="106" t="str">
        <f>LEFT(E2019,I2019-1)</f>
        <v>0.075</v>
      </c>
      <c r="H2019" s="106" t="str">
        <f>RIGHT(E2019,1)</f>
        <v>2</v>
      </c>
      <c r="I2019" s="110">
        <f>IF(FIND(H2019,E2019)=OR(1,2,3,4,5,6,7,8,9,0),FIND(H2019,E2019)+1,FIND(H2019,E2019))</f>
        <v>6</v>
      </c>
      <c r="J2019" s="4">
        <f>IF(H2019="B",G2019*1000000000,IF(H2019="M",G2019*1000000,E2019))</f>
        <v>7.5200000000000003E-2</v>
      </c>
      <c r="K2019" s="54" t="s">
        <v>716</v>
      </c>
    </row>
    <row r="2020" spans="1:11" ht="39" thickBot="1">
      <c r="A2020" t="str">
        <f t="shared" si="111"/>
        <v xml:space="preserve">HON </v>
      </c>
      <c r="B2020" s="119" t="s">
        <v>192</v>
      </c>
      <c r="C2020" s="58"/>
      <c r="D2020" s="180" t="s">
        <v>678</v>
      </c>
      <c r="E2020" s="193"/>
      <c r="F2020" s="184"/>
      <c r="G2020" s="107"/>
      <c r="H2020" s="107"/>
      <c r="I2020" s="111"/>
    </row>
    <row r="2021" spans="1:11" ht="20" thickBot="1">
      <c r="A2021" t="str">
        <f t="shared" si="111"/>
        <v>HON Return on capital</v>
      </c>
      <c r="B2021" s="119" t="s">
        <v>192</v>
      </c>
      <c r="C2021" s="58" t="s">
        <v>679</v>
      </c>
      <c r="D2021" s="179" t="s">
        <v>679</v>
      </c>
      <c r="E2021" s="190">
        <v>0.11119999999999999</v>
      </c>
      <c r="F2021" s="187" t="s">
        <v>664</v>
      </c>
      <c r="G2021" s="106" t="str">
        <f>LEFT(E2021,I2021-1)</f>
        <v>0.111</v>
      </c>
      <c r="H2021" s="106" t="str">
        <f>RIGHT(E2021,1)</f>
        <v>2</v>
      </c>
      <c r="I2021" s="110">
        <f>IF(FIND(H2021,E2021)=OR(1,2,3,4,5,6,7,8,9,0),FIND(H2021,E2021)+1,FIND(H2021,E2021))</f>
        <v>6</v>
      </c>
      <c r="J2021" s="4">
        <f>IF(H2021="B",G2021*1000000000,IF(H2021="M",G2021*1000000,E2021))</f>
        <v>0.11119999999999999</v>
      </c>
      <c r="K2021" s="54" t="s">
        <v>717</v>
      </c>
    </row>
    <row r="2022" spans="1:11" ht="39" thickBot="1">
      <c r="A2022" t="str">
        <f t="shared" si="111"/>
        <v xml:space="preserve">HON </v>
      </c>
      <c r="B2022" s="119" t="s">
        <v>192</v>
      </c>
      <c r="C2022" s="58"/>
      <c r="D2022" s="182" t="s">
        <v>680</v>
      </c>
      <c r="E2022" s="191"/>
      <c r="F2022" s="192"/>
      <c r="G2022" s="107"/>
      <c r="H2022" s="107"/>
      <c r="I2022" s="111"/>
    </row>
    <row r="2023" spans="1:11" ht="19" thickBot="1">
      <c r="A2023" t="str">
        <f t="shared" si="111"/>
        <v xml:space="preserve">HON </v>
      </c>
      <c r="B2023" s="119" t="s">
        <v>192</v>
      </c>
      <c r="C2023" s="58"/>
    </row>
    <row r="2024" spans="1:11" ht="27" thickBot="1">
      <c r="A2024" t="str">
        <f t="shared" si="111"/>
        <v>HON Cash Flow</v>
      </c>
      <c r="B2024" s="119" t="s">
        <v>192</v>
      </c>
      <c r="C2024" s="57" t="s">
        <v>707</v>
      </c>
      <c r="D2024" s="183" t="s">
        <v>650</v>
      </c>
      <c r="E2024" s="181" t="s">
        <v>1537</v>
      </c>
      <c r="F2024" s="185" t="s">
        <v>651</v>
      </c>
      <c r="G2024" s="105"/>
      <c r="H2024" s="105"/>
      <c r="I2024" s="109"/>
    </row>
    <row r="2025" spans="1:11" ht="19" thickBot="1">
      <c r="A2025" t="str">
        <f t="shared" si="111"/>
        <v xml:space="preserve">HON </v>
      </c>
      <c r="B2025" s="119" t="s">
        <v>192</v>
      </c>
      <c r="C2025" s="58"/>
      <c r="D2025" s="184"/>
      <c r="E2025" s="178" t="s">
        <v>1123</v>
      </c>
      <c r="F2025" s="186"/>
      <c r="G2025" s="105"/>
      <c r="H2025" s="105"/>
      <c r="I2025" s="109"/>
    </row>
    <row r="2026" spans="1:11" ht="20" thickBot="1">
      <c r="A2026" t="str">
        <f t="shared" si="111"/>
        <v>HON Net income</v>
      </c>
      <c r="B2026" s="119" t="s">
        <v>192</v>
      </c>
      <c r="C2026" s="58" t="s">
        <v>656</v>
      </c>
      <c r="D2026" s="179" t="s">
        <v>656</v>
      </c>
      <c r="E2026" s="187" t="s">
        <v>1086</v>
      </c>
      <c r="F2026" s="188">
        <v>-6.6699999999999995E-2</v>
      </c>
      <c r="G2026" s="106" t="str">
        <f>LEFT(E2026,I2026-1)</f>
        <v>1.41</v>
      </c>
      <c r="H2026" s="106" t="str">
        <f>RIGHT(E2026,1)</f>
        <v>B</v>
      </c>
      <c r="I2026" s="110">
        <f>IF(FIND(H2026,E2026)=OR(1,2,3,4,5,6,7,8,9,0),FIND(H2026,E2026)+1,FIND(H2026,E2026))</f>
        <v>5</v>
      </c>
      <c r="J2026" s="4">
        <f>IF(H2026="B",G2026*1000000000,IF(H2026="M",G2026*1000000,E2026))</f>
        <v>1410000000</v>
      </c>
      <c r="K2026" s="54" t="s">
        <v>33</v>
      </c>
    </row>
    <row r="2027" spans="1:11" ht="39" thickBot="1">
      <c r="A2027" t="str">
        <f t="shared" si="111"/>
        <v xml:space="preserve">HON </v>
      </c>
      <c r="B2027" s="119" t="s">
        <v>192</v>
      </c>
      <c r="C2027" s="58"/>
      <c r="D2027" s="180" t="s">
        <v>657</v>
      </c>
      <c r="E2027" s="184"/>
      <c r="F2027" s="189"/>
      <c r="G2027" s="106"/>
      <c r="H2027" s="106"/>
      <c r="I2027" s="110"/>
    </row>
    <row r="2028" spans="1:11" ht="20" thickBot="1">
      <c r="A2028" t="str">
        <f t="shared" si="111"/>
        <v>HON Cash from operations</v>
      </c>
      <c r="B2028" s="119" t="s">
        <v>192</v>
      </c>
      <c r="C2028" s="58" t="s">
        <v>681</v>
      </c>
      <c r="D2028" s="179" t="s">
        <v>681</v>
      </c>
      <c r="E2028" s="187" t="s">
        <v>1037</v>
      </c>
      <c r="F2028" s="188">
        <v>0.10390000000000001</v>
      </c>
      <c r="G2028" s="106" t="str">
        <f>LEFT(E2028,I2028-1)</f>
        <v>2.00</v>
      </c>
      <c r="H2028" s="106" t="str">
        <f>RIGHT(E2028,1)</f>
        <v>B</v>
      </c>
      <c r="I2028" s="110">
        <f>IF(FIND(H2028,E2028)=OR(1,2,3,4,5,6,7,8,9,0),FIND(H2028,E2028)+1,FIND(H2028,E2028))</f>
        <v>5</v>
      </c>
      <c r="J2028" s="4">
        <f>IF(H2028="B",G2028*1000000000,IF(H2028="M",G2028*1000000,E2028))</f>
        <v>2000000000</v>
      </c>
      <c r="K2028" s="54" t="s">
        <v>718</v>
      </c>
    </row>
    <row r="2029" spans="1:11" ht="20" thickBot="1">
      <c r="A2029" t="str">
        <f t="shared" si="111"/>
        <v xml:space="preserve">HON </v>
      </c>
      <c r="B2029" s="119" t="s">
        <v>192</v>
      </c>
      <c r="C2029" s="58"/>
      <c r="D2029" s="180" t="s">
        <v>682</v>
      </c>
      <c r="E2029" s="184"/>
      <c r="F2029" s="189"/>
      <c r="G2029" s="106"/>
      <c r="H2029" s="106"/>
      <c r="I2029" s="110"/>
    </row>
    <row r="2030" spans="1:11" ht="20" thickBot="1">
      <c r="A2030" t="str">
        <f t="shared" si="111"/>
        <v>HON Cash from investing</v>
      </c>
      <c r="B2030" s="119" t="s">
        <v>192</v>
      </c>
      <c r="C2030" s="58" t="s">
        <v>683</v>
      </c>
      <c r="D2030" s="179" t="s">
        <v>683</v>
      </c>
      <c r="E2030" s="187" t="s">
        <v>1131</v>
      </c>
      <c r="F2030" s="188">
        <v>-61.1556</v>
      </c>
      <c r="G2030" s="106" t="str">
        <f>LEFT(E2030,I2030-1)</f>
        <v>-2.80</v>
      </c>
      <c r="H2030" s="106" t="str">
        <f>RIGHT(E2030,1)</f>
        <v>B</v>
      </c>
      <c r="I2030" s="110">
        <f>IF(FIND(H2030,E2030)=OR(1,2,3,4,5,6,7,8,9,0),FIND(H2030,E2030)+1,FIND(H2030,E2030))</f>
        <v>6</v>
      </c>
      <c r="J2030" s="4">
        <f>IF(H2030="B",G2030*1000000000,IF(H2030="M",G2030*1000000,E2030))</f>
        <v>-2800000000</v>
      </c>
      <c r="K2030" s="54" t="s">
        <v>719</v>
      </c>
    </row>
    <row r="2031" spans="1:11" ht="39" thickBot="1">
      <c r="A2031" t="str">
        <f t="shared" si="111"/>
        <v xml:space="preserve">HON </v>
      </c>
      <c r="B2031" s="119" t="s">
        <v>192</v>
      </c>
      <c r="C2031" s="58"/>
      <c r="D2031" s="180" t="s">
        <v>684</v>
      </c>
      <c r="E2031" s="184"/>
      <c r="F2031" s="189"/>
      <c r="G2031" s="106"/>
      <c r="H2031" s="106"/>
      <c r="I2031" s="110"/>
    </row>
    <row r="2032" spans="1:11" ht="20" thickBot="1">
      <c r="A2032" t="str">
        <f t="shared" si="111"/>
        <v>HON Cash from financing</v>
      </c>
      <c r="B2032" s="119" t="s">
        <v>192</v>
      </c>
      <c r="C2032" s="58" t="s">
        <v>685</v>
      </c>
      <c r="D2032" s="179" t="s">
        <v>685</v>
      </c>
      <c r="E2032" s="187" t="s">
        <v>885</v>
      </c>
      <c r="F2032" s="188">
        <v>1.6863999999999999</v>
      </c>
      <c r="G2032" s="106" t="str">
        <f>LEFT(E2032,I2032-1)</f>
        <v>1.76</v>
      </c>
      <c r="H2032" s="106" t="str">
        <f>RIGHT(E2032,1)</f>
        <v>B</v>
      </c>
      <c r="I2032" s="110">
        <f>IF(FIND(H2032,E2032)=OR(1,2,3,4,5,6,7,8,9,0),FIND(H2032,E2032)+1,FIND(H2032,E2032))</f>
        <v>5</v>
      </c>
      <c r="J2032" s="4">
        <f>IF(H2032="B",G2032*1000000000,IF(H2032="M",G2032*1000000,E2032))</f>
        <v>1760000000</v>
      </c>
      <c r="K2032" s="54" t="s">
        <v>720</v>
      </c>
    </row>
    <row r="2033" spans="1:11" ht="39" thickBot="1">
      <c r="A2033" t="str">
        <f t="shared" si="111"/>
        <v xml:space="preserve">HON </v>
      </c>
      <c r="B2033" s="119" t="s">
        <v>192</v>
      </c>
      <c r="C2033" s="58"/>
      <c r="D2033" s="180" t="s">
        <v>686</v>
      </c>
      <c r="E2033" s="184"/>
      <c r="F2033" s="189"/>
      <c r="G2033" s="106"/>
      <c r="H2033" s="106"/>
      <c r="I2033" s="110"/>
    </row>
    <row r="2034" spans="1:11" ht="20" thickBot="1">
      <c r="A2034" t="str">
        <f t="shared" si="111"/>
        <v>HON Net change in cash</v>
      </c>
      <c r="B2034" s="119" t="s">
        <v>192</v>
      </c>
      <c r="C2034" s="58" t="s">
        <v>687</v>
      </c>
      <c r="D2034" s="179" t="s">
        <v>687</v>
      </c>
      <c r="E2034" s="187" t="s">
        <v>1132</v>
      </c>
      <c r="F2034" s="188">
        <v>2.2477</v>
      </c>
      <c r="G2034" s="106" t="str">
        <f>LEFT(E2034,I2034-1)</f>
        <v>1.07</v>
      </c>
      <c r="H2034" s="106" t="str">
        <f>RIGHT(E2034,1)</f>
        <v>B</v>
      </c>
      <c r="I2034" s="110">
        <f>IF(FIND(H2034,E2034)=OR(1,2,3,4,5,6,7,8,9,0),FIND(H2034,E2034)+1,FIND(H2034,E2034))</f>
        <v>5</v>
      </c>
      <c r="J2034" s="4">
        <f>IF(H2034="B",G2034*1000000000,IF(H2034="M",G2034*1000000,E2034))</f>
        <v>1070000000.0000001</v>
      </c>
      <c r="K2034" s="54" t="s">
        <v>721</v>
      </c>
    </row>
    <row r="2035" spans="1:11" ht="39" thickBot="1">
      <c r="A2035" t="str">
        <f t="shared" si="111"/>
        <v xml:space="preserve">HON </v>
      </c>
      <c r="B2035" s="119" t="s">
        <v>192</v>
      </c>
      <c r="C2035" s="58"/>
      <c r="D2035" s="180" t="s">
        <v>688</v>
      </c>
      <c r="E2035" s="184"/>
      <c r="F2035" s="189"/>
      <c r="G2035" s="106"/>
      <c r="H2035" s="106"/>
      <c r="I2035" s="110"/>
    </row>
    <row r="2036" spans="1:11" ht="19">
      <c r="A2036" t="str">
        <f t="shared" si="111"/>
        <v>HON Free cash flow</v>
      </c>
      <c r="B2036" s="119" t="s">
        <v>192</v>
      </c>
      <c r="C2036" s="58" t="s">
        <v>689</v>
      </c>
      <c r="D2036" s="179" t="s">
        <v>689</v>
      </c>
      <c r="E2036" s="187" t="s">
        <v>1133</v>
      </c>
      <c r="F2036" s="188">
        <v>-0.83660000000000001</v>
      </c>
      <c r="G2036" s="106" t="str">
        <f>LEFT(E2036,I2036-1)</f>
        <v>248.25</v>
      </c>
      <c r="H2036" s="106" t="str">
        <f>RIGHT(E2036,1)</f>
        <v>M</v>
      </c>
      <c r="I2036" s="110">
        <f>IF(FIND(H2036,E2036)=OR(1,2,3,4,5,6,7,8,9,0),FIND(H2036,E2036)+1,FIND(H2036,E2036))</f>
        <v>7</v>
      </c>
      <c r="J2036" s="4">
        <f>IF(H2036="B",G2036*1000000000,IF(H2036="M",G2036*1000000,E2036))</f>
        <v>248250000</v>
      </c>
      <c r="K2036" s="54" t="s">
        <v>722</v>
      </c>
    </row>
    <row r="2037" spans="1:11" ht="39" thickBot="1">
      <c r="A2037" t="str">
        <f t="shared" si="111"/>
        <v xml:space="preserve">HON </v>
      </c>
      <c r="B2037" s="119" t="s">
        <v>192</v>
      </c>
      <c r="D2037" s="182" t="s">
        <v>690</v>
      </c>
      <c r="E2037" s="192"/>
      <c r="F2037" s="194"/>
    </row>
    <row r="2040" spans="1:11" ht="28">
      <c r="C2040" s="101" t="s">
        <v>824</v>
      </c>
    </row>
    <row r="2041" spans="1:11">
      <c r="A2041" t="str">
        <f t="shared" ref="A2041" si="113">_xlfn.CONCAT(B2041,C2041)</f>
        <v>CAT Web</v>
      </c>
      <c r="B2041" t="s">
        <v>198</v>
      </c>
      <c r="C2041" t="s">
        <v>850</v>
      </c>
      <c r="D2041" s="121" t="s">
        <v>825</v>
      </c>
    </row>
    <row r="2042" spans="1:11" ht="19" thickBot="1"/>
    <row r="2043" spans="1:11" ht="27" thickBot="1">
      <c r="A2043" t="str">
        <f t="shared" ref="A2043:A2092" si="114">_xlfn.CONCAT(B2043,C2043)</f>
        <v>CAT Income Statement</v>
      </c>
      <c r="B2043" s="119" t="s">
        <v>198</v>
      </c>
      <c r="C2043" s="57" t="s">
        <v>705</v>
      </c>
      <c r="D2043" s="183" t="s">
        <v>650</v>
      </c>
      <c r="E2043" s="181" t="s">
        <v>1537</v>
      </c>
      <c r="F2043" s="185" t="s">
        <v>651</v>
      </c>
    </row>
    <row r="2044" spans="1:11" ht="19" customHeight="1" thickBot="1">
      <c r="A2044" t="str">
        <f t="shared" si="114"/>
        <v xml:space="preserve">CAT </v>
      </c>
      <c r="B2044" s="119" t="s">
        <v>198</v>
      </c>
      <c r="C2044" s="58"/>
      <c r="D2044" s="184"/>
      <c r="E2044" s="178" t="s">
        <v>1035</v>
      </c>
      <c r="F2044" s="186"/>
    </row>
    <row r="2045" spans="1:11" ht="20" thickBot="1">
      <c r="A2045" t="str">
        <f t="shared" si="114"/>
        <v>CAT Sales</v>
      </c>
      <c r="B2045" s="119" t="s">
        <v>198</v>
      </c>
      <c r="C2045" s="58" t="s">
        <v>124</v>
      </c>
      <c r="D2045" s="179" t="s">
        <v>652</v>
      </c>
      <c r="E2045" s="187" t="s">
        <v>1036</v>
      </c>
      <c r="F2045" s="188">
        <v>-4.19E-2</v>
      </c>
      <c r="G2045" s="106" t="str">
        <f>LEFT(E2045,I2045-1)</f>
        <v>16.11</v>
      </c>
      <c r="H2045" s="106" t="str">
        <f>RIGHT(E2045,1)</f>
        <v>B</v>
      </c>
      <c r="I2045" s="110">
        <f>IF(FIND(H2045,E2045)=OR(1,2,3,4,5,6,7,8,9,0),FIND(H2045,E2045)+1,FIND(H2045,E2045))</f>
        <v>6</v>
      </c>
      <c r="J2045" s="4">
        <f>IF(H2045="B",G2045*1000000000,IF(H2045="M",G2045*1000000,E2045))</f>
        <v>16110000000</v>
      </c>
      <c r="K2045" s="54" t="s">
        <v>691</v>
      </c>
    </row>
    <row r="2046" spans="1:11" ht="58" thickBot="1">
      <c r="A2046" t="str">
        <f t="shared" si="114"/>
        <v xml:space="preserve">CAT </v>
      </c>
      <c r="B2046" s="119" t="s">
        <v>198</v>
      </c>
      <c r="C2046" s="58"/>
      <c r="D2046" s="180" t="s">
        <v>653</v>
      </c>
      <c r="E2046" s="184"/>
      <c r="F2046" s="189"/>
      <c r="G2046" s="106"/>
      <c r="H2046" s="106"/>
      <c r="I2046" s="110"/>
      <c r="K2046" s="54" t="s">
        <v>692</v>
      </c>
    </row>
    <row r="2047" spans="1:11" ht="20" thickBot="1">
      <c r="A2047" t="str">
        <f t="shared" si="114"/>
        <v>CAT Operating expense</v>
      </c>
      <c r="B2047" s="119" t="s">
        <v>198</v>
      </c>
      <c r="C2047" s="58" t="s">
        <v>654</v>
      </c>
      <c r="D2047" s="179" t="s">
        <v>654</v>
      </c>
      <c r="E2047" s="187" t="s">
        <v>1037</v>
      </c>
      <c r="F2047" s="188">
        <v>1.1599999999999999E-2</v>
      </c>
      <c r="G2047" s="106" t="str">
        <f>LEFT(E2047,I2047-1)</f>
        <v>2.00</v>
      </c>
      <c r="H2047" s="106" t="str">
        <f>RIGHT(E2047,1)</f>
        <v>B</v>
      </c>
      <c r="I2047" s="110">
        <f>IF(FIND(H2047,E2047)=OR(1,2,3,4,5,6,7,8,9,0),FIND(H2047,E2047)+1,FIND(H2047,E2047))</f>
        <v>5</v>
      </c>
      <c r="J2047" s="4">
        <f>IF(H2047="B",G2047*1000000000,IF(H2047="M",G2047*1000000,E2047))</f>
        <v>2000000000</v>
      </c>
      <c r="K2047" s="54" t="s">
        <v>693</v>
      </c>
    </row>
    <row r="2048" spans="1:11" ht="39" thickBot="1">
      <c r="A2048" t="str">
        <f t="shared" si="114"/>
        <v xml:space="preserve">CAT </v>
      </c>
      <c r="B2048" s="119" t="s">
        <v>198</v>
      </c>
      <c r="C2048" s="58"/>
      <c r="D2048" s="180" t="s">
        <v>655</v>
      </c>
      <c r="E2048" s="184"/>
      <c r="F2048" s="189"/>
      <c r="G2048" s="106"/>
      <c r="H2048" s="106"/>
      <c r="I2048" s="110"/>
      <c r="K2048" s="54" t="s">
        <v>694</v>
      </c>
    </row>
    <row r="2049" spans="1:11" ht="20" thickBot="1">
      <c r="A2049" t="str">
        <f t="shared" si="114"/>
        <v>CAT Net income</v>
      </c>
      <c r="B2049" s="119" t="s">
        <v>198</v>
      </c>
      <c r="C2049" s="58" t="s">
        <v>656</v>
      </c>
      <c r="D2049" s="179" t="s">
        <v>656</v>
      </c>
      <c r="E2049" s="187" t="s">
        <v>833</v>
      </c>
      <c r="F2049" s="188">
        <v>-0.1181</v>
      </c>
      <c r="G2049" s="106" t="str">
        <f>LEFT(E2049,I2049-1)</f>
        <v>2.46</v>
      </c>
      <c r="H2049" s="106" t="str">
        <f>RIGHT(E2049,1)</f>
        <v>B</v>
      </c>
      <c r="I2049" s="110">
        <f>IF(FIND(H2049,E2049)=OR(1,2,3,4,5,6,7,8,9,0),FIND(H2049,E2049)+1,FIND(H2049,E2049))</f>
        <v>5</v>
      </c>
      <c r="J2049" s="4">
        <f>IF(H2049="B",G2049*1000000000,IF(H2049="M",G2049*1000000,E2049))</f>
        <v>2460000000</v>
      </c>
      <c r="K2049" s="54" t="s">
        <v>33</v>
      </c>
    </row>
    <row r="2050" spans="1:11" ht="58" thickBot="1">
      <c r="A2050" t="str">
        <f t="shared" si="114"/>
        <v xml:space="preserve">CAT </v>
      </c>
      <c r="B2050" s="119" t="s">
        <v>198</v>
      </c>
      <c r="C2050" s="58"/>
      <c r="D2050" s="180" t="s">
        <v>657</v>
      </c>
      <c r="E2050" s="184"/>
      <c r="F2050" s="189"/>
      <c r="G2050" s="106"/>
      <c r="H2050" s="106"/>
      <c r="I2050" s="110"/>
      <c r="K2050" s="54" t="s">
        <v>695</v>
      </c>
    </row>
    <row r="2051" spans="1:11" ht="20" thickBot="1">
      <c r="A2051" t="str">
        <f t="shared" si="114"/>
        <v>CAT Net profit margin</v>
      </c>
      <c r="B2051" s="119" t="s">
        <v>198</v>
      </c>
      <c r="C2051" s="58" t="s">
        <v>658</v>
      </c>
      <c r="D2051" s="179" t="s">
        <v>658</v>
      </c>
      <c r="E2051" s="187">
        <v>15.3</v>
      </c>
      <c r="F2051" s="188">
        <v>-7.9399999999999998E-2</v>
      </c>
      <c r="G2051" s="106" t="str">
        <f>LEFT(E2051,I2051-1)</f>
        <v>15.</v>
      </c>
      <c r="H2051" s="106" t="str">
        <f>RIGHT(E2051,1)</f>
        <v>3</v>
      </c>
      <c r="I2051" s="110">
        <f>IF(FIND(H2051,E2051)=OR(1,2,3,4,5,6,7,8,9,0),FIND(H2051,E2051)+1,FIND(H2051,E2051))</f>
        <v>4</v>
      </c>
      <c r="J2051" s="4">
        <f>IF(H2051="B",G2051*1000000000,IF(H2051="M",G2051*1000000,E2051))</f>
        <v>15.3</v>
      </c>
      <c r="K2051" s="54" t="s">
        <v>696</v>
      </c>
    </row>
    <row r="2052" spans="1:11" ht="39" thickBot="1">
      <c r="A2052" t="str">
        <f t="shared" si="114"/>
        <v xml:space="preserve">CAT </v>
      </c>
      <c r="B2052" s="119" t="s">
        <v>198</v>
      </c>
      <c r="C2052" s="58"/>
      <c r="D2052" s="180" t="s">
        <v>659</v>
      </c>
      <c r="E2052" s="184"/>
      <c r="F2052" s="189"/>
      <c r="G2052" s="106"/>
      <c r="H2052" s="106"/>
      <c r="I2052" s="110"/>
      <c r="K2052" s="54" t="s">
        <v>697</v>
      </c>
    </row>
    <row r="2053" spans="1:11" ht="20" thickBot="1">
      <c r="A2053" t="str">
        <f t="shared" si="114"/>
        <v>CAT EPS</v>
      </c>
      <c r="B2053" s="119" t="s">
        <v>198</v>
      </c>
      <c r="C2053" s="58" t="s">
        <v>113</v>
      </c>
      <c r="D2053" s="179" t="s">
        <v>112</v>
      </c>
      <c r="E2053" s="187">
        <v>5.17</v>
      </c>
      <c r="F2053" s="188">
        <v>-6.3399999999999998E-2</v>
      </c>
      <c r="G2053" s="106" t="str">
        <f>LEFT(E2053,I2053-1)</f>
        <v>5.1</v>
      </c>
      <c r="H2053" s="106" t="str">
        <f>RIGHT(E2053,1)</f>
        <v>7</v>
      </c>
      <c r="I2053" s="110">
        <f>IF(FIND(H2053,E2053)=OR(1,2,3,4,5,6,7,8,9,0),FIND(H2053,E2053)+1,FIND(H2053,E2053))</f>
        <v>4</v>
      </c>
      <c r="J2053" s="4">
        <f>IF(H2053="B",G2053*1000000000,IF(H2053="M",G2053*1000000,E2053))</f>
        <v>5.17</v>
      </c>
      <c r="K2053" s="54" t="s">
        <v>698</v>
      </c>
    </row>
    <row r="2054" spans="1:11" ht="39" thickBot="1">
      <c r="A2054" t="str">
        <f t="shared" si="114"/>
        <v xml:space="preserve">CAT </v>
      </c>
      <c r="B2054" s="119" t="s">
        <v>198</v>
      </c>
      <c r="C2054" s="58"/>
      <c r="D2054" s="180" t="s">
        <v>660</v>
      </c>
      <c r="E2054" s="184"/>
      <c r="F2054" s="189"/>
      <c r="G2054" s="106"/>
      <c r="H2054" s="106"/>
      <c r="I2054" s="110"/>
      <c r="K2054" s="54" t="s">
        <v>699</v>
      </c>
    </row>
    <row r="2055" spans="1:11" ht="20" thickBot="1">
      <c r="A2055" t="str">
        <f t="shared" si="114"/>
        <v>CAT EBITDA</v>
      </c>
      <c r="B2055" s="119" t="s">
        <v>198</v>
      </c>
      <c r="C2055" s="58" t="s">
        <v>126</v>
      </c>
      <c r="D2055" s="179" t="s">
        <v>126</v>
      </c>
      <c r="E2055" s="187" t="s">
        <v>756</v>
      </c>
      <c r="F2055" s="188">
        <v>-7.0400000000000004E-2</v>
      </c>
      <c r="G2055" s="106" t="str">
        <f>LEFT(E2055,I2055-1)</f>
        <v>3.68</v>
      </c>
      <c r="H2055" s="106" t="str">
        <f>RIGHT(E2055,1)</f>
        <v>B</v>
      </c>
      <c r="I2055" s="110">
        <f>IF(FIND(H2055,E2055)=OR(1,2,3,4,5,6,7,8,9,0),FIND(H2055,E2055)+1,FIND(H2055,E2055))</f>
        <v>5</v>
      </c>
      <c r="J2055" s="4">
        <f>IF(H2055="B",G2055*1000000000,IF(H2055="M",G2055*1000000,E2055))</f>
        <v>3680000000</v>
      </c>
      <c r="K2055" s="54" t="s">
        <v>126</v>
      </c>
    </row>
    <row r="2056" spans="1:11" ht="77" thickBot="1">
      <c r="A2056" t="str">
        <f t="shared" si="114"/>
        <v xml:space="preserve">CAT </v>
      </c>
      <c r="B2056" s="119" t="s">
        <v>198</v>
      </c>
      <c r="C2056" s="58"/>
      <c r="D2056" s="180" t="s">
        <v>661</v>
      </c>
      <c r="E2056" s="184"/>
      <c r="F2056" s="189"/>
      <c r="G2056" s="106"/>
      <c r="H2056" s="106"/>
      <c r="I2056" s="110"/>
      <c r="K2056" s="54" t="s">
        <v>700</v>
      </c>
    </row>
    <row r="2057" spans="1:11" ht="20" thickBot="1">
      <c r="A2057" t="str">
        <f t="shared" si="114"/>
        <v>CAT Tax</v>
      </c>
      <c r="B2057" s="119" t="s">
        <v>198</v>
      </c>
      <c r="C2057" s="58" t="s">
        <v>725</v>
      </c>
      <c r="D2057" s="179" t="s">
        <v>662</v>
      </c>
      <c r="E2057" s="190">
        <v>0.20680000000000001</v>
      </c>
      <c r="F2057" s="187" t="s">
        <v>664</v>
      </c>
      <c r="G2057" s="106" t="str">
        <f>LEFT(E2057,I2057-1)</f>
        <v>0.206</v>
      </c>
      <c r="H2057" s="106" t="str">
        <f>RIGHT(E2057,1)</f>
        <v>8</v>
      </c>
      <c r="I2057" s="110">
        <f>IF(FIND(H2057,E2057)=OR(1,2,3,4,5,6,7,8,9,0),FIND(H2057,E2057)+1,FIND(H2057,E2057))</f>
        <v>6</v>
      </c>
      <c r="J2057" s="4">
        <f>IF(H2057="B",G2057*1000000000,IF(H2057="M",G2057*1000000,E2057))</f>
        <v>0.20680000000000001</v>
      </c>
      <c r="K2057" s="54" t="s">
        <v>701</v>
      </c>
    </row>
    <row r="2058" spans="1:11" ht="20" thickBot="1">
      <c r="A2058" t="str">
        <f t="shared" si="114"/>
        <v xml:space="preserve">CAT </v>
      </c>
      <c r="B2058" s="119" t="s">
        <v>198</v>
      </c>
      <c r="C2058" s="58"/>
      <c r="D2058" s="182" t="s">
        <v>663</v>
      </c>
      <c r="E2058" s="191"/>
      <c r="F2058" s="192"/>
      <c r="G2058" s="107"/>
      <c r="H2058" s="107"/>
      <c r="I2058" s="111"/>
    </row>
    <row r="2059" spans="1:11" ht="19" thickBot="1">
      <c r="A2059" t="str">
        <f t="shared" si="114"/>
        <v xml:space="preserve">CAT </v>
      </c>
      <c r="B2059" s="119" t="s">
        <v>198</v>
      </c>
      <c r="C2059" s="58"/>
    </row>
    <row r="2060" spans="1:11" ht="27" thickBot="1">
      <c r="A2060" t="str">
        <f t="shared" si="114"/>
        <v>CAT Balance Sheet</v>
      </c>
      <c r="B2060" s="119" t="s">
        <v>198</v>
      </c>
      <c r="C2060" s="57" t="s">
        <v>706</v>
      </c>
      <c r="D2060" s="183" t="s">
        <v>650</v>
      </c>
      <c r="E2060" s="181" t="s">
        <v>1537</v>
      </c>
      <c r="F2060" s="185" t="s">
        <v>651</v>
      </c>
      <c r="G2060" s="105"/>
      <c r="H2060" s="105"/>
      <c r="I2060" s="109"/>
    </row>
    <row r="2061" spans="1:11" ht="19" customHeight="1" thickBot="1">
      <c r="A2061" t="str">
        <f t="shared" si="114"/>
        <v xml:space="preserve">CAT </v>
      </c>
      <c r="B2061" s="119" t="s">
        <v>198</v>
      </c>
      <c r="C2061" s="58"/>
      <c r="D2061" s="184"/>
      <c r="E2061" s="178" t="s">
        <v>1035</v>
      </c>
      <c r="F2061" s="186"/>
      <c r="G2061" s="105"/>
      <c r="H2061" s="105"/>
      <c r="I2061" s="109"/>
    </row>
    <row r="2062" spans="1:11" ht="20" thickBot="1">
      <c r="A2062" t="str">
        <f t="shared" si="114"/>
        <v>CAT Cash and short-term investments</v>
      </c>
      <c r="B2062" s="119" t="s">
        <v>198</v>
      </c>
      <c r="C2062" s="58" t="s">
        <v>665</v>
      </c>
      <c r="D2062" s="179" t="s">
        <v>665</v>
      </c>
      <c r="E2062" s="187" t="s">
        <v>1038</v>
      </c>
      <c r="F2062" s="188">
        <v>-0.43490000000000001</v>
      </c>
      <c r="G2062" s="106" t="str">
        <f>LEFT(E2062,I2062-1)</f>
        <v>4.76</v>
      </c>
      <c r="H2062" s="106" t="str">
        <f>RIGHT(E2062,1)</f>
        <v>B</v>
      </c>
      <c r="I2062" s="110">
        <f>IF(FIND(H2062,E2062)=OR(1,2,3,4,5,6,7,8,9,0),FIND(H2062,E2062)+1,FIND(H2062,E2062))</f>
        <v>5</v>
      </c>
      <c r="J2062" s="4">
        <f t="shared" ref="J2062:J2063" si="115">IF(H2062="B",G2062*1000000000,IF(H2062="M",G2062*1000000,E2062))</f>
        <v>4760000000</v>
      </c>
      <c r="K2062" s="54" t="s">
        <v>702</v>
      </c>
    </row>
    <row r="2063" spans="1:11" ht="39" thickBot="1">
      <c r="A2063" t="str">
        <f t="shared" si="114"/>
        <v xml:space="preserve">CAT </v>
      </c>
      <c r="B2063" s="119" t="s">
        <v>198</v>
      </c>
      <c r="C2063" s="58"/>
      <c r="D2063" s="180" t="s">
        <v>666</v>
      </c>
      <c r="E2063" s="184"/>
      <c r="F2063" s="189"/>
      <c r="G2063" s="106"/>
      <c r="H2063" s="106"/>
      <c r="I2063" s="110"/>
      <c r="J2063" s="4">
        <f t="shared" si="115"/>
        <v>0</v>
      </c>
    </row>
    <row r="2064" spans="1:11" ht="20" thickBot="1">
      <c r="A2064" t="str">
        <f t="shared" si="114"/>
        <v>CAT Total assets</v>
      </c>
      <c r="B2064" s="119" t="s">
        <v>198</v>
      </c>
      <c r="C2064" s="58" t="s">
        <v>667</v>
      </c>
      <c r="D2064" s="179" t="s">
        <v>667</v>
      </c>
      <c r="E2064" s="187" t="s">
        <v>1039</v>
      </c>
      <c r="F2064" s="188">
        <v>-6.0000000000000001E-3</v>
      </c>
      <c r="G2064" s="106" t="str">
        <f>LEFT(E2064,I2064-1)</f>
        <v>86.27</v>
      </c>
      <c r="H2064" s="106" t="str">
        <f>RIGHT(E2064,1)</f>
        <v>B</v>
      </c>
      <c r="I2064" s="110">
        <f>IF(FIND(H2064,E2064)=OR(1,2,3,4,5,6,7,8,9,0),FIND(H2064,E2064)+1,FIND(H2064,E2064))</f>
        <v>6</v>
      </c>
      <c r="K2064" s="54" t="s">
        <v>703</v>
      </c>
    </row>
    <row r="2065" spans="1:11" ht="20" thickBot="1">
      <c r="A2065" t="str">
        <f t="shared" si="114"/>
        <v xml:space="preserve">CAT </v>
      </c>
      <c r="B2065" s="119" t="s">
        <v>198</v>
      </c>
      <c r="C2065" s="58"/>
      <c r="D2065" s="180" t="s">
        <v>668</v>
      </c>
      <c r="E2065" s="184"/>
      <c r="F2065" s="189"/>
      <c r="G2065" s="106"/>
      <c r="H2065" s="106"/>
      <c r="I2065" s="110"/>
    </row>
    <row r="2066" spans="1:11" ht="20" thickBot="1">
      <c r="A2066" t="str">
        <f t="shared" si="114"/>
        <v>CAT Total debt</v>
      </c>
      <c r="B2066" s="119" t="s">
        <v>198</v>
      </c>
      <c r="C2066" s="58" t="s">
        <v>723</v>
      </c>
      <c r="D2066" s="179" t="s">
        <v>669</v>
      </c>
      <c r="E2066" s="187" t="s">
        <v>1040</v>
      </c>
      <c r="F2066" s="188">
        <v>8.8000000000000005E-3</v>
      </c>
      <c r="G2066" s="106" t="str">
        <f>LEFT(E2066,I2066-1)</f>
        <v>66.87</v>
      </c>
      <c r="H2066" s="106" t="str">
        <f>RIGHT(E2066,1)</f>
        <v>B</v>
      </c>
      <c r="I2066" s="110">
        <f>IF(FIND(H2066,E2066)=OR(1,2,3,4,5,6,7,8,9,0),FIND(H2066,E2066)+1,FIND(H2066,E2066))</f>
        <v>6</v>
      </c>
      <c r="J2066" s="4">
        <f>IF(H2066="B",G2066*1000000000,IF(H2066="M",G2066*1000000,E2066))</f>
        <v>66870000000.000008</v>
      </c>
      <c r="K2066" s="54" t="s">
        <v>704</v>
      </c>
    </row>
    <row r="2067" spans="1:11" ht="20" thickBot="1">
      <c r="A2067" t="str">
        <f t="shared" si="114"/>
        <v xml:space="preserve">CAT </v>
      </c>
      <c r="B2067" s="119" t="s">
        <v>198</v>
      </c>
      <c r="C2067" s="58"/>
      <c r="D2067" s="180" t="s">
        <v>670</v>
      </c>
      <c r="E2067" s="184"/>
      <c r="F2067" s="189"/>
      <c r="G2067" s="106"/>
      <c r="H2067" s="106"/>
      <c r="I2067" s="110"/>
    </row>
    <row r="2068" spans="1:11" ht="20" thickBot="1">
      <c r="A2068" t="str">
        <f t="shared" si="114"/>
        <v>CAT Total equity</v>
      </c>
      <c r="B2068" s="119" t="s">
        <v>198</v>
      </c>
      <c r="C2068" s="58" t="s">
        <v>671</v>
      </c>
      <c r="D2068" s="179" t="s">
        <v>671</v>
      </c>
      <c r="E2068" s="187" t="s">
        <v>1041</v>
      </c>
      <c r="F2068" s="187" t="s">
        <v>664</v>
      </c>
      <c r="G2068" s="106" t="str">
        <f>LEFT(E2068,I2068-1)</f>
        <v>19.40</v>
      </c>
      <c r="H2068" s="106" t="str">
        <f>RIGHT(E2068,1)</f>
        <v>B</v>
      </c>
      <c r="I2068" s="110">
        <f>IF(FIND(H2068,E2068)=OR(1,2,3,4,5,6,7,8,9,0),FIND(H2068,E2068)+1,FIND(H2068,E2068))</f>
        <v>6</v>
      </c>
      <c r="J2068" s="4">
        <f>IF(H2068="B",G2068*1000000000,IF(H2068="M",G2068*1000000,E2068))</f>
        <v>19400000000</v>
      </c>
      <c r="K2068" s="54" t="s">
        <v>713</v>
      </c>
    </row>
    <row r="2069" spans="1:11" ht="39" thickBot="1">
      <c r="A2069" t="str">
        <f t="shared" si="114"/>
        <v xml:space="preserve">CAT </v>
      </c>
      <c r="B2069" s="119" t="s">
        <v>198</v>
      </c>
      <c r="C2069" s="58"/>
      <c r="D2069" s="180" t="s">
        <v>672</v>
      </c>
      <c r="E2069" s="184"/>
      <c r="F2069" s="184"/>
      <c r="G2069" s="107"/>
      <c r="H2069" s="107"/>
      <c r="I2069" s="111"/>
    </row>
    <row r="2070" spans="1:11" ht="20" thickBot="1">
      <c r="A2070" t="str">
        <f t="shared" si="114"/>
        <v>CAT Shares outstanding</v>
      </c>
      <c r="B2070" s="119" t="s">
        <v>198</v>
      </c>
      <c r="C2070" s="58" t="s">
        <v>673</v>
      </c>
      <c r="D2070" s="179" t="s">
        <v>673</v>
      </c>
      <c r="E2070" s="187" t="s">
        <v>1042</v>
      </c>
      <c r="F2070" s="187" t="s">
        <v>664</v>
      </c>
      <c r="G2070" s="106" t="str">
        <f>LEFT(E2070,I2070-1)</f>
        <v>482.80</v>
      </c>
      <c r="H2070" s="106" t="str">
        <f>RIGHT(E2070,1)</f>
        <v>M</v>
      </c>
      <c r="I2070" s="110">
        <f>IF(FIND(H2070,E2070)=OR(1,2,3,4,5,6,7,8,9,0),FIND(H2070,E2070)+1,FIND(H2070,E2070))</f>
        <v>7</v>
      </c>
      <c r="J2070" s="4">
        <f>IF(H2070="B",G2070*1000000000,IF(H2070="M",G2070*1000000,E2070))</f>
        <v>482800000</v>
      </c>
      <c r="K2070" s="54" t="s">
        <v>714</v>
      </c>
    </row>
    <row r="2071" spans="1:11" ht="39" thickBot="1">
      <c r="A2071" t="str">
        <f t="shared" si="114"/>
        <v xml:space="preserve">CAT </v>
      </c>
      <c r="B2071" s="119" t="s">
        <v>198</v>
      </c>
      <c r="C2071" s="58"/>
      <c r="D2071" s="180" t="s">
        <v>674</v>
      </c>
      <c r="E2071" s="184"/>
      <c r="F2071" s="184"/>
      <c r="G2071" s="107"/>
      <c r="H2071" s="107"/>
      <c r="I2071" s="111"/>
    </row>
    <row r="2072" spans="1:11" ht="20" thickBot="1">
      <c r="A2072" t="str">
        <f t="shared" si="114"/>
        <v>CAT P/BV</v>
      </c>
      <c r="B2072" s="119" t="s">
        <v>198</v>
      </c>
      <c r="C2072" s="58" t="s">
        <v>105</v>
      </c>
      <c r="D2072" s="179" t="s">
        <v>675</v>
      </c>
      <c r="E2072" s="187">
        <v>10.11</v>
      </c>
      <c r="F2072" s="187" t="s">
        <v>664</v>
      </c>
      <c r="G2072" s="106" t="str">
        <f>LEFT(E2072,I2072-1)</f>
        <v/>
      </c>
      <c r="H2072" s="106" t="str">
        <f>RIGHT(E2072,1)</f>
        <v>1</v>
      </c>
      <c r="I2072" s="110">
        <f>IF(FIND(H2072,E2072)=OR(1,2,3,4,5,6,7,8,9,0),FIND(H2072,E2072)+1,FIND(H2072,E2072))</f>
        <v>1</v>
      </c>
      <c r="J2072" s="4">
        <f>IF(H2072="B",G2072*1000000000,IF(H2072="M",G2072*1000000,E2072))</f>
        <v>10.11</v>
      </c>
      <c r="K2072" s="54" t="s">
        <v>715</v>
      </c>
    </row>
    <row r="2073" spans="1:11" ht="58" thickBot="1">
      <c r="A2073" t="str">
        <f t="shared" si="114"/>
        <v xml:space="preserve">CAT </v>
      </c>
      <c r="B2073" s="119" t="s">
        <v>198</v>
      </c>
      <c r="C2073" s="58"/>
      <c r="D2073" s="180" t="s">
        <v>676</v>
      </c>
      <c r="E2073" s="184"/>
      <c r="F2073" s="184"/>
      <c r="G2073" s="107"/>
      <c r="H2073" s="107"/>
      <c r="I2073" s="111"/>
    </row>
    <row r="2074" spans="1:11" ht="20" thickBot="1">
      <c r="A2074" t="str">
        <f t="shared" si="114"/>
        <v>CAT Return on assets</v>
      </c>
      <c r="B2074" s="119" t="s">
        <v>198</v>
      </c>
      <c r="C2074" s="58" t="s">
        <v>677</v>
      </c>
      <c r="D2074" s="179" t="s">
        <v>677</v>
      </c>
      <c r="E2074" s="190">
        <v>9.2600000000000002E-2</v>
      </c>
      <c r="F2074" s="187" t="s">
        <v>664</v>
      </c>
      <c r="G2074" s="106" t="str">
        <f>LEFT(E2074,I2074-1)</f>
        <v>0.092</v>
      </c>
      <c r="H2074" s="106" t="str">
        <f>RIGHT(E2074,1)</f>
        <v>6</v>
      </c>
      <c r="I2074" s="110">
        <f>IF(FIND(H2074,E2074)=OR(1,2,3,4,5,6,7,8,9,0),FIND(H2074,E2074)+1,FIND(H2074,E2074))</f>
        <v>6</v>
      </c>
      <c r="J2074" s="4">
        <f>IF(H2074="B",G2074*1000000000,IF(H2074="M",G2074*1000000,E2074))</f>
        <v>9.2600000000000002E-2</v>
      </c>
      <c r="K2074" s="54" t="s">
        <v>716</v>
      </c>
    </row>
    <row r="2075" spans="1:11" ht="39" thickBot="1">
      <c r="A2075" t="str">
        <f t="shared" si="114"/>
        <v xml:space="preserve">CAT </v>
      </c>
      <c r="B2075" s="119" t="s">
        <v>198</v>
      </c>
      <c r="C2075" s="58"/>
      <c r="D2075" s="180" t="s">
        <v>678</v>
      </c>
      <c r="E2075" s="193"/>
      <c r="F2075" s="184"/>
      <c r="G2075" s="107"/>
      <c r="H2075" s="107"/>
      <c r="I2075" s="111"/>
    </row>
    <row r="2076" spans="1:11" ht="20" thickBot="1">
      <c r="A2076" t="str">
        <f t="shared" si="114"/>
        <v>CAT Return on capital</v>
      </c>
      <c r="B2076" s="119" t="s">
        <v>198</v>
      </c>
      <c r="C2076" s="58" t="s">
        <v>679</v>
      </c>
      <c r="D2076" s="179" t="s">
        <v>679</v>
      </c>
      <c r="E2076" s="190">
        <v>0.14050000000000001</v>
      </c>
      <c r="F2076" s="187" t="s">
        <v>664</v>
      </c>
      <c r="G2076" s="106" t="str">
        <f>LEFT(E2076,I2076-1)</f>
        <v>0.140</v>
      </c>
      <c r="H2076" s="106" t="str">
        <f>RIGHT(E2076,1)</f>
        <v>5</v>
      </c>
      <c r="I2076" s="110">
        <f>IF(FIND(H2076,E2076)=OR(1,2,3,4,5,6,7,8,9,0),FIND(H2076,E2076)+1,FIND(H2076,E2076))</f>
        <v>6</v>
      </c>
      <c r="J2076" s="4">
        <f>IF(H2076="B",G2076*1000000000,IF(H2076="M",G2076*1000000,E2076))</f>
        <v>0.14050000000000001</v>
      </c>
      <c r="K2076" s="54" t="s">
        <v>717</v>
      </c>
    </row>
    <row r="2077" spans="1:11" ht="39" thickBot="1">
      <c r="A2077" t="str">
        <f t="shared" si="114"/>
        <v xml:space="preserve">CAT </v>
      </c>
      <c r="B2077" s="119" t="s">
        <v>198</v>
      </c>
      <c r="C2077" s="58"/>
      <c r="D2077" s="182" t="s">
        <v>680</v>
      </c>
      <c r="E2077" s="191"/>
      <c r="F2077" s="192"/>
      <c r="G2077" s="107"/>
      <c r="H2077" s="107"/>
      <c r="I2077" s="111"/>
    </row>
    <row r="2078" spans="1:11" ht="19" thickBot="1">
      <c r="A2078" t="str">
        <f t="shared" si="114"/>
        <v xml:space="preserve">CAT </v>
      </c>
      <c r="B2078" s="119" t="s">
        <v>198</v>
      </c>
      <c r="C2078" s="58"/>
    </row>
    <row r="2079" spans="1:11" ht="27" thickBot="1">
      <c r="A2079" t="str">
        <f t="shared" si="114"/>
        <v>CAT Cash Flow</v>
      </c>
      <c r="B2079" s="119" t="s">
        <v>198</v>
      </c>
      <c r="C2079" s="57" t="s">
        <v>707</v>
      </c>
      <c r="D2079" s="183" t="s">
        <v>650</v>
      </c>
      <c r="E2079" s="181" t="s">
        <v>1537</v>
      </c>
      <c r="F2079" s="185" t="s">
        <v>651</v>
      </c>
      <c r="G2079" s="105"/>
      <c r="H2079" s="105"/>
      <c r="I2079" s="109"/>
    </row>
    <row r="2080" spans="1:11" ht="19" customHeight="1" thickBot="1">
      <c r="A2080" t="str">
        <f t="shared" si="114"/>
        <v xml:space="preserve">CAT </v>
      </c>
      <c r="B2080" s="119" t="s">
        <v>198</v>
      </c>
      <c r="C2080" s="58"/>
      <c r="D2080" s="184"/>
      <c r="E2080" s="178" t="s">
        <v>1035</v>
      </c>
      <c r="F2080" s="186"/>
      <c r="G2080" s="105"/>
      <c r="H2080" s="105"/>
      <c r="I2080" s="109"/>
    </row>
    <row r="2081" spans="1:11" ht="20" thickBot="1">
      <c r="A2081" t="str">
        <f t="shared" si="114"/>
        <v>CAT Net income</v>
      </c>
      <c r="B2081" s="119" t="s">
        <v>198</v>
      </c>
      <c r="C2081" s="58" t="s">
        <v>656</v>
      </c>
      <c r="D2081" s="179" t="s">
        <v>656</v>
      </c>
      <c r="E2081" s="187" t="s">
        <v>833</v>
      </c>
      <c r="F2081" s="188">
        <v>-0.1181</v>
      </c>
      <c r="G2081" s="106" t="str">
        <f>LEFT(E2081,I2081-1)</f>
        <v>2.46</v>
      </c>
      <c r="H2081" s="106" t="str">
        <f>RIGHT(E2081,1)</f>
        <v>B</v>
      </c>
      <c r="I2081" s="110">
        <f>IF(FIND(H2081,E2081)=OR(1,2,3,4,5,6,7,8,9,0),FIND(H2081,E2081)+1,FIND(H2081,E2081))</f>
        <v>5</v>
      </c>
      <c r="J2081" s="4">
        <f>IF(H2081="B",G2081*1000000000,IF(H2081="M",G2081*1000000,E2081))</f>
        <v>2460000000</v>
      </c>
      <c r="K2081" s="54" t="s">
        <v>33</v>
      </c>
    </row>
    <row r="2082" spans="1:11" ht="39" thickBot="1">
      <c r="A2082" t="str">
        <f t="shared" si="114"/>
        <v xml:space="preserve">CAT </v>
      </c>
      <c r="B2082" s="119" t="s">
        <v>198</v>
      </c>
      <c r="C2082" s="58"/>
      <c r="D2082" s="180" t="s">
        <v>657</v>
      </c>
      <c r="E2082" s="184"/>
      <c r="F2082" s="189"/>
      <c r="G2082" s="106"/>
      <c r="H2082" s="106"/>
      <c r="I2082" s="110"/>
    </row>
    <row r="2083" spans="1:11" ht="20" thickBot="1">
      <c r="A2083" t="str">
        <f t="shared" si="114"/>
        <v>CAT Cash from operations</v>
      </c>
      <c r="B2083" s="119" t="s">
        <v>198</v>
      </c>
      <c r="C2083" s="58" t="s">
        <v>681</v>
      </c>
      <c r="D2083" s="179" t="s">
        <v>681</v>
      </c>
      <c r="E2083" s="187" t="s">
        <v>793</v>
      </c>
      <c r="F2083" s="188">
        <v>-0.12089999999999999</v>
      </c>
      <c r="G2083" s="106" t="str">
        <f>LEFT(E2083,I2083-1)</f>
        <v>3.57</v>
      </c>
      <c r="H2083" s="106" t="str">
        <f>RIGHT(E2083,1)</f>
        <v>B</v>
      </c>
      <c r="I2083" s="110">
        <f>IF(FIND(H2083,E2083)=OR(1,2,3,4,5,6,7,8,9,0),FIND(H2083,E2083)+1,FIND(H2083,E2083))</f>
        <v>5</v>
      </c>
      <c r="J2083" s="4">
        <f>IF(H2083="B",G2083*1000000000,IF(H2083="M",G2083*1000000,E2083))</f>
        <v>3570000000</v>
      </c>
      <c r="K2083" s="54" t="s">
        <v>718</v>
      </c>
    </row>
    <row r="2084" spans="1:11" ht="20" thickBot="1">
      <c r="A2084" t="str">
        <f t="shared" si="114"/>
        <v xml:space="preserve">CAT </v>
      </c>
      <c r="B2084" s="119" t="s">
        <v>198</v>
      </c>
      <c r="C2084" s="58"/>
      <c r="D2084" s="180" t="s">
        <v>682</v>
      </c>
      <c r="E2084" s="184"/>
      <c r="F2084" s="189"/>
      <c r="G2084" s="106"/>
      <c r="H2084" s="106"/>
      <c r="I2084" s="110"/>
    </row>
    <row r="2085" spans="1:11" ht="20" thickBot="1">
      <c r="A2085" t="str">
        <f t="shared" si="114"/>
        <v>CAT Cash from investing</v>
      </c>
      <c r="B2085" s="119" t="s">
        <v>198</v>
      </c>
      <c r="C2085" s="58" t="s">
        <v>683</v>
      </c>
      <c r="D2085" s="179" t="s">
        <v>683</v>
      </c>
      <c r="E2085" s="187" t="s">
        <v>795</v>
      </c>
      <c r="F2085" s="188">
        <v>0.69720000000000004</v>
      </c>
      <c r="G2085" s="106" t="str">
        <f>LEFT(E2085,I2085-1)</f>
        <v>-1.04</v>
      </c>
      <c r="H2085" s="106" t="str">
        <f>RIGHT(E2085,1)</f>
        <v>B</v>
      </c>
      <c r="I2085" s="110">
        <f>IF(FIND(H2085,E2085)=OR(1,2,3,4,5,6,7,8,9,0),FIND(H2085,E2085)+1,FIND(H2085,E2085))</f>
        <v>6</v>
      </c>
      <c r="J2085" s="4">
        <f>IF(H2085="B",G2085*1000000000,IF(H2085="M",G2085*1000000,E2085))</f>
        <v>-1040000000</v>
      </c>
      <c r="K2085" s="54" t="s">
        <v>719</v>
      </c>
    </row>
    <row r="2086" spans="1:11" ht="39" thickBot="1">
      <c r="A2086" t="str">
        <f t="shared" si="114"/>
        <v xml:space="preserve">CAT </v>
      </c>
      <c r="B2086" s="119" t="s">
        <v>198</v>
      </c>
      <c r="C2086" s="58"/>
      <c r="D2086" s="180" t="s">
        <v>684</v>
      </c>
      <c r="E2086" s="184"/>
      <c r="F2086" s="189"/>
      <c r="G2086" s="106"/>
      <c r="H2086" s="106"/>
      <c r="I2086" s="110"/>
    </row>
    <row r="2087" spans="1:11" ht="20" thickBot="1">
      <c r="A2087" t="str">
        <f t="shared" si="114"/>
        <v>CAT Cash from financing</v>
      </c>
      <c r="B2087" s="119" t="s">
        <v>198</v>
      </c>
      <c r="C2087" s="58" t="s">
        <v>685</v>
      </c>
      <c r="D2087" s="179" t="s">
        <v>685</v>
      </c>
      <c r="E2087" s="187" t="s">
        <v>1043</v>
      </c>
      <c r="F2087" s="188">
        <v>0.13569999999999999</v>
      </c>
      <c r="G2087" s="106" t="str">
        <f>LEFT(E2087,I2087-1)</f>
        <v>-1.21</v>
      </c>
      <c r="H2087" s="106" t="str">
        <f>RIGHT(E2087,1)</f>
        <v>B</v>
      </c>
      <c r="I2087" s="110">
        <f>IF(FIND(H2087,E2087)=OR(1,2,3,4,5,6,7,8,9,0),FIND(H2087,E2087)+1,FIND(H2087,E2087))</f>
        <v>6</v>
      </c>
      <c r="J2087" s="4">
        <f>IF(H2087="B",G2087*1000000000,IF(H2087="M",G2087*1000000,E2087))</f>
        <v>-1210000000</v>
      </c>
      <c r="K2087" s="54" t="s">
        <v>720</v>
      </c>
    </row>
    <row r="2088" spans="1:11" ht="39" thickBot="1">
      <c r="A2088" t="str">
        <f t="shared" si="114"/>
        <v xml:space="preserve">CAT </v>
      </c>
      <c r="B2088" s="119" t="s">
        <v>198</v>
      </c>
      <c r="C2088" s="58"/>
      <c r="D2088" s="180" t="s">
        <v>686</v>
      </c>
      <c r="E2088" s="184"/>
      <c r="F2088" s="189"/>
      <c r="G2088" s="106"/>
      <c r="H2088" s="106"/>
      <c r="I2088" s="110"/>
    </row>
    <row r="2089" spans="1:11" ht="20" thickBot="1">
      <c r="A2089" t="str">
        <f t="shared" si="114"/>
        <v>CAT Net change in cash</v>
      </c>
      <c r="B2089" s="119" t="s">
        <v>198</v>
      </c>
      <c r="C2089" s="58" t="s">
        <v>687</v>
      </c>
      <c r="D2089" s="179" t="s">
        <v>687</v>
      </c>
      <c r="E2089" s="187" t="s">
        <v>834</v>
      </c>
      <c r="F2089" s="188">
        <v>2.5552000000000001</v>
      </c>
      <c r="G2089" s="106" t="str">
        <f>LEFT(E2089,I2089-1)</f>
        <v>1.30</v>
      </c>
      <c r="H2089" s="106" t="str">
        <f>RIGHT(E2089,1)</f>
        <v>B</v>
      </c>
      <c r="I2089" s="110">
        <f>IF(FIND(H2089,E2089)=OR(1,2,3,4,5,6,7,8,9,0),FIND(H2089,E2089)+1,FIND(H2089,E2089))</f>
        <v>5</v>
      </c>
      <c r="J2089" s="4">
        <f>IF(H2089="B",G2089*1000000000,IF(H2089="M",G2089*1000000,E2089))</f>
        <v>1300000000</v>
      </c>
      <c r="K2089" s="54" t="s">
        <v>721</v>
      </c>
    </row>
    <row r="2090" spans="1:11" ht="39" thickBot="1">
      <c r="A2090" t="str">
        <f t="shared" si="114"/>
        <v xml:space="preserve">CAT </v>
      </c>
      <c r="B2090" s="119" t="s">
        <v>198</v>
      </c>
      <c r="C2090" s="58"/>
      <c r="D2090" s="180" t="s">
        <v>688</v>
      </c>
      <c r="E2090" s="184"/>
      <c r="F2090" s="189"/>
      <c r="G2090" s="106"/>
      <c r="H2090" s="106"/>
      <c r="I2090" s="110"/>
    </row>
    <row r="2091" spans="1:11" ht="19">
      <c r="A2091" t="str">
        <f t="shared" si="114"/>
        <v>CAT Free cash flow</v>
      </c>
      <c r="B2091" s="119" t="s">
        <v>198</v>
      </c>
      <c r="C2091" s="58" t="s">
        <v>689</v>
      </c>
      <c r="D2091" s="179" t="s">
        <v>689</v>
      </c>
      <c r="E2091" s="187" t="s">
        <v>1044</v>
      </c>
      <c r="F2091" s="188">
        <v>-1.5824</v>
      </c>
      <c r="G2091" s="106" t="str">
        <f>LEFT(E2091,I2091-1)</f>
        <v>-161.62</v>
      </c>
      <c r="H2091" s="106" t="str">
        <f>RIGHT(E2091,1)</f>
        <v>M</v>
      </c>
      <c r="I2091" s="110">
        <f>IF(FIND(H2091,E2091)=OR(1,2,3,4,5,6,7,8,9,0),FIND(H2091,E2091)+1,FIND(H2091,E2091))</f>
        <v>8</v>
      </c>
      <c r="J2091" s="4">
        <f>IF(H2091="B",G2091*1000000000,IF(H2091="M",G2091*1000000,E2091))</f>
        <v>-161620000</v>
      </c>
      <c r="K2091" s="54" t="s">
        <v>722</v>
      </c>
    </row>
    <row r="2092" spans="1:11" ht="39" thickBot="1">
      <c r="A2092" t="str">
        <f t="shared" si="114"/>
        <v xml:space="preserve">CAT </v>
      </c>
      <c r="B2092" s="119" t="s">
        <v>198</v>
      </c>
      <c r="D2092" s="182" t="s">
        <v>690</v>
      </c>
      <c r="E2092" s="192"/>
      <c r="F2092" s="194"/>
    </row>
    <row r="2095" spans="1:11" ht="28">
      <c r="C2095" s="101" t="s">
        <v>826</v>
      </c>
    </row>
    <row r="2096" spans="1:11">
      <c r="A2096" t="str">
        <f t="shared" ref="A2096" si="116">_xlfn.CONCAT(B2096,C2096)</f>
        <v>MMM Web</v>
      </c>
      <c r="B2096" t="s">
        <v>206</v>
      </c>
      <c r="C2096" t="s">
        <v>850</v>
      </c>
      <c r="D2096" s="121" t="s">
        <v>827</v>
      </c>
    </row>
    <row r="2097" spans="1:11" ht="19" thickBot="1"/>
    <row r="2098" spans="1:11" ht="27" thickBot="1">
      <c r="A2098" t="str">
        <f t="shared" ref="A2098:A2147" si="117">_xlfn.CONCAT(B2098,C2098)</f>
        <v>MMM Income Statement</v>
      </c>
      <c r="B2098" s="119" t="s">
        <v>206</v>
      </c>
      <c r="C2098" s="57" t="s">
        <v>705</v>
      </c>
      <c r="D2098" s="183" t="s">
        <v>650</v>
      </c>
      <c r="E2098" s="181" t="s">
        <v>1540</v>
      </c>
      <c r="F2098" s="185" t="s">
        <v>651</v>
      </c>
    </row>
    <row r="2099" spans="1:11" ht="19" thickBot="1">
      <c r="A2099" t="str">
        <f t="shared" si="117"/>
        <v xml:space="preserve">MMM </v>
      </c>
      <c r="B2099" s="119" t="s">
        <v>206</v>
      </c>
      <c r="C2099" s="58"/>
      <c r="D2099" s="184"/>
      <c r="E2099" s="178" t="s">
        <v>1542</v>
      </c>
      <c r="F2099" s="186"/>
    </row>
    <row r="2100" spans="1:11" ht="20" thickBot="1">
      <c r="A2100" t="str">
        <f t="shared" si="117"/>
        <v>MMM Sales</v>
      </c>
      <c r="B2100" s="119" t="s">
        <v>206</v>
      </c>
      <c r="C2100" s="58" t="s">
        <v>124</v>
      </c>
      <c r="D2100" s="179" t="s">
        <v>652</v>
      </c>
      <c r="E2100" s="187" t="s">
        <v>1543</v>
      </c>
      <c r="F2100" s="188">
        <v>-0.25</v>
      </c>
      <c r="G2100" s="106" t="str">
        <f>LEFT(E2100,I2100-1)</f>
        <v>6.01</v>
      </c>
      <c r="H2100" s="106" t="str">
        <f>RIGHT(E2100,1)</f>
        <v>B</v>
      </c>
      <c r="I2100" s="110">
        <f>IF(FIND(H2100,E2100)=OR(1,2,3,4,5,6,7,8,9,0),FIND(H2100,E2100)+1,FIND(H2100,E2100))</f>
        <v>5</v>
      </c>
      <c r="J2100" s="4">
        <f>IF(H2100="B",G2100*1000000000,IF(H2100="M",G2100*1000000,E2100))</f>
        <v>6010000000</v>
      </c>
      <c r="K2100" s="54" t="s">
        <v>691</v>
      </c>
    </row>
    <row r="2101" spans="1:11" ht="58" thickBot="1">
      <c r="A2101" t="str">
        <f t="shared" si="117"/>
        <v xml:space="preserve">MMM </v>
      </c>
      <c r="B2101" s="119" t="s">
        <v>206</v>
      </c>
      <c r="C2101" s="58"/>
      <c r="D2101" s="180" t="s">
        <v>653</v>
      </c>
      <c r="E2101" s="184"/>
      <c r="F2101" s="189"/>
      <c r="G2101" s="106"/>
      <c r="H2101" s="106"/>
      <c r="I2101" s="110"/>
      <c r="K2101" s="54" t="s">
        <v>692</v>
      </c>
    </row>
    <row r="2102" spans="1:11" ht="20" thickBot="1">
      <c r="A2102" t="str">
        <f t="shared" si="117"/>
        <v>MMM Operating expense</v>
      </c>
      <c r="B2102" s="119" t="s">
        <v>206</v>
      </c>
      <c r="C2102" s="58" t="s">
        <v>654</v>
      </c>
      <c r="D2102" s="179" t="s">
        <v>654</v>
      </c>
      <c r="E2102" s="187" t="s">
        <v>1544</v>
      </c>
      <c r="F2102" s="188">
        <v>-0.48899999999999999</v>
      </c>
      <c r="G2102" s="106" t="str">
        <f>LEFT(E2102,I2102-1)</f>
        <v>1.20</v>
      </c>
      <c r="H2102" s="106" t="str">
        <f>RIGHT(E2102,1)</f>
        <v>B</v>
      </c>
      <c r="I2102" s="110">
        <f>IF(FIND(H2102,E2102)=OR(1,2,3,4,5,6,7,8,9,0),FIND(H2102,E2102)+1,FIND(H2102,E2102))</f>
        <v>5</v>
      </c>
      <c r="J2102" s="4">
        <f>IF(H2102="B",G2102*1000000000,IF(H2102="M",G2102*1000000,E2102))</f>
        <v>1200000000</v>
      </c>
      <c r="K2102" s="54" t="s">
        <v>693</v>
      </c>
    </row>
    <row r="2103" spans="1:11" ht="39" thickBot="1">
      <c r="A2103" t="str">
        <f t="shared" si="117"/>
        <v xml:space="preserve">MMM </v>
      </c>
      <c r="B2103" s="119" t="s">
        <v>206</v>
      </c>
      <c r="C2103" s="58"/>
      <c r="D2103" s="180" t="s">
        <v>655</v>
      </c>
      <c r="E2103" s="184"/>
      <c r="F2103" s="189"/>
      <c r="G2103" s="106"/>
      <c r="H2103" s="106"/>
      <c r="I2103" s="110"/>
      <c r="K2103" s="54" t="s">
        <v>694</v>
      </c>
    </row>
    <row r="2104" spans="1:11" ht="20" thickBot="1">
      <c r="A2104" t="str">
        <f t="shared" si="117"/>
        <v>MMM Net income</v>
      </c>
      <c r="B2104" s="119" t="s">
        <v>206</v>
      </c>
      <c r="C2104" s="58" t="s">
        <v>656</v>
      </c>
      <c r="D2104" s="179" t="s">
        <v>656</v>
      </c>
      <c r="E2104" s="187" t="s">
        <v>1545</v>
      </c>
      <c r="F2104" s="188">
        <v>-0.2296</v>
      </c>
      <c r="G2104" s="106" t="str">
        <f>LEFT(E2104,I2104-1)</f>
        <v>728.00</v>
      </c>
      <c r="H2104" s="106" t="str">
        <f>RIGHT(E2104,1)</f>
        <v>M</v>
      </c>
      <c r="I2104" s="110">
        <f>IF(FIND(H2104,E2104)=OR(1,2,3,4,5,6,7,8,9,0),FIND(H2104,E2104)+1,FIND(H2104,E2104))</f>
        <v>7</v>
      </c>
      <c r="J2104" s="4">
        <f>IF(H2104="B",G2104*1000000000,IF(H2104="M",G2104*1000000,E2104))</f>
        <v>728000000</v>
      </c>
      <c r="K2104" s="54" t="s">
        <v>33</v>
      </c>
    </row>
    <row r="2105" spans="1:11" ht="58" thickBot="1">
      <c r="A2105" t="str">
        <f t="shared" si="117"/>
        <v xml:space="preserve">MMM </v>
      </c>
      <c r="B2105" s="119" t="s">
        <v>206</v>
      </c>
      <c r="C2105" s="58"/>
      <c r="D2105" s="180" t="s">
        <v>657</v>
      </c>
      <c r="E2105" s="184"/>
      <c r="F2105" s="189"/>
      <c r="G2105" s="106"/>
      <c r="H2105" s="106"/>
      <c r="I2105" s="110"/>
      <c r="K2105" s="54" t="s">
        <v>695</v>
      </c>
    </row>
    <row r="2106" spans="1:11" ht="20" thickBot="1">
      <c r="A2106" t="str">
        <f t="shared" si="117"/>
        <v>MMM Net profit margin</v>
      </c>
      <c r="B2106" s="119" t="s">
        <v>206</v>
      </c>
      <c r="C2106" s="58" t="s">
        <v>658</v>
      </c>
      <c r="D2106" s="179" t="s">
        <v>658</v>
      </c>
      <c r="E2106" s="187">
        <v>12.11</v>
      </c>
      <c r="F2106" s="188">
        <v>2.7099999999999999E-2</v>
      </c>
      <c r="G2106" s="106" t="str">
        <f>LEFT(E2106,I2106-1)</f>
        <v/>
      </c>
      <c r="H2106" s="106" t="str">
        <f>RIGHT(E2106,1)</f>
        <v>1</v>
      </c>
      <c r="I2106" s="110">
        <f>IF(FIND(H2106,E2106)=OR(1,2,3,4,5,6,7,8,9,0),FIND(H2106,E2106)+1,FIND(H2106,E2106))</f>
        <v>1</v>
      </c>
      <c r="J2106" s="4">
        <f>IF(H2106="B",G2106*1000000000,IF(H2106="M",G2106*1000000,E2106))</f>
        <v>12.11</v>
      </c>
      <c r="K2106" s="54" t="s">
        <v>696</v>
      </c>
    </row>
    <row r="2107" spans="1:11" ht="39" thickBot="1">
      <c r="A2107" t="str">
        <f t="shared" si="117"/>
        <v xml:space="preserve">MMM </v>
      </c>
      <c r="B2107" s="119" t="s">
        <v>206</v>
      </c>
      <c r="C2107" s="58"/>
      <c r="D2107" s="180" t="s">
        <v>659</v>
      </c>
      <c r="E2107" s="184"/>
      <c r="F2107" s="189"/>
      <c r="G2107" s="106"/>
      <c r="H2107" s="106"/>
      <c r="I2107" s="110"/>
      <c r="K2107" s="54" t="s">
        <v>697</v>
      </c>
    </row>
    <row r="2108" spans="1:11" ht="20" thickBot="1">
      <c r="A2108" t="str">
        <f t="shared" si="117"/>
        <v>MMM EPS</v>
      </c>
      <c r="B2108" s="119" t="s">
        <v>206</v>
      </c>
      <c r="C2108" s="58" t="s">
        <v>113</v>
      </c>
      <c r="D2108" s="179" t="s">
        <v>112</v>
      </c>
      <c r="E2108" s="187">
        <v>1.68</v>
      </c>
      <c r="F2108" s="188">
        <v>-0.30580000000000002</v>
      </c>
      <c r="G2108" s="106" t="str">
        <f>LEFT(E2108,I2108-1)</f>
        <v>1.6</v>
      </c>
      <c r="H2108" s="106" t="str">
        <f>RIGHT(E2108,1)</f>
        <v>8</v>
      </c>
      <c r="I2108" s="110">
        <f>IF(FIND(H2108,E2108)=OR(1,2,3,4,5,6,7,8,9,0),FIND(H2108,E2108)+1,FIND(H2108,E2108))</f>
        <v>4</v>
      </c>
      <c r="J2108" s="4">
        <f>IF(H2108="B",G2108*1000000000,IF(H2108="M",G2108*1000000,E2108))</f>
        <v>1.68</v>
      </c>
      <c r="K2108" s="54" t="s">
        <v>698</v>
      </c>
    </row>
    <row r="2109" spans="1:11" ht="39" thickBot="1">
      <c r="A2109" t="str">
        <f t="shared" si="117"/>
        <v xml:space="preserve">MMM </v>
      </c>
      <c r="B2109" s="119" t="s">
        <v>206</v>
      </c>
      <c r="C2109" s="58"/>
      <c r="D2109" s="180" t="s">
        <v>660</v>
      </c>
      <c r="E2109" s="184"/>
      <c r="F2109" s="189"/>
      <c r="G2109" s="106"/>
      <c r="H2109" s="106"/>
      <c r="I2109" s="110"/>
      <c r="K2109" s="54" t="s">
        <v>699</v>
      </c>
    </row>
    <row r="2110" spans="1:11" ht="20" thickBot="1">
      <c r="A2110" t="str">
        <f t="shared" si="117"/>
        <v>MMM EBITDA</v>
      </c>
      <c r="B2110" s="119" t="s">
        <v>206</v>
      </c>
      <c r="C2110" s="58" t="s">
        <v>126</v>
      </c>
      <c r="D2110" s="179" t="s">
        <v>126</v>
      </c>
      <c r="E2110" s="187" t="s">
        <v>1546</v>
      </c>
      <c r="F2110" s="188">
        <v>-0.1968</v>
      </c>
      <c r="G2110" s="106" t="str">
        <f>LEFT(E2110,I2110-1)</f>
        <v>1.24</v>
      </c>
      <c r="H2110" s="106" t="str">
        <f>RIGHT(E2110,1)</f>
        <v>B</v>
      </c>
      <c r="I2110" s="110">
        <f>IF(FIND(H2110,E2110)=OR(1,2,3,4,5,6,7,8,9,0),FIND(H2110,E2110)+1,FIND(H2110,E2110))</f>
        <v>5</v>
      </c>
      <c r="J2110" s="4">
        <f>IF(H2110="B",G2110*1000000000,IF(H2110="M",G2110*1000000,E2110))</f>
        <v>1240000000</v>
      </c>
      <c r="K2110" s="54" t="s">
        <v>126</v>
      </c>
    </row>
    <row r="2111" spans="1:11" ht="77" thickBot="1">
      <c r="A2111" t="str">
        <f t="shared" si="117"/>
        <v xml:space="preserve">MMM </v>
      </c>
      <c r="B2111" s="119" t="s">
        <v>206</v>
      </c>
      <c r="C2111" s="58"/>
      <c r="D2111" s="180" t="s">
        <v>661</v>
      </c>
      <c r="E2111" s="184"/>
      <c r="F2111" s="189"/>
      <c r="G2111" s="106"/>
      <c r="H2111" s="106"/>
      <c r="I2111" s="110"/>
      <c r="K2111" s="54" t="s">
        <v>700</v>
      </c>
    </row>
    <row r="2112" spans="1:11" ht="20" thickBot="1">
      <c r="A2112" t="str">
        <f t="shared" si="117"/>
        <v>MMM Tax</v>
      </c>
      <c r="B2112" s="119" t="s">
        <v>206</v>
      </c>
      <c r="C2112" s="58" t="s">
        <v>725</v>
      </c>
      <c r="D2112" s="179" t="s">
        <v>662</v>
      </c>
      <c r="E2112" s="190">
        <v>4.3400000000000001E-2</v>
      </c>
      <c r="F2112" s="187" t="s">
        <v>664</v>
      </c>
      <c r="G2112" s="106" t="str">
        <f>LEFT(E2112,I2112-1)</f>
        <v>0.0</v>
      </c>
      <c r="H2112" s="106" t="str">
        <f>RIGHT(E2112,1)</f>
        <v>4</v>
      </c>
      <c r="I2112" s="110">
        <f>IF(FIND(H2112,E2112)=OR(1,2,3,4,5,6,7,8,9,0),FIND(H2112,E2112)+1,FIND(H2112,E2112))</f>
        <v>4</v>
      </c>
      <c r="J2112" s="4">
        <f>IF(H2112="B",G2112*1000000000,IF(H2112="M",G2112*1000000,E2112))</f>
        <v>4.3400000000000001E-2</v>
      </c>
      <c r="K2112" s="54" t="s">
        <v>701</v>
      </c>
    </row>
    <row r="2113" spans="1:11" ht="20" thickBot="1">
      <c r="A2113" t="str">
        <f t="shared" si="117"/>
        <v xml:space="preserve">MMM </v>
      </c>
      <c r="B2113" s="119" t="s">
        <v>206</v>
      </c>
      <c r="C2113" s="58"/>
      <c r="D2113" s="182" t="s">
        <v>663</v>
      </c>
      <c r="E2113" s="191"/>
      <c r="F2113" s="192"/>
      <c r="G2113" s="107"/>
      <c r="H2113" s="107"/>
      <c r="I2113" s="111"/>
    </row>
    <row r="2114" spans="1:11" ht="19" thickBot="1">
      <c r="A2114" t="str">
        <f t="shared" si="117"/>
        <v xml:space="preserve">MMM </v>
      </c>
      <c r="B2114" s="119" t="s">
        <v>206</v>
      </c>
      <c r="C2114" s="58"/>
    </row>
    <row r="2115" spans="1:11" ht="27" thickBot="1">
      <c r="A2115" t="str">
        <f t="shared" si="117"/>
        <v>MMM Balance Sheet</v>
      </c>
      <c r="B2115" s="119" t="s">
        <v>206</v>
      </c>
      <c r="C2115" s="57" t="s">
        <v>706</v>
      </c>
      <c r="D2115" s="183" t="s">
        <v>650</v>
      </c>
      <c r="E2115" s="181" t="s">
        <v>1540</v>
      </c>
      <c r="F2115" s="185" t="s">
        <v>651</v>
      </c>
      <c r="G2115" s="105"/>
      <c r="H2115" s="105"/>
      <c r="I2115" s="109"/>
    </row>
    <row r="2116" spans="1:11" ht="19" thickBot="1">
      <c r="A2116" t="str">
        <f t="shared" si="117"/>
        <v xml:space="preserve">MMM </v>
      </c>
      <c r="B2116" s="119" t="s">
        <v>206</v>
      </c>
      <c r="C2116" s="58"/>
      <c r="D2116" s="184"/>
      <c r="E2116" s="178" t="s">
        <v>1542</v>
      </c>
      <c r="F2116" s="186"/>
      <c r="G2116" s="105"/>
      <c r="H2116" s="105"/>
      <c r="I2116" s="109"/>
    </row>
    <row r="2117" spans="1:11" ht="20" thickBot="1">
      <c r="A2117" t="str">
        <f t="shared" si="117"/>
        <v>MMM Cash and short-term investments</v>
      </c>
      <c r="B2117" s="119" t="s">
        <v>206</v>
      </c>
      <c r="C2117" s="58" t="s">
        <v>665</v>
      </c>
      <c r="D2117" s="179" t="s">
        <v>665</v>
      </c>
      <c r="E2117" s="187" t="s">
        <v>1547</v>
      </c>
      <c r="F2117" s="188">
        <v>0.29099999999999998</v>
      </c>
      <c r="G2117" s="106" t="str">
        <f>LEFT(E2117,I2117-1)</f>
        <v>7.73</v>
      </c>
      <c r="H2117" s="106" t="str">
        <f>RIGHT(E2117,1)</f>
        <v>B</v>
      </c>
      <c r="I2117" s="110">
        <f>IF(FIND(H2117,E2117)=OR(1,2,3,4,5,6,7,8,9,0),FIND(H2117,E2117)+1,FIND(H2117,E2117))</f>
        <v>5</v>
      </c>
      <c r="J2117" s="4">
        <f t="shared" ref="J2117:J2118" si="118">IF(H2117="B",G2117*1000000000,IF(H2117="M",G2117*1000000,E2117))</f>
        <v>7730000000</v>
      </c>
      <c r="K2117" s="54" t="s">
        <v>702</v>
      </c>
    </row>
    <row r="2118" spans="1:11" ht="39" thickBot="1">
      <c r="A2118" t="str">
        <f t="shared" si="117"/>
        <v xml:space="preserve">MMM </v>
      </c>
      <c r="B2118" s="119" t="s">
        <v>206</v>
      </c>
      <c r="C2118" s="58"/>
      <c r="D2118" s="180" t="s">
        <v>666</v>
      </c>
      <c r="E2118" s="184"/>
      <c r="F2118" s="189"/>
      <c r="G2118" s="106"/>
      <c r="H2118" s="106"/>
      <c r="I2118" s="110"/>
      <c r="J2118" s="4">
        <f t="shared" si="118"/>
        <v>0</v>
      </c>
    </row>
    <row r="2119" spans="1:11" ht="20" thickBot="1">
      <c r="A2119" t="str">
        <f t="shared" si="117"/>
        <v>MMM Total assets</v>
      </c>
      <c r="B2119" s="119" t="s">
        <v>206</v>
      </c>
      <c r="C2119" s="58" t="s">
        <v>667</v>
      </c>
      <c r="D2119" s="179" t="s">
        <v>667</v>
      </c>
      <c r="E2119" s="187" t="s">
        <v>1548</v>
      </c>
      <c r="F2119" s="188">
        <v>-0.21179999999999999</v>
      </c>
      <c r="G2119" s="106" t="str">
        <f>LEFT(E2119,I2119-1)</f>
        <v>39.87</v>
      </c>
      <c r="H2119" s="106" t="str">
        <f>RIGHT(E2119,1)</f>
        <v>B</v>
      </c>
      <c r="I2119" s="110">
        <f>IF(FIND(H2119,E2119)=OR(1,2,3,4,5,6,7,8,9,0),FIND(H2119,E2119)+1,FIND(H2119,E2119))</f>
        <v>6</v>
      </c>
      <c r="K2119" s="54" t="s">
        <v>703</v>
      </c>
    </row>
    <row r="2120" spans="1:11" ht="20" thickBot="1">
      <c r="A2120" t="str">
        <f t="shared" si="117"/>
        <v xml:space="preserve">MMM </v>
      </c>
      <c r="B2120" s="119" t="s">
        <v>206</v>
      </c>
      <c r="C2120" s="58"/>
      <c r="D2120" s="180" t="s">
        <v>668</v>
      </c>
      <c r="E2120" s="184"/>
      <c r="F2120" s="189"/>
      <c r="G2120" s="106"/>
      <c r="H2120" s="106"/>
      <c r="I2120" s="110"/>
    </row>
    <row r="2121" spans="1:11" ht="20" thickBot="1">
      <c r="A2121" t="str">
        <f t="shared" si="117"/>
        <v>MMM Total debt</v>
      </c>
      <c r="B2121" s="119" t="s">
        <v>206</v>
      </c>
      <c r="C2121" s="58" t="s">
        <v>723</v>
      </c>
      <c r="D2121" s="179" t="s">
        <v>669</v>
      </c>
      <c r="E2121" s="187" t="s">
        <v>1549</v>
      </c>
      <c r="F2121" s="188">
        <v>-0.21299999999999999</v>
      </c>
      <c r="G2121" s="106" t="str">
        <f>LEFT(E2121,I2121-1)</f>
        <v>35.97</v>
      </c>
      <c r="H2121" s="106" t="str">
        <f>RIGHT(E2121,1)</f>
        <v>B</v>
      </c>
      <c r="I2121" s="110">
        <f>IF(FIND(H2121,E2121)=OR(1,2,3,4,5,6,7,8,9,0),FIND(H2121,E2121)+1,FIND(H2121,E2121))</f>
        <v>6</v>
      </c>
      <c r="J2121" s="4">
        <f>IF(H2121="B",G2121*1000000000,IF(H2121="M",G2121*1000000,E2121))</f>
        <v>35970000000</v>
      </c>
      <c r="K2121" s="54" t="s">
        <v>704</v>
      </c>
    </row>
    <row r="2122" spans="1:11" ht="20" thickBot="1">
      <c r="A2122" t="str">
        <f t="shared" si="117"/>
        <v xml:space="preserve">MMM </v>
      </c>
      <c r="B2122" s="119" t="s">
        <v>206</v>
      </c>
      <c r="C2122" s="58"/>
      <c r="D2122" s="180" t="s">
        <v>670</v>
      </c>
      <c r="E2122" s="184"/>
      <c r="F2122" s="189"/>
      <c r="G2122" s="106"/>
      <c r="H2122" s="106"/>
      <c r="I2122" s="110"/>
    </row>
    <row r="2123" spans="1:11" ht="20" thickBot="1">
      <c r="A2123" t="str">
        <f t="shared" si="117"/>
        <v>MMM Total equity</v>
      </c>
      <c r="B2123" s="119" t="s">
        <v>206</v>
      </c>
      <c r="C2123" s="58" t="s">
        <v>671</v>
      </c>
      <c r="D2123" s="179" t="s">
        <v>671</v>
      </c>
      <c r="E2123" s="187" t="s">
        <v>1550</v>
      </c>
      <c r="F2123" s="187" t="s">
        <v>664</v>
      </c>
      <c r="G2123" s="106" t="str">
        <f>LEFT(E2123,I2123-1)</f>
        <v>3.89</v>
      </c>
      <c r="H2123" s="106" t="str">
        <f>RIGHT(E2123,1)</f>
        <v>B</v>
      </c>
      <c r="I2123" s="110">
        <f>IF(FIND(H2123,E2123)=OR(1,2,3,4,5,6,7,8,9,0),FIND(H2123,E2123)+1,FIND(H2123,E2123))</f>
        <v>5</v>
      </c>
      <c r="J2123" s="4">
        <f>IF(H2123="B",G2123*1000000000,IF(H2123="M",G2123*1000000,E2123))</f>
        <v>3890000000</v>
      </c>
      <c r="K2123" s="54" t="s">
        <v>713</v>
      </c>
    </row>
    <row r="2124" spans="1:11" ht="39" thickBot="1">
      <c r="A2124" t="str">
        <f t="shared" si="117"/>
        <v xml:space="preserve">MMM </v>
      </c>
      <c r="B2124" s="119" t="s">
        <v>206</v>
      </c>
      <c r="C2124" s="58"/>
      <c r="D2124" s="180" t="s">
        <v>672</v>
      </c>
      <c r="E2124" s="184"/>
      <c r="F2124" s="184"/>
      <c r="G2124" s="107"/>
      <c r="H2124" s="107"/>
      <c r="I2124" s="111"/>
    </row>
    <row r="2125" spans="1:11" ht="20" thickBot="1">
      <c r="A2125" t="str">
        <f t="shared" si="117"/>
        <v>MMM Shares outstanding</v>
      </c>
      <c r="B2125" s="119" t="s">
        <v>206</v>
      </c>
      <c r="C2125" s="58" t="s">
        <v>673</v>
      </c>
      <c r="D2125" s="179" t="s">
        <v>673</v>
      </c>
      <c r="E2125" s="187" t="s">
        <v>1551</v>
      </c>
      <c r="F2125" s="187" t="s">
        <v>664</v>
      </c>
      <c r="G2125" s="106" t="str">
        <f>LEFT(E2125,I2125-1)</f>
        <v>539.47</v>
      </c>
      <c r="H2125" s="106" t="str">
        <f>RIGHT(E2125,1)</f>
        <v>M</v>
      </c>
      <c r="I2125" s="110">
        <f>IF(FIND(H2125,E2125)=OR(1,2,3,4,5,6,7,8,9,0),FIND(H2125,E2125)+1,FIND(H2125,E2125))</f>
        <v>7</v>
      </c>
      <c r="J2125" s="4">
        <f>IF(H2125="B",G2125*1000000000,IF(H2125="M",G2125*1000000,E2125))</f>
        <v>539470000</v>
      </c>
      <c r="K2125" s="54" t="s">
        <v>714</v>
      </c>
    </row>
    <row r="2126" spans="1:11" ht="39" thickBot="1">
      <c r="A2126" t="str">
        <f t="shared" si="117"/>
        <v xml:space="preserve">MMM </v>
      </c>
      <c r="B2126" s="119" t="s">
        <v>206</v>
      </c>
      <c r="C2126" s="58"/>
      <c r="D2126" s="180" t="s">
        <v>674</v>
      </c>
      <c r="E2126" s="184"/>
      <c r="F2126" s="184"/>
      <c r="G2126" s="107"/>
      <c r="H2126" s="107"/>
      <c r="I2126" s="111"/>
    </row>
    <row r="2127" spans="1:11" ht="20" thickBot="1">
      <c r="A2127" t="str">
        <f t="shared" si="117"/>
        <v>MMM P/BV</v>
      </c>
      <c r="B2127" s="119" t="s">
        <v>206</v>
      </c>
      <c r="C2127" s="58" t="s">
        <v>105</v>
      </c>
      <c r="D2127" s="179" t="s">
        <v>675</v>
      </c>
      <c r="E2127" s="187">
        <v>20.72</v>
      </c>
      <c r="F2127" s="187" t="s">
        <v>664</v>
      </c>
      <c r="G2127" s="106" t="str">
        <f>LEFT(E2127,I2127-1)</f>
        <v/>
      </c>
      <c r="H2127" s="106" t="str">
        <f>RIGHT(E2127,1)</f>
        <v>2</v>
      </c>
      <c r="I2127" s="110">
        <f>IF(FIND(H2127,E2127)=OR(1,2,3,4,5,6,7,8,9,0),FIND(H2127,E2127)+1,FIND(H2127,E2127))</f>
        <v>1</v>
      </c>
      <c r="J2127" s="4">
        <f>IF(H2127="B",G2127*1000000000,IF(H2127="M",G2127*1000000,E2127))</f>
        <v>20.72</v>
      </c>
      <c r="K2127" s="54" t="s">
        <v>715</v>
      </c>
    </row>
    <row r="2128" spans="1:11" ht="58" thickBot="1">
      <c r="A2128" t="str">
        <f t="shared" si="117"/>
        <v xml:space="preserve">MMM </v>
      </c>
      <c r="B2128" s="119" t="s">
        <v>206</v>
      </c>
      <c r="C2128" s="58"/>
      <c r="D2128" s="180" t="s">
        <v>676</v>
      </c>
      <c r="E2128" s="184"/>
      <c r="F2128" s="184"/>
      <c r="G2128" s="107"/>
      <c r="H2128" s="107"/>
      <c r="I2128" s="111"/>
    </row>
    <row r="2129" spans="1:11" ht="20" thickBot="1">
      <c r="A2129" t="str">
        <f t="shared" si="117"/>
        <v>MMM Return on assets</v>
      </c>
      <c r="B2129" s="119" t="s">
        <v>206</v>
      </c>
      <c r="C2129" s="58" t="s">
        <v>677</v>
      </c>
      <c r="D2129" s="179" t="s">
        <v>677</v>
      </c>
      <c r="E2129" s="190">
        <v>6.5799999999999997E-2</v>
      </c>
      <c r="F2129" s="187" t="s">
        <v>664</v>
      </c>
      <c r="G2129" s="106" t="str">
        <f>LEFT(E2129,I2129-1)</f>
        <v>0.065</v>
      </c>
      <c r="H2129" s="106" t="str">
        <f>RIGHT(E2129,1)</f>
        <v>8</v>
      </c>
      <c r="I2129" s="110">
        <f>IF(FIND(H2129,E2129)=OR(1,2,3,4,5,6,7,8,9,0),FIND(H2129,E2129)+1,FIND(H2129,E2129))</f>
        <v>6</v>
      </c>
      <c r="J2129" s="4">
        <f>IF(H2129="B",G2129*1000000000,IF(H2129="M",G2129*1000000,E2129))</f>
        <v>6.5799999999999997E-2</v>
      </c>
      <c r="K2129" s="54" t="s">
        <v>716</v>
      </c>
    </row>
    <row r="2130" spans="1:11" ht="39" thickBot="1">
      <c r="A2130" t="str">
        <f t="shared" si="117"/>
        <v xml:space="preserve">MMM </v>
      </c>
      <c r="B2130" s="119" t="s">
        <v>206</v>
      </c>
      <c r="C2130" s="58"/>
      <c r="D2130" s="180" t="s">
        <v>678</v>
      </c>
      <c r="E2130" s="193"/>
      <c r="F2130" s="184"/>
      <c r="G2130" s="107"/>
      <c r="H2130" s="107"/>
      <c r="I2130" s="111"/>
    </row>
    <row r="2131" spans="1:11" ht="20" thickBot="1">
      <c r="A2131" t="str">
        <f t="shared" si="117"/>
        <v>MMM Return on capital</v>
      </c>
      <c r="B2131" s="119" t="s">
        <v>206</v>
      </c>
      <c r="C2131" s="58" t="s">
        <v>679</v>
      </c>
      <c r="D2131" s="179" t="s">
        <v>679</v>
      </c>
      <c r="E2131" s="190">
        <v>0.1489</v>
      </c>
      <c r="F2131" s="187" t="s">
        <v>664</v>
      </c>
      <c r="G2131" s="106" t="str">
        <f>LEFT(E2131,I2131-1)</f>
        <v>0.148</v>
      </c>
      <c r="H2131" s="106" t="str">
        <f>RIGHT(E2131,1)</f>
        <v>9</v>
      </c>
      <c r="I2131" s="110">
        <f>IF(FIND(H2131,E2131)=OR(1,2,3,4,5,6,7,8,9,0),FIND(H2131,E2131)+1,FIND(H2131,E2131))</f>
        <v>6</v>
      </c>
      <c r="J2131" s="4">
        <f>IF(H2131="B",G2131*1000000000,IF(H2131="M",G2131*1000000,E2131))</f>
        <v>0.1489</v>
      </c>
      <c r="K2131" s="54" t="s">
        <v>717</v>
      </c>
    </row>
    <row r="2132" spans="1:11" ht="39" thickBot="1">
      <c r="A2132" t="str">
        <f t="shared" si="117"/>
        <v xml:space="preserve">MMM </v>
      </c>
      <c r="B2132" s="119" t="s">
        <v>206</v>
      </c>
      <c r="C2132" s="58"/>
      <c r="D2132" s="182" t="s">
        <v>680</v>
      </c>
      <c r="E2132" s="191"/>
      <c r="F2132" s="192"/>
      <c r="G2132" s="107"/>
      <c r="H2132" s="107"/>
      <c r="I2132" s="111"/>
    </row>
    <row r="2133" spans="1:11" ht="19" thickBot="1">
      <c r="A2133" t="str">
        <f t="shared" si="117"/>
        <v xml:space="preserve">MMM </v>
      </c>
      <c r="B2133" s="119" t="s">
        <v>206</v>
      </c>
      <c r="C2133" s="58"/>
    </row>
    <row r="2134" spans="1:11" ht="27" thickBot="1">
      <c r="A2134" t="str">
        <f t="shared" si="117"/>
        <v>MMM Cash Flow</v>
      </c>
      <c r="B2134" s="119" t="s">
        <v>206</v>
      </c>
      <c r="C2134" s="57" t="s">
        <v>707</v>
      </c>
      <c r="D2134" s="183" t="s">
        <v>650</v>
      </c>
      <c r="E2134" s="181" t="s">
        <v>1540</v>
      </c>
      <c r="F2134" s="185" t="s">
        <v>651</v>
      </c>
      <c r="G2134" s="105"/>
      <c r="H2134" s="105"/>
      <c r="I2134" s="109"/>
    </row>
    <row r="2135" spans="1:11" ht="19" thickBot="1">
      <c r="A2135" t="str">
        <f t="shared" si="117"/>
        <v xml:space="preserve">MMM </v>
      </c>
      <c r="B2135" s="119" t="s">
        <v>206</v>
      </c>
      <c r="C2135" s="58"/>
      <c r="D2135" s="184"/>
      <c r="E2135" s="178" t="s">
        <v>1542</v>
      </c>
      <c r="F2135" s="186"/>
      <c r="G2135" s="105"/>
      <c r="H2135" s="105"/>
      <c r="I2135" s="109"/>
    </row>
    <row r="2136" spans="1:11" ht="20" thickBot="1">
      <c r="A2136" t="str">
        <f t="shared" si="117"/>
        <v>MMM Net income</v>
      </c>
      <c r="B2136" s="119" t="s">
        <v>206</v>
      </c>
      <c r="C2136" s="58" t="s">
        <v>656</v>
      </c>
      <c r="D2136" s="179" t="s">
        <v>656</v>
      </c>
      <c r="E2136" s="187" t="s">
        <v>1545</v>
      </c>
      <c r="F2136" s="188">
        <v>-0.2296</v>
      </c>
      <c r="G2136" s="106" t="str">
        <f>LEFT(E2136,I2136-1)</f>
        <v>728.00</v>
      </c>
      <c r="H2136" s="106" t="str">
        <f>RIGHT(E2136,1)</f>
        <v>M</v>
      </c>
      <c r="I2136" s="110">
        <f>IF(FIND(H2136,E2136)=OR(1,2,3,4,5,6,7,8,9,0),FIND(H2136,E2136)+1,FIND(H2136,E2136))</f>
        <v>7</v>
      </c>
      <c r="J2136" s="4">
        <f>IF(H2136="B",G2136*1000000000,IF(H2136="M",G2136*1000000,E2136))</f>
        <v>728000000</v>
      </c>
      <c r="K2136" s="54" t="s">
        <v>33</v>
      </c>
    </row>
    <row r="2137" spans="1:11" ht="39" thickBot="1">
      <c r="A2137" t="str">
        <f t="shared" si="117"/>
        <v xml:space="preserve">MMM </v>
      </c>
      <c r="B2137" s="119" t="s">
        <v>206</v>
      </c>
      <c r="C2137" s="58"/>
      <c r="D2137" s="180" t="s">
        <v>657</v>
      </c>
      <c r="E2137" s="184"/>
      <c r="F2137" s="189"/>
      <c r="G2137" s="106"/>
      <c r="H2137" s="106"/>
      <c r="I2137" s="110"/>
    </row>
    <row r="2138" spans="1:11" ht="20" thickBot="1">
      <c r="A2138" t="str">
        <f t="shared" si="117"/>
        <v>MMM Cash from operations</v>
      </c>
      <c r="B2138" s="119" t="s">
        <v>206</v>
      </c>
      <c r="C2138" s="58" t="s">
        <v>681</v>
      </c>
      <c r="D2138" s="179" t="s">
        <v>681</v>
      </c>
      <c r="E2138" s="187" t="s">
        <v>1552</v>
      </c>
      <c r="F2138" s="188">
        <v>-8.4599999999999995E-2</v>
      </c>
      <c r="G2138" s="106" t="str">
        <f>LEFT(E2138,I2138-1)</f>
        <v>1.82</v>
      </c>
      <c r="H2138" s="106" t="str">
        <f>RIGHT(E2138,1)</f>
        <v>B</v>
      </c>
      <c r="I2138" s="110">
        <f>IF(FIND(H2138,E2138)=OR(1,2,3,4,5,6,7,8,9,0),FIND(H2138,E2138)+1,FIND(H2138,E2138))</f>
        <v>5</v>
      </c>
      <c r="J2138" s="4">
        <f>IF(H2138="B",G2138*1000000000,IF(H2138="M",G2138*1000000,E2138))</f>
        <v>1820000000</v>
      </c>
      <c r="K2138" s="54" t="s">
        <v>718</v>
      </c>
    </row>
    <row r="2139" spans="1:11" ht="20" thickBot="1">
      <c r="A2139" t="str">
        <f t="shared" si="117"/>
        <v xml:space="preserve">MMM </v>
      </c>
      <c r="B2139" s="119" t="s">
        <v>206</v>
      </c>
      <c r="C2139" s="58"/>
      <c r="D2139" s="180" t="s">
        <v>682</v>
      </c>
      <c r="E2139" s="184"/>
      <c r="F2139" s="189"/>
      <c r="G2139" s="106"/>
      <c r="H2139" s="106"/>
      <c r="I2139" s="110"/>
    </row>
    <row r="2140" spans="1:11" ht="20" thickBot="1">
      <c r="A2140" t="str">
        <f t="shared" si="117"/>
        <v>MMM Cash from investing</v>
      </c>
      <c r="B2140" s="119" t="s">
        <v>206</v>
      </c>
      <c r="C2140" s="58" t="s">
        <v>683</v>
      </c>
      <c r="D2140" s="179" t="s">
        <v>683</v>
      </c>
      <c r="E2140" s="187" t="s">
        <v>1553</v>
      </c>
      <c r="F2140" s="188">
        <v>-2.8073000000000001</v>
      </c>
      <c r="G2140" s="106" t="str">
        <f>LEFT(E2140,I2140-1)</f>
        <v>-1.15</v>
      </c>
      <c r="H2140" s="106" t="str">
        <f>RIGHT(E2140,1)</f>
        <v>B</v>
      </c>
      <c r="I2140" s="110">
        <f>IF(FIND(H2140,E2140)=OR(1,2,3,4,5,6,7,8,9,0),FIND(H2140,E2140)+1,FIND(H2140,E2140))</f>
        <v>6</v>
      </c>
      <c r="J2140" s="4">
        <f>IF(H2140="B",G2140*1000000000,IF(H2140="M",G2140*1000000,E2140))</f>
        <v>-1150000000</v>
      </c>
      <c r="K2140" s="54" t="s">
        <v>719</v>
      </c>
    </row>
    <row r="2141" spans="1:11" ht="39" thickBot="1">
      <c r="A2141" t="str">
        <f t="shared" si="117"/>
        <v xml:space="preserve">MMM </v>
      </c>
      <c r="B2141" s="119" t="s">
        <v>206</v>
      </c>
      <c r="C2141" s="58"/>
      <c r="D2141" s="180" t="s">
        <v>684</v>
      </c>
      <c r="E2141" s="184"/>
      <c r="F2141" s="189"/>
      <c r="G2141" s="106"/>
      <c r="H2141" s="106"/>
      <c r="I2141" s="110"/>
    </row>
    <row r="2142" spans="1:11" ht="20" thickBot="1">
      <c r="A2142" t="str">
        <f t="shared" si="117"/>
        <v>MMM Cash from financing</v>
      </c>
      <c r="B2142" s="119" t="s">
        <v>206</v>
      </c>
      <c r="C2142" s="58" t="s">
        <v>685</v>
      </c>
      <c r="D2142" s="179" t="s">
        <v>685</v>
      </c>
      <c r="E2142" s="187" t="s">
        <v>930</v>
      </c>
      <c r="F2142" s="188">
        <v>-0.16880000000000001</v>
      </c>
      <c r="G2142" s="106" t="str">
        <f>LEFT(E2142,I2142-1)</f>
        <v>-1.08</v>
      </c>
      <c r="H2142" s="106" t="str">
        <f>RIGHT(E2142,1)</f>
        <v>B</v>
      </c>
      <c r="I2142" s="110">
        <f>IF(FIND(H2142,E2142)=OR(1,2,3,4,5,6,7,8,9,0),FIND(H2142,E2142)+1,FIND(H2142,E2142))</f>
        <v>6</v>
      </c>
      <c r="J2142" s="4">
        <f>IF(H2142="B",G2142*1000000000,IF(H2142="M",G2142*1000000,E2142))</f>
        <v>-1080000000</v>
      </c>
      <c r="K2142" s="54" t="s">
        <v>720</v>
      </c>
    </row>
    <row r="2143" spans="1:11" ht="39" thickBot="1">
      <c r="A2143" t="str">
        <f t="shared" si="117"/>
        <v xml:space="preserve">MMM </v>
      </c>
      <c r="B2143" s="119" t="s">
        <v>206</v>
      </c>
      <c r="C2143" s="58"/>
      <c r="D2143" s="180" t="s">
        <v>686</v>
      </c>
      <c r="E2143" s="184"/>
      <c r="F2143" s="189"/>
      <c r="G2143" s="106"/>
      <c r="H2143" s="106"/>
      <c r="I2143" s="110"/>
    </row>
    <row r="2144" spans="1:11" ht="20" thickBot="1">
      <c r="A2144" t="str">
        <f t="shared" si="117"/>
        <v>MMM Net change in cash</v>
      </c>
      <c r="B2144" s="119" t="s">
        <v>206</v>
      </c>
      <c r="C2144" s="58" t="s">
        <v>687</v>
      </c>
      <c r="D2144" s="179" t="s">
        <v>687</v>
      </c>
      <c r="E2144" s="187" t="s">
        <v>1554</v>
      </c>
      <c r="F2144" s="188">
        <v>-1.5674999999999999</v>
      </c>
      <c r="G2144" s="106" t="str">
        <f>LEFT(E2144,I2144-1)</f>
        <v>-450.00</v>
      </c>
      <c r="H2144" s="106" t="str">
        <f>RIGHT(E2144,1)</f>
        <v>M</v>
      </c>
      <c r="I2144" s="110">
        <f>IF(FIND(H2144,E2144)=OR(1,2,3,4,5,6,7,8,9,0),FIND(H2144,E2144)+1,FIND(H2144,E2144))</f>
        <v>8</v>
      </c>
      <c r="J2144" s="4">
        <f>IF(H2144="B",G2144*1000000000,IF(H2144="M",G2144*1000000,E2144))</f>
        <v>-450000000</v>
      </c>
      <c r="K2144" s="54" t="s">
        <v>721</v>
      </c>
    </row>
    <row r="2145" spans="1:11" ht="39" thickBot="1">
      <c r="A2145" t="str">
        <f t="shared" si="117"/>
        <v xml:space="preserve">MMM </v>
      </c>
      <c r="B2145" s="119" t="s">
        <v>206</v>
      </c>
      <c r="C2145" s="58"/>
      <c r="D2145" s="180" t="s">
        <v>688</v>
      </c>
      <c r="E2145" s="184"/>
      <c r="F2145" s="189"/>
      <c r="G2145" s="106"/>
      <c r="H2145" s="106"/>
      <c r="I2145" s="110"/>
    </row>
    <row r="2146" spans="1:11" ht="19">
      <c r="A2146" t="str">
        <f t="shared" si="117"/>
        <v>MMM Free cash flow</v>
      </c>
      <c r="B2146" s="119" t="s">
        <v>206</v>
      </c>
      <c r="C2146" s="58" t="s">
        <v>689</v>
      </c>
      <c r="D2146" s="179" t="s">
        <v>689</v>
      </c>
      <c r="E2146" s="187" t="s">
        <v>1555</v>
      </c>
      <c r="F2146" s="188">
        <v>-0.1032</v>
      </c>
      <c r="G2146" s="106" t="str">
        <f>LEFT(E2146,I2146-1)</f>
        <v>1.12</v>
      </c>
      <c r="H2146" s="106" t="str">
        <f>RIGHT(E2146,1)</f>
        <v>B</v>
      </c>
      <c r="I2146" s="110">
        <f>IF(FIND(H2146,E2146)=OR(1,2,3,4,5,6,7,8,9,0),FIND(H2146,E2146)+1,FIND(H2146,E2146))</f>
        <v>5</v>
      </c>
      <c r="J2146" s="4">
        <f>IF(H2146="B",G2146*1000000000,IF(H2146="M",G2146*1000000,E2146))</f>
        <v>1120000000</v>
      </c>
      <c r="K2146" s="54" t="s">
        <v>722</v>
      </c>
    </row>
    <row r="2147" spans="1:11" ht="39" thickBot="1">
      <c r="A2147" t="str">
        <f t="shared" si="117"/>
        <v xml:space="preserve">MMM </v>
      </c>
      <c r="B2147" s="119" t="s">
        <v>206</v>
      </c>
      <c r="D2147" s="182" t="s">
        <v>690</v>
      </c>
      <c r="E2147" s="192"/>
      <c r="F2147" s="194"/>
    </row>
    <row r="2150" spans="1:11" ht="28">
      <c r="C2150" s="101" t="s">
        <v>828</v>
      </c>
    </row>
    <row r="2151" spans="1:11">
      <c r="A2151" t="str">
        <f t="shared" ref="A2151" si="119">_xlfn.CONCAT(B2151,C2151)</f>
        <v>CVX Web</v>
      </c>
      <c r="B2151" t="s">
        <v>173</v>
      </c>
      <c r="C2151" t="s">
        <v>850</v>
      </c>
      <c r="D2151" s="121" t="s">
        <v>829</v>
      </c>
    </row>
    <row r="2152" spans="1:11" ht="19" thickBot="1"/>
    <row r="2153" spans="1:11" ht="27" thickBot="1">
      <c r="A2153" t="str">
        <f t="shared" ref="A2153:A2202" si="120">_xlfn.CONCAT(B2153,C2153)</f>
        <v>CVX Income Statement</v>
      </c>
      <c r="B2153" s="119" t="s">
        <v>173</v>
      </c>
      <c r="C2153" s="57" t="s">
        <v>705</v>
      </c>
      <c r="D2153" s="183" t="s">
        <v>650</v>
      </c>
      <c r="E2153" s="181" t="s">
        <v>1537</v>
      </c>
      <c r="F2153" s="185" t="s">
        <v>651</v>
      </c>
    </row>
    <row r="2154" spans="1:11" ht="19" thickBot="1">
      <c r="A2154" t="str">
        <f t="shared" si="120"/>
        <v xml:space="preserve">CVX </v>
      </c>
      <c r="B2154" s="119" t="s">
        <v>173</v>
      </c>
      <c r="C2154" s="58"/>
      <c r="D2154" s="184"/>
      <c r="E2154" s="178" t="s">
        <v>1023</v>
      </c>
      <c r="F2154" s="186"/>
    </row>
    <row r="2155" spans="1:11" ht="20" thickBot="1">
      <c r="A2155" t="str">
        <f t="shared" si="120"/>
        <v>CVX Sales</v>
      </c>
      <c r="B2155" s="119" t="s">
        <v>173</v>
      </c>
      <c r="C2155" s="58" t="s">
        <v>124</v>
      </c>
      <c r="D2155" s="179" t="s">
        <v>652</v>
      </c>
      <c r="E2155" s="187" t="s">
        <v>1024</v>
      </c>
      <c r="F2155" s="188">
        <v>-6.3600000000000004E-2</v>
      </c>
      <c r="G2155" s="106" t="str">
        <f>LEFT(E2155,I2155-1)</f>
        <v>49.42</v>
      </c>
      <c r="H2155" s="106" t="str">
        <f>RIGHT(E2155,1)</f>
        <v>B</v>
      </c>
      <c r="I2155" s="110">
        <f>IF(FIND(H2155,E2155)=OR(1,2,3,4,5,6,7,8,9,0),FIND(H2155,E2155)+1,FIND(H2155,E2155))</f>
        <v>6</v>
      </c>
      <c r="J2155" s="4">
        <f>IF(H2155="B",G2155*1000000000,IF(H2155="M",G2155*1000000,E2155))</f>
        <v>49420000000</v>
      </c>
      <c r="K2155" s="54" t="s">
        <v>691</v>
      </c>
    </row>
    <row r="2156" spans="1:11" ht="58" thickBot="1">
      <c r="A2156" t="str">
        <f t="shared" si="120"/>
        <v xml:space="preserve">CVX </v>
      </c>
      <c r="B2156" s="119" t="s">
        <v>173</v>
      </c>
      <c r="C2156" s="58"/>
      <c r="D2156" s="180" t="s">
        <v>653</v>
      </c>
      <c r="E2156" s="184"/>
      <c r="F2156" s="189"/>
      <c r="G2156" s="106"/>
      <c r="H2156" s="106"/>
      <c r="I2156" s="110"/>
      <c r="K2156" s="54" t="s">
        <v>692</v>
      </c>
    </row>
    <row r="2157" spans="1:11" ht="20" thickBot="1">
      <c r="A2157" t="str">
        <f t="shared" si="120"/>
        <v>CVX Operating expense</v>
      </c>
      <c r="B2157" s="119" t="s">
        <v>173</v>
      </c>
      <c r="C2157" s="58" t="s">
        <v>654</v>
      </c>
      <c r="D2157" s="179" t="s">
        <v>654</v>
      </c>
      <c r="E2157" s="187" t="s">
        <v>1025</v>
      </c>
      <c r="F2157" s="188">
        <v>5.16E-2</v>
      </c>
      <c r="G2157" s="106" t="str">
        <f>LEFT(E2157,I2157-1)</f>
        <v>13.57</v>
      </c>
      <c r="H2157" s="106" t="str">
        <f>RIGHT(E2157,1)</f>
        <v>B</v>
      </c>
      <c r="I2157" s="110">
        <f>IF(FIND(H2157,E2157)=OR(1,2,3,4,5,6,7,8,9,0),FIND(H2157,E2157)+1,FIND(H2157,E2157))</f>
        <v>6</v>
      </c>
      <c r="J2157" s="4">
        <f>IF(H2157="B",G2157*1000000000,IF(H2157="M",G2157*1000000,E2157))</f>
        <v>13570000000</v>
      </c>
      <c r="K2157" s="54" t="s">
        <v>693</v>
      </c>
    </row>
    <row r="2158" spans="1:11" ht="39" thickBot="1">
      <c r="A2158" t="str">
        <f t="shared" si="120"/>
        <v xml:space="preserve">CVX </v>
      </c>
      <c r="B2158" s="119" t="s">
        <v>173</v>
      </c>
      <c r="C2158" s="58"/>
      <c r="D2158" s="180" t="s">
        <v>655</v>
      </c>
      <c r="E2158" s="184"/>
      <c r="F2158" s="189"/>
      <c r="G2158" s="106"/>
      <c r="H2158" s="106"/>
      <c r="I2158" s="110"/>
      <c r="K2158" s="54" t="s">
        <v>694</v>
      </c>
    </row>
    <row r="2159" spans="1:11" ht="20" thickBot="1">
      <c r="A2159" t="str">
        <f t="shared" si="120"/>
        <v>CVX Net income</v>
      </c>
      <c r="B2159" s="119" t="s">
        <v>173</v>
      </c>
      <c r="C2159" s="58" t="s">
        <v>656</v>
      </c>
      <c r="D2159" s="179" t="s">
        <v>656</v>
      </c>
      <c r="E2159" s="187" t="s">
        <v>1026</v>
      </c>
      <c r="F2159" s="188">
        <v>-0.31240000000000001</v>
      </c>
      <c r="G2159" s="106" t="str">
        <f>LEFT(E2159,I2159-1)</f>
        <v>4.49</v>
      </c>
      <c r="H2159" s="106" t="str">
        <f>RIGHT(E2159,1)</f>
        <v>B</v>
      </c>
      <c r="I2159" s="110">
        <f>IF(FIND(H2159,E2159)=OR(1,2,3,4,5,6,7,8,9,0),FIND(H2159,E2159)+1,FIND(H2159,E2159))</f>
        <v>5</v>
      </c>
      <c r="J2159" s="4">
        <f>IF(H2159="B",G2159*1000000000,IF(H2159="M",G2159*1000000,E2159))</f>
        <v>4490000000</v>
      </c>
      <c r="K2159" s="54" t="s">
        <v>33</v>
      </c>
    </row>
    <row r="2160" spans="1:11" ht="58" thickBot="1">
      <c r="A2160" t="str">
        <f t="shared" si="120"/>
        <v xml:space="preserve">CVX </v>
      </c>
      <c r="B2160" s="119" t="s">
        <v>173</v>
      </c>
      <c r="C2160" s="58"/>
      <c r="D2160" s="180" t="s">
        <v>657</v>
      </c>
      <c r="E2160" s="184"/>
      <c r="F2160" s="189"/>
      <c r="G2160" s="106"/>
      <c r="H2160" s="106"/>
      <c r="I2160" s="110"/>
      <c r="K2160" s="54" t="s">
        <v>695</v>
      </c>
    </row>
    <row r="2161" spans="1:11" ht="20" thickBot="1">
      <c r="A2161" t="str">
        <f t="shared" si="120"/>
        <v>CVX Net profit margin</v>
      </c>
      <c r="B2161" s="119" t="s">
        <v>173</v>
      </c>
      <c r="C2161" s="58" t="s">
        <v>658</v>
      </c>
      <c r="D2161" s="179" t="s">
        <v>658</v>
      </c>
      <c r="E2161" s="187">
        <v>9.08</v>
      </c>
      <c r="F2161" s="188">
        <v>-0.26600000000000001</v>
      </c>
      <c r="G2161" s="106" t="str">
        <f>LEFT(E2161,I2161-1)</f>
        <v>9.0</v>
      </c>
      <c r="H2161" s="106" t="str">
        <f>RIGHT(E2161,1)</f>
        <v>8</v>
      </c>
      <c r="I2161" s="110">
        <f>IF(FIND(H2161,E2161)=OR(1,2,3,4,5,6,7,8,9,0),FIND(H2161,E2161)+1,FIND(H2161,E2161))</f>
        <v>4</v>
      </c>
      <c r="J2161" s="4">
        <f>IF(H2161="B",G2161*1000000000,IF(H2161="M",G2161*1000000,E2161))</f>
        <v>9.08</v>
      </c>
      <c r="K2161" s="54" t="s">
        <v>696</v>
      </c>
    </row>
    <row r="2162" spans="1:11" ht="39" thickBot="1">
      <c r="A2162" t="str">
        <f t="shared" si="120"/>
        <v xml:space="preserve">CVX </v>
      </c>
      <c r="B2162" s="119" t="s">
        <v>173</v>
      </c>
      <c r="C2162" s="58"/>
      <c r="D2162" s="180" t="s">
        <v>659</v>
      </c>
      <c r="E2162" s="184"/>
      <c r="F2162" s="189"/>
      <c r="G2162" s="106"/>
      <c r="H2162" s="106"/>
      <c r="I2162" s="110"/>
      <c r="K2162" s="54" t="s">
        <v>697</v>
      </c>
    </row>
    <row r="2163" spans="1:11" ht="20" thickBot="1">
      <c r="A2163" t="str">
        <f t="shared" si="120"/>
        <v>CVX EPS</v>
      </c>
      <c r="B2163" s="119" t="s">
        <v>173</v>
      </c>
      <c r="C2163" s="58" t="s">
        <v>113</v>
      </c>
      <c r="D2163" s="179" t="s">
        <v>112</v>
      </c>
      <c r="E2163" s="187">
        <v>2.5099999999999998</v>
      </c>
      <c r="F2163" s="188">
        <v>-0.17699999999999999</v>
      </c>
      <c r="G2163" s="106" t="str">
        <f>LEFT(E2163,I2163-1)</f>
        <v>2.5</v>
      </c>
      <c r="H2163" s="106" t="str">
        <f>RIGHT(E2163,1)</f>
        <v>1</v>
      </c>
      <c r="I2163" s="110">
        <f>IF(FIND(H2163,E2163)=OR(1,2,3,4,5,6,7,8,9,0),FIND(H2163,E2163)+1,FIND(H2163,E2163))</f>
        <v>4</v>
      </c>
      <c r="J2163" s="4">
        <f>IF(H2163="B",G2163*1000000000,IF(H2163="M",G2163*1000000,E2163))</f>
        <v>2.5099999999999998</v>
      </c>
      <c r="K2163" s="54" t="s">
        <v>698</v>
      </c>
    </row>
    <row r="2164" spans="1:11" ht="39" thickBot="1">
      <c r="A2164" t="str">
        <f t="shared" si="120"/>
        <v xml:space="preserve">CVX </v>
      </c>
      <c r="B2164" s="119" t="s">
        <v>173</v>
      </c>
      <c r="C2164" s="58"/>
      <c r="D2164" s="180" t="s">
        <v>660</v>
      </c>
      <c r="E2164" s="184"/>
      <c r="F2164" s="189"/>
      <c r="G2164" s="106"/>
      <c r="H2164" s="106"/>
      <c r="I2164" s="110"/>
      <c r="K2164" s="54" t="s">
        <v>699</v>
      </c>
    </row>
    <row r="2165" spans="1:11" ht="20" thickBot="1">
      <c r="A2165" t="str">
        <f t="shared" si="120"/>
        <v>CVX EBITDA</v>
      </c>
      <c r="B2165" s="119" t="s">
        <v>173</v>
      </c>
      <c r="C2165" s="58" t="s">
        <v>126</v>
      </c>
      <c r="D2165" s="179" t="s">
        <v>126</v>
      </c>
      <c r="E2165" s="187" t="s">
        <v>1027</v>
      </c>
      <c r="F2165" s="188">
        <v>-0.16930000000000001</v>
      </c>
      <c r="G2165" s="106" t="str">
        <f>LEFT(E2165,I2165-1)</f>
        <v>9.61</v>
      </c>
      <c r="H2165" s="106" t="str">
        <f>RIGHT(E2165,1)</f>
        <v>B</v>
      </c>
      <c r="I2165" s="110">
        <f>IF(FIND(H2165,E2165)=OR(1,2,3,4,5,6,7,8,9,0),FIND(H2165,E2165)+1,FIND(H2165,E2165))</f>
        <v>5</v>
      </c>
      <c r="J2165" s="4">
        <f>IF(H2165="B",G2165*1000000000,IF(H2165="M",G2165*1000000,E2165))</f>
        <v>9610000000</v>
      </c>
      <c r="K2165" s="54" t="s">
        <v>126</v>
      </c>
    </row>
    <row r="2166" spans="1:11" ht="77" thickBot="1">
      <c r="A2166" t="str">
        <f t="shared" si="120"/>
        <v xml:space="preserve">CVX </v>
      </c>
      <c r="B2166" s="119" t="s">
        <v>173</v>
      </c>
      <c r="C2166" s="58"/>
      <c r="D2166" s="180" t="s">
        <v>661</v>
      </c>
      <c r="E2166" s="184"/>
      <c r="F2166" s="189"/>
      <c r="G2166" s="106"/>
      <c r="H2166" s="106"/>
      <c r="I2166" s="110"/>
      <c r="K2166" s="54" t="s">
        <v>700</v>
      </c>
    </row>
    <row r="2167" spans="1:11" ht="20" thickBot="1">
      <c r="A2167" t="str">
        <f t="shared" si="120"/>
        <v>CVX Tax</v>
      </c>
      <c r="B2167" s="119" t="s">
        <v>173</v>
      </c>
      <c r="C2167" s="58" t="s">
        <v>725</v>
      </c>
      <c r="D2167" s="179" t="s">
        <v>662</v>
      </c>
      <c r="E2167" s="190">
        <v>0.30709999999999998</v>
      </c>
      <c r="F2167" s="187" t="s">
        <v>664</v>
      </c>
      <c r="G2167" s="106" t="str">
        <f>LEFT(E2167,I2167-1)</f>
        <v>0.307</v>
      </c>
      <c r="H2167" s="106" t="str">
        <f>RIGHT(E2167,1)</f>
        <v>1</v>
      </c>
      <c r="I2167" s="110">
        <f>IF(FIND(H2167,E2167)=OR(1,2,3,4,5,6,7,8,9,0),FIND(H2167,E2167)+1,FIND(H2167,E2167))</f>
        <v>6</v>
      </c>
      <c r="J2167" s="4">
        <f>IF(H2167="B",G2167*1000000000,IF(H2167="M",G2167*1000000,E2167))</f>
        <v>0.30709999999999998</v>
      </c>
      <c r="K2167" s="54" t="s">
        <v>701</v>
      </c>
    </row>
    <row r="2168" spans="1:11" ht="20" thickBot="1">
      <c r="A2168" t="str">
        <f t="shared" si="120"/>
        <v xml:space="preserve">CVX </v>
      </c>
      <c r="B2168" s="119" t="s">
        <v>173</v>
      </c>
      <c r="C2168" s="58"/>
      <c r="D2168" s="182" t="s">
        <v>663</v>
      </c>
      <c r="E2168" s="191"/>
      <c r="F2168" s="192"/>
      <c r="G2168" s="107"/>
      <c r="H2168" s="107"/>
      <c r="I2168" s="111"/>
    </row>
    <row r="2169" spans="1:11" ht="19" thickBot="1">
      <c r="A2169" t="str">
        <f t="shared" si="120"/>
        <v xml:space="preserve">CVX </v>
      </c>
      <c r="B2169" s="119" t="s">
        <v>173</v>
      </c>
      <c r="C2169" s="58"/>
    </row>
    <row r="2170" spans="1:11" ht="27" thickBot="1">
      <c r="A2170" t="str">
        <f t="shared" si="120"/>
        <v>CVX Balance Sheet</v>
      </c>
      <c r="B2170" s="119" t="s">
        <v>173</v>
      </c>
      <c r="C2170" s="57" t="s">
        <v>706</v>
      </c>
      <c r="D2170" s="183" t="s">
        <v>650</v>
      </c>
      <c r="E2170" s="181" t="s">
        <v>1537</v>
      </c>
      <c r="F2170" s="185" t="s">
        <v>651</v>
      </c>
      <c r="G2170" s="105"/>
      <c r="H2170" s="105"/>
      <c r="I2170" s="109"/>
    </row>
    <row r="2171" spans="1:11" ht="19" thickBot="1">
      <c r="A2171" t="str">
        <f t="shared" si="120"/>
        <v xml:space="preserve">CVX </v>
      </c>
      <c r="B2171" s="119" t="s">
        <v>173</v>
      </c>
      <c r="C2171" s="58"/>
      <c r="D2171" s="184"/>
      <c r="E2171" s="178" t="s">
        <v>1023</v>
      </c>
      <c r="F2171" s="186"/>
      <c r="G2171" s="105"/>
      <c r="H2171" s="105"/>
      <c r="I2171" s="109"/>
    </row>
    <row r="2172" spans="1:11" ht="20" thickBot="1">
      <c r="A2172" t="str">
        <f t="shared" si="120"/>
        <v>CVX Cash and short-term investments</v>
      </c>
      <c r="B2172" s="119" t="s">
        <v>173</v>
      </c>
      <c r="C2172" s="58" t="s">
        <v>665</v>
      </c>
      <c r="D2172" s="179" t="s">
        <v>665</v>
      </c>
      <c r="E2172" s="187" t="s">
        <v>842</v>
      </c>
      <c r="F2172" s="188">
        <v>-0.20799999999999999</v>
      </c>
      <c r="G2172" s="106" t="str">
        <f>LEFT(E2172,I2172-1)</f>
        <v>4.70</v>
      </c>
      <c r="H2172" s="106" t="str">
        <f>RIGHT(E2172,1)</f>
        <v>B</v>
      </c>
      <c r="I2172" s="110">
        <f>IF(FIND(H2172,E2172)=OR(1,2,3,4,5,6,7,8,9,0),FIND(H2172,E2172)+1,FIND(H2172,E2172))</f>
        <v>5</v>
      </c>
      <c r="J2172" s="4">
        <f t="shared" ref="J2172:J2173" si="121">IF(H2172="B",G2172*1000000000,IF(H2172="M",G2172*1000000,E2172))</f>
        <v>4700000000</v>
      </c>
      <c r="K2172" s="54" t="s">
        <v>702</v>
      </c>
    </row>
    <row r="2173" spans="1:11" ht="39" thickBot="1">
      <c r="A2173" t="str">
        <f t="shared" si="120"/>
        <v xml:space="preserve">CVX </v>
      </c>
      <c r="B2173" s="119" t="s">
        <v>173</v>
      </c>
      <c r="C2173" s="58"/>
      <c r="D2173" s="180" t="s">
        <v>666</v>
      </c>
      <c r="E2173" s="184"/>
      <c r="F2173" s="189"/>
      <c r="G2173" s="106"/>
      <c r="H2173" s="106"/>
      <c r="I2173" s="110"/>
      <c r="J2173" s="4">
        <f t="shared" si="121"/>
        <v>0</v>
      </c>
    </row>
    <row r="2174" spans="1:11" ht="20" thickBot="1">
      <c r="A2174" t="str">
        <f t="shared" si="120"/>
        <v>CVX Total assets</v>
      </c>
      <c r="B2174" s="119" t="s">
        <v>173</v>
      </c>
      <c r="C2174" s="58" t="s">
        <v>667</v>
      </c>
      <c r="D2174" s="179" t="s">
        <v>667</v>
      </c>
      <c r="E2174" s="187" t="s">
        <v>1028</v>
      </c>
      <c r="F2174" s="188">
        <v>-1.78E-2</v>
      </c>
      <c r="G2174" s="106" t="str">
        <f>LEFT(E2174,I2174-1)</f>
        <v>259.23</v>
      </c>
      <c r="H2174" s="106" t="str">
        <f>RIGHT(E2174,1)</f>
        <v>B</v>
      </c>
      <c r="I2174" s="110">
        <f>IF(FIND(H2174,E2174)=OR(1,2,3,4,5,6,7,8,9,0),FIND(H2174,E2174)+1,FIND(H2174,E2174))</f>
        <v>7</v>
      </c>
      <c r="K2174" s="54" t="s">
        <v>703</v>
      </c>
    </row>
    <row r="2175" spans="1:11" ht="20" thickBot="1">
      <c r="A2175" t="str">
        <f t="shared" si="120"/>
        <v xml:space="preserve">CVX </v>
      </c>
      <c r="B2175" s="119" t="s">
        <v>173</v>
      </c>
      <c r="C2175" s="58"/>
      <c r="D2175" s="180" t="s">
        <v>668</v>
      </c>
      <c r="E2175" s="184"/>
      <c r="F2175" s="189"/>
      <c r="G2175" s="106"/>
      <c r="H2175" s="106"/>
      <c r="I2175" s="110"/>
    </row>
    <row r="2176" spans="1:11" ht="20" thickBot="1">
      <c r="A2176" t="str">
        <f t="shared" si="120"/>
        <v>CVX Total debt</v>
      </c>
      <c r="B2176" s="119" t="s">
        <v>173</v>
      </c>
      <c r="C2176" s="58" t="s">
        <v>723</v>
      </c>
      <c r="D2176" s="179" t="s">
        <v>669</v>
      </c>
      <c r="E2176" s="187" t="s">
        <v>1029</v>
      </c>
      <c r="F2176" s="188">
        <v>4.6300000000000001E-2</v>
      </c>
      <c r="G2176" s="106" t="str">
        <f>LEFT(E2176,I2176-1)</f>
        <v>102.20</v>
      </c>
      <c r="H2176" s="106" t="str">
        <f>RIGHT(E2176,1)</f>
        <v>B</v>
      </c>
      <c r="I2176" s="110">
        <f>IF(FIND(H2176,E2176)=OR(1,2,3,4,5,6,7,8,9,0),FIND(H2176,E2176)+1,FIND(H2176,E2176))</f>
        <v>7</v>
      </c>
      <c r="J2176" s="4">
        <f>IF(H2176="B",G2176*1000000000,IF(H2176="M",G2176*1000000,E2176))</f>
        <v>102200000000</v>
      </c>
      <c r="K2176" s="54" t="s">
        <v>704</v>
      </c>
    </row>
    <row r="2177" spans="1:11" ht="20" thickBot="1">
      <c r="A2177" t="str">
        <f t="shared" si="120"/>
        <v xml:space="preserve">CVX </v>
      </c>
      <c r="B2177" s="119" t="s">
        <v>173</v>
      </c>
      <c r="C2177" s="58"/>
      <c r="D2177" s="180" t="s">
        <v>670</v>
      </c>
      <c r="E2177" s="184"/>
      <c r="F2177" s="189"/>
      <c r="G2177" s="106"/>
      <c r="H2177" s="106"/>
      <c r="I2177" s="110"/>
    </row>
    <row r="2178" spans="1:11" ht="20" thickBot="1">
      <c r="A2178" t="str">
        <f t="shared" si="120"/>
        <v>CVX Total equity</v>
      </c>
      <c r="B2178" s="119" t="s">
        <v>173</v>
      </c>
      <c r="C2178" s="58" t="s">
        <v>671</v>
      </c>
      <c r="D2178" s="179" t="s">
        <v>671</v>
      </c>
      <c r="E2178" s="187" t="s">
        <v>1030</v>
      </c>
      <c r="F2178" s="187" t="s">
        <v>664</v>
      </c>
      <c r="G2178" s="106" t="str">
        <f>LEFT(E2178,I2178-1)</f>
        <v>157.03</v>
      </c>
      <c r="H2178" s="106" t="str">
        <f>RIGHT(E2178,1)</f>
        <v>B</v>
      </c>
      <c r="I2178" s="110">
        <f>IF(FIND(H2178,E2178)=OR(1,2,3,4,5,6,7,8,9,0),FIND(H2178,E2178)+1,FIND(H2178,E2178))</f>
        <v>7</v>
      </c>
      <c r="J2178" s="4">
        <f>IF(H2178="B",G2178*1000000000,IF(H2178="M",G2178*1000000,E2178))</f>
        <v>157030000000</v>
      </c>
      <c r="K2178" s="54" t="s">
        <v>713</v>
      </c>
    </row>
    <row r="2179" spans="1:11" ht="39" thickBot="1">
      <c r="A2179" t="str">
        <f t="shared" si="120"/>
        <v xml:space="preserve">CVX </v>
      </c>
      <c r="B2179" s="119" t="s">
        <v>173</v>
      </c>
      <c r="C2179" s="58"/>
      <c r="D2179" s="180" t="s">
        <v>672</v>
      </c>
      <c r="E2179" s="184"/>
      <c r="F2179" s="184"/>
      <c r="G2179" s="107"/>
      <c r="H2179" s="107"/>
      <c r="I2179" s="111"/>
    </row>
    <row r="2180" spans="1:11" ht="20" thickBot="1">
      <c r="A2180" t="str">
        <f t="shared" si="120"/>
        <v>CVX Shares outstanding</v>
      </c>
      <c r="B2180" s="119" t="s">
        <v>173</v>
      </c>
      <c r="C2180" s="58" t="s">
        <v>673</v>
      </c>
      <c r="D2180" s="179" t="s">
        <v>673</v>
      </c>
      <c r="E2180" s="187" t="s">
        <v>934</v>
      </c>
      <c r="F2180" s="187" t="s">
        <v>664</v>
      </c>
      <c r="G2180" s="106" t="str">
        <f>LEFT(E2180,I2180-1)</f>
        <v>1.80</v>
      </c>
      <c r="H2180" s="106" t="str">
        <f>RIGHT(E2180,1)</f>
        <v>B</v>
      </c>
      <c r="I2180" s="110">
        <f>IF(FIND(H2180,E2180)=OR(1,2,3,4,5,6,7,8,9,0),FIND(H2180,E2180)+1,FIND(H2180,E2180))</f>
        <v>5</v>
      </c>
      <c r="J2180" s="4">
        <f>IF(H2180="B",G2180*1000000000,IF(H2180="M",G2180*1000000,E2180))</f>
        <v>1800000000</v>
      </c>
      <c r="K2180" s="54" t="s">
        <v>714</v>
      </c>
    </row>
    <row r="2181" spans="1:11" ht="39" thickBot="1">
      <c r="A2181" t="str">
        <f t="shared" si="120"/>
        <v xml:space="preserve">CVX </v>
      </c>
      <c r="B2181" s="119" t="s">
        <v>173</v>
      </c>
      <c r="C2181" s="58"/>
      <c r="D2181" s="180" t="s">
        <v>674</v>
      </c>
      <c r="E2181" s="184"/>
      <c r="F2181" s="184"/>
      <c r="G2181" s="107"/>
      <c r="H2181" s="107"/>
      <c r="I2181" s="111"/>
    </row>
    <row r="2182" spans="1:11" ht="20" thickBot="1">
      <c r="A2182" t="str">
        <f t="shared" si="120"/>
        <v>CVX P/BV</v>
      </c>
      <c r="B2182" s="119" t="s">
        <v>173</v>
      </c>
      <c r="C2182" s="58" t="s">
        <v>105</v>
      </c>
      <c r="D2182" s="179" t="s">
        <v>675</v>
      </c>
      <c r="E2182" s="187">
        <v>1.79</v>
      </c>
      <c r="F2182" s="187" t="s">
        <v>664</v>
      </c>
      <c r="G2182" s="106" t="str">
        <f>LEFT(E2182,I2182-1)</f>
        <v>1.7</v>
      </c>
      <c r="H2182" s="106" t="str">
        <f>RIGHT(E2182,1)</f>
        <v>9</v>
      </c>
      <c r="I2182" s="110">
        <f>IF(FIND(H2182,E2182)=OR(1,2,3,4,5,6,7,8,9,0),FIND(H2182,E2182)+1,FIND(H2182,E2182))</f>
        <v>4</v>
      </c>
      <c r="J2182" s="4">
        <f>IF(H2182="B",G2182*1000000000,IF(H2182="M",G2182*1000000,E2182))</f>
        <v>1.79</v>
      </c>
      <c r="K2182" s="54" t="s">
        <v>715</v>
      </c>
    </row>
    <row r="2183" spans="1:11" ht="58" thickBot="1">
      <c r="A2183" t="str">
        <f t="shared" si="120"/>
        <v xml:space="preserve">CVX </v>
      </c>
      <c r="B2183" s="119" t="s">
        <v>173</v>
      </c>
      <c r="C2183" s="58"/>
      <c r="D2183" s="180" t="s">
        <v>676</v>
      </c>
      <c r="E2183" s="184"/>
      <c r="F2183" s="184"/>
      <c r="G2183" s="107"/>
      <c r="H2183" s="107"/>
      <c r="I2183" s="111"/>
    </row>
    <row r="2184" spans="1:11" ht="20" thickBot="1">
      <c r="A2184" t="str">
        <f t="shared" si="120"/>
        <v>CVX Return on assets</v>
      </c>
      <c r="B2184" s="119" t="s">
        <v>173</v>
      </c>
      <c r="C2184" s="58" t="s">
        <v>677</v>
      </c>
      <c r="D2184" s="179" t="s">
        <v>677</v>
      </c>
      <c r="E2184" s="190">
        <v>5.1900000000000002E-2</v>
      </c>
      <c r="F2184" s="187" t="s">
        <v>664</v>
      </c>
      <c r="G2184" s="106" t="str">
        <f>LEFT(E2184,I2184-1)</f>
        <v>0.051</v>
      </c>
      <c r="H2184" s="106" t="str">
        <f>RIGHT(E2184,1)</f>
        <v>9</v>
      </c>
      <c r="I2184" s="110">
        <f>IF(FIND(H2184,E2184)=OR(1,2,3,4,5,6,7,8,9,0),FIND(H2184,E2184)+1,FIND(H2184,E2184))</f>
        <v>6</v>
      </c>
      <c r="J2184" s="4">
        <f>IF(H2184="B",G2184*1000000000,IF(H2184="M",G2184*1000000,E2184))</f>
        <v>5.1900000000000002E-2</v>
      </c>
      <c r="K2184" s="54" t="s">
        <v>716</v>
      </c>
    </row>
    <row r="2185" spans="1:11" ht="39" thickBot="1">
      <c r="A2185" t="str">
        <f t="shared" si="120"/>
        <v xml:space="preserve">CVX </v>
      </c>
      <c r="B2185" s="119" t="s">
        <v>173</v>
      </c>
      <c r="C2185" s="58"/>
      <c r="D2185" s="180" t="s">
        <v>678</v>
      </c>
      <c r="E2185" s="193"/>
      <c r="F2185" s="184"/>
      <c r="G2185" s="107"/>
      <c r="H2185" s="107"/>
      <c r="I2185" s="111"/>
    </row>
    <row r="2186" spans="1:11" ht="20" thickBot="1">
      <c r="A2186" t="str">
        <f t="shared" si="120"/>
        <v>CVX Return on capital</v>
      </c>
      <c r="B2186" s="119" t="s">
        <v>173</v>
      </c>
      <c r="C2186" s="58" t="s">
        <v>679</v>
      </c>
      <c r="D2186" s="179" t="s">
        <v>679</v>
      </c>
      <c r="E2186" s="190">
        <v>7.3599999999999999E-2</v>
      </c>
      <c r="F2186" s="187" t="s">
        <v>664</v>
      </c>
      <c r="G2186" s="106" t="str">
        <f>LEFT(E2186,I2186-1)</f>
        <v>0.073</v>
      </c>
      <c r="H2186" s="106" t="str">
        <f>RIGHT(E2186,1)</f>
        <v>6</v>
      </c>
      <c r="I2186" s="110">
        <f>IF(FIND(H2186,E2186)=OR(1,2,3,4,5,6,7,8,9,0),FIND(H2186,E2186)+1,FIND(H2186,E2186))</f>
        <v>6</v>
      </c>
      <c r="J2186" s="4">
        <f>IF(H2186="B",G2186*1000000000,IF(H2186="M",G2186*1000000,E2186))</f>
        <v>7.3599999999999999E-2</v>
      </c>
      <c r="K2186" s="54" t="s">
        <v>717</v>
      </c>
    </row>
    <row r="2187" spans="1:11" ht="39" thickBot="1">
      <c r="A2187" t="str">
        <f t="shared" si="120"/>
        <v xml:space="preserve">CVX </v>
      </c>
      <c r="B2187" s="119" t="s">
        <v>173</v>
      </c>
      <c r="C2187" s="58"/>
      <c r="D2187" s="182" t="s">
        <v>680</v>
      </c>
      <c r="E2187" s="191"/>
      <c r="F2187" s="192"/>
      <c r="G2187" s="107"/>
      <c r="H2187" s="107"/>
      <c r="I2187" s="111"/>
    </row>
    <row r="2188" spans="1:11" ht="19" thickBot="1">
      <c r="A2188" t="str">
        <f t="shared" si="120"/>
        <v xml:space="preserve">CVX </v>
      </c>
      <c r="B2188" s="119" t="s">
        <v>173</v>
      </c>
      <c r="C2188" s="58"/>
    </row>
    <row r="2189" spans="1:11" ht="27" thickBot="1">
      <c r="A2189" t="str">
        <f t="shared" si="120"/>
        <v>CVX Cash Flow</v>
      </c>
      <c r="B2189" s="119" t="s">
        <v>173</v>
      </c>
      <c r="C2189" s="57" t="s">
        <v>707</v>
      </c>
      <c r="D2189" s="183" t="s">
        <v>650</v>
      </c>
      <c r="E2189" s="181" t="s">
        <v>1537</v>
      </c>
      <c r="F2189" s="185" t="s">
        <v>651</v>
      </c>
      <c r="G2189" s="105"/>
      <c r="H2189" s="105"/>
      <c r="I2189" s="109"/>
    </row>
    <row r="2190" spans="1:11" ht="19" thickBot="1">
      <c r="A2190" t="str">
        <f t="shared" si="120"/>
        <v xml:space="preserve">CVX </v>
      </c>
      <c r="B2190" s="119" t="s">
        <v>173</v>
      </c>
      <c r="C2190" s="58"/>
      <c r="D2190" s="184"/>
      <c r="E2190" s="178" t="s">
        <v>1023</v>
      </c>
      <c r="F2190" s="186"/>
      <c r="G2190" s="105"/>
      <c r="H2190" s="105"/>
      <c r="I2190" s="109"/>
    </row>
    <row r="2191" spans="1:11" ht="20" thickBot="1">
      <c r="A2191" t="str">
        <f t="shared" si="120"/>
        <v>CVX Net income</v>
      </c>
      <c r="B2191" s="119" t="s">
        <v>173</v>
      </c>
      <c r="C2191" s="58" t="s">
        <v>656</v>
      </c>
      <c r="D2191" s="179" t="s">
        <v>656</v>
      </c>
      <c r="E2191" s="187" t="s">
        <v>1026</v>
      </c>
      <c r="F2191" s="188">
        <v>-0.31240000000000001</v>
      </c>
      <c r="G2191" s="106" t="str">
        <f>LEFT(E2191,I2191-1)</f>
        <v>4.49</v>
      </c>
      <c r="H2191" s="106" t="str">
        <f>RIGHT(E2191,1)</f>
        <v>B</v>
      </c>
      <c r="I2191" s="110">
        <f>IF(FIND(H2191,E2191)=OR(1,2,3,4,5,6,7,8,9,0),FIND(H2191,E2191)+1,FIND(H2191,E2191))</f>
        <v>5</v>
      </c>
      <c r="J2191" s="4">
        <f>IF(H2191="B",G2191*1000000000,IF(H2191="M",G2191*1000000,E2191))</f>
        <v>4490000000</v>
      </c>
      <c r="K2191" s="54" t="s">
        <v>33</v>
      </c>
    </row>
    <row r="2192" spans="1:11" ht="39" thickBot="1">
      <c r="A2192" t="str">
        <f t="shared" si="120"/>
        <v xml:space="preserve">CVX </v>
      </c>
      <c r="B2192" s="119" t="s">
        <v>173</v>
      </c>
      <c r="C2192" s="58"/>
      <c r="D2192" s="180" t="s">
        <v>657</v>
      </c>
      <c r="E2192" s="184"/>
      <c r="F2192" s="189"/>
      <c r="G2192" s="106"/>
      <c r="H2192" s="106"/>
      <c r="I2192" s="110"/>
    </row>
    <row r="2193" spans="1:11" ht="20" thickBot="1">
      <c r="A2193" t="str">
        <f t="shared" si="120"/>
        <v>CVX Cash from operations</v>
      </c>
      <c r="B2193" s="119" t="s">
        <v>173</v>
      </c>
      <c r="C2193" s="58" t="s">
        <v>681</v>
      </c>
      <c r="D2193" s="179" t="s">
        <v>681</v>
      </c>
      <c r="E2193" s="187" t="s">
        <v>1031</v>
      </c>
      <c r="F2193" s="188">
        <v>1E-4</v>
      </c>
      <c r="G2193" s="106" t="str">
        <f>LEFT(E2193,I2193-1)</f>
        <v>9.67</v>
      </c>
      <c r="H2193" s="106" t="str">
        <f>RIGHT(E2193,1)</f>
        <v>B</v>
      </c>
      <c r="I2193" s="110">
        <f>IF(FIND(H2193,E2193)=OR(1,2,3,4,5,6,7,8,9,0),FIND(H2193,E2193)+1,FIND(H2193,E2193))</f>
        <v>5</v>
      </c>
      <c r="J2193" s="4">
        <f>IF(H2193="B",G2193*1000000000,IF(H2193="M",G2193*1000000,E2193))</f>
        <v>9670000000</v>
      </c>
      <c r="K2193" s="54" t="s">
        <v>718</v>
      </c>
    </row>
    <row r="2194" spans="1:11" ht="20" thickBot="1">
      <c r="A2194" t="str">
        <f t="shared" si="120"/>
        <v xml:space="preserve">CVX </v>
      </c>
      <c r="B2194" s="119" t="s">
        <v>173</v>
      </c>
      <c r="C2194" s="58"/>
      <c r="D2194" s="180" t="s">
        <v>682</v>
      </c>
      <c r="E2194" s="184"/>
      <c r="F2194" s="189"/>
      <c r="G2194" s="106"/>
      <c r="H2194" s="106"/>
      <c r="I2194" s="110"/>
    </row>
    <row r="2195" spans="1:11" ht="20" thickBot="1">
      <c r="A2195" t="str">
        <f t="shared" si="120"/>
        <v>CVX Cash from investing</v>
      </c>
      <c r="B2195" s="119" t="s">
        <v>173</v>
      </c>
      <c r="C2195" s="58" t="s">
        <v>683</v>
      </c>
      <c r="D2195" s="179" t="s">
        <v>683</v>
      </c>
      <c r="E2195" s="187" t="s">
        <v>1032</v>
      </c>
      <c r="F2195" s="188">
        <v>0.16189999999999999</v>
      </c>
      <c r="G2195" s="106" t="str">
        <f>LEFT(E2195,I2195-1)</f>
        <v>-3.70</v>
      </c>
      <c r="H2195" s="106" t="str">
        <f>RIGHT(E2195,1)</f>
        <v>B</v>
      </c>
      <c r="I2195" s="110">
        <f>IF(FIND(H2195,E2195)=OR(1,2,3,4,5,6,7,8,9,0),FIND(H2195,E2195)+1,FIND(H2195,E2195))</f>
        <v>6</v>
      </c>
      <c r="J2195" s="4">
        <f>IF(H2195="B",G2195*1000000000,IF(H2195="M",G2195*1000000,E2195))</f>
        <v>-3700000000</v>
      </c>
      <c r="K2195" s="54" t="s">
        <v>719</v>
      </c>
    </row>
    <row r="2196" spans="1:11" ht="39" thickBot="1">
      <c r="A2196" t="str">
        <f t="shared" si="120"/>
        <v xml:space="preserve">CVX </v>
      </c>
      <c r="B2196" s="119" t="s">
        <v>173</v>
      </c>
      <c r="C2196" s="58"/>
      <c r="D2196" s="180" t="s">
        <v>684</v>
      </c>
      <c r="E2196" s="184"/>
      <c r="F2196" s="189"/>
      <c r="G2196" s="106"/>
      <c r="H2196" s="106"/>
      <c r="I2196" s="110"/>
    </row>
    <row r="2197" spans="1:11" ht="20" thickBot="1">
      <c r="A2197" t="str">
        <f t="shared" si="120"/>
        <v>CVX Cash from financing</v>
      </c>
      <c r="B2197" s="119" t="s">
        <v>173</v>
      </c>
      <c r="C2197" s="58" t="s">
        <v>685</v>
      </c>
      <c r="D2197" s="179" t="s">
        <v>685</v>
      </c>
      <c r="E2197" s="187" t="s">
        <v>1033</v>
      </c>
      <c r="F2197" s="188">
        <v>0.3896</v>
      </c>
      <c r="G2197" s="106" t="str">
        <f>LEFT(E2197,I2197-1)</f>
        <v>-5.26</v>
      </c>
      <c r="H2197" s="106" t="str">
        <f>RIGHT(E2197,1)</f>
        <v>B</v>
      </c>
      <c r="I2197" s="110">
        <f>IF(FIND(H2197,E2197)=OR(1,2,3,4,5,6,7,8,9,0),FIND(H2197,E2197)+1,FIND(H2197,E2197))</f>
        <v>6</v>
      </c>
      <c r="J2197" s="4">
        <f>IF(H2197="B",G2197*1000000000,IF(H2197="M",G2197*1000000,E2197))</f>
        <v>-5260000000</v>
      </c>
      <c r="K2197" s="54" t="s">
        <v>720</v>
      </c>
    </row>
    <row r="2198" spans="1:11" ht="39" thickBot="1">
      <c r="A2198" t="str">
        <f t="shared" si="120"/>
        <v xml:space="preserve">CVX </v>
      </c>
      <c r="B2198" s="119" t="s">
        <v>173</v>
      </c>
      <c r="C2198" s="58"/>
      <c r="D2198" s="180" t="s">
        <v>686</v>
      </c>
      <c r="E2198" s="184"/>
      <c r="F2198" s="189"/>
      <c r="G2198" s="106"/>
      <c r="H2198" s="106"/>
      <c r="I2198" s="110"/>
    </row>
    <row r="2199" spans="1:11" ht="20" thickBot="1">
      <c r="A2199" t="str">
        <f t="shared" si="120"/>
        <v>CVX Net change in cash</v>
      </c>
      <c r="B2199" s="119" t="s">
        <v>173</v>
      </c>
      <c r="C2199" s="58" t="s">
        <v>687</v>
      </c>
      <c r="D2199" s="179" t="s">
        <v>687</v>
      </c>
      <c r="E2199" s="187" t="s">
        <v>1034</v>
      </c>
      <c r="F2199" s="188">
        <v>1.2354000000000001</v>
      </c>
      <c r="G2199" s="106" t="str">
        <f>LEFT(E2199,I2199-1)</f>
        <v>799.00</v>
      </c>
      <c r="H2199" s="106" t="str">
        <f>RIGHT(E2199,1)</f>
        <v>M</v>
      </c>
      <c r="I2199" s="110">
        <f>IF(FIND(H2199,E2199)=OR(1,2,3,4,5,6,7,8,9,0),FIND(H2199,E2199)+1,FIND(H2199,E2199))</f>
        <v>7</v>
      </c>
      <c r="J2199" s="4">
        <f>IF(H2199="B",G2199*1000000000,IF(H2199="M",G2199*1000000,E2199))</f>
        <v>799000000</v>
      </c>
      <c r="K2199" s="54" t="s">
        <v>721</v>
      </c>
    </row>
    <row r="2200" spans="1:11" ht="39" thickBot="1">
      <c r="A2200" t="str">
        <f t="shared" si="120"/>
        <v xml:space="preserve">CVX </v>
      </c>
      <c r="B2200" s="119" t="s">
        <v>173</v>
      </c>
      <c r="C2200" s="58"/>
      <c r="D2200" s="180" t="s">
        <v>688</v>
      </c>
      <c r="E2200" s="184"/>
      <c r="F2200" s="189"/>
      <c r="G2200" s="106"/>
      <c r="H2200" s="106"/>
      <c r="I2200" s="110"/>
    </row>
    <row r="2201" spans="1:11" ht="19">
      <c r="A2201" t="str">
        <f t="shared" si="120"/>
        <v>CVX Free cash flow</v>
      </c>
      <c r="B2201" s="119" t="s">
        <v>173</v>
      </c>
      <c r="C2201" s="58" t="s">
        <v>689</v>
      </c>
      <c r="D2201" s="179" t="s">
        <v>689</v>
      </c>
      <c r="E2201" s="187" t="s">
        <v>847</v>
      </c>
      <c r="F2201" s="188">
        <v>-0.3624</v>
      </c>
      <c r="G2201" s="106" t="str">
        <f>LEFT(E2201,I2201-1)</f>
        <v>3.59</v>
      </c>
      <c r="H2201" s="106" t="str">
        <f>RIGHT(E2201,1)</f>
        <v>B</v>
      </c>
      <c r="I2201" s="110">
        <f>IF(FIND(H2201,E2201)=OR(1,2,3,4,5,6,7,8,9,0),FIND(H2201,E2201)+1,FIND(H2201,E2201))</f>
        <v>5</v>
      </c>
      <c r="J2201" s="4">
        <f>IF(H2201="B",G2201*1000000000,IF(H2201="M",G2201*1000000,E2201))</f>
        <v>3590000000</v>
      </c>
      <c r="K2201" s="54" t="s">
        <v>722</v>
      </c>
    </row>
    <row r="2202" spans="1:11" ht="39" thickBot="1">
      <c r="A2202" t="str">
        <f t="shared" si="120"/>
        <v xml:space="preserve">CVX </v>
      </c>
      <c r="B2202" s="119" t="s">
        <v>173</v>
      </c>
      <c r="D2202" s="182" t="s">
        <v>690</v>
      </c>
      <c r="E2202" s="192"/>
      <c r="F2202" s="194"/>
    </row>
    <row r="2205" spans="1:11" ht="28">
      <c r="C2205" s="101" t="s">
        <v>830</v>
      </c>
    </row>
    <row r="2206" spans="1:11">
      <c r="A2206" t="str">
        <f t="shared" ref="A2206" si="122">_xlfn.CONCAT(B2206,C2206)</f>
        <v>VZ Web</v>
      </c>
      <c r="B2206" t="s">
        <v>188</v>
      </c>
      <c r="C2206" t="s">
        <v>850</v>
      </c>
      <c r="D2206" s="121" t="s">
        <v>831</v>
      </c>
    </row>
    <row r="2207" spans="1:11" ht="19" thickBot="1"/>
    <row r="2208" spans="1:11" ht="27" thickBot="1">
      <c r="A2208" t="str">
        <f t="shared" ref="A2208:A2257" si="123">_xlfn.CONCAT(B2208,C2208)</f>
        <v>VZ Income Statement</v>
      </c>
      <c r="B2208" s="119" t="s">
        <v>188</v>
      </c>
      <c r="C2208" s="57" t="s">
        <v>705</v>
      </c>
      <c r="D2208" s="183" t="s">
        <v>650</v>
      </c>
      <c r="E2208" s="181" t="s">
        <v>1537</v>
      </c>
      <c r="F2208" s="185" t="s">
        <v>651</v>
      </c>
    </row>
    <row r="2209" spans="1:11" ht="19" thickBot="1">
      <c r="A2209" t="str">
        <f t="shared" si="123"/>
        <v xml:space="preserve">VZ </v>
      </c>
      <c r="B2209" s="119" t="s">
        <v>188</v>
      </c>
      <c r="C2209" s="58"/>
      <c r="D2209" s="184"/>
      <c r="E2209" s="178" t="s">
        <v>928</v>
      </c>
      <c r="F2209" s="186"/>
    </row>
    <row r="2210" spans="1:11" ht="20" thickBot="1">
      <c r="A2210" t="str">
        <f t="shared" si="123"/>
        <v>VZ Sales</v>
      </c>
      <c r="B2210" s="119" t="s">
        <v>188</v>
      </c>
      <c r="C2210" s="58" t="s">
        <v>124</v>
      </c>
      <c r="D2210" s="179" t="s">
        <v>652</v>
      </c>
      <c r="E2210" s="187" t="s">
        <v>1194</v>
      </c>
      <c r="F2210" s="188">
        <v>-2.0000000000000001E-4</v>
      </c>
      <c r="G2210" s="106" t="str">
        <f>LEFT(E2210,I2210-1)</f>
        <v>33.33</v>
      </c>
      <c r="H2210" s="106" t="str">
        <f>RIGHT(E2210,1)</f>
        <v>B</v>
      </c>
      <c r="I2210" s="110">
        <f>IF(FIND(H2210,E2210)=OR(1,2,3,4,5,6,7,8,9,0),FIND(H2210,E2210)+1,FIND(H2210,E2210))</f>
        <v>6</v>
      </c>
      <c r="J2210" s="4">
        <f>IF(H2210="B",G2210*1000000000,IF(H2210="M",G2210*1000000,E2210))</f>
        <v>33330000000</v>
      </c>
      <c r="K2210" s="54" t="s">
        <v>691</v>
      </c>
    </row>
    <row r="2211" spans="1:11" ht="58" thickBot="1">
      <c r="A2211" t="str">
        <f t="shared" si="123"/>
        <v xml:space="preserve">VZ </v>
      </c>
      <c r="B2211" s="119" t="s">
        <v>188</v>
      </c>
      <c r="C2211" s="58"/>
      <c r="D2211" s="180" t="s">
        <v>653</v>
      </c>
      <c r="E2211" s="184"/>
      <c r="F2211" s="189"/>
      <c r="G2211" s="106"/>
      <c r="H2211" s="106"/>
      <c r="I2211" s="110"/>
      <c r="K2211" s="54" t="s">
        <v>692</v>
      </c>
    </row>
    <row r="2212" spans="1:11" ht="20" thickBot="1">
      <c r="A2212" t="str">
        <f t="shared" si="123"/>
        <v>VZ Operating expense</v>
      </c>
      <c r="B2212" s="119" t="s">
        <v>188</v>
      </c>
      <c r="C2212" s="58" t="s">
        <v>654</v>
      </c>
      <c r="D2212" s="179" t="s">
        <v>654</v>
      </c>
      <c r="E2212" s="187" t="s">
        <v>1122</v>
      </c>
      <c r="F2212" s="188">
        <v>1.54E-2</v>
      </c>
      <c r="G2212" s="106" t="str">
        <f>LEFT(E2212,I2212-1)</f>
        <v>12.30</v>
      </c>
      <c r="H2212" s="106" t="str">
        <f>RIGHT(E2212,1)</f>
        <v>B</v>
      </c>
      <c r="I2212" s="110">
        <f>IF(FIND(H2212,E2212)=OR(1,2,3,4,5,6,7,8,9,0),FIND(H2212,E2212)+1,FIND(H2212,E2212))</f>
        <v>6</v>
      </c>
      <c r="J2212" s="4">
        <f>IF(H2212="B",G2212*1000000000,IF(H2212="M",G2212*1000000,E2212))</f>
        <v>12300000000</v>
      </c>
      <c r="K2212" s="54" t="s">
        <v>693</v>
      </c>
    </row>
    <row r="2213" spans="1:11" ht="39" thickBot="1">
      <c r="A2213" t="str">
        <f t="shared" si="123"/>
        <v xml:space="preserve">VZ </v>
      </c>
      <c r="B2213" s="119" t="s">
        <v>188</v>
      </c>
      <c r="C2213" s="58"/>
      <c r="D2213" s="180" t="s">
        <v>655</v>
      </c>
      <c r="E2213" s="184"/>
      <c r="F2213" s="189"/>
      <c r="G2213" s="106"/>
      <c r="H2213" s="106"/>
      <c r="I2213" s="110"/>
      <c r="K2213" s="54" t="s">
        <v>694</v>
      </c>
    </row>
    <row r="2214" spans="1:11" ht="20" thickBot="1">
      <c r="A2214" t="str">
        <f t="shared" si="123"/>
        <v>VZ Net income</v>
      </c>
      <c r="B2214" s="119" t="s">
        <v>188</v>
      </c>
      <c r="C2214" s="58" t="s">
        <v>656</v>
      </c>
      <c r="D2214" s="179" t="s">
        <v>656</v>
      </c>
      <c r="E2214" s="187" t="s">
        <v>1195</v>
      </c>
      <c r="F2214" s="188">
        <v>-0.30580000000000002</v>
      </c>
      <c r="G2214" s="106" t="str">
        <f>LEFT(E2214,I2214-1)</f>
        <v>3.31</v>
      </c>
      <c r="H2214" s="106" t="str">
        <f>RIGHT(E2214,1)</f>
        <v>B</v>
      </c>
      <c r="I2214" s="110">
        <f>IF(FIND(H2214,E2214)=OR(1,2,3,4,5,6,7,8,9,0),FIND(H2214,E2214)+1,FIND(H2214,E2214))</f>
        <v>5</v>
      </c>
      <c r="J2214" s="4">
        <f>IF(H2214="B",G2214*1000000000,IF(H2214="M",G2214*1000000,E2214))</f>
        <v>3310000000</v>
      </c>
      <c r="K2214" s="54" t="s">
        <v>33</v>
      </c>
    </row>
    <row r="2215" spans="1:11" ht="58" thickBot="1">
      <c r="A2215" t="str">
        <f t="shared" si="123"/>
        <v xml:space="preserve">VZ </v>
      </c>
      <c r="B2215" s="119" t="s">
        <v>188</v>
      </c>
      <c r="C2215" s="58"/>
      <c r="D2215" s="180" t="s">
        <v>657</v>
      </c>
      <c r="E2215" s="184"/>
      <c r="F2215" s="189"/>
      <c r="G2215" s="106"/>
      <c r="H2215" s="106"/>
      <c r="I2215" s="110"/>
      <c r="K2215" s="54" t="s">
        <v>695</v>
      </c>
    </row>
    <row r="2216" spans="1:11" ht="20" thickBot="1">
      <c r="A2216" t="str">
        <f t="shared" si="123"/>
        <v>VZ Net profit margin</v>
      </c>
      <c r="B2216" s="119" t="s">
        <v>188</v>
      </c>
      <c r="C2216" s="58" t="s">
        <v>658</v>
      </c>
      <c r="D2216" s="179" t="s">
        <v>658</v>
      </c>
      <c r="E2216" s="187">
        <v>9.92</v>
      </c>
      <c r="F2216" s="188">
        <v>-0.30530000000000002</v>
      </c>
      <c r="G2216" s="106" t="str">
        <f>LEFT(E2216,I2216-1)</f>
        <v>9.9</v>
      </c>
      <c r="H2216" s="106" t="str">
        <f>RIGHT(E2216,1)</f>
        <v>2</v>
      </c>
      <c r="I2216" s="110">
        <f>IF(FIND(H2216,E2216)=OR(1,2,3,4,5,6,7,8,9,0),FIND(H2216,E2216)+1,FIND(H2216,E2216))</f>
        <v>4</v>
      </c>
      <c r="J2216" s="4">
        <f>IF(H2216="B",G2216*1000000000,IF(H2216="M",G2216*1000000,E2216))</f>
        <v>9.92</v>
      </c>
      <c r="K2216" s="54" t="s">
        <v>696</v>
      </c>
    </row>
    <row r="2217" spans="1:11" ht="39" thickBot="1">
      <c r="A2217" t="str">
        <f t="shared" si="123"/>
        <v xml:space="preserve">VZ </v>
      </c>
      <c r="B2217" s="119" t="s">
        <v>188</v>
      </c>
      <c r="C2217" s="58"/>
      <c r="D2217" s="180" t="s">
        <v>659</v>
      </c>
      <c r="E2217" s="184"/>
      <c r="F2217" s="189"/>
      <c r="G2217" s="106"/>
      <c r="H2217" s="106"/>
      <c r="I2217" s="110"/>
      <c r="K2217" s="54" t="s">
        <v>697</v>
      </c>
    </row>
    <row r="2218" spans="1:11" ht="20" thickBot="1">
      <c r="A2218" t="str">
        <f t="shared" si="123"/>
        <v>VZ EPS</v>
      </c>
      <c r="B2218" s="119" t="s">
        <v>188</v>
      </c>
      <c r="C2218" s="58" t="s">
        <v>113</v>
      </c>
      <c r="D2218" s="179" t="s">
        <v>112</v>
      </c>
      <c r="E2218" s="187">
        <v>1.19</v>
      </c>
      <c r="F2218" s="188">
        <v>-2.46E-2</v>
      </c>
      <c r="G2218" s="106" t="str">
        <f>LEFT(E2218,I2218-1)</f>
        <v>1.1</v>
      </c>
      <c r="H2218" s="106" t="str">
        <f>RIGHT(E2218,1)</f>
        <v>9</v>
      </c>
      <c r="I2218" s="110">
        <f>IF(FIND(H2218,E2218)=OR(1,2,3,4,5,6,7,8,9,0),FIND(H2218,E2218)+1,FIND(H2218,E2218))</f>
        <v>4</v>
      </c>
      <c r="J2218" s="4">
        <f>IF(H2218="B",G2218*1000000000,IF(H2218="M",G2218*1000000,E2218))</f>
        <v>1.19</v>
      </c>
      <c r="K2218" s="54" t="s">
        <v>698</v>
      </c>
    </row>
    <row r="2219" spans="1:11" ht="39" thickBot="1">
      <c r="A2219" t="str">
        <f t="shared" si="123"/>
        <v xml:space="preserve">VZ </v>
      </c>
      <c r="B2219" s="119" t="s">
        <v>188</v>
      </c>
      <c r="C2219" s="58"/>
      <c r="D2219" s="180" t="s">
        <v>660</v>
      </c>
      <c r="E2219" s="184"/>
      <c r="F2219" s="189"/>
      <c r="G2219" s="106"/>
      <c r="H2219" s="106"/>
      <c r="I2219" s="110"/>
      <c r="K2219" s="54" t="s">
        <v>699</v>
      </c>
    </row>
    <row r="2220" spans="1:11" ht="20" thickBot="1">
      <c r="A2220" t="str">
        <f t="shared" si="123"/>
        <v>VZ EBITDA</v>
      </c>
      <c r="B2220" s="119" t="s">
        <v>188</v>
      </c>
      <c r="C2220" s="58" t="s">
        <v>126</v>
      </c>
      <c r="D2220" s="179" t="s">
        <v>126</v>
      </c>
      <c r="E2220" s="187" t="s">
        <v>1196</v>
      </c>
      <c r="F2220" s="188">
        <v>1.49E-2</v>
      </c>
      <c r="G2220" s="106" t="str">
        <f>LEFT(E2220,I2220-1)</f>
        <v>12.44</v>
      </c>
      <c r="H2220" s="106" t="str">
        <f>RIGHT(E2220,1)</f>
        <v>B</v>
      </c>
      <c r="I2220" s="110">
        <f>IF(FIND(H2220,E2220)=OR(1,2,3,4,5,6,7,8,9,0),FIND(H2220,E2220)+1,FIND(H2220,E2220))</f>
        <v>6</v>
      </c>
      <c r="J2220" s="4">
        <f>IF(H2220="B",G2220*1000000000,IF(H2220="M",G2220*1000000,E2220))</f>
        <v>12440000000</v>
      </c>
      <c r="K2220" s="54" t="s">
        <v>126</v>
      </c>
    </row>
    <row r="2221" spans="1:11" ht="77" thickBot="1">
      <c r="A2221" t="str">
        <f t="shared" si="123"/>
        <v xml:space="preserve">VZ </v>
      </c>
      <c r="B2221" s="119" t="s">
        <v>188</v>
      </c>
      <c r="C2221" s="58"/>
      <c r="D2221" s="180" t="s">
        <v>661</v>
      </c>
      <c r="E2221" s="184"/>
      <c r="F2221" s="189"/>
      <c r="G2221" s="106"/>
      <c r="H2221" s="106"/>
      <c r="I2221" s="110"/>
      <c r="K2221" s="54" t="s">
        <v>700</v>
      </c>
    </row>
    <row r="2222" spans="1:11" ht="20" thickBot="1">
      <c r="A2222" t="str">
        <f t="shared" si="123"/>
        <v>VZ Tax</v>
      </c>
      <c r="B2222" s="119" t="s">
        <v>188</v>
      </c>
      <c r="C2222" s="58" t="s">
        <v>725</v>
      </c>
      <c r="D2222" s="179" t="s">
        <v>662</v>
      </c>
      <c r="E2222" s="190">
        <v>0.20710000000000001</v>
      </c>
      <c r="F2222" s="187" t="s">
        <v>664</v>
      </c>
      <c r="G2222" s="106" t="str">
        <f>LEFT(E2222,I2222-1)</f>
        <v>0.207</v>
      </c>
      <c r="H2222" s="106" t="str">
        <f>RIGHT(E2222,1)</f>
        <v>1</v>
      </c>
      <c r="I2222" s="110">
        <f>IF(FIND(H2222,E2222)=OR(1,2,3,4,5,6,7,8,9,0),FIND(H2222,E2222)+1,FIND(H2222,E2222))</f>
        <v>6</v>
      </c>
      <c r="J2222" s="4">
        <f>IF(H2222="B",G2222*1000000000,IF(H2222="M",G2222*1000000,E2222))</f>
        <v>0.20710000000000001</v>
      </c>
      <c r="K2222" s="54" t="s">
        <v>701</v>
      </c>
    </row>
    <row r="2223" spans="1:11" ht="20" thickBot="1">
      <c r="A2223" t="str">
        <f t="shared" si="123"/>
        <v xml:space="preserve">VZ </v>
      </c>
      <c r="B2223" s="119" t="s">
        <v>188</v>
      </c>
      <c r="C2223" s="58"/>
      <c r="D2223" s="182" t="s">
        <v>663</v>
      </c>
      <c r="E2223" s="191"/>
      <c r="F2223" s="192"/>
      <c r="G2223" s="107"/>
      <c r="H2223" s="107"/>
      <c r="I2223" s="111"/>
    </row>
    <row r="2224" spans="1:11" ht="19" thickBot="1">
      <c r="A2224" t="str">
        <f t="shared" si="123"/>
        <v xml:space="preserve">VZ </v>
      </c>
      <c r="B2224" s="119" t="s">
        <v>188</v>
      </c>
      <c r="C2224" s="58"/>
    </row>
    <row r="2225" spans="1:11" ht="27" thickBot="1">
      <c r="A2225" t="str">
        <f t="shared" si="123"/>
        <v>VZ Balance Sheet</v>
      </c>
      <c r="B2225" s="119" t="s">
        <v>188</v>
      </c>
      <c r="C2225" s="57" t="s">
        <v>706</v>
      </c>
      <c r="D2225" s="183" t="s">
        <v>650</v>
      </c>
      <c r="E2225" s="181" t="s">
        <v>1537</v>
      </c>
      <c r="F2225" s="185" t="s">
        <v>651</v>
      </c>
      <c r="G2225" s="105"/>
      <c r="H2225" s="105"/>
      <c r="I2225" s="109"/>
    </row>
    <row r="2226" spans="1:11" ht="19" thickBot="1">
      <c r="A2226" t="str">
        <f t="shared" si="123"/>
        <v xml:space="preserve">VZ </v>
      </c>
      <c r="B2226" s="119" t="s">
        <v>188</v>
      </c>
      <c r="C2226" s="58"/>
      <c r="D2226" s="184"/>
      <c r="E2226" s="178" t="s">
        <v>928</v>
      </c>
      <c r="F2226" s="186"/>
      <c r="G2226" s="105"/>
      <c r="H2226" s="105"/>
      <c r="I2226" s="109"/>
    </row>
    <row r="2227" spans="1:11" ht="20" thickBot="1">
      <c r="A2227" t="str">
        <f t="shared" si="123"/>
        <v>VZ Cash and short-term investments</v>
      </c>
      <c r="B2227" s="119" t="s">
        <v>188</v>
      </c>
      <c r="C2227" s="58" t="s">
        <v>665</v>
      </c>
      <c r="D2227" s="179" t="s">
        <v>665</v>
      </c>
      <c r="E2227" s="187" t="s">
        <v>1197</v>
      </c>
      <c r="F2227" s="188">
        <v>0.16309999999999999</v>
      </c>
      <c r="G2227" s="106" t="str">
        <f>LEFT(E2227,I2227-1)</f>
        <v>5.01</v>
      </c>
      <c r="H2227" s="106" t="str">
        <f>RIGHT(E2227,1)</f>
        <v>B</v>
      </c>
      <c r="I2227" s="110">
        <f>IF(FIND(H2227,E2227)=OR(1,2,3,4,5,6,7,8,9,0),FIND(H2227,E2227)+1,FIND(H2227,E2227))</f>
        <v>5</v>
      </c>
      <c r="J2227" s="4">
        <f t="shared" ref="J2227:J2228" si="124">IF(H2227="B",G2227*1000000000,IF(H2227="M",G2227*1000000,E2227))</f>
        <v>5010000000</v>
      </c>
      <c r="K2227" s="54" t="s">
        <v>702</v>
      </c>
    </row>
    <row r="2228" spans="1:11" ht="39" thickBot="1">
      <c r="A2228" t="str">
        <f t="shared" si="123"/>
        <v xml:space="preserve">VZ </v>
      </c>
      <c r="B2228" s="119" t="s">
        <v>188</v>
      </c>
      <c r="C2228" s="58"/>
      <c r="D2228" s="180" t="s">
        <v>666</v>
      </c>
      <c r="E2228" s="184"/>
      <c r="F2228" s="189"/>
      <c r="G2228" s="106"/>
      <c r="H2228" s="106"/>
      <c r="I2228" s="110"/>
      <c r="J2228" s="4">
        <f t="shared" si="124"/>
        <v>0</v>
      </c>
    </row>
    <row r="2229" spans="1:11" ht="20" thickBot="1">
      <c r="A2229" t="str">
        <f t="shared" si="123"/>
        <v>VZ Total assets</v>
      </c>
      <c r="B2229" s="119" t="s">
        <v>188</v>
      </c>
      <c r="C2229" s="58" t="s">
        <v>667</v>
      </c>
      <c r="D2229" s="179" t="s">
        <v>667</v>
      </c>
      <c r="E2229" s="187" t="s">
        <v>1198</v>
      </c>
      <c r="F2229" s="188">
        <v>-9.4999999999999998E-3</v>
      </c>
      <c r="G2229" s="106" t="str">
        <f>LEFT(E2229,I2229-1)</f>
        <v>381.16</v>
      </c>
      <c r="H2229" s="106" t="str">
        <f>RIGHT(E2229,1)</f>
        <v>B</v>
      </c>
      <c r="I2229" s="110">
        <f>IF(FIND(H2229,E2229)=OR(1,2,3,4,5,6,7,8,9,0),FIND(H2229,E2229)+1,FIND(H2229,E2229))</f>
        <v>7</v>
      </c>
      <c r="K2229" s="54" t="s">
        <v>703</v>
      </c>
    </row>
    <row r="2230" spans="1:11" ht="20" thickBot="1">
      <c r="A2230" t="str">
        <f t="shared" si="123"/>
        <v xml:space="preserve">VZ </v>
      </c>
      <c r="B2230" s="119" t="s">
        <v>188</v>
      </c>
      <c r="C2230" s="58"/>
      <c r="D2230" s="180" t="s">
        <v>668</v>
      </c>
      <c r="E2230" s="184"/>
      <c r="F2230" s="189"/>
      <c r="G2230" s="106"/>
      <c r="H2230" s="106"/>
      <c r="I2230" s="110"/>
    </row>
    <row r="2231" spans="1:11" ht="20" thickBot="1">
      <c r="A2231" t="str">
        <f t="shared" si="123"/>
        <v>VZ Total debt</v>
      </c>
      <c r="B2231" s="119" t="s">
        <v>188</v>
      </c>
      <c r="C2231" s="58" t="s">
        <v>723</v>
      </c>
      <c r="D2231" s="179" t="s">
        <v>669</v>
      </c>
      <c r="E2231" s="187" t="s">
        <v>1199</v>
      </c>
      <c r="F2231" s="188">
        <v>-7.9000000000000008E-3</v>
      </c>
      <c r="G2231" s="106" t="str">
        <f>LEFT(E2231,I2231-1)</f>
        <v>283.50</v>
      </c>
      <c r="H2231" s="106" t="str">
        <f>RIGHT(E2231,1)</f>
        <v>B</v>
      </c>
      <c r="I2231" s="110">
        <f>IF(FIND(H2231,E2231)=OR(1,2,3,4,5,6,7,8,9,0),FIND(H2231,E2231)+1,FIND(H2231,E2231))</f>
        <v>7</v>
      </c>
      <c r="J2231" s="4">
        <f>IF(H2231="B",G2231*1000000000,IF(H2231="M",G2231*1000000,E2231))</f>
        <v>283500000000</v>
      </c>
      <c r="K2231" s="54" t="s">
        <v>704</v>
      </c>
    </row>
    <row r="2232" spans="1:11" ht="20" thickBot="1">
      <c r="A2232" t="str">
        <f t="shared" si="123"/>
        <v xml:space="preserve">VZ </v>
      </c>
      <c r="B2232" s="119" t="s">
        <v>188</v>
      </c>
      <c r="C2232" s="58"/>
      <c r="D2232" s="180" t="s">
        <v>670</v>
      </c>
      <c r="E2232" s="184"/>
      <c r="F2232" s="189"/>
      <c r="G2232" s="106"/>
      <c r="H2232" s="106"/>
      <c r="I2232" s="110"/>
    </row>
    <row r="2233" spans="1:11" ht="20" thickBot="1">
      <c r="A2233" t="str">
        <f t="shared" si="123"/>
        <v>VZ Total equity</v>
      </c>
      <c r="B2233" s="119" t="s">
        <v>188</v>
      </c>
      <c r="C2233" s="58" t="s">
        <v>671</v>
      </c>
      <c r="D2233" s="179" t="s">
        <v>671</v>
      </c>
      <c r="E2233" s="187" t="s">
        <v>1200</v>
      </c>
      <c r="F2233" s="187" t="s">
        <v>664</v>
      </c>
      <c r="G2233" s="106" t="str">
        <f>LEFT(E2233,I2233-1)</f>
        <v>97.67</v>
      </c>
      <c r="H2233" s="106" t="str">
        <f>RIGHT(E2233,1)</f>
        <v>B</v>
      </c>
      <c r="I2233" s="110">
        <f>IF(FIND(H2233,E2233)=OR(1,2,3,4,5,6,7,8,9,0),FIND(H2233,E2233)+1,FIND(H2233,E2233))</f>
        <v>6</v>
      </c>
      <c r="J2233" s="4">
        <f>IF(H2233="B",G2233*1000000000,IF(H2233="M",G2233*1000000,E2233))</f>
        <v>97670000000</v>
      </c>
      <c r="K2233" s="54" t="s">
        <v>713</v>
      </c>
    </row>
    <row r="2234" spans="1:11" ht="39" thickBot="1">
      <c r="A2234" t="str">
        <f t="shared" si="123"/>
        <v xml:space="preserve">VZ </v>
      </c>
      <c r="B2234" s="119" t="s">
        <v>188</v>
      </c>
      <c r="C2234" s="58"/>
      <c r="D2234" s="180" t="s">
        <v>672</v>
      </c>
      <c r="E2234" s="184"/>
      <c r="F2234" s="184"/>
      <c r="G2234" s="107"/>
      <c r="H2234" s="107"/>
      <c r="I2234" s="111"/>
    </row>
    <row r="2235" spans="1:11" ht="20" thickBot="1">
      <c r="A2235" t="str">
        <f t="shared" si="123"/>
        <v>VZ Shares outstanding</v>
      </c>
      <c r="B2235" s="119" t="s">
        <v>188</v>
      </c>
      <c r="C2235" s="58" t="s">
        <v>673</v>
      </c>
      <c r="D2235" s="179" t="s">
        <v>673</v>
      </c>
      <c r="E2235" s="187" t="s">
        <v>1201</v>
      </c>
      <c r="F2235" s="187" t="s">
        <v>664</v>
      </c>
      <c r="G2235" s="106" t="str">
        <f>LEFT(E2235,I2235-1)</f>
        <v>4.21</v>
      </c>
      <c r="H2235" s="106" t="str">
        <f>RIGHT(E2235,1)</f>
        <v>B</v>
      </c>
      <c r="I2235" s="110">
        <f>IF(FIND(H2235,E2235)=OR(1,2,3,4,5,6,7,8,9,0),FIND(H2235,E2235)+1,FIND(H2235,E2235))</f>
        <v>5</v>
      </c>
      <c r="J2235" s="4">
        <f>IF(H2235="B",G2235*1000000000,IF(H2235="M",G2235*1000000,E2235))</f>
        <v>4210000000</v>
      </c>
      <c r="K2235" s="54" t="s">
        <v>714</v>
      </c>
    </row>
    <row r="2236" spans="1:11" ht="39" thickBot="1">
      <c r="A2236" t="str">
        <f t="shared" si="123"/>
        <v xml:space="preserve">VZ </v>
      </c>
      <c r="B2236" s="119" t="s">
        <v>188</v>
      </c>
      <c r="C2236" s="58"/>
      <c r="D2236" s="180" t="s">
        <v>674</v>
      </c>
      <c r="E2236" s="184"/>
      <c r="F2236" s="184"/>
      <c r="G2236" s="107"/>
      <c r="H2236" s="107"/>
      <c r="I2236" s="111"/>
    </row>
    <row r="2237" spans="1:11" ht="20" thickBot="1">
      <c r="A2237" t="str">
        <f t="shared" si="123"/>
        <v>VZ P/BV</v>
      </c>
      <c r="B2237" s="119" t="s">
        <v>188</v>
      </c>
      <c r="C2237" s="58" t="s">
        <v>105</v>
      </c>
      <c r="D2237" s="179" t="s">
        <v>675</v>
      </c>
      <c r="E2237" s="187">
        <v>1.71</v>
      </c>
      <c r="F2237" s="187" t="s">
        <v>664</v>
      </c>
      <c r="G2237" s="106" t="str">
        <f>LEFT(E2237,I2237-1)</f>
        <v/>
      </c>
      <c r="H2237" s="106" t="str">
        <f>RIGHT(E2237,1)</f>
        <v>1</v>
      </c>
      <c r="I2237" s="110">
        <f>IF(FIND(H2237,E2237)=OR(1,2,3,4,5,6,7,8,9,0),FIND(H2237,E2237)+1,FIND(H2237,E2237))</f>
        <v>1</v>
      </c>
      <c r="J2237" s="4">
        <f>IF(H2237="B",G2237*1000000000,IF(H2237="M",G2237*1000000,E2237))</f>
        <v>1.71</v>
      </c>
      <c r="K2237" s="54" t="s">
        <v>715</v>
      </c>
    </row>
    <row r="2238" spans="1:11" ht="58" thickBot="1">
      <c r="A2238" t="str">
        <f t="shared" si="123"/>
        <v xml:space="preserve">VZ </v>
      </c>
      <c r="B2238" s="119" t="s">
        <v>188</v>
      </c>
      <c r="C2238" s="58"/>
      <c r="D2238" s="180" t="s">
        <v>676</v>
      </c>
      <c r="E2238" s="184"/>
      <c r="F2238" s="184"/>
      <c r="G2238" s="107"/>
      <c r="H2238" s="107"/>
      <c r="I2238" s="111"/>
    </row>
    <row r="2239" spans="1:11" ht="20" thickBot="1">
      <c r="A2239" t="str">
        <f t="shared" si="123"/>
        <v>VZ Return on assets</v>
      </c>
      <c r="B2239" s="119" t="s">
        <v>188</v>
      </c>
      <c r="C2239" s="58" t="s">
        <v>677</v>
      </c>
      <c r="D2239" s="179" t="s">
        <v>677</v>
      </c>
      <c r="E2239" s="190">
        <v>5.2499999999999998E-2</v>
      </c>
      <c r="F2239" s="187" t="s">
        <v>664</v>
      </c>
      <c r="G2239" s="106" t="str">
        <f>LEFT(E2239,I2239-1)</f>
        <v>0.0</v>
      </c>
      <c r="H2239" s="106" t="str">
        <f>RIGHT(E2239,1)</f>
        <v>5</v>
      </c>
      <c r="I2239" s="110">
        <f>IF(FIND(H2239,E2239)=OR(1,2,3,4,5,6,7,8,9,0),FIND(H2239,E2239)+1,FIND(H2239,E2239))</f>
        <v>4</v>
      </c>
      <c r="J2239" s="4">
        <f>IF(H2239="B",G2239*1000000000,IF(H2239="M",G2239*1000000,E2239))</f>
        <v>5.2499999999999998E-2</v>
      </c>
      <c r="K2239" s="54" t="s">
        <v>716</v>
      </c>
    </row>
    <row r="2240" spans="1:11" ht="39" thickBot="1">
      <c r="A2240" t="str">
        <f t="shared" si="123"/>
        <v xml:space="preserve">VZ </v>
      </c>
      <c r="B2240" s="119" t="s">
        <v>188</v>
      </c>
      <c r="C2240" s="58"/>
      <c r="D2240" s="180" t="s">
        <v>678</v>
      </c>
      <c r="E2240" s="193"/>
      <c r="F2240" s="184"/>
      <c r="G2240" s="107"/>
      <c r="H2240" s="107"/>
      <c r="I2240" s="111"/>
    </row>
    <row r="2241" spans="1:11" ht="20" thickBot="1">
      <c r="A2241" t="str">
        <f t="shared" si="123"/>
        <v>VZ Return on capital</v>
      </c>
      <c r="B2241" s="119" t="s">
        <v>188</v>
      </c>
      <c r="C2241" s="58" t="s">
        <v>679</v>
      </c>
      <c r="D2241" s="179" t="s">
        <v>679</v>
      </c>
      <c r="E2241" s="190">
        <v>7.2300000000000003E-2</v>
      </c>
      <c r="F2241" s="187" t="s">
        <v>664</v>
      </c>
      <c r="G2241" s="106" t="str">
        <f>LEFT(E2241,I2241-1)</f>
        <v>0.072</v>
      </c>
      <c r="H2241" s="106" t="str">
        <f>RIGHT(E2241,1)</f>
        <v>3</v>
      </c>
      <c r="I2241" s="110">
        <f>IF(FIND(H2241,E2241)=OR(1,2,3,4,5,6,7,8,9,0),FIND(H2241,E2241)+1,FIND(H2241,E2241))</f>
        <v>6</v>
      </c>
      <c r="J2241" s="4">
        <f>IF(H2241="B",G2241*1000000000,IF(H2241="M",G2241*1000000,E2241))</f>
        <v>7.2300000000000003E-2</v>
      </c>
      <c r="K2241" s="54" t="s">
        <v>717</v>
      </c>
    </row>
    <row r="2242" spans="1:11" ht="39" thickBot="1">
      <c r="A2242" t="str">
        <f t="shared" si="123"/>
        <v xml:space="preserve">VZ </v>
      </c>
      <c r="B2242" s="119" t="s">
        <v>188</v>
      </c>
      <c r="C2242" s="58"/>
      <c r="D2242" s="182" t="s">
        <v>680</v>
      </c>
      <c r="E2242" s="191"/>
      <c r="F2242" s="192"/>
      <c r="G2242" s="107"/>
      <c r="H2242" s="107"/>
      <c r="I2242" s="111"/>
    </row>
    <row r="2243" spans="1:11" ht="19" thickBot="1">
      <c r="A2243" t="str">
        <f t="shared" si="123"/>
        <v xml:space="preserve">VZ </v>
      </c>
      <c r="B2243" s="119" t="s">
        <v>188</v>
      </c>
      <c r="C2243" s="58"/>
    </row>
    <row r="2244" spans="1:11" ht="27" thickBot="1">
      <c r="A2244" t="str">
        <f t="shared" si="123"/>
        <v>VZ Cash Flow</v>
      </c>
      <c r="B2244" s="119" t="s">
        <v>188</v>
      </c>
      <c r="C2244" s="57" t="s">
        <v>707</v>
      </c>
      <c r="D2244" s="183" t="s">
        <v>650</v>
      </c>
      <c r="E2244" s="181" t="s">
        <v>1537</v>
      </c>
      <c r="F2244" s="185" t="s">
        <v>651</v>
      </c>
      <c r="G2244" s="105"/>
      <c r="H2244" s="105"/>
      <c r="I2244" s="109"/>
    </row>
    <row r="2245" spans="1:11" ht="19" thickBot="1">
      <c r="A2245" t="str">
        <f t="shared" si="123"/>
        <v xml:space="preserve">VZ </v>
      </c>
      <c r="B2245" s="119" t="s">
        <v>188</v>
      </c>
      <c r="C2245" s="58"/>
      <c r="D2245" s="184"/>
      <c r="E2245" s="178" t="s">
        <v>928</v>
      </c>
      <c r="F2245" s="186"/>
      <c r="G2245" s="105"/>
      <c r="H2245" s="105"/>
      <c r="I2245" s="109"/>
    </row>
    <row r="2246" spans="1:11" ht="20" thickBot="1">
      <c r="A2246" t="str">
        <f t="shared" si="123"/>
        <v>VZ Net income</v>
      </c>
      <c r="B2246" s="119" t="s">
        <v>188</v>
      </c>
      <c r="C2246" s="58" t="s">
        <v>656</v>
      </c>
      <c r="D2246" s="179" t="s">
        <v>656</v>
      </c>
      <c r="E2246" s="187" t="s">
        <v>1195</v>
      </c>
      <c r="F2246" s="188">
        <v>-0.30580000000000002</v>
      </c>
      <c r="G2246" s="106" t="str">
        <f>LEFT(E2246,I2246-1)</f>
        <v>3.31</v>
      </c>
      <c r="H2246" s="106" t="str">
        <f>RIGHT(E2246,1)</f>
        <v>B</v>
      </c>
      <c r="I2246" s="110">
        <f>IF(FIND(H2246,E2246)=OR(1,2,3,4,5,6,7,8,9,0),FIND(H2246,E2246)+1,FIND(H2246,E2246))</f>
        <v>5</v>
      </c>
      <c r="J2246" s="4">
        <f>IF(H2246="B",G2246*1000000000,IF(H2246="M",G2246*1000000,E2246))</f>
        <v>3310000000</v>
      </c>
      <c r="K2246" s="54" t="s">
        <v>33</v>
      </c>
    </row>
    <row r="2247" spans="1:11" ht="39" thickBot="1">
      <c r="A2247" t="str">
        <f t="shared" si="123"/>
        <v xml:space="preserve">VZ </v>
      </c>
      <c r="B2247" s="119" t="s">
        <v>188</v>
      </c>
      <c r="C2247" s="58"/>
      <c r="D2247" s="180" t="s">
        <v>657</v>
      </c>
      <c r="E2247" s="184"/>
      <c r="F2247" s="189"/>
      <c r="G2247" s="106"/>
      <c r="H2247" s="106"/>
      <c r="I2247" s="110"/>
    </row>
    <row r="2248" spans="1:11" ht="20" thickBot="1">
      <c r="A2248" t="str">
        <f t="shared" si="123"/>
        <v>VZ Cash from operations</v>
      </c>
      <c r="B2248" s="119" t="s">
        <v>188</v>
      </c>
      <c r="C2248" s="58" t="s">
        <v>681</v>
      </c>
      <c r="D2248" s="179" t="s">
        <v>681</v>
      </c>
      <c r="E2248" s="187" t="s">
        <v>1202</v>
      </c>
      <c r="F2248" s="188">
        <v>-8.0399999999999999E-2</v>
      </c>
      <c r="G2248" s="106" t="str">
        <f>LEFT(E2248,I2248-1)</f>
        <v>9.91</v>
      </c>
      <c r="H2248" s="106" t="str">
        <f>RIGHT(E2248,1)</f>
        <v>B</v>
      </c>
      <c r="I2248" s="110">
        <f>IF(FIND(H2248,E2248)=OR(1,2,3,4,5,6,7,8,9,0),FIND(H2248,E2248)+1,FIND(H2248,E2248))</f>
        <v>5</v>
      </c>
      <c r="J2248" s="4">
        <f>IF(H2248="B",G2248*1000000000,IF(H2248="M",G2248*1000000,E2248))</f>
        <v>9910000000</v>
      </c>
      <c r="K2248" s="54" t="s">
        <v>718</v>
      </c>
    </row>
    <row r="2249" spans="1:11" ht="20" thickBot="1">
      <c r="A2249" t="str">
        <f t="shared" si="123"/>
        <v xml:space="preserve">VZ </v>
      </c>
      <c r="B2249" s="119" t="s">
        <v>188</v>
      </c>
      <c r="C2249" s="58"/>
      <c r="D2249" s="180" t="s">
        <v>682</v>
      </c>
      <c r="E2249" s="184"/>
      <c r="F2249" s="189"/>
      <c r="G2249" s="106"/>
      <c r="H2249" s="106"/>
      <c r="I2249" s="110"/>
    </row>
    <row r="2250" spans="1:11" ht="20" thickBot="1">
      <c r="A2250" t="str">
        <f t="shared" si="123"/>
        <v>VZ Cash from investing</v>
      </c>
      <c r="B2250" s="119" t="s">
        <v>188</v>
      </c>
      <c r="C2250" s="58" t="s">
        <v>683</v>
      </c>
      <c r="D2250" s="179" t="s">
        <v>683</v>
      </c>
      <c r="E2250" s="187" t="s">
        <v>1169</v>
      </c>
      <c r="F2250" s="188">
        <v>0.25979999999999998</v>
      </c>
      <c r="G2250" s="106" t="str">
        <f>LEFT(E2250,I2250-1)</f>
        <v>-4.00</v>
      </c>
      <c r="H2250" s="106" t="str">
        <f>RIGHT(E2250,1)</f>
        <v>B</v>
      </c>
      <c r="I2250" s="110">
        <f>IF(FIND(H2250,E2250)=OR(1,2,3,4,5,6,7,8,9,0),FIND(H2250,E2250)+1,FIND(H2250,E2250))</f>
        <v>6</v>
      </c>
      <c r="J2250" s="4">
        <f>IF(H2250="B",G2250*1000000000,IF(H2250="M",G2250*1000000,E2250))</f>
        <v>-4000000000</v>
      </c>
      <c r="K2250" s="54" t="s">
        <v>719</v>
      </c>
    </row>
    <row r="2251" spans="1:11" ht="39" thickBot="1">
      <c r="A2251" t="str">
        <f t="shared" si="123"/>
        <v xml:space="preserve">VZ </v>
      </c>
      <c r="B2251" s="119" t="s">
        <v>188</v>
      </c>
      <c r="C2251" s="58"/>
      <c r="D2251" s="180" t="s">
        <v>684</v>
      </c>
      <c r="E2251" s="184"/>
      <c r="F2251" s="189"/>
      <c r="G2251" s="106"/>
      <c r="H2251" s="106"/>
      <c r="I2251" s="110"/>
    </row>
    <row r="2252" spans="1:11" ht="20" thickBot="1">
      <c r="A2252" t="str">
        <f t="shared" si="123"/>
        <v>VZ Cash from financing</v>
      </c>
      <c r="B2252" s="119" t="s">
        <v>188</v>
      </c>
      <c r="C2252" s="58" t="s">
        <v>685</v>
      </c>
      <c r="D2252" s="179" t="s">
        <v>685</v>
      </c>
      <c r="E2252" s="187" t="s">
        <v>1203</v>
      </c>
      <c r="F2252" s="188">
        <v>0.27089999999999997</v>
      </c>
      <c r="G2252" s="106" t="str">
        <f>LEFT(E2252,I2252-1)</f>
        <v>-4.42</v>
      </c>
      <c r="H2252" s="106" t="str">
        <f>RIGHT(E2252,1)</f>
        <v>B</v>
      </c>
      <c r="I2252" s="110">
        <f>IF(FIND(H2252,E2252)=OR(1,2,3,4,5,6,7,8,9,0),FIND(H2252,E2252)+1,FIND(H2252,E2252))</f>
        <v>6</v>
      </c>
      <c r="J2252" s="4">
        <f>IF(H2252="B",G2252*1000000000,IF(H2252="M",G2252*1000000,E2252))</f>
        <v>-4420000000</v>
      </c>
      <c r="K2252" s="54" t="s">
        <v>720</v>
      </c>
    </row>
    <row r="2253" spans="1:11" ht="39" thickBot="1">
      <c r="A2253" t="str">
        <f t="shared" si="123"/>
        <v xml:space="preserve">VZ </v>
      </c>
      <c r="B2253" s="119" t="s">
        <v>188</v>
      </c>
      <c r="C2253" s="58"/>
      <c r="D2253" s="180" t="s">
        <v>686</v>
      </c>
      <c r="E2253" s="184"/>
      <c r="F2253" s="189"/>
      <c r="G2253" s="106"/>
      <c r="H2253" s="106"/>
      <c r="I2253" s="110"/>
    </row>
    <row r="2254" spans="1:11" ht="20" thickBot="1">
      <c r="A2254" t="str">
        <f t="shared" si="123"/>
        <v>VZ Net change in cash</v>
      </c>
      <c r="B2254" s="119" t="s">
        <v>188</v>
      </c>
      <c r="C2254" s="58" t="s">
        <v>687</v>
      </c>
      <c r="D2254" s="179" t="s">
        <v>687</v>
      </c>
      <c r="E2254" s="187" t="s">
        <v>1120</v>
      </c>
      <c r="F2254" s="188">
        <v>3.1796000000000002</v>
      </c>
      <c r="G2254" s="106" t="str">
        <f>LEFT(E2254,I2254-1)</f>
        <v>1.49</v>
      </c>
      <c r="H2254" s="106" t="str">
        <f>RIGHT(E2254,1)</f>
        <v>B</v>
      </c>
      <c r="I2254" s="110">
        <f>IF(FIND(H2254,E2254)=OR(1,2,3,4,5,6,7,8,9,0),FIND(H2254,E2254)+1,FIND(H2254,E2254))</f>
        <v>5</v>
      </c>
      <c r="J2254" s="4">
        <f>IF(H2254="B",G2254*1000000000,IF(H2254="M",G2254*1000000,E2254))</f>
        <v>1490000000</v>
      </c>
      <c r="K2254" s="54" t="s">
        <v>721</v>
      </c>
    </row>
    <row r="2255" spans="1:11" ht="39" thickBot="1">
      <c r="A2255" t="str">
        <f t="shared" si="123"/>
        <v xml:space="preserve">VZ </v>
      </c>
      <c r="B2255" s="119" t="s">
        <v>188</v>
      </c>
      <c r="C2255" s="58"/>
      <c r="D2255" s="180" t="s">
        <v>688</v>
      </c>
      <c r="E2255" s="184"/>
      <c r="F2255" s="189"/>
      <c r="G2255" s="106"/>
      <c r="H2255" s="106"/>
      <c r="I2255" s="110"/>
    </row>
    <row r="2256" spans="1:11" ht="19">
      <c r="A2256" t="str">
        <f t="shared" si="123"/>
        <v>VZ Free cash flow</v>
      </c>
      <c r="B2256" s="119" t="s">
        <v>188</v>
      </c>
      <c r="C2256" s="58" t="s">
        <v>689</v>
      </c>
      <c r="D2256" s="179" t="s">
        <v>689</v>
      </c>
      <c r="E2256" s="187" t="s">
        <v>1204</v>
      </c>
      <c r="F2256" s="188">
        <v>-0.2132</v>
      </c>
      <c r="G2256" s="106" t="str">
        <f>LEFT(E2256,I2256-1)</f>
        <v>6.62</v>
      </c>
      <c r="H2256" s="106" t="str">
        <f>RIGHT(E2256,1)</f>
        <v>B</v>
      </c>
      <c r="I2256" s="110">
        <f>IF(FIND(H2256,E2256)=OR(1,2,3,4,5,6,7,8,9,0),FIND(H2256,E2256)+1,FIND(H2256,E2256))</f>
        <v>5</v>
      </c>
      <c r="J2256" s="4">
        <f>IF(H2256="B",G2256*1000000000,IF(H2256="M",G2256*1000000,E2256))</f>
        <v>6620000000</v>
      </c>
      <c r="K2256" s="54" t="s">
        <v>722</v>
      </c>
    </row>
    <row r="2257" spans="1:11" ht="39" thickBot="1">
      <c r="A2257" t="str">
        <f t="shared" si="123"/>
        <v xml:space="preserve">VZ </v>
      </c>
      <c r="B2257" s="119" t="s">
        <v>188</v>
      </c>
      <c r="D2257" s="182" t="s">
        <v>690</v>
      </c>
      <c r="E2257" s="192"/>
      <c r="F2257" s="194"/>
    </row>
    <row r="2260" spans="1:11" ht="28">
      <c r="C2260" s="118" t="s">
        <v>1590</v>
      </c>
    </row>
    <row r="2261" spans="1:11">
      <c r="B2261" t="s">
        <v>1593</v>
      </c>
      <c r="C2261" t="s">
        <v>1592</v>
      </c>
      <c r="D2261" s="121" t="s">
        <v>1591</v>
      </c>
    </row>
    <row r="2262" spans="1:11" ht="19" thickBot="1"/>
    <row r="2263" spans="1:11" ht="27" thickBot="1">
      <c r="A2263" t="str">
        <f t="shared" ref="A2263:A2312" si="125">_xlfn.CONCAT(B2263,C2263)</f>
        <v>NVDAIncome Statement</v>
      </c>
      <c r="B2263" s="119" t="s">
        <v>1593</v>
      </c>
      <c r="C2263" s="57" t="s">
        <v>705</v>
      </c>
      <c r="D2263" s="183" t="s">
        <v>650</v>
      </c>
      <c r="E2263" s="181" t="s">
        <v>1539</v>
      </c>
      <c r="F2263" s="185" t="s">
        <v>651</v>
      </c>
    </row>
    <row r="2264" spans="1:11" ht="19" thickBot="1">
      <c r="A2264" t="str">
        <f t="shared" si="125"/>
        <v>NVDA</v>
      </c>
      <c r="B2264" s="119" t="s">
        <v>1593</v>
      </c>
      <c r="C2264" s="58"/>
      <c r="D2264" s="184"/>
      <c r="E2264" s="178" t="s">
        <v>2044</v>
      </c>
      <c r="F2264" s="186"/>
    </row>
    <row r="2265" spans="1:11" ht="20" thickBot="1">
      <c r="A2265" t="str">
        <f t="shared" si="125"/>
        <v>NVDASales</v>
      </c>
      <c r="B2265" s="119" t="s">
        <v>1593</v>
      </c>
      <c r="C2265" s="58" t="s">
        <v>124</v>
      </c>
      <c r="D2265" s="179" t="s">
        <v>652</v>
      </c>
      <c r="E2265" s="187" t="s">
        <v>2045</v>
      </c>
      <c r="F2265" s="188">
        <v>0.93610000000000004</v>
      </c>
      <c r="G2265" s="106" t="str">
        <f>LEFT(E2265,I2265-1)</f>
        <v>35.08</v>
      </c>
      <c r="H2265" s="106" t="str">
        <f>RIGHT(E2265,1)</f>
        <v>B</v>
      </c>
      <c r="I2265" s="110">
        <f>IF(FIND(H2265,E2265)=OR(1,2,3,4,5,6,7,8,9,0),FIND(H2265,E2265)+1,FIND(H2265,E2265))</f>
        <v>6</v>
      </c>
      <c r="J2265" s="4">
        <f>IF(H2265="B",G2265*1000000000,IF(H2265="M",G2265*1000000,E2265))</f>
        <v>35080000000</v>
      </c>
      <c r="K2265" s="54" t="s">
        <v>691</v>
      </c>
    </row>
    <row r="2266" spans="1:11" ht="58" thickBot="1">
      <c r="A2266" t="str">
        <f t="shared" si="125"/>
        <v>NVDA</v>
      </c>
      <c r="B2266" s="119" t="s">
        <v>1593</v>
      </c>
      <c r="C2266" s="58"/>
      <c r="D2266" s="180" t="s">
        <v>653</v>
      </c>
      <c r="E2266" s="184"/>
      <c r="F2266" s="189"/>
      <c r="G2266" s="106"/>
      <c r="H2266" s="106"/>
      <c r="I2266" s="110"/>
      <c r="K2266" s="54" t="s">
        <v>692</v>
      </c>
    </row>
    <row r="2267" spans="1:11" ht="20" thickBot="1">
      <c r="A2267" t="str">
        <f t="shared" si="125"/>
        <v>NVDAOperating expense</v>
      </c>
      <c r="B2267" s="119" t="s">
        <v>1593</v>
      </c>
      <c r="C2267" s="58" t="s">
        <v>654</v>
      </c>
      <c r="D2267" s="179" t="s">
        <v>654</v>
      </c>
      <c r="E2267" s="187" t="s">
        <v>2046</v>
      </c>
      <c r="F2267" s="188">
        <v>0.43709999999999999</v>
      </c>
      <c r="G2267" s="106" t="str">
        <f>LEFT(E2267,I2267-1)</f>
        <v>4.29</v>
      </c>
      <c r="H2267" s="106" t="str">
        <f>RIGHT(E2267,1)</f>
        <v>B</v>
      </c>
      <c r="I2267" s="110">
        <f>IF(FIND(H2267,E2267)=OR(1,2,3,4,5,6,7,8,9,0),FIND(H2267,E2267)+1,FIND(H2267,E2267))</f>
        <v>5</v>
      </c>
      <c r="J2267" s="4">
        <f>IF(H2267="B",G2267*1000000000,IF(H2267="M",G2267*1000000,E2267))</f>
        <v>4290000000</v>
      </c>
      <c r="K2267" s="54" t="s">
        <v>693</v>
      </c>
    </row>
    <row r="2268" spans="1:11" ht="39" thickBot="1">
      <c r="A2268" t="str">
        <f t="shared" si="125"/>
        <v>NVDA</v>
      </c>
      <c r="B2268" s="119" t="s">
        <v>1593</v>
      </c>
      <c r="C2268" s="58"/>
      <c r="D2268" s="180" t="s">
        <v>655</v>
      </c>
      <c r="E2268" s="184"/>
      <c r="F2268" s="189"/>
      <c r="G2268" s="106"/>
      <c r="H2268" s="106"/>
      <c r="I2268" s="110"/>
      <c r="K2268" s="54" t="s">
        <v>694</v>
      </c>
    </row>
    <row r="2269" spans="1:11" ht="20" thickBot="1">
      <c r="A2269" t="str">
        <f t="shared" si="125"/>
        <v>NVDANet income</v>
      </c>
      <c r="B2269" s="119" t="s">
        <v>1593</v>
      </c>
      <c r="C2269" s="58" t="s">
        <v>656</v>
      </c>
      <c r="D2269" s="179" t="s">
        <v>656</v>
      </c>
      <c r="E2269" s="187" t="s">
        <v>2047</v>
      </c>
      <c r="F2269" s="188">
        <v>1.089</v>
      </c>
      <c r="G2269" s="106" t="str">
        <f>LEFT(E2269,I2269-1)</f>
        <v>19.31</v>
      </c>
      <c r="H2269" s="106" t="str">
        <f>RIGHT(E2269,1)</f>
        <v>B</v>
      </c>
      <c r="I2269" s="110">
        <f>IF(FIND(H2269,E2269)=OR(1,2,3,4,5,6,7,8,9,0),FIND(H2269,E2269)+1,FIND(H2269,E2269))</f>
        <v>6</v>
      </c>
      <c r="J2269" s="4">
        <f>IF(H2269="B",G2269*1000000000,IF(H2269="M",G2269*1000000,E2269))</f>
        <v>19310000000</v>
      </c>
      <c r="K2269" s="54" t="s">
        <v>33</v>
      </c>
    </row>
    <row r="2270" spans="1:11" ht="58" thickBot="1">
      <c r="A2270" t="str">
        <f t="shared" si="125"/>
        <v>NVDA</v>
      </c>
      <c r="B2270" s="119" t="s">
        <v>1593</v>
      </c>
      <c r="C2270" s="58"/>
      <c r="D2270" s="180" t="s">
        <v>657</v>
      </c>
      <c r="E2270" s="184"/>
      <c r="F2270" s="189"/>
      <c r="G2270" s="106"/>
      <c r="H2270" s="106"/>
      <c r="I2270" s="110"/>
      <c r="K2270" s="54" t="s">
        <v>695</v>
      </c>
    </row>
    <row r="2271" spans="1:11" ht="20" thickBot="1">
      <c r="A2271" t="str">
        <f t="shared" si="125"/>
        <v>NVDANet profit margin</v>
      </c>
      <c r="B2271" s="119" t="s">
        <v>1593</v>
      </c>
      <c r="C2271" s="58" t="s">
        <v>658</v>
      </c>
      <c r="D2271" s="179" t="s">
        <v>658</v>
      </c>
      <c r="E2271" s="187">
        <v>55.04</v>
      </c>
      <c r="F2271" s="188">
        <v>7.9000000000000001E-2</v>
      </c>
      <c r="G2271" s="106" t="str">
        <f>LEFT(E2271,I2271-1)</f>
        <v>55.0</v>
      </c>
      <c r="H2271" s="106" t="str">
        <f>RIGHT(E2271,1)</f>
        <v>4</v>
      </c>
      <c r="I2271" s="110">
        <f>IF(FIND(H2271,E2271)=OR(1,2,3,4,5,6,7,8,9,0),FIND(H2271,E2271)+1,FIND(H2271,E2271))</f>
        <v>5</v>
      </c>
      <c r="J2271" s="4">
        <f>IF(H2271="B",G2271*1000000000,IF(H2271="M",G2271*1000000,E2271))</f>
        <v>55.04</v>
      </c>
      <c r="K2271" s="54" t="s">
        <v>696</v>
      </c>
    </row>
    <row r="2272" spans="1:11" ht="39" thickBot="1">
      <c r="A2272" t="str">
        <f t="shared" si="125"/>
        <v>NVDA</v>
      </c>
      <c r="B2272" s="119" t="s">
        <v>1593</v>
      </c>
      <c r="C2272" s="58"/>
      <c r="D2272" s="180" t="s">
        <v>659</v>
      </c>
      <c r="E2272" s="184"/>
      <c r="F2272" s="189"/>
      <c r="G2272" s="106"/>
      <c r="H2272" s="106"/>
      <c r="I2272" s="110"/>
      <c r="K2272" s="54" t="s">
        <v>697</v>
      </c>
    </row>
    <row r="2273" spans="1:11" ht="20" thickBot="1">
      <c r="A2273" t="str">
        <f t="shared" si="125"/>
        <v>NVDAEPS</v>
      </c>
      <c r="B2273" s="119" t="s">
        <v>1593</v>
      </c>
      <c r="C2273" s="58" t="s">
        <v>113</v>
      </c>
      <c r="D2273" s="179" t="s">
        <v>112</v>
      </c>
      <c r="E2273" s="187">
        <v>0.81</v>
      </c>
      <c r="F2273" s="188">
        <v>1.0148999999999999</v>
      </c>
      <c r="G2273" s="106" t="str">
        <f>LEFT(E2273,I2273-1)</f>
        <v>0.8</v>
      </c>
      <c r="H2273" s="106" t="str">
        <f>RIGHT(E2273,1)</f>
        <v>1</v>
      </c>
      <c r="I2273" s="110">
        <f>IF(FIND(H2273,E2273)=OR(1,2,3,4,5,6,7,8,9,0),FIND(H2273,E2273)+1,FIND(H2273,E2273))</f>
        <v>4</v>
      </c>
      <c r="J2273" s="4">
        <f>IF(H2273="B",G2273*1000000000,IF(H2273="M",G2273*1000000,E2273))</f>
        <v>0.81</v>
      </c>
      <c r="K2273" s="54" t="s">
        <v>698</v>
      </c>
    </row>
    <row r="2274" spans="1:11" ht="39" thickBot="1">
      <c r="A2274" t="str">
        <f t="shared" si="125"/>
        <v>NVDA</v>
      </c>
      <c r="B2274" s="119" t="s">
        <v>1593</v>
      </c>
      <c r="C2274" s="58"/>
      <c r="D2274" s="180" t="s">
        <v>660</v>
      </c>
      <c r="E2274" s="184"/>
      <c r="F2274" s="189"/>
      <c r="G2274" s="106"/>
      <c r="H2274" s="106"/>
      <c r="I2274" s="110"/>
      <c r="K2274" s="54" t="s">
        <v>699</v>
      </c>
    </row>
    <row r="2275" spans="1:11" ht="20" thickBot="1">
      <c r="A2275" t="str">
        <f t="shared" si="125"/>
        <v>NVDAEBITDA</v>
      </c>
      <c r="B2275" s="119" t="s">
        <v>1593</v>
      </c>
      <c r="C2275" s="58" t="s">
        <v>126</v>
      </c>
      <c r="D2275" s="179" t="s">
        <v>126</v>
      </c>
      <c r="E2275" s="187" t="s">
        <v>1569</v>
      </c>
      <c r="F2275" s="188">
        <v>1.0712999999999999</v>
      </c>
      <c r="G2275" s="106" t="str">
        <f>LEFT(E2275,I2275-1)</f>
        <v>22.35</v>
      </c>
      <c r="H2275" s="106" t="str">
        <f>RIGHT(E2275,1)</f>
        <v>B</v>
      </c>
      <c r="I2275" s="110">
        <f>IF(FIND(H2275,E2275)=OR(1,2,3,4,5,6,7,8,9,0),FIND(H2275,E2275)+1,FIND(H2275,E2275))</f>
        <v>6</v>
      </c>
      <c r="J2275" s="4">
        <f>IF(H2275="B",G2275*1000000000,IF(H2275="M",G2275*1000000,E2275))</f>
        <v>22350000000</v>
      </c>
      <c r="K2275" s="54" t="s">
        <v>126</v>
      </c>
    </row>
    <row r="2276" spans="1:11" ht="77" thickBot="1">
      <c r="A2276" t="str">
        <f t="shared" si="125"/>
        <v>NVDA</v>
      </c>
      <c r="B2276" s="119" t="s">
        <v>1593</v>
      </c>
      <c r="C2276" s="58"/>
      <c r="D2276" s="180" t="s">
        <v>661</v>
      </c>
      <c r="E2276" s="184"/>
      <c r="F2276" s="189"/>
      <c r="G2276" s="106"/>
      <c r="H2276" s="106"/>
      <c r="I2276" s="110"/>
      <c r="K2276" s="54" t="s">
        <v>700</v>
      </c>
    </row>
    <row r="2277" spans="1:11" ht="20" thickBot="1">
      <c r="A2277" t="str">
        <f t="shared" si="125"/>
        <v>NVDATax</v>
      </c>
      <c r="B2277" s="119" t="s">
        <v>1593</v>
      </c>
      <c r="C2277" s="58" t="s">
        <v>725</v>
      </c>
      <c r="D2277" s="179" t="s">
        <v>662</v>
      </c>
      <c r="E2277" s="190">
        <v>0.13469999999999999</v>
      </c>
      <c r="F2277" s="187" t="s">
        <v>664</v>
      </c>
      <c r="G2277" s="106" t="str">
        <f>LEFT(E2277,I2277-1)</f>
        <v>0.134</v>
      </c>
      <c r="H2277" s="106" t="str">
        <f>RIGHT(E2277,1)</f>
        <v>7</v>
      </c>
      <c r="I2277" s="110">
        <f>IF(FIND(H2277,E2277)=OR(1,2,3,4,5,6,7,8,9,0),FIND(H2277,E2277)+1,FIND(H2277,E2277))</f>
        <v>6</v>
      </c>
      <c r="J2277" s="4">
        <f>IF(H2277="B",G2277*1000000000,IF(H2277="M",G2277*1000000,E2277))</f>
        <v>0.13469999999999999</v>
      </c>
      <c r="K2277" s="54" t="s">
        <v>701</v>
      </c>
    </row>
    <row r="2278" spans="1:11" ht="20" thickBot="1">
      <c r="A2278" t="str">
        <f t="shared" si="125"/>
        <v>NVDA</v>
      </c>
      <c r="B2278" s="119" t="s">
        <v>1593</v>
      </c>
      <c r="C2278" s="58"/>
      <c r="D2278" s="182" t="s">
        <v>663</v>
      </c>
      <c r="E2278" s="191"/>
      <c r="F2278" s="192"/>
      <c r="G2278" s="107"/>
      <c r="H2278" s="107"/>
      <c r="I2278" s="111"/>
    </row>
    <row r="2279" spans="1:11" ht="19" thickBot="1">
      <c r="A2279" t="str">
        <f t="shared" si="125"/>
        <v>NVDA</v>
      </c>
      <c r="B2279" s="119" t="s">
        <v>1593</v>
      </c>
      <c r="C2279" s="58"/>
    </row>
    <row r="2280" spans="1:11" ht="27" thickBot="1">
      <c r="A2280" t="str">
        <f t="shared" si="125"/>
        <v>NVDABalance Sheet</v>
      </c>
      <c r="B2280" s="119" t="s">
        <v>1593</v>
      </c>
      <c r="C2280" s="57" t="s">
        <v>706</v>
      </c>
      <c r="D2280" s="183" t="s">
        <v>650</v>
      </c>
      <c r="E2280" s="181" t="s">
        <v>1539</v>
      </c>
      <c r="F2280" s="185" t="s">
        <v>651</v>
      </c>
      <c r="G2280" s="105"/>
      <c r="H2280" s="105"/>
      <c r="I2280" s="109"/>
    </row>
    <row r="2281" spans="1:11" ht="19" thickBot="1">
      <c r="A2281" t="str">
        <f t="shared" si="125"/>
        <v>NVDA</v>
      </c>
      <c r="B2281" s="119" t="s">
        <v>1593</v>
      </c>
      <c r="C2281" s="58"/>
      <c r="D2281" s="184"/>
      <c r="E2281" s="178" t="s">
        <v>2044</v>
      </c>
      <c r="F2281" s="186"/>
      <c r="G2281" s="105"/>
      <c r="H2281" s="105"/>
      <c r="I2281" s="109"/>
    </row>
    <row r="2282" spans="1:11" ht="20" thickBot="1">
      <c r="A2282" t="str">
        <f t="shared" si="125"/>
        <v>NVDACash and short-term investments</v>
      </c>
      <c r="B2282" s="119" t="s">
        <v>1593</v>
      </c>
      <c r="C2282" s="58" t="s">
        <v>665</v>
      </c>
      <c r="D2282" s="179" t="s">
        <v>665</v>
      </c>
      <c r="E2282" s="187" t="s">
        <v>2048</v>
      </c>
      <c r="F2282" s="188">
        <v>1.1052999999999999</v>
      </c>
      <c r="G2282" s="106" t="str">
        <f>LEFT(E2282,I2282-1)</f>
        <v>38.49</v>
      </c>
      <c r="H2282" s="106" t="str">
        <f>RIGHT(E2282,1)</f>
        <v>B</v>
      </c>
      <c r="I2282" s="110">
        <f>IF(FIND(H2282,E2282)=OR(1,2,3,4,5,6,7,8,9,0),FIND(H2282,E2282)+1,FIND(H2282,E2282))</f>
        <v>6</v>
      </c>
      <c r="J2282" s="4">
        <f t="shared" ref="J2282:J2283" si="126">IF(H2282="B",G2282*1000000000,IF(H2282="M",G2282*1000000,E2282))</f>
        <v>38490000000</v>
      </c>
      <c r="K2282" s="54" t="s">
        <v>702</v>
      </c>
    </row>
    <row r="2283" spans="1:11" ht="39" thickBot="1">
      <c r="A2283" t="str">
        <f t="shared" si="125"/>
        <v>NVDA</v>
      </c>
      <c r="B2283" s="119" t="s">
        <v>1593</v>
      </c>
      <c r="C2283" s="58"/>
      <c r="D2283" s="180" t="s">
        <v>666</v>
      </c>
      <c r="E2283" s="184"/>
      <c r="F2283" s="189"/>
      <c r="G2283" s="106"/>
      <c r="H2283" s="106"/>
      <c r="I2283" s="110"/>
      <c r="J2283" s="4">
        <f t="shared" si="126"/>
        <v>0</v>
      </c>
    </row>
    <row r="2284" spans="1:11" ht="20" thickBot="1">
      <c r="A2284" t="str">
        <f t="shared" si="125"/>
        <v>NVDATotal assets</v>
      </c>
      <c r="B2284" s="119" t="s">
        <v>1593</v>
      </c>
      <c r="C2284" s="58" t="s">
        <v>667</v>
      </c>
      <c r="D2284" s="179" t="s">
        <v>667</v>
      </c>
      <c r="E2284" s="187" t="s">
        <v>2049</v>
      </c>
      <c r="F2284" s="188">
        <v>0.7732</v>
      </c>
      <c r="G2284" s="106" t="str">
        <f>LEFT(E2284,I2284-1)</f>
        <v>96.01</v>
      </c>
      <c r="H2284" s="106" t="str">
        <f>RIGHT(E2284,1)</f>
        <v>B</v>
      </c>
      <c r="I2284" s="110">
        <f>IF(FIND(H2284,E2284)=OR(1,2,3,4,5,6,7,8,9,0),FIND(H2284,E2284)+1,FIND(H2284,E2284))</f>
        <v>6</v>
      </c>
      <c r="K2284" s="54" t="s">
        <v>703</v>
      </c>
    </row>
    <row r="2285" spans="1:11" ht="20" thickBot="1">
      <c r="A2285" t="str">
        <f t="shared" si="125"/>
        <v>NVDA</v>
      </c>
      <c r="B2285" s="119" t="s">
        <v>1593</v>
      </c>
      <c r="C2285" s="58"/>
      <c r="D2285" s="180" t="s">
        <v>668</v>
      </c>
      <c r="E2285" s="184"/>
      <c r="F2285" s="189"/>
      <c r="G2285" s="106"/>
      <c r="H2285" s="106"/>
      <c r="I2285" s="110"/>
    </row>
    <row r="2286" spans="1:11" ht="20" thickBot="1">
      <c r="A2286" t="str">
        <f t="shared" si="125"/>
        <v>NVDATotal debt</v>
      </c>
      <c r="B2286" s="119" t="s">
        <v>1593</v>
      </c>
      <c r="C2286" s="58" t="s">
        <v>723</v>
      </c>
      <c r="D2286" s="179" t="s">
        <v>669</v>
      </c>
      <c r="E2286" s="187" t="s">
        <v>2050</v>
      </c>
      <c r="F2286" s="188">
        <v>0.442</v>
      </c>
      <c r="G2286" s="106" t="str">
        <f>LEFT(E2286,I2286-1)</f>
        <v>30.11</v>
      </c>
      <c r="H2286" s="106" t="str">
        <f>RIGHT(E2286,1)</f>
        <v>B</v>
      </c>
      <c r="I2286" s="110">
        <f>IF(FIND(H2286,E2286)=OR(1,2,3,4,5,6,7,8,9,0),FIND(H2286,E2286)+1,FIND(H2286,E2286))</f>
        <v>6</v>
      </c>
      <c r="J2286" s="4">
        <f>IF(H2286="B",G2286*1000000000,IF(H2286="M",G2286*1000000,E2286))</f>
        <v>30110000000</v>
      </c>
      <c r="K2286" s="54" t="s">
        <v>704</v>
      </c>
    </row>
    <row r="2287" spans="1:11" ht="20" thickBot="1">
      <c r="A2287" t="str">
        <f t="shared" si="125"/>
        <v>NVDA</v>
      </c>
      <c r="B2287" s="119" t="s">
        <v>1593</v>
      </c>
      <c r="C2287" s="58"/>
      <c r="D2287" s="180" t="s">
        <v>670</v>
      </c>
      <c r="E2287" s="184"/>
      <c r="F2287" s="189"/>
      <c r="G2287" s="106"/>
      <c r="H2287" s="106"/>
      <c r="I2287" s="110"/>
    </row>
    <row r="2288" spans="1:11" ht="20" thickBot="1">
      <c r="A2288" t="str">
        <f t="shared" si="125"/>
        <v>NVDATotal equity</v>
      </c>
      <c r="B2288" s="119" t="s">
        <v>1593</v>
      </c>
      <c r="C2288" s="58" t="s">
        <v>671</v>
      </c>
      <c r="D2288" s="179" t="s">
        <v>671</v>
      </c>
      <c r="E2288" s="187" t="s">
        <v>2051</v>
      </c>
      <c r="F2288" s="187" t="s">
        <v>664</v>
      </c>
      <c r="G2288" s="106" t="str">
        <f>LEFT(E2288,I2288-1)</f>
        <v>65.90</v>
      </c>
      <c r="H2288" s="106" t="str">
        <f>RIGHT(E2288,1)</f>
        <v>B</v>
      </c>
      <c r="I2288" s="110">
        <f>IF(FIND(H2288,E2288)=OR(1,2,3,4,5,6,7,8,9,0),FIND(H2288,E2288)+1,FIND(H2288,E2288))</f>
        <v>6</v>
      </c>
      <c r="J2288" s="4">
        <f>IF(H2288="B",G2288*1000000000,IF(H2288="M",G2288*1000000,E2288))</f>
        <v>65900000000.000008</v>
      </c>
      <c r="K2288" s="54" t="s">
        <v>713</v>
      </c>
    </row>
    <row r="2289" spans="1:11" ht="39" thickBot="1">
      <c r="A2289" t="str">
        <f t="shared" si="125"/>
        <v>NVDA</v>
      </c>
      <c r="B2289" s="119" t="s">
        <v>1593</v>
      </c>
      <c r="C2289" s="58"/>
      <c r="D2289" s="180" t="s">
        <v>672</v>
      </c>
      <c r="E2289" s="184"/>
      <c r="F2289" s="184"/>
      <c r="G2289" s="107"/>
      <c r="H2289" s="107"/>
      <c r="I2289" s="111"/>
    </row>
    <row r="2290" spans="1:11" ht="20" thickBot="1">
      <c r="A2290" t="str">
        <f t="shared" si="125"/>
        <v>NVDAShares outstanding</v>
      </c>
      <c r="B2290" s="119" t="s">
        <v>1593</v>
      </c>
      <c r="C2290" s="58" t="s">
        <v>673</v>
      </c>
      <c r="D2290" s="179" t="s">
        <v>673</v>
      </c>
      <c r="E2290" s="187" t="s">
        <v>2052</v>
      </c>
      <c r="F2290" s="187" t="s">
        <v>664</v>
      </c>
      <c r="G2290" s="106" t="str">
        <f>LEFT(E2290,I2290-1)</f>
        <v>24.49</v>
      </c>
      <c r="H2290" s="106" t="str">
        <f>RIGHT(E2290,1)</f>
        <v>B</v>
      </c>
      <c r="I2290" s="110">
        <f>IF(FIND(H2290,E2290)=OR(1,2,3,4,5,6,7,8,9,0),FIND(H2290,E2290)+1,FIND(H2290,E2290))</f>
        <v>6</v>
      </c>
      <c r="J2290" s="4">
        <f>IF(H2290="B",G2290*1000000000,IF(H2290="M",G2290*1000000,E2290))</f>
        <v>24490000000</v>
      </c>
      <c r="K2290" s="54" t="s">
        <v>714</v>
      </c>
    </row>
    <row r="2291" spans="1:11" ht="39" thickBot="1">
      <c r="A2291" t="str">
        <f t="shared" si="125"/>
        <v>NVDA</v>
      </c>
      <c r="B2291" s="119" t="s">
        <v>1593</v>
      </c>
      <c r="C2291" s="58"/>
      <c r="D2291" s="180" t="s">
        <v>674</v>
      </c>
      <c r="E2291" s="184"/>
      <c r="F2291" s="184"/>
      <c r="G2291" s="107"/>
      <c r="H2291" s="107"/>
      <c r="I2291" s="111"/>
    </row>
    <row r="2292" spans="1:11" ht="20" thickBot="1">
      <c r="A2292" t="str">
        <f t="shared" si="125"/>
        <v>NVDAP/BV</v>
      </c>
      <c r="B2292" s="119" t="s">
        <v>1593</v>
      </c>
      <c r="C2292" s="58" t="s">
        <v>105</v>
      </c>
      <c r="D2292" s="179" t="s">
        <v>675</v>
      </c>
      <c r="E2292" s="187">
        <v>54.73</v>
      </c>
      <c r="F2292" s="187" t="s">
        <v>664</v>
      </c>
      <c r="G2292" s="106" t="str">
        <f>LEFT(E2292,I2292-1)</f>
        <v>54.7</v>
      </c>
      <c r="H2292" s="106" t="str">
        <f>RIGHT(E2292,1)</f>
        <v>3</v>
      </c>
      <c r="I2292" s="110">
        <f>IF(FIND(H2292,E2292)=OR(1,2,3,4,5,6,7,8,9,0),FIND(H2292,E2292)+1,FIND(H2292,E2292))</f>
        <v>5</v>
      </c>
      <c r="J2292" s="4">
        <f>IF(H2292="B",G2292*1000000000,IF(H2292="M",G2292*1000000,E2292))</f>
        <v>54.73</v>
      </c>
      <c r="K2292" s="54" t="s">
        <v>715</v>
      </c>
    </row>
    <row r="2293" spans="1:11" ht="58" thickBot="1">
      <c r="A2293" t="str">
        <f t="shared" si="125"/>
        <v>NVDA</v>
      </c>
      <c r="B2293" s="119" t="s">
        <v>1593</v>
      </c>
      <c r="C2293" s="58"/>
      <c r="D2293" s="180" t="s">
        <v>676</v>
      </c>
      <c r="E2293" s="184"/>
      <c r="F2293" s="184"/>
      <c r="G2293" s="107"/>
      <c r="H2293" s="107"/>
      <c r="I2293" s="111"/>
    </row>
    <row r="2294" spans="1:11" ht="20" thickBot="1">
      <c r="A2294" t="str">
        <f t="shared" si="125"/>
        <v>NVDAReturn on assets</v>
      </c>
      <c r="B2294" s="119" t="s">
        <v>1593</v>
      </c>
      <c r="C2294" s="58" t="s">
        <v>677</v>
      </c>
      <c r="D2294" s="179" t="s">
        <v>677</v>
      </c>
      <c r="E2294" s="190">
        <v>0.60329999999999995</v>
      </c>
      <c r="F2294" s="187" t="s">
        <v>664</v>
      </c>
      <c r="G2294" s="106" t="str">
        <f>LEFT(E2294,I2294-1)</f>
        <v>0.60</v>
      </c>
      <c r="H2294" s="106" t="str">
        <f>RIGHT(E2294,1)</f>
        <v>3</v>
      </c>
      <c r="I2294" s="110">
        <f>IF(FIND(H2294,E2294)=OR(1,2,3,4,5,6,7,8,9,0),FIND(H2294,E2294)+1,FIND(H2294,E2294))</f>
        <v>5</v>
      </c>
      <c r="J2294" s="4">
        <f>IF(H2294="B",G2294*1000000000,IF(H2294="M",G2294*1000000,E2294))</f>
        <v>0.60329999999999995</v>
      </c>
      <c r="K2294" s="54" t="s">
        <v>716</v>
      </c>
    </row>
    <row r="2295" spans="1:11" ht="39" thickBot="1">
      <c r="A2295" t="str">
        <f t="shared" si="125"/>
        <v>NVDA</v>
      </c>
      <c r="B2295" s="119" t="s">
        <v>1593</v>
      </c>
      <c r="C2295" s="58"/>
      <c r="D2295" s="180" t="s">
        <v>678</v>
      </c>
      <c r="E2295" s="193"/>
      <c r="F2295" s="184"/>
      <c r="G2295" s="107"/>
      <c r="H2295" s="107"/>
      <c r="I2295" s="111"/>
    </row>
    <row r="2296" spans="1:11" ht="20" thickBot="1">
      <c r="A2296" t="str">
        <f t="shared" si="125"/>
        <v>NVDAReturn on capital</v>
      </c>
      <c r="B2296" s="119" t="s">
        <v>1593</v>
      </c>
      <c r="C2296" s="58" t="s">
        <v>679</v>
      </c>
      <c r="D2296" s="179" t="s">
        <v>679</v>
      </c>
      <c r="E2296" s="190">
        <v>0.75780000000000003</v>
      </c>
      <c r="F2296" s="187" t="s">
        <v>664</v>
      </c>
      <c r="G2296" s="106" t="str">
        <f>LEFT(E2296,I2296-1)</f>
        <v>0.757</v>
      </c>
      <c r="H2296" s="106" t="str">
        <f>RIGHT(E2296,1)</f>
        <v>8</v>
      </c>
      <c r="I2296" s="110">
        <f>IF(FIND(H2296,E2296)=OR(1,2,3,4,5,6,7,8,9,0),FIND(H2296,E2296)+1,FIND(H2296,E2296))</f>
        <v>6</v>
      </c>
      <c r="J2296" s="4">
        <f>IF(H2296="B",G2296*1000000000,IF(H2296="M",G2296*1000000,E2296))</f>
        <v>0.75780000000000003</v>
      </c>
      <c r="K2296" s="54" t="s">
        <v>717</v>
      </c>
    </row>
    <row r="2297" spans="1:11" ht="39" thickBot="1">
      <c r="A2297" t="str">
        <f t="shared" si="125"/>
        <v>NVDA</v>
      </c>
      <c r="B2297" s="119" t="s">
        <v>1593</v>
      </c>
      <c r="C2297" s="58"/>
      <c r="D2297" s="182" t="s">
        <v>680</v>
      </c>
      <c r="E2297" s="191"/>
      <c r="F2297" s="192"/>
      <c r="G2297" s="107"/>
      <c r="H2297" s="107"/>
      <c r="I2297" s="111"/>
    </row>
    <row r="2298" spans="1:11" ht="19" thickBot="1">
      <c r="A2298" t="str">
        <f t="shared" si="125"/>
        <v>NVDA</v>
      </c>
      <c r="B2298" s="119" t="s">
        <v>1593</v>
      </c>
      <c r="C2298" s="58"/>
    </row>
    <row r="2299" spans="1:11" ht="27" thickBot="1">
      <c r="A2299" t="str">
        <f t="shared" si="125"/>
        <v>NVDACash Flow</v>
      </c>
      <c r="B2299" s="119" t="s">
        <v>1593</v>
      </c>
      <c r="C2299" s="57" t="s">
        <v>707</v>
      </c>
      <c r="D2299" s="183" t="s">
        <v>650</v>
      </c>
      <c r="E2299" s="181" t="s">
        <v>1539</v>
      </c>
      <c r="F2299" s="185" t="s">
        <v>651</v>
      </c>
      <c r="G2299" s="105"/>
      <c r="H2299" s="105"/>
      <c r="I2299" s="109"/>
    </row>
    <row r="2300" spans="1:11" ht="19" thickBot="1">
      <c r="A2300" t="str">
        <f t="shared" si="125"/>
        <v>NVDA</v>
      </c>
      <c r="B2300" s="119" t="s">
        <v>1593</v>
      </c>
      <c r="C2300" s="58"/>
      <c r="D2300" s="184"/>
      <c r="E2300" s="178" t="s">
        <v>2044</v>
      </c>
      <c r="F2300" s="186"/>
      <c r="G2300" s="105"/>
      <c r="H2300" s="105"/>
      <c r="I2300" s="109"/>
    </row>
    <row r="2301" spans="1:11" ht="20" thickBot="1">
      <c r="A2301" t="str">
        <f t="shared" si="125"/>
        <v>NVDANet income</v>
      </c>
      <c r="B2301" s="119" t="s">
        <v>1593</v>
      </c>
      <c r="C2301" s="58" t="s">
        <v>656</v>
      </c>
      <c r="D2301" s="179" t="s">
        <v>656</v>
      </c>
      <c r="E2301" s="187" t="s">
        <v>2047</v>
      </c>
      <c r="F2301" s="188">
        <v>1.089</v>
      </c>
      <c r="G2301" s="106" t="str">
        <f>LEFT(E2301,I2301-1)</f>
        <v>19.31</v>
      </c>
      <c r="H2301" s="106" t="str">
        <f>RIGHT(E2301,1)</f>
        <v>B</v>
      </c>
      <c r="I2301" s="110">
        <f>IF(FIND(H2301,E2301)=OR(1,2,3,4,5,6,7,8,9,0),FIND(H2301,E2301)+1,FIND(H2301,E2301))</f>
        <v>6</v>
      </c>
      <c r="J2301" s="4">
        <f>IF(H2301="B",G2301*1000000000,IF(H2301="M",G2301*1000000,E2301))</f>
        <v>19310000000</v>
      </c>
      <c r="K2301" s="54" t="s">
        <v>33</v>
      </c>
    </row>
    <row r="2302" spans="1:11" ht="39" thickBot="1">
      <c r="A2302" t="str">
        <f t="shared" si="125"/>
        <v>NVDA</v>
      </c>
      <c r="B2302" s="119" t="s">
        <v>1593</v>
      </c>
      <c r="C2302" s="58"/>
      <c r="D2302" s="180" t="s">
        <v>657</v>
      </c>
      <c r="E2302" s="184"/>
      <c r="F2302" s="189"/>
      <c r="G2302" s="106"/>
      <c r="H2302" s="106"/>
      <c r="I2302" s="110"/>
    </row>
    <row r="2303" spans="1:11" ht="20" thickBot="1">
      <c r="A2303" t="str">
        <f t="shared" si="125"/>
        <v>NVDACash from operations</v>
      </c>
      <c r="B2303" s="119" t="s">
        <v>1593</v>
      </c>
      <c r="C2303" s="58" t="s">
        <v>681</v>
      </c>
      <c r="D2303" s="179" t="s">
        <v>681</v>
      </c>
      <c r="E2303" s="187" t="s">
        <v>1528</v>
      </c>
      <c r="F2303" s="188">
        <v>1.4040999999999999</v>
      </c>
      <c r="G2303" s="106" t="str">
        <f>LEFT(E2303,I2303-1)</f>
        <v>17.63</v>
      </c>
      <c r="H2303" s="106" t="str">
        <f>RIGHT(E2303,1)</f>
        <v>B</v>
      </c>
      <c r="I2303" s="110">
        <f>IF(FIND(H2303,E2303)=OR(1,2,3,4,5,6,7,8,9,0),FIND(H2303,E2303)+1,FIND(H2303,E2303))</f>
        <v>6</v>
      </c>
      <c r="J2303" s="4">
        <f>IF(H2303="B",G2303*1000000000,IF(H2303="M",G2303*1000000,E2303))</f>
        <v>17630000000</v>
      </c>
      <c r="K2303" s="54" t="s">
        <v>718</v>
      </c>
    </row>
    <row r="2304" spans="1:11" ht="20" thickBot="1">
      <c r="A2304" t="str">
        <f t="shared" si="125"/>
        <v>NVDA</v>
      </c>
      <c r="B2304" s="119" t="s">
        <v>1593</v>
      </c>
      <c r="C2304" s="58"/>
      <c r="D2304" s="180" t="s">
        <v>682</v>
      </c>
      <c r="E2304" s="184"/>
      <c r="F2304" s="189"/>
      <c r="G2304" s="106"/>
      <c r="H2304" s="106"/>
      <c r="I2304" s="110"/>
    </row>
    <row r="2305" spans="1:11" ht="20" thickBot="1">
      <c r="A2305" t="str">
        <f t="shared" si="125"/>
        <v>NVDACash from investing</v>
      </c>
      <c r="B2305" s="119" t="s">
        <v>1593</v>
      </c>
      <c r="C2305" s="58" t="s">
        <v>683</v>
      </c>
      <c r="D2305" s="179" t="s">
        <v>683</v>
      </c>
      <c r="E2305" s="187" t="s">
        <v>2053</v>
      </c>
      <c r="F2305" s="188">
        <v>-0.371</v>
      </c>
      <c r="G2305" s="106" t="str">
        <f>LEFT(E2305,I2305-1)</f>
        <v>-4.35</v>
      </c>
      <c r="H2305" s="106" t="str">
        <f>RIGHT(E2305,1)</f>
        <v>B</v>
      </c>
      <c r="I2305" s="110">
        <f>IF(FIND(H2305,E2305)=OR(1,2,3,4,5,6,7,8,9,0),FIND(H2305,E2305)+1,FIND(H2305,E2305))</f>
        <v>6</v>
      </c>
      <c r="J2305" s="4">
        <f>IF(H2305="B",G2305*1000000000,IF(H2305="M",G2305*1000000,E2305))</f>
        <v>-4350000000</v>
      </c>
      <c r="K2305" s="54" t="s">
        <v>719</v>
      </c>
    </row>
    <row r="2306" spans="1:11" ht="39" thickBot="1">
      <c r="A2306" t="str">
        <f t="shared" si="125"/>
        <v>NVDA</v>
      </c>
      <c r="B2306" s="119" t="s">
        <v>1593</v>
      </c>
      <c r="C2306" s="58"/>
      <c r="D2306" s="180" t="s">
        <v>684</v>
      </c>
      <c r="E2306" s="184"/>
      <c r="F2306" s="189"/>
      <c r="G2306" s="106"/>
      <c r="H2306" s="106"/>
      <c r="I2306" s="110"/>
    </row>
    <row r="2307" spans="1:11" ht="20" thickBot="1">
      <c r="A2307" t="str">
        <f t="shared" si="125"/>
        <v>NVDACash from financing</v>
      </c>
      <c r="B2307" s="119" t="s">
        <v>1593</v>
      </c>
      <c r="C2307" s="58" t="s">
        <v>685</v>
      </c>
      <c r="D2307" s="179" t="s">
        <v>685</v>
      </c>
      <c r="E2307" s="187" t="s">
        <v>2054</v>
      </c>
      <c r="F2307" s="188">
        <v>-1.8166</v>
      </c>
      <c r="G2307" s="106" t="str">
        <f>LEFT(E2307,I2307-1)</f>
        <v>-12.74</v>
      </c>
      <c r="H2307" s="106" t="str">
        <f>RIGHT(E2307,1)</f>
        <v>B</v>
      </c>
      <c r="I2307" s="110">
        <f>IF(FIND(H2307,E2307)=OR(1,2,3,4,5,6,7,8,9,0),FIND(H2307,E2307)+1,FIND(H2307,E2307))</f>
        <v>7</v>
      </c>
      <c r="J2307" s="4">
        <f>IF(H2307="B",G2307*1000000000,IF(H2307="M",G2307*1000000,E2307))</f>
        <v>-12740000000</v>
      </c>
      <c r="K2307" s="54" t="s">
        <v>720</v>
      </c>
    </row>
    <row r="2308" spans="1:11" ht="39" thickBot="1">
      <c r="A2308" t="str">
        <f t="shared" si="125"/>
        <v>NVDA</v>
      </c>
      <c r="B2308" s="119" t="s">
        <v>1593</v>
      </c>
      <c r="C2308" s="58"/>
      <c r="D2308" s="180" t="s">
        <v>686</v>
      </c>
      <c r="E2308" s="184"/>
      <c r="F2308" s="189"/>
      <c r="G2308" s="106"/>
      <c r="H2308" s="106"/>
      <c r="I2308" s="110"/>
    </row>
    <row r="2309" spans="1:11" ht="20" thickBot="1">
      <c r="A2309" t="str">
        <f t="shared" si="125"/>
        <v>NVDANet change in cash</v>
      </c>
      <c r="B2309" s="119" t="s">
        <v>1593</v>
      </c>
      <c r="C2309" s="58" t="s">
        <v>687</v>
      </c>
      <c r="D2309" s="179" t="s">
        <v>687</v>
      </c>
      <c r="E2309" s="187" t="s">
        <v>2055</v>
      </c>
      <c r="F2309" s="188">
        <v>2.4765999999999999</v>
      </c>
      <c r="G2309" s="106" t="str">
        <f>LEFT(E2309,I2309-1)</f>
        <v>536.00</v>
      </c>
      <c r="H2309" s="106" t="str">
        <f>RIGHT(E2309,1)</f>
        <v>M</v>
      </c>
      <c r="I2309" s="110">
        <f>IF(FIND(H2309,E2309)=OR(1,2,3,4,5,6,7,8,9,0),FIND(H2309,E2309)+1,FIND(H2309,E2309))</f>
        <v>7</v>
      </c>
      <c r="J2309" s="4">
        <f>IF(H2309="B",G2309*1000000000,IF(H2309="M",G2309*1000000,E2309))</f>
        <v>536000000</v>
      </c>
      <c r="K2309" s="54" t="s">
        <v>721</v>
      </c>
    </row>
    <row r="2310" spans="1:11" ht="39" thickBot="1">
      <c r="A2310" t="str">
        <f t="shared" si="125"/>
        <v>NVDA</v>
      </c>
      <c r="B2310" s="119" t="s">
        <v>1593</v>
      </c>
      <c r="C2310" s="58"/>
      <c r="D2310" s="180" t="s">
        <v>688</v>
      </c>
      <c r="E2310" s="184"/>
      <c r="F2310" s="189"/>
      <c r="G2310" s="106"/>
      <c r="H2310" s="106"/>
      <c r="I2310" s="110"/>
    </row>
    <row r="2311" spans="1:11" ht="19">
      <c r="A2311" t="str">
        <f t="shared" si="125"/>
        <v>NVDAFree cash flow</v>
      </c>
      <c r="B2311" s="119" t="s">
        <v>1593</v>
      </c>
      <c r="C2311" s="58" t="s">
        <v>689</v>
      </c>
      <c r="D2311" s="179" t="s">
        <v>689</v>
      </c>
      <c r="E2311" s="187" t="s">
        <v>2056</v>
      </c>
      <c r="F2311" s="188">
        <v>1.7130000000000001</v>
      </c>
      <c r="G2311" s="106" t="str">
        <f>LEFT(E2311,I2311-1)</f>
        <v>12.71</v>
      </c>
      <c r="H2311" s="106" t="str">
        <f>RIGHT(E2311,1)</f>
        <v>B</v>
      </c>
      <c r="I2311" s="110">
        <f>IF(FIND(H2311,E2311)=OR(1,2,3,4,5,6,7,8,9,0),FIND(H2311,E2311)+1,FIND(H2311,E2311))</f>
        <v>6</v>
      </c>
      <c r="J2311" s="4">
        <f>IF(H2311="B",G2311*1000000000,IF(H2311="M",G2311*1000000,E2311))</f>
        <v>12710000000</v>
      </c>
      <c r="K2311" s="54" t="s">
        <v>722</v>
      </c>
    </row>
    <row r="2312" spans="1:11" ht="39" thickBot="1">
      <c r="A2312" t="str">
        <f t="shared" si="125"/>
        <v>NVDA</v>
      </c>
      <c r="B2312" s="119" t="s">
        <v>1593</v>
      </c>
      <c r="D2312" s="182" t="s">
        <v>690</v>
      </c>
      <c r="E2312" s="192"/>
      <c r="F2312" s="194"/>
    </row>
    <row r="2315" spans="1:11" ht="28">
      <c r="C2315" s="118"/>
    </row>
    <row r="2316" spans="1:11">
      <c r="D2316" s="119"/>
    </row>
    <row r="2318" spans="1:11" ht="27" thickBot="1">
      <c r="A2318" t="str">
        <f t="shared" ref="A2318:A2367" si="127">_xlfn.CONCAT(B2318,C2318)</f>
        <v>Income Statement</v>
      </c>
      <c r="B2318" s="119"/>
      <c r="C2318" s="57" t="s">
        <v>705</v>
      </c>
      <c r="D2318" s="120"/>
    </row>
    <row r="2319" spans="1:11" ht="19" thickBot="1">
      <c r="A2319" t="str">
        <f t="shared" si="127"/>
        <v/>
      </c>
      <c r="B2319" s="119"/>
      <c r="C2319" s="58"/>
    </row>
    <row r="2320" spans="1:11" ht="20" thickBot="1">
      <c r="A2320" t="str">
        <f t="shared" si="127"/>
        <v>Sales</v>
      </c>
      <c r="B2320" s="119"/>
      <c r="C2320" s="58" t="s">
        <v>124</v>
      </c>
      <c r="G2320" s="106" t="str">
        <f>LEFT(E2320,I2320-1)</f>
        <v/>
      </c>
      <c r="H2320" s="106" t="str">
        <f>RIGHT(E2320,1)</f>
        <v/>
      </c>
      <c r="I2320" s="110">
        <f>IF(FIND(H2320,E2320)=OR(1,2,3,4,5,6,7,8,9,0),FIND(H2320,E2320)+1,FIND(H2320,E2320))</f>
        <v>1</v>
      </c>
      <c r="J2320" s="4">
        <f>IF(H2320="B",G2320*1000000000,IF(H2320="M",G2320*1000000,E2320))</f>
        <v>0</v>
      </c>
      <c r="K2320" s="54" t="s">
        <v>691</v>
      </c>
    </row>
    <row r="2321" spans="1:11" ht="58" thickBot="1">
      <c r="A2321" t="str">
        <f t="shared" si="127"/>
        <v/>
      </c>
      <c r="B2321" s="119"/>
      <c r="C2321" s="58"/>
      <c r="G2321" s="106"/>
      <c r="H2321" s="106"/>
      <c r="I2321" s="110"/>
      <c r="K2321" s="54" t="s">
        <v>692</v>
      </c>
    </row>
    <row r="2322" spans="1:11" ht="20" thickBot="1">
      <c r="A2322" t="str">
        <f t="shared" si="127"/>
        <v>Operating expense</v>
      </c>
      <c r="B2322" s="119"/>
      <c r="C2322" s="58" t="s">
        <v>654</v>
      </c>
      <c r="G2322" s="106" t="str">
        <f>LEFT(E2322,I2322-1)</f>
        <v/>
      </c>
      <c r="H2322" s="106" t="str">
        <f>RIGHT(E2322,1)</f>
        <v/>
      </c>
      <c r="I2322" s="110">
        <f>IF(FIND(H2322,E2322)=OR(1,2,3,4,5,6,7,8,9,0),FIND(H2322,E2322)+1,FIND(H2322,E2322))</f>
        <v>1</v>
      </c>
      <c r="J2322" s="4">
        <f>IF(H2322="B",G2322*1000000000,IF(H2322="M",G2322*1000000,E2322))</f>
        <v>0</v>
      </c>
      <c r="K2322" s="54" t="s">
        <v>693</v>
      </c>
    </row>
    <row r="2323" spans="1:11" ht="20" thickBot="1">
      <c r="A2323" t="str">
        <f t="shared" si="127"/>
        <v/>
      </c>
      <c r="B2323" s="119"/>
      <c r="C2323" s="58"/>
      <c r="G2323" s="106"/>
      <c r="H2323" s="106"/>
      <c r="I2323" s="110"/>
      <c r="K2323" s="54" t="s">
        <v>694</v>
      </c>
    </row>
    <row r="2324" spans="1:11" ht="20" thickBot="1">
      <c r="A2324" t="str">
        <f t="shared" si="127"/>
        <v>Net income</v>
      </c>
      <c r="B2324" s="119"/>
      <c r="C2324" s="58" t="s">
        <v>656</v>
      </c>
      <c r="G2324" s="106" t="str">
        <f>LEFT(E2324,I2324-1)</f>
        <v/>
      </c>
      <c r="H2324" s="106" t="str">
        <f>RIGHT(E2324,1)</f>
        <v/>
      </c>
      <c r="I2324" s="110">
        <f>IF(FIND(H2324,E2324)=OR(1,2,3,4,5,6,7,8,9,0),FIND(H2324,E2324)+1,FIND(H2324,E2324))</f>
        <v>1</v>
      </c>
      <c r="J2324" s="4">
        <f>IF(H2324="B",G2324*1000000000,IF(H2324="M",G2324*1000000,E2324))</f>
        <v>0</v>
      </c>
      <c r="K2324" s="54" t="s">
        <v>33</v>
      </c>
    </row>
    <row r="2325" spans="1:11" ht="58" thickBot="1">
      <c r="A2325" t="str">
        <f t="shared" si="127"/>
        <v/>
      </c>
      <c r="B2325" s="119"/>
      <c r="C2325" s="58"/>
      <c r="G2325" s="106"/>
      <c r="H2325" s="106"/>
      <c r="I2325" s="110"/>
      <c r="K2325" s="54" t="s">
        <v>695</v>
      </c>
    </row>
    <row r="2326" spans="1:11" ht="20" thickBot="1">
      <c r="A2326" t="str">
        <f t="shared" si="127"/>
        <v>Net profit margin</v>
      </c>
      <c r="B2326" s="119"/>
      <c r="C2326" s="58" t="s">
        <v>658</v>
      </c>
      <c r="G2326" s="106" t="str">
        <f>LEFT(E2326,I2326-1)</f>
        <v/>
      </c>
      <c r="H2326" s="106" t="str">
        <f>RIGHT(E2326,1)</f>
        <v/>
      </c>
      <c r="I2326" s="110">
        <f>IF(FIND(H2326,E2326)=OR(1,2,3,4,5,6,7,8,9,0),FIND(H2326,E2326)+1,FIND(H2326,E2326))</f>
        <v>1</v>
      </c>
      <c r="J2326" s="4">
        <f>IF(H2326="B",G2326*1000000000,IF(H2326="M",G2326*1000000,E2326))</f>
        <v>0</v>
      </c>
      <c r="K2326" s="54" t="s">
        <v>696</v>
      </c>
    </row>
    <row r="2327" spans="1:11" ht="39" thickBot="1">
      <c r="A2327" t="str">
        <f t="shared" si="127"/>
        <v/>
      </c>
      <c r="B2327" s="119"/>
      <c r="C2327" s="58"/>
      <c r="G2327" s="106"/>
      <c r="H2327" s="106"/>
      <c r="I2327" s="110"/>
      <c r="K2327" s="54" t="s">
        <v>697</v>
      </c>
    </row>
    <row r="2328" spans="1:11" ht="20" thickBot="1">
      <c r="A2328" t="str">
        <f t="shared" si="127"/>
        <v>EPS</v>
      </c>
      <c r="B2328" s="119"/>
      <c r="C2328" s="58" t="s">
        <v>113</v>
      </c>
      <c r="G2328" s="106" t="str">
        <f>LEFT(E2328,I2328-1)</f>
        <v/>
      </c>
      <c r="H2328" s="106" t="str">
        <f>RIGHT(E2328,1)</f>
        <v/>
      </c>
      <c r="I2328" s="110">
        <f>IF(FIND(H2328,E2328)=OR(1,2,3,4,5,6,7,8,9,0),FIND(H2328,E2328)+1,FIND(H2328,E2328))</f>
        <v>1</v>
      </c>
      <c r="J2328" s="4">
        <f>IF(H2328="B",G2328*1000000000,IF(H2328="M",G2328*1000000,E2328))</f>
        <v>0</v>
      </c>
      <c r="K2328" s="54" t="s">
        <v>698</v>
      </c>
    </row>
    <row r="2329" spans="1:11" ht="39" thickBot="1">
      <c r="A2329" t="str">
        <f t="shared" si="127"/>
        <v/>
      </c>
      <c r="B2329" s="119"/>
      <c r="C2329" s="58"/>
      <c r="G2329" s="106"/>
      <c r="H2329" s="106"/>
      <c r="I2329" s="110"/>
      <c r="K2329" s="54" t="s">
        <v>699</v>
      </c>
    </row>
    <row r="2330" spans="1:11" ht="20" thickBot="1">
      <c r="A2330" t="str">
        <f t="shared" si="127"/>
        <v>EBITDA</v>
      </c>
      <c r="B2330" s="119"/>
      <c r="C2330" s="58" t="s">
        <v>126</v>
      </c>
      <c r="G2330" s="106" t="str">
        <f>LEFT(E2330,I2330-1)</f>
        <v/>
      </c>
      <c r="H2330" s="106" t="str">
        <f>RIGHT(E2330,1)</f>
        <v/>
      </c>
      <c r="I2330" s="110">
        <f>IF(FIND(H2330,E2330)=OR(1,2,3,4,5,6,7,8,9,0),FIND(H2330,E2330)+1,FIND(H2330,E2330))</f>
        <v>1</v>
      </c>
      <c r="J2330" s="4">
        <f>IF(H2330="B",G2330*1000000000,IF(H2330="M",G2330*1000000,E2330))</f>
        <v>0</v>
      </c>
      <c r="K2330" s="54" t="s">
        <v>126</v>
      </c>
    </row>
    <row r="2331" spans="1:11" ht="77" thickBot="1">
      <c r="A2331" t="str">
        <f t="shared" si="127"/>
        <v/>
      </c>
      <c r="B2331" s="119"/>
      <c r="C2331" s="58"/>
      <c r="G2331" s="106"/>
      <c r="H2331" s="106"/>
      <c r="I2331" s="110"/>
      <c r="K2331" s="54" t="s">
        <v>700</v>
      </c>
    </row>
    <row r="2332" spans="1:11" ht="20" thickBot="1">
      <c r="A2332" t="str">
        <f t="shared" si="127"/>
        <v>Tax</v>
      </c>
      <c r="B2332" s="119"/>
      <c r="C2332" s="58" t="s">
        <v>725</v>
      </c>
      <c r="G2332" s="106" t="str">
        <f>LEFT(E2332,I2332-1)</f>
        <v/>
      </c>
      <c r="H2332" s="106" t="str">
        <f>RIGHT(E2332,1)</f>
        <v/>
      </c>
      <c r="I2332" s="110">
        <f>IF(FIND(H2332,E2332)=OR(1,2,3,4,5,6,7,8,9,0),FIND(H2332,E2332)+1,FIND(H2332,E2332))</f>
        <v>1</v>
      </c>
      <c r="J2332" s="4">
        <f>IF(H2332="B",G2332*1000000000,IF(H2332="M",G2332*1000000,E2332))</f>
        <v>0</v>
      </c>
      <c r="K2332" s="54" t="s">
        <v>701</v>
      </c>
    </row>
    <row r="2333" spans="1:11" ht="19" thickBot="1">
      <c r="A2333" t="str">
        <f t="shared" si="127"/>
        <v/>
      </c>
      <c r="B2333" s="119"/>
      <c r="C2333" s="58"/>
      <c r="G2333" s="107"/>
      <c r="H2333" s="107"/>
      <c r="I2333" s="111"/>
    </row>
    <row r="2334" spans="1:11">
      <c r="A2334" t="str">
        <f t="shared" si="127"/>
        <v/>
      </c>
      <c r="B2334" s="119"/>
      <c r="C2334" s="58"/>
    </row>
    <row r="2335" spans="1:11" ht="27" thickBot="1">
      <c r="A2335" t="str">
        <f t="shared" si="127"/>
        <v>Balance Sheet</v>
      </c>
      <c r="B2335" s="119"/>
      <c r="C2335" s="57" t="s">
        <v>706</v>
      </c>
      <c r="G2335" s="105"/>
      <c r="H2335" s="105"/>
      <c r="I2335" s="109"/>
    </row>
    <row r="2336" spans="1:11" ht="19" thickBot="1">
      <c r="A2336" t="str">
        <f t="shared" si="127"/>
        <v/>
      </c>
      <c r="B2336" s="119"/>
      <c r="C2336" s="58"/>
      <c r="G2336" s="105"/>
      <c r="H2336" s="105"/>
      <c r="I2336" s="109"/>
    </row>
    <row r="2337" spans="1:11" ht="20" thickBot="1">
      <c r="A2337" t="str">
        <f t="shared" si="127"/>
        <v>Cash and short-term investments</v>
      </c>
      <c r="B2337" s="119"/>
      <c r="C2337" s="58" t="s">
        <v>665</v>
      </c>
      <c r="G2337" s="106" t="str">
        <f>LEFT(E2337,I2337-1)</f>
        <v/>
      </c>
      <c r="H2337" s="106" t="str">
        <f>RIGHT(E2337,1)</f>
        <v/>
      </c>
      <c r="I2337" s="110">
        <f>IF(FIND(H2337,E2337)=OR(1,2,3,4,5,6,7,8,9,0),FIND(H2337,E2337)+1,FIND(H2337,E2337))</f>
        <v>1</v>
      </c>
      <c r="J2337" s="4">
        <f t="shared" ref="J2337:J2338" si="128">IF(H2337="B",G2337*1000000000,IF(H2337="M",G2337*1000000,E2337))</f>
        <v>0</v>
      </c>
      <c r="K2337" s="54" t="s">
        <v>702</v>
      </c>
    </row>
    <row r="2338" spans="1:11" ht="19" thickBot="1">
      <c r="A2338" t="str">
        <f t="shared" si="127"/>
        <v/>
      </c>
      <c r="B2338" s="119"/>
      <c r="C2338" s="58"/>
      <c r="G2338" s="106"/>
      <c r="H2338" s="106"/>
      <c r="I2338" s="110"/>
      <c r="J2338" s="4">
        <f t="shared" si="128"/>
        <v>0</v>
      </c>
    </row>
    <row r="2339" spans="1:11" ht="20" thickBot="1">
      <c r="A2339" t="str">
        <f t="shared" si="127"/>
        <v>Total assets</v>
      </c>
      <c r="B2339" s="119"/>
      <c r="C2339" s="58" t="s">
        <v>667</v>
      </c>
      <c r="G2339" s="106" t="str">
        <f>LEFT(E2339,I2339-1)</f>
        <v/>
      </c>
      <c r="H2339" s="106" t="str">
        <f>RIGHT(E2339,1)</f>
        <v/>
      </c>
      <c r="I2339" s="110">
        <f>IF(FIND(H2339,E2339)=OR(1,2,3,4,5,6,7,8,9,0),FIND(H2339,E2339)+1,FIND(H2339,E2339))</f>
        <v>1</v>
      </c>
      <c r="K2339" s="54" t="s">
        <v>703</v>
      </c>
    </row>
    <row r="2340" spans="1:11" ht="19" thickBot="1">
      <c r="A2340" t="str">
        <f t="shared" si="127"/>
        <v/>
      </c>
      <c r="B2340" s="119"/>
      <c r="C2340" s="58"/>
      <c r="G2340" s="106"/>
      <c r="H2340" s="106"/>
      <c r="I2340" s="110"/>
    </row>
    <row r="2341" spans="1:11" ht="20" thickBot="1">
      <c r="A2341" t="str">
        <f t="shared" si="127"/>
        <v>Total debt</v>
      </c>
      <c r="B2341" s="119"/>
      <c r="C2341" s="58" t="s">
        <v>723</v>
      </c>
      <c r="G2341" s="106" t="str">
        <f>LEFT(E2341,I2341-1)</f>
        <v/>
      </c>
      <c r="H2341" s="106" t="str">
        <f>RIGHT(E2341,1)</f>
        <v/>
      </c>
      <c r="I2341" s="110">
        <f>IF(FIND(H2341,E2341)=OR(1,2,3,4,5,6,7,8,9,0),FIND(H2341,E2341)+1,FIND(H2341,E2341))</f>
        <v>1</v>
      </c>
      <c r="J2341" s="4">
        <f>IF(H2341="B",G2341*1000000000,IF(H2341="M",G2341*1000000,E2341))</f>
        <v>0</v>
      </c>
      <c r="K2341" s="54" t="s">
        <v>704</v>
      </c>
    </row>
    <row r="2342" spans="1:11" ht="19" thickBot="1">
      <c r="A2342" t="str">
        <f t="shared" si="127"/>
        <v/>
      </c>
      <c r="B2342" s="119"/>
      <c r="C2342" s="58"/>
      <c r="G2342" s="106"/>
      <c r="H2342" s="106"/>
      <c r="I2342" s="110"/>
    </row>
    <row r="2343" spans="1:11" ht="20" thickBot="1">
      <c r="A2343" t="str">
        <f t="shared" si="127"/>
        <v>Total equity</v>
      </c>
      <c r="B2343" s="119"/>
      <c r="C2343" s="58" t="s">
        <v>671</v>
      </c>
      <c r="G2343" s="106" t="str">
        <f>LEFT(E2343,I2343-1)</f>
        <v/>
      </c>
      <c r="H2343" s="106" t="str">
        <f>RIGHT(E2343,1)</f>
        <v/>
      </c>
      <c r="I2343" s="110">
        <f>IF(FIND(H2343,E2343)=OR(1,2,3,4,5,6,7,8,9,0),FIND(H2343,E2343)+1,FIND(H2343,E2343))</f>
        <v>1</v>
      </c>
      <c r="J2343" s="4">
        <f>IF(H2343="B",G2343*1000000000,IF(H2343="M",G2343*1000000,E2343))</f>
        <v>0</v>
      </c>
      <c r="K2343" s="54" t="s">
        <v>713</v>
      </c>
    </row>
    <row r="2344" spans="1:11" ht="19" thickBot="1">
      <c r="A2344" t="str">
        <f t="shared" si="127"/>
        <v/>
      </c>
      <c r="B2344" s="119"/>
      <c r="C2344" s="58"/>
      <c r="G2344" s="107"/>
      <c r="H2344" s="107"/>
      <c r="I2344" s="111"/>
    </row>
    <row r="2345" spans="1:11" ht="20" thickBot="1">
      <c r="A2345" t="str">
        <f t="shared" si="127"/>
        <v>Shares outstanding</v>
      </c>
      <c r="B2345" s="119"/>
      <c r="C2345" s="58" t="s">
        <v>673</v>
      </c>
      <c r="G2345" s="106" t="str">
        <f>LEFT(E2345,I2345-1)</f>
        <v/>
      </c>
      <c r="H2345" s="106" t="str">
        <f>RIGHT(E2345,1)</f>
        <v/>
      </c>
      <c r="I2345" s="110">
        <f>IF(FIND(H2345,E2345)=OR(1,2,3,4,5,6,7,8,9,0),FIND(H2345,E2345)+1,FIND(H2345,E2345))</f>
        <v>1</v>
      </c>
      <c r="J2345" s="4">
        <f>IF(H2345="B",G2345*1000000000,IF(H2345="M",G2345*1000000,E2345))</f>
        <v>0</v>
      </c>
      <c r="K2345" s="54" t="s">
        <v>714</v>
      </c>
    </row>
    <row r="2346" spans="1:11" ht="19" thickBot="1">
      <c r="A2346" t="str">
        <f t="shared" si="127"/>
        <v/>
      </c>
      <c r="B2346" s="119"/>
      <c r="C2346" s="58"/>
      <c r="G2346" s="107"/>
      <c r="H2346" s="107"/>
      <c r="I2346" s="111"/>
    </row>
    <row r="2347" spans="1:11" ht="20" thickBot="1">
      <c r="A2347" t="str">
        <f t="shared" si="127"/>
        <v>P/BV</v>
      </c>
      <c r="B2347" s="119"/>
      <c r="C2347" s="58" t="s">
        <v>105</v>
      </c>
      <c r="G2347" s="106" t="str">
        <f>LEFT(E2347,I2347-1)</f>
        <v/>
      </c>
      <c r="H2347" s="106" t="str">
        <f>RIGHT(E2347,1)</f>
        <v/>
      </c>
      <c r="I2347" s="110">
        <f>IF(FIND(H2347,E2347)=OR(1,2,3,4,5,6,7,8,9,0),FIND(H2347,E2347)+1,FIND(H2347,E2347))</f>
        <v>1</v>
      </c>
      <c r="J2347" s="4">
        <f>IF(H2347="B",G2347*1000000000,IF(H2347="M",G2347*1000000,E2347))</f>
        <v>0</v>
      </c>
      <c r="K2347" s="54" t="s">
        <v>715</v>
      </c>
    </row>
    <row r="2348" spans="1:11" ht="19" thickBot="1">
      <c r="A2348" t="str">
        <f t="shared" si="127"/>
        <v/>
      </c>
      <c r="B2348" s="119"/>
      <c r="C2348" s="58"/>
      <c r="G2348" s="107"/>
      <c r="H2348" s="107"/>
      <c r="I2348" s="111"/>
    </row>
    <row r="2349" spans="1:11" ht="20" thickBot="1">
      <c r="A2349" t="str">
        <f t="shared" si="127"/>
        <v>Return on assets</v>
      </c>
      <c r="B2349" s="119"/>
      <c r="C2349" s="58" t="s">
        <v>677</v>
      </c>
      <c r="G2349" s="106" t="str">
        <f>LEFT(E2349,I2349-1)</f>
        <v/>
      </c>
      <c r="H2349" s="106" t="str">
        <f>RIGHT(E2349,1)</f>
        <v/>
      </c>
      <c r="I2349" s="110">
        <f>IF(FIND(H2349,E2349)=OR(1,2,3,4,5,6,7,8,9,0),FIND(H2349,E2349)+1,FIND(H2349,E2349))</f>
        <v>1</v>
      </c>
      <c r="J2349" s="4">
        <f>IF(H2349="B",G2349*1000000000,IF(H2349="M",G2349*1000000,E2349))</f>
        <v>0</v>
      </c>
      <c r="K2349" s="54" t="s">
        <v>716</v>
      </c>
    </row>
    <row r="2350" spans="1:11" ht="19" thickBot="1">
      <c r="A2350" t="str">
        <f t="shared" si="127"/>
        <v/>
      </c>
      <c r="B2350" s="119"/>
      <c r="C2350" s="58"/>
      <c r="G2350" s="107"/>
      <c r="H2350" s="107"/>
      <c r="I2350" s="111"/>
    </row>
    <row r="2351" spans="1:11" ht="20" thickBot="1">
      <c r="A2351" t="str">
        <f t="shared" si="127"/>
        <v>Return on capital</v>
      </c>
      <c r="B2351" s="119"/>
      <c r="C2351" s="58" t="s">
        <v>679</v>
      </c>
      <c r="G2351" s="106" t="str">
        <f>LEFT(E2351,I2351-1)</f>
        <v/>
      </c>
      <c r="H2351" s="106" t="str">
        <f>RIGHT(E2351,1)</f>
        <v/>
      </c>
      <c r="I2351" s="110">
        <f>IF(FIND(H2351,E2351)=OR(1,2,3,4,5,6,7,8,9,0),FIND(H2351,E2351)+1,FIND(H2351,E2351))</f>
        <v>1</v>
      </c>
      <c r="J2351" s="4">
        <f>IF(H2351="B",G2351*1000000000,IF(H2351="M",G2351*1000000,E2351))</f>
        <v>0</v>
      </c>
      <c r="K2351" s="54" t="s">
        <v>717</v>
      </c>
    </row>
    <row r="2352" spans="1:11" ht="19" thickBot="1">
      <c r="A2352" t="str">
        <f t="shared" si="127"/>
        <v/>
      </c>
      <c r="B2352" s="119"/>
      <c r="C2352" s="58"/>
      <c r="G2352" s="107"/>
      <c r="H2352" s="107"/>
      <c r="I2352" s="111"/>
    </row>
    <row r="2353" spans="1:11">
      <c r="A2353" t="str">
        <f t="shared" si="127"/>
        <v/>
      </c>
      <c r="B2353" s="119"/>
      <c r="C2353" s="58"/>
    </row>
    <row r="2354" spans="1:11" ht="27" thickBot="1">
      <c r="A2354" t="str">
        <f t="shared" si="127"/>
        <v>Cash Flow</v>
      </c>
      <c r="B2354" s="119"/>
      <c r="C2354" s="57" t="s">
        <v>707</v>
      </c>
      <c r="G2354" s="105"/>
      <c r="H2354" s="105"/>
      <c r="I2354" s="109"/>
    </row>
    <row r="2355" spans="1:11" ht="19" thickBot="1">
      <c r="A2355" t="str">
        <f t="shared" si="127"/>
        <v/>
      </c>
      <c r="B2355" s="119"/>
      <c r="C2355" s="58"/>
      <c r="G2355" s="105"/>
      <c r="H2355" s="105"/>
      <c r="I2355" s="109"/>
    </row>
    <row r="2356" spans="1:11" ht="20" thickBot="1">
      <c r="A2356" t="str">
        <f t="shared" si="127"/>
        <v>Net income</v>
      </c>
      <c r="B2356" s="119"/>
      <c r="C2356" s="58" t="s">
        <v>656</v>
      </c>
      <c r="G2356" s="106" t="str">
        <f>LEFT(E2356,I2356-1)</f>
        <v/>
      </c>
      <c r="H2356" s="106" t="str">
        <f>RIGHT(E2356,1)</f>
        <v/>
      </c>
      <c r="I2356" s="110">
        <f>IF(FIND(H2356,E2356)=OR(1,2,3,4,5,6,7,8,9,0),FIND(H2356,E2356)+1,FIND(H2356,E2356))</f>
        <v>1</v>
      </c>
      <c r="J2356" s="4">
        <f>IF(H2356="B",G2356*1000000000,IF(H2356="M",G2356*1000000,E2356))</f>
        <v>0</v>
      </c>
      <c r="K2356" s="54" t="s">
        <v>33</v>
      </c>
    </row>
    <row r="2357" spans="1:11" ht="19" thickBot="1">
      <c r="A2357" t="str">
        <f t="shared" si="127"/>
        <v/>
      </c>
      <c r="B2357" s="119"/>
      <c r="C2357" s="58"/>
      <c r="G2357" s="106"/>
      <c r="H2357" s="106"/>
      <c r="I2357" s="110"/>
    </row>
    <row r="2358" spans="1:11" ht="20" thickBot="1">
      <c r="A2358" t="str">
        <f t="shared" si="127"/>
        <v>Cash from operations</v>
      </c>
      <c r="B2358" s="119"/>
      <c r="C2358" s="58" t="s">
        <v>681</v>
      </c>
      <c r="G2358" s="106" t="str">
        <f>LEFT(E2358,I2358-1)</f>
        <v/>
      </c>
      <c r="H2358" s="106" t="str">
        <f>RIGHT(E2358,1)</f>
        <v/>
      </c>
      <c r="I2358" s="110">
        <f>IF(FIND(H2358,E2358)=OR(1,2,3,4,5,6,7,8,9,0),FIND(H2358,E2358)+1,FIND(H2358,E2358))</f>
        <v>1</v>
      </c>
      <c r="J2358" s="4">
        <f>IF(H2358="B",G2358*1000000000,IF(H2358="M",G2358*1000000,E2358))</f>
        <v>0</v>
      </c>
      <c r="K2358" s="54" t="s">
        <v>718</v>
      </c>
    </row>
    <row r="2359" spans="1:11" ht="19" thickBot="1">
      <c r="A2359" t="str">
        <f t="shared" si="127"/>
        <v/>
      </c>
      <c r="B2359" s="119"/>
      <c r="C2359" s="58"/>
      <c r="G2359" s="106"/>
      <c r="H2359" s="106"/>
      <c r="I2359" s="110"/>
    </row>
    <row r="2360" spans="1:11" ht="20" thickBot="1">
      <c r="A2360" t="str">
        <f t="shared" si="127"/>
        <v>Cash from investing</v>
      </c>
      <c r="B2360" s="119"/>
      <c r="C2360" s="58" t="s">
        <v>683</v>
      </c>
      <c r="G2360" s="106" t="str">
        <f>LEFT(E2360,I2360-1)</f>
        <v/>
      </c>
      <c r="H2360" s="106" t="str">
        <f>RIGHT(E2360,1)</f>
        <v/>
      </c>
      <c r="I2360" s="110">
        <f>IF(FIND(H2360,E2360)=OR(1,2,3,4,5,6,7,8,9,0),FIND(H2360,E2360)+1,FIND(H2360,E2360))</f>
        <v>1</v>
      </c>
      <c r="J2360" s="4">
        <f>IF(H2360="B",G2360*1000000000,IF(H2360="M",G2360*1000000,E2360))</f>
        <v>0</v>
      </c>
      <c r="K2360" s="54" t="s">
        <v>719</v>
      </c>
    </row>
    <row r="2361" spans="1:11" ht="19" thickBot="1">
      <c r="A2361" t="str">
        <f t="shared" si="127"/>
        <v/>
      </c>
      <c r="B2361" s="119"/>
      <c r="C2361" s="58"/>
      <c r="G2361" s="106"/>
      <c r="H2361" s="106"/>
      <c r="I2361" s="110"/>
    </row>
    <row r="2362" spans="1:11" ht="20" thickBot="1">
      <c r="A2362" t="str">
        <f t="shared" si="127"/>
        <v>Cash from financing</v>
      </c>
      <c r="B2362" s="119"/>
      <c r="C2362" s="58" t="s">
        <v>685</v>
      </c>
      <c r="G2362" s="106" t="str">
        <f>LEFT(E2362,I2362-1)</f>
        <v/>
      </c>
      <c r="H2362" s="106" t="str">
        <f>RIGHT(E2362,1)</f>
        <v/>
      </c>
      <c r="I2362" s="110">
        <f>IF(FIND(H2362,E2362)=OR(1,2,3,4,5,6,7,8,9,0),FIND(H2362,E2362)+1,FIND(H2362,E2362))</f>
        <v>1</v>
      </c>
      <c r="J2362" s="4">
        <f>IF(H2362="B",G2362*1000000000,IF(H2362="M",G2362*1000000,E2362))</f>
        <v>0</v>
      </c>
      <c r="K2362" s="54" t="s">
        <v>720</v>
      </c>
    </row>
    <row r="2363" spans="1:11" ht="19" thickBot="1">
      <c r="A2363" t="str">
        <f t="shared" si="127"/>
        <v/>
      </c>
      <c r="B2363" s="119"/>
      <c r="C2363" s="58"/>
      <c r="G2363" s="106"/>
      <c r="H2363" s="106"/>
      <c r="I2363" s="110"/>
    </row>
    <row r="2364" spans="1:11" ht="20" thickBot="1">
      <c r="A2364" t="str">
        <f t="shared" si="127"/>
        <v>Net change in cash</v>
      </c>
      <c r="B2364" s="119"/>
      <c r="C2364" s="58" t="s">
        <v>687</v>
      </c>
      <c r="G2364" s="106" t="str">
        <f>LEFT(E2364,I2364-1)</f>
        <v/>
      </c>
      <c r="H2364" s="106" t="str">
        <f>RIGHT(E2364,1)</f>
        <v/>
      </c>
      <c r="I2364" s="110">
        <f>IF(FIND(H2364,E2364)=OR(1,2,3,4,5,6,7,8,9,0),FIND(H2364,E2364)+1,FIND(H2364,E2364))</f>
        <v>1</v>
      </c>
      <c r="J2364" s="4">
        <f>IF(H2364="B",G2364*1000000000,IF(H2364="M",G2364*1000000,E2364))</f>
        <v>0</v>
      </c>
      <c r="K2364" s="54" t="s">
        <v>721</v>
      </c>
    </row>
    <row r="2365" spans="1:11" ht="19" thickBot="1">
      <c r="A2365" t="str">
        <f t="shared" si="127"/>
        <v/>
      </c>
      <c r="B2365" s="119"/>
      <c r="C2365" s="58"/>
      <c r="G2365" s="106"/>
      <c r="H2365" s="106"/>
      <c r="I2365" s="110"/>
    </row>
    <row r="2366" spans="1:11" ht="19">
      <c r="A2366" t="str">
        <f t="shared" si="127"/>
        <v>Free cash flow</v>
      </c>
      <c r="B2366" s="119"/>
      <c r="C2366" s="58" t="s">
        <v>689</v>
      </c>
      <c r="G2366" s="106" t="str">
        <f>LEFT(E2366,I2366-1)</f>
        <v/>
      </c>
      <c r="H2366" s="106" t="str">
        <f>RIGHT(E2366,1)</f>
        <v/>
      </c>
      <c r="I2366" s="110">
        <f>IF(FIND(H2366,E2366)=OR(1,2,3,4,5,6,7,8,9,0),FIND(H2366,E2366)+1,FIND(H2366,E2366))</f>
        <v>1</v>
      </c>
      <c r="J2366" s="4">
        <f>IF(H2366="B",G2366*1000000000,IF(H2366="M",G2366*1000000,E2366))</f>
        <v>0</v>
      </c>
      <c r="K2366" s="54" t="s">
        <v>722</v>
      </c>
    </row>
    <row r="2367" spans="1:11">
      <c r="A2367" t="str">
        <f t="shared" si="127"/>
        <v/>
      </c>
      <c r="B2367" s="119"/>
    </row>
    <row r="2370" spans="1:11" ht="28">
      <c r="C2370" s="118"/>
    </row>
    <row r="2371" spans="1:11">
      <c r="D2371" s="119"/>
    </row>
    <row r="2373" spans="1:11" ht="27" thickBot="1">
      <c r="A2373" t="str">
        <f t="shared" ref="A2373:A2422" si="129">_xlfn.CONCAT(B2373,C2373)</f>
        <v>Income Statement</v>
      </c>
      <c r="B2373" s="119"/>
      <c r="C2373" s="57" t="s">
        <v>705</v>
      </c>
      <c r="D2373" s="120"/>
    </row>
    <row r="2374" spans="1:11" ht="19" thickBot="1">
      <c r="A2374" t="str">
        <f t="shared" si="129"/>
        <v/>
      </c>
      <c r="B2374" s="119"/>
      <c r="C2374" s="58"/>
    </row>
    <row r="2375" spans="1:11" ht="20" thickBot="1">
      <c r="A2375" t="str">
        <f t="shared" si="129"/>
        <v>Sales</v>
      </c>
      <c r="B2375" s="119"/>
      <c r="C2375" s="58" t="s">
        <v>124</v>
      </c>
      <c r="G2375" s="106" t="str">
        <f>LEFT(E2375,I2375-1)</f>
        <v/>
      </c>
      <c r="H2375" s="106" t="str">
        <f>RIGHT(E2375,1)</f>
        <v/>
      </c>
      <c r="I2375" s="110">
        <f>IF(FIND(H2375,E2375)=OR(1,2,3,4,5,6,7,8,9,0),FIND(H2375,E2375)+1,FIND(H2375,E2375))</f>
        <v>1</v>
      </c>
      <c r="J2375" s="4">
        <f>IF(H2375="B",G2375*1000000000,IF(H2375="M",G2375*1000000,E2375))</f>
        <v>0</v>
      </c>
      <c r="K2375" s="54" t="s">
        <v>691</v>
      </c>
    </row>
    <row r="2376" spans="1:11" ht="58" thickBot="1">
      <c r="A2376" t="str">
        <f t="shared" si="129"/>
        <v/>
      </c>
      <c r="B2376" s="119"/>
      <c r="C2376" s="58"/>
      <c r="G2376" s="106"/>
      <c r="H2376" s="106"/>
      <c r="I2376" s="110"/>
      <c r="K2376" s="54" t="s">
        <v>692</v>
      </c>
    </row>
    <row r="2377" spans="1:11" ht="20" thickBot="1">
      <c r="A2377" t="str">
        <f t="shared" si="129"/>
        <v>Operating expense</v>
      </c>
      <c r="B2377" s="119"/>
      <c r="C2377" s="58" t="s">
        <v>654</v>
      </c>
      <c r="G2377" s="106" t="str">
        <f>LEFT(E2377,I2377-1)</f>
        <v/>
      </c>
      <c r="H2377" s="106" t="str">
        <f>RIGHT(E2377,1)</f>
        <v/>
      </c>
      <c r="I2377" s="110">
        <f>IF(FIND(H2377,E2377)=OR(1,2,3,4,5,6,7,8,9,0),FIND(H2377,E2377)+1,FIND(H2377,E2377))</f>
        <v>1</v>
      </c>
      <c r="J2377" s="4">
        <f>IF(H2377="B",G2377*1000000000,IF(H2377="M",G2377*1000000,E2377))</f>
        <v>0</v>
      </c>
      <c r="K2377" s="54" t="s">
        <v>693</v>
      </c>
    </row>
    <row r="2378" spans="1:11" ht="20" thickBot="1">
      <c r="A2378" t="str">
        <f t="shared" si="129"/>
        <v/>
      </c>
      <c r="B2378" s="119"/>
      <c r="C2378" s="58"/>
      <c r="G2378" s="106"/>
      <c r="H2378" s="106"/>
      <c r="I2378" s="110"/>
      <c r="K2378" s="54" t="s">
        <v>694</v>
      </c>
    </row>
    <row r="2379" spans="1:11" ht="20" thickBot="1">
      <c r="A2379" t="str">
        <f t="shared" si="129"/>
        <v>Net income</v>
      </c>
      <c r="B2379" s="119"/>
      <c r="C2379" s="58" t="s">
        <v>656</v>
      </c>
      <c r="G2379" s="106" t="str">
        <f>LEFT(E2379,I2379-1)</f>
        <v/>
      </c>
      <c r="H2379" s="106" t="str">
        <f>RIGHT(E2379,1)</f>
        <v/>
      </c>
      <c r="I2379" s="110">
        <f>IF(FIND(H2379,E2379)=OR(1,2,3,4,5,6,7,8,9,0),FIND(H2379,E2379)+1,FIND(H2379,E2379))</f>
        <v>1</v>
      </c>
      <c r="J2379" s="4">
        <f>IF(H2379="B",G2379*1000000000,IF(H2379="M",G2379*1000000,E2379))</f>
        <v>0</v>
      </c>
      <c r="K2379" s="54" t="s">
        <v>33</v>
      </c>
    </row>
    <row r="2380" spans="1:11" ht="58" thickBot="1">
      <c r="A2380" t="str">
        <f t="shared" si="129"/>
        <v/>
      </c>
      <c r="B2380" s="119"/>
      <c r="C2380" s="58"/>
      <c r="G2380" s="106"/>
      <c r="H2380" s="106"/>
      <c r="I2380" s="110"/>
      <c r="K2380" s="54" t="s">
        <v>695</v>
      </c>
    </row>
    <row r="2381" spans="1:11" ht="20" thickBot="1">
      <c r="A2381" t="str">
        <f t="shared" si="129"/>
        <v>Net profit margin</v>
      </c>
      <c r="B2381" s="119"/>
      <c r="C2381" s="58" t="s">
        <v>658</v>
      </c>
      <c r="G2381" s="106" t="str">
        <f>LEFT(E2381,I2381-1)</f>
        <v/>
      </c>
      <c r="H2381" s="106" t="str">
        <f>RIGHT(E2381,1)</f>
        <v/>
      </c>
      <c r="I2381" s="110">
        <f>IF(FIND(H2381,E2381)=OR(1,2,3,4,5,6,7,8,9,0),FIND(H2381,E2381)+1,FIND(H2381,E2381))</f>
        <v>1</v>
      </c>
      <c r="J2381" s="4">
        <f>IF(H2381="B",G2381*1000000000,IF(H2381="M",G2381*1000000,E2381))</f>
        <v>0</v>
      </c>
      <c r="K2381" s="54" t="s">
        <v>696</v>
      </c>
    </row>
    <row r="2382" spans="1:11" ht="39" thickBot="1">
      <c r="A2382" t="str">
        <f t="shared" si="129"/>
        <v/>
      </c>
      <c r="B2382" s="119"/>
      <c r="C2382" s="58"/>
      <c r="G2382" s="106"/>
      <c r="H2382" s="106"/>
      <c r="I2382" s="110"/>
      <c r="K2382" s="54" t="s">
        <v>697</v>
      </c>
    </row>
    <row r="2383" spans="1:11" ht="20" thickBot="1">
      <c r="A2383" t="str">
        <f t="shared" si="129"/>
        <v>EPS</v>
      </c>
      <c r="B2383" s="119"/>
      <c r="C2383" s="58" t="s">
        <v>113</v>
      </c>
      <c r="G2383" s="106" t="str">
        <f>LEFT(E2383,I2383-1)</f>
        <v/>
      </c>
      <c r="H2383" s="106" t="str">
        <f>RIGHT(E2383,1)</f>
        <v/>
      </c>
      <c r="I2383" s="110">
        <f>IF(FIND(H2383,E2383)=OR(1,2,3,4,5,6,7,8,9,0),FIND(H2383,E2383)+1,FIND(H2383,E2383))</f>
        <v>1</v>
      </c>
      <c r="J2383" s="4">
        <f>IF(H2383="B",G2383*1000000000,IF(H2383="M",G2383*1000000,E2383))</f>
        <v>0</v>
      </c>
      <c r="K2383" s="54" t="s">
        <v>698</v>
      </c>
    </row>
    <row r="2384" spans="1:11" ht="39" thickBot="1">
      <c r="A2384" t="str">
        <f t="shared" si="129"/>
        <v/>
      </c>
      <c r="B2384" s="119"/>
      <c r="C2384" s="58"/>
      <c r="G2384" s="106"/>
      <c r="H2384" s="106"/>
      <c r="I2384" s="110"/>
      <c r="K2384" s="54" t="s">
        <v>699</v>
      </c>
    </row>
    <row r="2385" spans="1:11" ht="20" thickBot="1">
      <c r="A2385" t="str">
        <f t="shared" si="129"/>
        <v>EBITDA</v>
      </c>
      <c r="B2385" s="119"/>
      <c r="C2385" s="58" t="s">
        <v>126</v>
      </c>
      <c r="G2385" s="106" t="str">
        <f>LEFT(E2385,I2385-1)</f>
        <v/>
      </c>
      <c r="H2385" s="106" t="str">
        <f>RIGHT(E2385,1)</f>
        <v/>
      </c>
      <c r="I2385" s="110">
        <f>IF(FIND(H2385,E2385)=OR(1,2,3,4,5,6,7,8,9,0),FIND(H2385,E2385)+1,FIND(H2385,E2385))</f>
        <v>1</v>
      </c>
      <c r="J2385" s="4">
        <f>IF(H2385="B",G2385*1000000000,IF(H2385="M",G2385*1000000,E2385))</f>
        <v>0</v>
      </c>
      <c r="K2385" s="54" t="s">
        <v>126</v>
      </c>
    </row>
    <row r="2386" spans="1:11" ht="77" thickBot="1">
      <c r="A2386" t="str">
        <f t="shared" si="129"/>
        <v/>
      </c>
      <c r="B2386" s="119"/>
      <c r="C2386" s="58"/>
      <c r="G2386" s="106"/>
      <c r="H2386" s="106"/>
      <c r="I2386" s="110"/>
      <c r="K2386" s="54" t="s">
        <v>700</v>
      </c>
    </row>
    <row r="2387" spans="1:11" ht="20" thickBot="1">
      <c r="A2387" t="str">
        <f t="shared" si="129"/>
        <v>Tax</v>
      </c>
      <c r="B2387" s="119"/>
      <c r="C2387" s="58" t="s">
        <v>725</v>
      </c>
      <c r="G2387" s="106" t="str">
        <f>LEFT(E2387,I2387-1)</f>
        <v/>
      </c>
      <c r="H2387" s="106" t="str">
        <f>RIGHT(E2387,1)</f>
        <v/>
      </c>
      <c r="I2387" s="110">
        <f>IF(FIND(H2387,E2387)=OR(1,2,3,4,5,6,7,8,9,0),FIND(H2387,E2387)+1,FIND(H2387,E2387))</f>
        <v>1</v>
      </c>
      <c r="J2387" s="4">
        <f>IF(H2387="B",G2387*1000000000,IF(H2387="M",G2387*1000000,E2387))</f>
        <v>0</v>
      </c>
      <c r="K2387" s="54" t="s">
        <v>701</v>
      </c>
    </row>
    <row r="2388" spans="1:11" ht="19" thickBot="1">
      <c r="A2388" t="str">
        <f t="shared" si="129"/>
        <v/>
      </c>
      <c r="B2388" s="119"/>
      <c r="C2388" s="58"/>
      <c r="G2388" s="107"/>
      <c r="H2388" s="107"/>
      <c r="I2388" s="111"/>
    </row>
    <row r="2389" spans="1:11">
      <c r="A2389" t="str">
        <f t="shared" si="129"/>
        <v/>
      </c>
      <c r="B2389" s="119"/>
      <c r="C2389" s="58"/>
    </row>
    <row r="2390" spans="1:11" ht="27" thickBot="1">
      <c r="A2390" t="str">
        <f t="shared" si="129"/>
        <v>Balance Sheet</v>
      </c>
      <c r="B2390" s="119"/>
      <c r="C2390" s="57" t="s">
        <v>706</v>
      </c>
      <c r="G2390" s="105"/>
      <c r="H2390" s="105"/>
      <c r="I2390" s="109"/>
    </row>
    <row r="2391" spans="1:11" ht="19" thickBot="1">
      <c r="A2391" t="str">
        <f t="shared" si="129"/>
        <v/>
      </c>
      <c r="B2391" s="119"/>
      <c r="C2391" s="58"/>
      <c r="G2391" s="105"/>
      <c r="H2391" s="105"/>
      <c r="I2391" s="109"/>
    </row>
    <row r="2392" spans="1:11" ht="20" thickBot="1">
      <c r="A2392" t="str">
        <f t="shared" si="129"/>
        <v>Cash and short-term investments</v>
      </c>
      <c r="B2392" s="119"/>
      <c r="C2392" s="58" t="s">
        <v>665</v>
      </c>
      <c r="G2392" s="106" t="str">
        <f>LEFT(E2392,I2392-1)</f>
        <v/>
      </c>
      <c r="H2392" s="106" t="str">
        <f>RIGHT(E2392,1)</f>
        <v/>
      </c>
      <c r="I2392" s="110">
        <f>IF(FIND(H2392,E2392)=OR(1,2,3,4,5,6,7,8,9,0),FIND(H2392,E2392)+1,FIND(H2392,E2392))</f>
        <v>1</v>
      </c>
      <c r="J2392" s="4">
        <f t="shared" ref="J2392:J2393" si="130">IF(H2392="B",G2392*1000000000,IF(H2392="M",G2392*1000000,E2392))</f>
        <v>0</v>
      </c>
      <c r="K2392" s="54" t="s">
        <v>702</v>
      </c>
    </row>
    <row r="2393" spans="1:11" ht="19" thickBot="1">
      <c r="A2393" t="str">
        <f t="shared" si="129"/>
        <v/>
      </c>
      <c r="B2393" s="119"/>
      <c r="C2393" s="58"/>
      <c r="G2393" s="106"/>
      <c r="H2393" s="106"/>
      <c r="I2393" s="110"/>
      <c r="J2393" s="4">
        <f t="shared" si="130"/>
        <v>0</v>
      </c>
    </row>
    <row r="2394" spans="1:11" ht="20" thickBot="1">
      <c r="A2394" t="str">
        <f t="shared" si="129"/>
        <v>Total assets</v>
      </c>
      <c r="B2394" s="119"/>
      <c r="C2394" s="58" t="s">
        <v>667</v>
      </c>
      <c r="G2394" s="106" t="str">
        <f>LEFT(E2394,I2394-1)</f>
        <v/>
      </c>
      <c r="H2394" s="106" t="str">
        <f>RIGHT(E2394,1)</f>
        <v/>
      </c>
      <c r="I2394" s="110">
        <f>IF(FIND(H2394,E2394)=OR(1,2,3,4,5,6,7,8,9,0),FIND(H2394,E2394)+1,FIND(H2394,E2394))</f>
        <v>1</v>
      </c>
      <c r="K2394" s="54" t="s">
        <v>703</v>
      </c>
    </row>
    <row r="2395" spans="1:11" ht="19" thickBot="1">
      <c r="A2395" t="str">
        <f t="shared" si="129"/>
        <v/>
      </c>
      <c r="B2395" s="119"/>
      <c r="C2395" s="58"/>
      <c r="G2395" s="106"/>
      <c r="H2395" s="106"/>
      <c r="I2395" s="110"/>
    </row>
    <row r="2396" spans="1:11" ht="20" thickBot="1">
      <c r="A2396" t="str">
        <f t="shared" si="129"/>
        <v>Total debt</v>
      </c>
      <c r="B2396" s="119"/>
      <c r="C2396" s="58" t="s">
        <v>723</v>
      </c>
      <c r="G2396" s="106" t="str">
        <f>LEFT(E2396,I2396-1)</f>
        <v/>
      </c>
      <c r="H2396" s="106" t="str">
        <f>RIGHT(E2396,1)</f>
        <v/>
      </c>
      <c r="I2396" s="110">
        <f>IF(FIND(H2396,E2396)=OR(1,2,3,4,5,6,7,8,9,0),FIND(H2396,E2396)+1,FIND(H2396,E2396))</f>
        <v>1</v>
      </c>
      <c r="J2396" s="4">
        <f>IF(H2396="B",G2396*1000000000,IF(H2396="M",G2396*1000000,E2396))</f>
        <v>0</v>
      </c>
      <c r="K2396" s="54" t="s">
        <v>704</v>
      </c>
    </row>
    <row r="2397" spans="1:11" ht="19" thickBot="1">
      <c r="A2397" t="str">
        <f t="shared" si="129"/>
        <v/>
      </c>
      <c r="B2397" s="119"/>
      <c r="C2397" s="58"/>
      <c r="G2397" s="106"/>
      <c r="H2397" s="106"/>
      <c r="I2397" s="110"/>
    </row>
    <row r="2398" spans="1:11" ht="20" thickBot="1">
      <c r="A2398" t="str">
        <f t="shared" si="129"/>
        <v>Total equity</v>
      </c>
      <c r="B2398" s="119"/>
      <c r="C2398" s="58" t="s">
        <v>671</v>
      </c>
      <c r="G2398" s="106" t="str">
        <f>LEFT(E2398,I2398-1)</f>
        <v/>
      </c>
      <c r="H2398" s="106" t="str">
        <f>RIGHT(E2398,1)</f>
        <v/>
      </c>
      <c r="I2398" s="110">
        <f>IF(FIND(H2398,E2398)=OR(1,2,3,4,5,6,7,8,9,0),FIND(H2398,E2398)+1,FIND(H2398,E2398))</f>
        <v>1</v>
      </c>
      <c r="J2398" s="4">
        <f>IF(H2398="B",G2398*1000000000,IF(H2398="M",G2398*1000000,E2398))</f>
        <v>0</v>
      </c>
      <c r="K2398" s="54" t="s">
        <v>713</v>
      </c>
    </row>
    <row r="2399" spans="1:11" ht="19" thickBot="1">
      <c r="A2399" t="str">
        <f t="shared" si="129"/>
        <v/>
      </c>
      <c r="B2399" s="119"/>
      <c r="C2399" s="58"/>
      <c r="G2399" s="107"/>
      <c r="H2399" s="107"/>
      <c r="I2399" s="111"/>
    </row>
    <row r="2400" spans="1:11" ht="20" thickBot="1">
      <c r="A2400" t="str">
        <f t="shared" si="129"/>
        <v>Shares outstanding</v>
      </c>
      <c r="B2400" s="119"/>
      <c r="C2400" s="58" t="s">
        <v>673</v>
      </c>
      <c r="G2400" s="106" t="str">
        <f>LEFT(E2400,I2400-1)</f>
        <v/>
      </c>
      <c r="H2400" s="106" t="str">
        <f>RIGHT(E2400,1)</f>
        <v/>
      </c>
      <c r="I2400" s="110">
        <f>IF(FIND(H2400,E2400)=OR(1,2,3,4,5,6,7,8,9,0),FIND(H2400,E2400)+1,FIND(H2400,E2400))</f>
        <v>1</v>
      </c>
      <c r="J2400" s="4">
        <f>IF(H2400="B",G2400*1000000000,IF(H2400="M",G2400*1000000,E2400))</f>
        <v>0</v>
      </c>
      <c r="K2400" s="54" t="s">
        <v>714</v>
      </c>
    </row>
    <row r="2401" spans="1:11" ht="19" thickBot="1">
      <c r="A2401" t="str">
        <f t="shared" si="129"/>
        <v/>
      </c>
      <c r="B2401" s="119"/>
      <c r="C2401" s="58"/>
      <c r="G2401" s="107"/>
      <c r="H2401" s="107"/>
      <c r="I2401" s="111"/>
    </row>
    <row r="2402" spans="1:11" ht="20" thickBot="1">
      <c r="A2402" t="str">
        <f t="shared" si="129"/>
        <v>P/BV</v>
      </c>
      <c r="B2402" s="119"/>
      <c r="C2402" s="58" t="s">
        <v>105</v>
      </c>
      <c r="G2402" s="106" t="str">
        <f>LEFT(E2402,I2402-1)</f>
        <v/>
      </c>
      <c r="H2402" s="106" t="str">
        <f>RIGHT(E2402,1)</f>
        <v/>
      </c>
      <c r="I2402" s="110">
        <f>IF(FIND(H2402,E2402)=OR(1,2,3,4,5,6,7,8,9,0),FIND(H2402,E2402)+1,FIND(H2402,E2402))</f>
        <v>1</v>
      </c>
      <c r="J2402" s="4">
        <f>IF(H2402="B",G2402*1000000000,IF(H2402="M",G2402*1000000,E2402))</f>
        <v>0</v>
      </c>
      <c r="K2402" s="54" t="s">
        <v>715</v>
      </c>
    </row>
    <row r="2403" spans="1:11" ht="19" thickBot="1">
      <c r="A2403" t="str">
        <f t="shared" si="129"/>
        <v/>
      </c>
      <c r="B2403" s="119"/>
      <c r="C2403" s="58"/>
      <c r="G2403" s="107"/>
      <c r="H2403" s="107"/>
      <c r="I2403" s="111"/>
    </row>
    <row r="2404" spans="1:11" ht="20" thickBot="1">
      <c r="A2404" t="str">
        <f t="shared" si="129"/>
        <v>Return on assets</v>
      </c>
      <c r="B2404" s="119"/>
      <c r="C2404" s="58" t="s">
        <v>677</v>
      </c>
      <c r="G2404" s="106" t="str">
        <f>LEFT(E2404,I2404-1)</f>
        <v/>
      </c>
      <c r="H2404" s="106" t="str">
        <f>RIGHT(E2404,1)</f>
        <v/>
      </c>
      <c r="I2404" s="110">
        <f>IF(FIND(H2404,E2404)=OR(1,2,3,4,5,6,7,8,9,0),FIND(H2404,E2404)+1,FIND(H2404,E2404))</f>
        <v>1</v>
      </c>
      <c r="J2404" s="4">
        <f>IF(H2404="B",G2404*1000000000,IF(H2404="M",G2404*1000000,E2404))</f>
        <v>0</v>
      </c>
      <c r="K2404" s="54" t="s">
        <v>716</v>
      </c>
    </row>
    <row r="2405" spans="1:11" ht="19" thickBot="1">
      <c r="A2405" t="str">
        <f t="shared" si="129"/>
        <v/>
      </c>
      <c r="B2405" s="119"/>
      <c r="C2405" s="58"/>
      <c r="G2405" s="107"/>
      <c r="H2405" s="107"/>
      <c r="I2405" s="111"/>
    </row>
    <row r="2406" spans="1:11" ht="20" thickBot="1">
      <c r="A2406" t="str">
        <f t="shared" si="129"/>
        <v>Return on capital</v>
      </c>
      <c r="B2406" s="119"/>
      <c r="C2406" s="58" t="s">
        <v>679</v>
      </c>
      <c r="G2406" s="106" t="str">
        <f>LEFT(E2406,I2406-1)</f>
        <v/>
      </c>
      <c r="H2406" s="106" t="str">
        <f>RIGHT(E2406,1)</f>
        <v/>
      </c>
      <c r="I2406" s="110">
        <f>IF(FIND(H2406,E2406)=OR(1,2,3,4,5,6,7,8,9,0),FIND(H2406,E2406)+1,FIND(H2406,E2406))</f>
        <v>1</v>
      </c>
      <c r="J2406" s="4">
        <f>IF(H2406="B",G2406*1000000000,IF(H2406="M",G2406*1000000,E2406))</f>
        <v>0</v>
      </c>
      <c r="K2406" s="54" t="s">
        <v>717</v>
      </c>
    </row>
    <row r="2407" spans="1:11" ht="19" thickBot="1">
      <c r="A2407" t="str">
        <f t="shared" si="129"/>
        <v/>
      </c>
      <c r="B2407" s="119"/>
      <c r="C2407" s="58"/>
      <c r="G2407" s="107"/>
      <c r="H2407" s="107"/>
      <c r="I2407" s="111"/>
    </row>
    <row r="2408" spans="1:11">
      <c r="A2408" t="str">
        <f t="shared" si="129"/>
        <v/>
      </c>
      <c r="B2408" s="119"/>
      <c r="C2408" s="58"/>
    </row>
    <row r="2409" spans="1:11" ht="27" thickBot="1">
      <c r="A2409" t="str">
        <f t="shared" si="129"/>
        <v>Cash Flow</v>
      </c>
      <c r="B2409" s="119"/>
      <c r="C2409" s="57" t="s">
        <v>707</v>
      </c>
      <c r="G2409" s="105"/>
      <c r="H2409" s="105"/>
      <c r="I2409" s="109"/>
    </row>
    <row r="2410" spans="1:11" ht="19" thickBot="1">
      <c r="A2410" t="str">
        <f t="shared" si="129"/>
        <v/>
      </c>
      <c r="B2410" s="119"/>
      <c r="C2410" s="58"/>
      <c r="G2410" s="105"/>
      <c r="H2410" s="105"/>
      <c r="I2410" s="109"/>
    </row>
    <row r="2411" spans="1:11" ht="20" thickBot="1">
      <c r="A2411" t="str">
        <f t="shared" si="129"/>
        <v>Net income</v>
      </c>
      <c r="B2411" s="119"/>
      <c r="C2411" s="58" t="s">
        <v>656</v>
      </c>
      <c r="G2411" s="106" t="str">
        <f>LEFT(E2411,I2411-1)</f>
        <v/>
      </c>
      <c r="H2411" s="106" t="str">
        <f>RIGHT(E2411,1)</f>
        <v/>
      </c>
      <c r="I2411" s="110">
        <f>IF(FIND(H2411,E2411)=OR(1,2,3,4,5,6,7,8,9,0),FIND(H2411,E2411)+1,FIND(H2411,E2411))</f>
        <v>1</v>
      </c>
      <c r="J2411" s="4">
        <f>IF(H2411="B",G2411*1000000000,IF(H2411="M",G2411*1000000,E2411))</f>
        <v>0</v>
      </c>
      <c r="K2411" s="54" t="s">
        <v>33</v>
      </c>
    </row>
    <row r="2412" spans="1:11" ht="19" thickBot="1">
      <c r="A2412" t="str">
        <f t="shared" si="129"/>
        <v/>
      </c>
      <c r="B2412" s="119"/>
      <c r="C2412" s="58"/>
      <c r="G2412" s="106"/>
      <c r="H2412" s="106"/>
      <c r="I2412" s="110"/>
    </row>
    <row r="2413" spans="1:11" ht="20" thickBot="1">
      <c r="A2413" t="str">
        <f t="shared" si="129"/>
        <v>Cash from operations</v>
      </c>
      <c r="B2413" s="119"/>
      <c r="C2413" s="58" t="s">
        <v>681</v>
      </c>
      <c r="G2413" s="106" t="str">
        <f>LEFT(E2413,I2413-1)</f>
        <v/>
      </c>
      <c r="H2413" s="106" t="str">
        <f>RIGHT(E2413,1)</f>
        <v/>
      </c>
      <c r="I2413" s="110">
        <f>IF(FIND(H2413,E2413)=OR(1,2,3,4,5,6,7,8,9,0),FIND(H2413,E2413)+1,FIND(H2413,E2413))</f>
        <v>1</v>
      </c>
      <c r="J2413" s="4">
        <f>IF(H2413="B",G2413*1000000000,IF(H2413="M",G2413*1000000,E2413))</f>
        <v>0</v>
      </c>
      <c r="K2413" s="54" t="s">
        <v>718</v>
      </c>
    </row>
    <row r="2414" spans="1:11" ht="19" thickBot="1">
      <c r="A2414" t="str">
        <f t="shared" si="129"/>
        <v/>
      </c>
      <c r="B2414" s="119"/>
      <c r="C2414" s="58"/>
      <c r="G2414" s="106"/>
      <c r="H2414" s="106"/>
      <c r="I2414" s="110"/>
    </row>
    <row r="2415" spans="1:11" ht="20" thickBot="1">
      <c r="A2415" t="str">
        <f t="shared" si="129"/>
        <v>Cash from investing</v>
      </c>
      <c r="B2415" s="119"/>
      <c r="C2415" s="58" t="s">
        <v>683</v>
      </c>
      <c r="G2415" s="106" t="str">
        <f>LEFT(E2415,I2415-1)</f>
        <v/>
      </c>
      <c r="H2415" s="106" t="str">
        <f>RIGHT(E2415,1)</f>
        <v/>
      </c>
      <c r="I2415" s="110">
        <f>IF(FIND(H2415,E2415)=OR(1,2,3,4,5,6,7,8,9,0),FIND(H2415,E2415)+1,FIND(H2415,E2415))</f>
        <v>1</v>
      </c>
      <c r="J2415" s="4">
        <f>IF(H2415="B",G2415*1000000000,IF(H2415="M",G2415*1000000,E2415))</f>
        <v>0</v>
      </c>
      <c r="K2415" s="54" t="s">
        <v>719</v>
      </c>
    </row>
    <row r="2416" spans="1:11" ht="19" thickBot="1">
      <c r="A2416" t="str">
        <f t="shared" si="129"/>
        <v/>
      </c>
      <c r="B2416" s="119"/>
      <c r="C2416" s="58"/>
      <c r="G2416" s="106"/>
      <c r="H2416" s="106"/>
      <c r="I2416" s="110"/>
    </row>
    <row r="2417" spans="1:11" ht="20" thickBot="1">
      <c r="A2417" t="str">
        <f t="shared" si="129"/>
        <v>Cash from financing</v>
      </c>
      <c r="B2417" s="119"/>
      <c r="C2417" s="58" t="s">
        <v>685</v>
      </c>
      <c r="G2417" s="106" t="str">
        <f>LEFT(E2417,I2417-1)</f>
        <v/>
      </c>
      <c r="H2417" s="106" t="str">
        <f>RIGHT(E2417,1)</f>
        <v/>
      </c>
      <c r="I2417" s="110">
        <f>IF(FIND(H2417,E2417)=OR(1,2,3,4,5,6,7,8,9,0),FIND(H2417,E2417)+1,FIND(H2417,E2417))</f>
        <v>1</v>
      </c>
      <c r="J2417" s="4">
        <f>IF(H2417="B",G2417*1000000000,IF(H2417="M",G2417*1000000,E2417))</f>
        <v>0</v>
      </c>
      <c r="K2417" s="54" t="s">
        <v>720</v>
      </c>
    </row>
    <row r="2418" spans="1:11" ht="19" thickBot="1">
      <c r="A2418" t="str">
        <f t="shared" si="129"/>
        <v/>
      </c>
      <c r="B2418" s="119"/>
      <c r="C2418" s="58"/>
      <c r="G2418" s="106"/>
      <c r="H2418" s="106"/>
      <c r="I2418" s="110"/>
    </row>
    <row r="2419" spans="1:11" ht="20" thickBot="1">
      <c r="A2419" t="str">
        <f t="shared" si="129"/>
        <v>Net change in cash</v>
      </c>
      <c r="B2419" s="119"/>
      <c r="C2419" s="58" t="s">
        <v>687</v>
      </c>
      <c r="G2419" s="106" t="str">
        <f>LEFT(E2419,I2419-1)</f>
        <v/>
      </c>
      <c r="H2419" s="106" t="str">
        <f>RIGHT(E2419,1)</f>
        <v/>
      </c>
      <c r="I2419" s="110">
        <f>IF(FIND(H2419,E2419)=OR(1,2,3,4,5,6,7,8,9,0),FIND(H2419,E2419)+1,FIND(H2419,E2419))</f>
        <v>1</v>
      </c>
      <c r="J2419" s="4">
        <f>IF(H2419="B",G2419*1000000000,IF(H2419="M",G2419*1000000,E2419))</f>
        <v>0</v>
      </c>
      <c r="K2419" s="54" t="s">
        <v>721</v>
      </c>
    </row>
    <row r="2420" spans="1:11" ht="19" thickBot="1">
      <c r="A2420" t="str">
        <f t="shared" si="129"/>
        <v/>
      </c>
      <c r="B2420" s="119"/>
      <c r="C2420" s="58"/>
      <c r="G2420" s="106"/>
      <c r="H2420" s="106"/>
      <c r="I2420" s="110"/>
    </row>
    <row r="2421" spans="1:11" ht="19">
      <c r="A2421" t="str">
        <f t="shared" si="129"/>
        <v>Free cash flow</v>
      </c>
      <c r="B2421" s="119"/>
      <c r="C2421" s="58" t="s">
        <v>689</v>
      </c>
      <c r="G2421" s="106" t="str">
        <f>LEFT(E2421,I2421-1)</f>
        <v/>
      </c>
      <c r="H2421" s="106" t="str">
        <f>RIGHT(E2421,1)</f>
        <v/>
      </c>
      <c r="I2421" s="110">
        <f>IF(FIND(H2421,E2421)=OR(1,2,3,4,5,6,7,8,9,0),FIND(H2421,E2421)+1,FIND(H2421,E2421))</f>
        <v>1</v>
      </c>
      <c r="J2421" s="4">
        <f>IF(H2421="B",G2421*1000000000,IF(H2421="M",G2421*1000000,E2421))</f>
        <v>0</v>
      </c>
      <c r="K2421" s="54" t="s">
        <v>722</v>
      </c>
    </row>
    <row r="2422" spans="1:11">
      <c r="A2422" t="str">
        <f t="shared" si="129"/>
        <v/>
      </c>
      <c r="B2422" s="119"/>
    </row>
    <row r="2425" spans="1:11" ht="28">
      <c r="C2425" s="118"/>
    </row>
    <row r="2426" spans="1:11">
      <c r="D2426" s="119"/>
    </row>
    <row r="2428" spans="1:11" ht="27" thickBot="1">
      <c r="A2428" t="str">
        <f t="shared" ref="A2428:A2477" si="131">_xlfn.CONCAT(B2428,C2428)</f>
        <v>Income Statement</v>
      </c>
      <c r="B2428" s="119"/>
      <c r="C2428" s="57" t="s">
        <v>705</v>
      </c>
      <c r="D2428" s="120"/>
    </row>
    <row r="2429" spans="1:11" ht="19" thickBot="1">
      <c r="A2429" t="str">
        <f t="shared" si="131"/>
        <v/>
      </c>
      <c r="B2429" s="119"/>
      <c r="C2429" s="58"/>
    </row>
    <row r="2430" spans="1:11" ht="20" thickBot="1">
      <c r="A2430" t="str">
        <f t="shared" si="131"/>
        <v>Sales</v>
      </c>
      <c r="B2430" s="119"/>
      <c r="C2430" s="58" t="s">
        <v>124</v>
      </c>
      <c r="G2430" s="106" t="str">
        <f>LEFT(E2430,I2430-1)</f>
        <v/>
      </c>
      <c r="H2430" s="106" t="str">
        <f>RIGHT(E2430,1)</f>
        <v/>
      </c>
      <c r="I2430" s="110">
        <f>IF(FIND(H2430,E2430)=OR(1,2,3,4,5,6,7,8,9,0),FIND(H2430,E2430)+1,FIND(H2430,E2430))</f>
        <v>1</v>
      </c>
      <c r="J2430" s="4">
        <f>IF(H2430="B",G2430*1000000000,IF(H2430="M",G2430*1000000,E2430))</f>
        <v>0</v>
      </c>
      <c r="K2430" s="54" t="s">
        <v>691</v>
      </c>
    </row>
    <row r="2431" spans="1:11" ht="58" thickBot="1">
      <c r="A2431" t="str">
        <f t="shared" si="131"/>
        <v/>
      </c>
      <c r="B2431" s="119"/>
      <c r="C2431" s="58"/>
      <c r="G2431" s="106"/>
      <c r="H2431" s="106"/>
      <c r="I2431" s="110"/>
      <c r="K2431" s="54" t="s">
        <v>692</v>
      </c>
    </row>
    <row r="2432" spans="1:11" ht="20" thickBot="1">
      <c r="A2432" t="str">
        <f t="shared" si="131"/>
        <v>Operating expense</v>
      </c>
      <c r="B2432" s="119"/>
      <c r="C2432" s="58" t="s">
        <v>654</v>
      </c>
      <c r="G2432" s="106" t="str">
        <f>LEFT(E2432,I2432-1)</f>
        <v/>
      </c>
      <c r="H2432" s="106" t="str">
        <f>RIGHT(E2432,1)</f>
        <v/>
      </c>
      <c r="I2432" s="110">
        <f>IF(FIND(H2432,E2432)=OR(1,2,3,4,5,6,7,8,9,0),FIND(H2432,E2432)+1,FIND(H2432,E2432))</f>
        <v>1</v>
      </c>
      <c r="J2432" s="4">
        <f>IF(H2432="B",G2432*1000000000,IF(H2432="M",G2432*1000000,E2432))</f>
        <v>0</v>
      </c>
      <c r="K2432" s="54" t="s">
        <v>693</v>
      </c>
    </row>
    <row r="2433" spans="1:11" ht="20" thickBot="1">
      <c r="A2433" t="str">
        <f t="shared" si="131"/>
        <v/>
      </c>
      <c r="B2433" s="119"/>
      <c r="C2433" s="58"/>
      <c r="G2433" s="106"/>
      <c r="H2433" s="106"/>
      <c r="I2433" s="110"/>
      <c r="K2433" s="54" t="s">
        <v>694</v>
      </c>
    </row>
    <row r="2434" spans="1:11" ht="20" thickBot="1">
      <c r="A2434" t="str">
        <f t="shared" si="131"/>
        <v>Net income</v>
      </c>
      <c r="B2434" s="119"/>
      <c r="C2434" s="58" t="s">
        <v>656</v>
      </c>
      <c r="G2434" s="106" t="str">
        <f>LEFT(E2434,I2434-1)</f>
        <v/>
      </c>
      <c r="H2434" s="106" t="str">
        <f>RIGHT(E2434,1)</f>
        <v/>
      </c>
      <c r="I2434" s="110">
        <f>IF(FIND(H2434,E2434)=OR(1,2,3,4,5,6,7,8,9,0),FIND(H2434,E2434)+1,FIND(H2434,E2434))</f>
        <v>1</v>
      </c>
      <c r="J2434" s="4">
        <f>IF(H2434="B",G2434*1000000000,IF(H2434="M",G2434*1000000,E2434))</f>
        <v>0</v>
      </c>
      <c r="K2434" s="54" t="s">
        <v>33</v>
      </c>
    </row>
    <row r="2435" spans="1:11" ht="58" thickBot="1">
      <c r="A2435" t="str">
        <f t="shared" si="131"/>
        <v/>
      </c>
      <c r="B2435" s="119"/>
      <c r="C2435" s="58"/>
      <c r="G2435" s="106"/>
      <c r="H2435" s="106"/>
      <c r="I2435" s="110"/>
      <c r="K2435" s="54" t="s">
        <v>695</v>
      </c>
    </row>
    <row r="2436" spans="1:11" ht="20" thickBot="1">
      <c r="A2436" t="str">
        <f t="shared" si="131"/>
        <v>Net profit margin</v>
      </c>
      <c r="B2436" s="119"/>
      <c r="C2436" s="58" t="s">
        <v>658</v>
      </c>
      <c r="G2436" s="106" t="str">
        <f>LEFT(E2436,I2436-1)</f>
        <v/>
      </c>
      <c r="H2436" s="106" t="str">
        <f>RIGHT(E2436,1)</f>
        <v/>
      </c>
      <c r="I2436" s="110">
        <f>IF(FIND(H2436,E2436)=OR(1,2,3,4,5,6,7,8,9,0),FIND(H2436,E2436)+1,FIND(H2436,E2436))</f>
        <v>1</v>
      </c>
      <c r="J2436" s="4">
        <f>IF(H2436="B",G2436*1000000000,IF(H2436="M",G2436*1000000,E2436))</f>
        <v>0</v>
      </c>
      <c r="K2436" s="54" t="s">
        <v>696</v>
      </c>
    </row>
    <row r="2437" spans="1:11" ht="39" thickBot="1">
      <c r="A2437" t="str">
        <f t="shared" si="131"/>
        <v/>
      </c>
      <c r="B2437" s="119"/>
      <c r="C2437" s="58"/>
      <c r="G2437" s="106"/>
      <c r="H2437" s="106"/>
      <c r="I2437" s="110"/>
      <c r="K2437" s="54" t="s">
        <v>697</v>
      </c>
    </row>
    <row r="2438" spans="1:11" ht="20" thickBot="1">
      <c r="A2438" t="str">
        <f t="shared" si="131"/>
        <v>EPS</v>
      </c>
      <c r="B2438" s="119"/>
      <c r="C2438" s="58" t="s">
        <v>113</v>
      </c>
      <c r="G2438" s="106" t="str">
        <f>LEFT(E2438,I2438-1)</f>
        <v/>
      </c>
      <c r="H2438" s="106" t="str">
        <f>RIGHT(E2438,1)</f>
        <v/>
      </c>
      <c r="I2438" s="110">
        <f>IF(FIND(H2438,E2438)=OR(1,2,3,4,5,6,7,8,9,0),FIND(H2438,E2438)+1,FIND(H2438,E2438))</f>
        <v>1</v>
      </c>
      <c r="J2438" s="4">
        <f>IF(H2438="B",G2438*1000000000,IF(H2438="M",G2438*1000000,E2438))</f>
        <v>0</v>
      </c>
      <c r="K2438" s="54" t="s">
        <v>698</v>
      </c>
    </row>
    <row r="2439" spans="1:11" ht="39" thickBot="1">
      <c r="A2439" t="str">
        <f t="shared" si="131"/>
        <v/>
      </c>
      <c r="B2439" s="119"/>
      <c r="C2439" s="58"/>
      <c r="G2439" s="106"/>
      <c r="H2439" s="106"/>
      <c r="I2439" s="110"/>
      <c r="K2439" s="54" t="s">
        <v>699</v>
      </c>
    </row>
    <row r="2440" spans="1:11" ht="20" thickBot="1">
      <c r="A2440" t="str">
        <f t="shared" si="131"/>
        <v>EBITDA</v>
      </c>
      <c r="B2440" s="119"/>
      <c r="C2440" s="58" t="s">
        <v>126</v>
      </c>
      <c r="G2440" s="106" t="str">
        <f>LEFT(E2440,I2440-1)</f>
        <v/>
      </c>
      <c r="H2440" s="106" t="str">
        <f>RIGHT(E2440,1)</f>
        <v/>
      </c>
      <c r="I2440" s="110">
        <f>IF(FIND(H2440,E2440)=OR(1,2,3,4,5,6,7,8,9,0),FIND(H2440,E2440)+1,FIND(H2440,E2440))</f>
        <v>1</v>
      </c>
      <c r="J2440" s="4">
        <f>IF(H2440="B",G2440*1000000000,IF(H2440="M",G2440*1000000,E2440))</f>
        <v>0</v>
      </c>
      <c r="K2440" s="54" t="s">
        <v>126</v>
      </c>
    </row>
    <row r="2441" spans="1:11" ht="77" thickBot="1">
      <c r="A2441" t="str">
        <f t="shared" si="131"/>
        <v/>
      </c>
      <c r="B2441" s="119"/>
      <c r="C2441" s="58"/>
      <c r="G2441" s="106"/>
      <c r="H2441" s="106"/>
      <c r="I2441" s="110"/>
      <c r="K2441" s="54" t="s">
        <v>700</v>
      </c>
    </row>
    <row r="2442" spans="1:11" ht="20" thickBot="1">
      <c r="A2442" t="str">
        <f t="shared" si="131"/>
        <v>Tax</v>
      </c>
      <c r="B2442" s="119"/>
      <c r="C2442" s="58" t="s">
        <v>725</v>
      </c>
      <c r="G2442" s="106" t="str">
        <f>LEFT(E2442,I2442-1)</f>
        <v/>
      </c>
      <c r="H2442" s="106" t="str">
        <f>RIGHT(E2442,1)</f>
        <v/>
      </c>
      <c r="I2442" s="110">
        <f>IF(FIND(H2442,E2442)=OR(1,2,3,4,5,6,7,8,9,0),FIND(H2442,E2442)+1,FIND(H2442,E2442))</f>
        <v>1</v>
      </c>
      <c r="J2442" s="4">
        <f>IF(H2442="B",G2442*1000000000,IF(H2442="M",G2442*1000000,E2442))</f>
        <v>0</v>
      </c>
      <c r="K2442" s="54" t="s">
        <v>701</v>
      </c>
    </row>
    <row r="2443" spans="1:11" ht="19" thickBot="1">
      <c r="A2443" t="str">
        <f t="shared" si="131"/>
        <v/>
      </c>
      <c r="B2443" s="119"/>
      <c r="C2443" s="58"/>
      <c r="G2443" s="107"/>
      <c r="H2443" s="107"/>
      <c r="I2443" s="111"/>
    </row>
    <row r="2444" spans="1:11">
      <c r="A2444" t="str">
        <f t="shared" si="131"/>
        <v/>
      </c>
      <c r="B2444" s="119"/>
      <c r="C2444" s="58"/>
    </row>
    <row r="2445" spans="1:11" ht="27" thickBot="1">
      <c r="A2445" t="str">
        <f t="shared" si="131"/>
        <v>Balance Sheet</v>
      </c>
      <c r="B2445" s="119"/>
      <c r="C2445" s="57" t="s">
        <v>706</v>
      </c>
      <c r="G2445" s="105"/>
      <c r="H2445" s="105"/>
      <c r="I2445" s="109"/>
    </row>
    <row r="2446" spans="1:11" ht="19" thickBot="1">
      <c r="A2446" t="str">
        <f t="shared" si="131"/>
        <v/>
      </c>
      <c r="B2446" s="119"/>
      <c r="C2446" s="58"/>
      <c r="G2446" s="105"/>
      <c r="H2446" s="105"/>
      <c r="I2446" s="109"/>
    </row>
    <row r="2447" spans="1:11" ht="20" thickBot="1">
      <c r="A2447" t="str">
        <f t="shared" si="131"/>
        <v>Cash and short-term investments</v>
      </c>
      <c r="B2447" s="119"/>
      <c r="C2447" s="58" t="s">
        <v>665</v>
      </c>
      <c r="G2447" s="106" t="str">
        <f>LEFT(E2447,I2447-1)</f>
        <v/>
      </c>
      <c r="H2447" s="106" t="str">
        <f>RIGHT(E2447,1)</f>
        <v/>
      </c>
      <c r="I2447" s="110">
        <f>IF(FIND(H2447,E2447)=OR(1,2,3,4,5,6,7,8,9,0),FIND(H2447,E2447)+1,FIND(H2447,E2447))</f>
        <v>1</v>
      </c>
      <c r="J2447" s="4">
        <f t="shared" ref="J2447:J2448" si="132">IF(H2447="B",G2447*1000000000,IF(H2447="M",G2447*1000000,E2447))</f>
        <v>0</v>
      </c>
      <c r="K2447" s="54" t="s">
        <v>702</v>
      </c>
    </row>
    <row r="2448" spans="1:11" ht="19" thickBot="1">
      <c r="A2448" t="str">
        <f t="shared" si="131"/>
        <v/>
      </c>
      <c r="B2448" s="119"/>
      <c r="C2448" s="58"/>
      <c r="G2448" s="106"/>
      <c r="H2448" s="106"/>
      <c r="I2448" s="110"/>
      <c r="J2448" s="4">
        <f t="shared" si="132"/>
        <v>0</v>
      </c>
    </row>
    <row r="2449" spans="1:11" ht="20" thickBot="1">
      <c r="A2449" t="str">
        <f t="shared" si="131"/>
        <v>Total assets</v>
      </c>
      <c r="B2449" s="119"/>
      <c r="C2449" s="58" t="s">
        <v>667</v>
      </c>
      <c r="G2449" s="106" t="str">
        <f>LEFT(E2449,I2449-1)</f>
        <v/>
      </c>
      <c r="H2449" s="106" t="str">
        <f>RIGHT(E2449,1)</f>
        <v/>
      </c>
      <c r="I2449" s="110">
        <f>IF(FIND(H2449,E2449)=OR(1,2,3,4,5,6,7,8,9,0),FIND(H2449,E2449)+1,FIND(H2449,E2449))</f>
        <v>1</v>
      </c>
      <c r="K2449" s="54" t="s">
        <v>703</v>
      </c>
    </row>
    <row r="2450" spans="1:11" ht="19" thickBot="1">
      <c r="A2450" t="str">
        <f t="shared" si="131"/>
        <v/>
      </c>
      <c r="B2450" s="119"/>
      <c r="C2450" s="58"/>
      <c r="G2450" s="106"/>
      <c r="H2450" s="106"/>
      <c r="I2450" s="110"/>
    </row>
    <row r="2451" spans="1:11" ht="20" thickBot="1">
      <c r="A2451" t="str">
        <f t="shared" si="131"/>
        <v>Total debt</v>
      </c>
      <c r="B2451" s="119"/>
      <c r="C2451" s="58" t="s">
        <v>723</v>
      </c>
      <c r="G2451" s="106" t="str">
        <f>LEFT(E2451,I2451-1)</f>
        <v/>
      </c>
      <c r="H2451" s="106" t="str">
        <f>RIGHT(E2451,1)</f>
        <v/>
      </c>
      <c r="I2451" s="110">
        <f>IF(FIND(H2451,E2451)=OR(1,2,3,4,5,6,7,8,9,0),FIND(H2451,E2451)+1,FIND(H2451,E2451))</f>
        <v>1</v>
      </c>
      <c r="J2451" s="4">
        <f>IF(H2451="B",G2451*1000000000,IF(H2451="M",G2451*1000000,E2451))</f>
        <v>0</v>
      </c>
      <c r="K2451" s="54" t="s">
        <v>704</v>
      </c>
    </row>
    <row r="2452" spans="1:11" ht="19" thickBot="1">
      <c r="A2452" t="str">
        <f t="shared" si="131"/>
        <v/>
      </c>
      <c r="B2452" s="119"/>
      <c r="C2452" s="58"/>
      <c r="G2452" s="106"/>
      <c r="H2452" s="106"/>
      <c r="I2452" s="110"/>
    </row>
    <row r="2453" spans="1:11" ht="20" thickBot="1">
      <c r="A2453" t="str">
        <f t="shared" si="131"/>
        <v>Total equity</v>
      </c>
      <c r="B2453" s="119"/>
      <c r="C2453" s="58" t="s">
        <v>671</v>
      </c>
      <c r="G2453" s="106" t="str">
        <f>LEFT(E2453,I2453-1)</f>
        <v/>
      </c>
      <c r="H2453" s="106" t="str">
        <f>RIGHT(E2453,1)</f>
        <v/>
      </c>
      <c r="I2453" s="110">
        <f>IF(FIND(H2453,E2453)=OR(1,2,3,4,5,6,7,8,9,0),FIND(H2453,E2453)+1,FIND(H2453,E2453))</f>
        <v>1</v>
      </c>
      <c r="J2453" s="4">
        <f>IF(H2453="B",G2453*1000000000,IF(H2453="M",G2453*1000000,E2453))</f>
        <v>0</v>
      </c>
      <c r="K2453" s="54" t="s">
        <v>713</v>
      </c>
    </row>
    <row r="2454" spans="1:11" ht="19" thickBot="1">
      <c r="A2454" t="str">
        <f t="shared" si="131"/>
        <v/>
      </c>
      <c r="B2454" s="119"/>
      <c r="C2454" s="58"/>
      <c r="G2454" s="107"/>
      <c r="H2454" s="107"/>
      <c r="I2454" s="111"/>
    </row>
    <row r="2455" spans="1:11" ht="20" thickBot="1">
      <c r="A2455" t="str">
        <f t="shared" si="131"/>
        <v>Shares outstanding</v>
      </c>
      <c r="B2455" s="119"/>
      <c r="C2455" s="58" t="s">
        <v>673</v>
      </c>
      <c r="G2455" s="106" t="str">
        <f>LEFT(E2455,I2455-1)</f>
        <v/>
      </c>
      <c r="H2455" s="106" t="str">
        <f>RIGHT(E2455,1)</f>
        <v/>
      </c>
      <c r="I2455" s="110">
        <f>IF(FIND(H2455,E2455)=OR(1,2,3,4,5,6,7,8,9,0),FIND(H2455,E2455)+1,FIND(H2455,E2455))</f>
        <v>1</v>
      </c>
      <c r="J2455" s="4">
        <f>IF(H2455="B",G2455*1000000000,IF(H2455="M",G2455*1000000,E2455))</f>
        <v>0</v>
      </c>
      <c r="K2455" s="54" t="s">
        <v>714</v>
      </c>
    </row>
    <row r="2456" spans="1:11" ht="19" thickBot="1">
      <c r="A2456" t="str">
        <f t="shared" si="131"/>
        <v/>
      </c>
      <c r="B2456" s="119"/>
      <c r="C2456" s="58"/>
      <c r="G2456" s="107"/>
      <c r="H2456" s="107"/>
      <c r="I2456" s="111"/>
    </row>
    <row r="2457" spans="1:11" ht="20" thickBot="1">
      <c r="A2457" t="str">
        <f t="shared" si="131"/>
        <v>P/BV</v>
      </c>
      <c r="B2457" s="119"/>
      <c r="C2457" s="58" t="s">
        <v>105</v>
      </c>
      <c r="G2457" s="106" t="str">
        <f>LEFT(E2457,I2457-1)</f>
        <v/>
      </c>
      <c r="H2457" s="106" t="str">
        <f>RIGHT(E2457,1)</f>
        <v/>
      </c>
      <c r="I2457" s="110">
        <f>IF(FIND(H2457,E2457)=OR(1,2,3,4,5,6,7,8,9,0),FIND(H2457,E2457)+1,FIND(H2457,E2457))</f>
        <v>1</v>
      </c>
      <c r="J2457" s="4">
        <f>IF(H2457="B",G2457*1000000000,IF(H2457="M",G2457*1000000,E2457))</f>
        <v>0</v>
      </c>
      <c r="K2457" s="54" t="s">
        <v>715</v>
      </c>
    </row>
    <row r="2458" spans="1:11" ht="19" thickBot="1">
      <c r="A2458" t="str">
        <f t="shared" si="131"/>
        <v/>
      </c>
      <c r="B2458" s="119"/>
      <c r="C2458" s="58"/>
      <c r="G2458" s="107"/>
      <c r="H2458" s="107"/>
      <c r="I2458" s="111"/>
    </row>
    <row r="2459" spans="1:11" ht="20" thickBot="1">
      <c r="A2459" t="str">
        <f t="shared" si="131"/>
        <v>Return on assets</v>
      </c>
      <c r="B2459" s="119"/>
      <c r="C2459" s="58" t="s">
        <v>677</v>
      </c>
      <c r="G2459" s="106" t="str">
        <f>LEFT(E2459,I2459-1)</f>
        <v/>
      </c>
      <c r="H2459" s="106" t="str">
        <f>RIGHT(E2459,1)</f>
        <v/>
      </c>
      <c r="I2459" s="110">
        <f>IF(FIND(H2459,E2459)=OR(1,2,3,4,5,6,7,8,9,0),FIND(H2459,E2459)+1,FIND(H2459,E2459))</f>
        <v>1</v>
      </c>
      <c r="J2459" s="4">
        <f>IF(H2459="B",G2459*1000000000,IF(H2459="M",G2459*1000000,E2459))</f>
        <v>0</v>
      </c>
      <c r="K2459" s="54" t="s">
        <v>716</v>
      </c>
    </row>
    <row r="2460" spans="1:11" ht="19" thickBot="1">
      <c r="A2460" t="str">
        <f t="shared" si="131"/>
        <v/>
      </c>
      <c r="B2460" s="119"/>
      <c r="C2460" s="58"/>
      <c r="G2460" s="107"/>
      <c r="H2460" s="107"/>
      <c r="I2460" s="111"/>
    </row>
    <row r="2461" spans="1:11" ht="20" thickBot="1">
      <c r="A2461" t="str">
        <f t="shared" si="131"/>
        <v>Return on capital</v>
      </c>
      <c r="B2461" s="119"/>
      <c r="C2461" s="58" t="s">
        <v>679</v>
      </c>
      <c r="G2461" s="106" t="str">
        <f>LEFT(E2461,I2461-1)</f>
        <v/>
      </c>
      <c r="H2461" s="106" t="str">
        <f>RIGHT(E2461,1)</f>
        <v/>
      </c>
      <c r="I2461" s="110">
        <f>IF(FIND(H2461,E2461)=OR(1,2,3,4,5,6,7,8,9,0),FIND(H2461,E2461)+1,FIND(H2461,E2461))</f>
        <v>1</v>
      </c>
      <c r="J2461" s="4">
        <f>IF(H2461="B",G2461*1000000000,IF(H2461="M",G2461*1000000,E2461))</f>
        <v>0</v>
      </c>
      <c r="K2461" s="54" t="s">
        <v>717</v>
      </c>
    </row>
    <row r="2462" spans="1:11" ht="19" thickBot="1">
      <c r="A2462" t="str">
        <f t="shared" si="131"/>
        <v/>
      </c>
      <c r="B2462" s="119"/>
      <c r="C2462" s="58"/>
      <c r="G2462" s="107"/>
      <c r="H2462" s="107"/>
      <c r="I2462" s="111"/>
    </row>
    <row r="2463" spans="1:11">
      <c r="A2463" t="str">
        <f t="shared" si="131"/>
        <v/>
      </c>
      <c r="B2463" s="119"/>
      <c r="C2463" s="58"/>
    </row>
    <row r="2464" spans="1:11" ht="27" thickBot="1">
      <c r="A2464" t="str">
        <f t="shared" si="131"/>
        <v>Cash Flow</v>
      </c>
      <c r="B2464" s="119"/>
      <c r="C2464" s="57" t="s">
        <v>707</v>
      </c>
      <c r="G2464" s="105"/>
      <c r="H2464" s="105"/>
      <c r="I2464" s="109"/>
    </row>
    <row r="2465" spans="1:11" ht="19" thickBot="1">
      <c r="A2465" t="str">
        <f t="shared" si="131"/>
        <v/>
      </c>
      <c r="B2465" s="119"/>
      <c r="C2465" s="58"/>
      <c r="G2465" s="105"/>
      <c r="H2465" s="105"/>
      <c r="I2465" s="109"/>
    </row>
    <row r="2466" spans="1:11" ht="20" thickBot="1">
      <c r="A2466" t="str">
        <f t="shared" si="131"/>
        <v>Net income</v>
      </c>
      <c r="B2466" s="119"/>
      <c r="C2466" s="58" t="s">
        <v>656</v>
      </c>
      <c r="G2466" s="106" t="str">
        <f>LEFT(E2466,I2466-1)</f>
        <v/>
      </c>
      <c r="H2466" s="106" t="str">
        <f>RIGHT(E2466,1)</f>
        <v/>
      </c>
      <c r="I2466" s="110">
        <f>IF(FIND(H2466,E2466)=OR(1,2,3,4,5,6,7,8,9,0),FIND(H2466,E2466)+1,FIND(H2466,E2466))</f>
        <v>1</v>
      </c>
      <c r="J2466" s="4">
        <f>IF(H2466="B",G2466*1000000000,IF(H2466="M",G2466*1000000,E2466))</f>
        <v>0</v>
      </c>
      <c r="K2466" s="54" t="s">
        <v>33</v>
      </c>
    </row>
    <row r="2467" spans="1:11" ht="19" thickBot="1">
      <c r="A2467" t="str">
        <f t="shared" si="131"/>
        <v/>
      </c>
      <c r="B2467" s="119"/>
      <c r="C2467" s="58"/>
      <c r="G2467" s="106"/>
      <c r="H2467" s="106"/>
      <c r="I2467" s="110"/>
    </row>
    <row r="2468" spans="1:11" ht="20" thickBot="1">
      <c r="A2468" t="str">
        <f t="shared" si="131"/>
        <v>Cash from operations</v>
      </c>
      <c r="B2468" s="119"/>
      <c r="C2468" s="58" t="s">
        <v>681</v>
      </c>
      <c r="G2468" s="106" t="str">
        <f>LEFT(E2468,I2468-1)</f>
        <v/>
      </c>
      <c r="H2468" s="106" t="str">
        <f>RIGHT(E2468,1)</f>
        <v/>
      </c>
      <c r="I2468" s="110">
        <f>IF(FIND(H2468,E2468)=OR(1,2,3,4,5,6,7,8,9,0),FIND(H2468,E2468)+1,FIND(H2468,E2468))</f>
        <v>1</v>
      </c>
      <c r="J2468" s="4">
        <f>IF(H2468="B",G2468*1000000000,IF(H2468="M",G2468*1000000,E2468))</f>
        <v>0</v>
      </c>
      <c r="K2468" s="54" t="s">
        <v>718</v>
      </c>
    </row>
    <row r="2469" spans="1:11" ht="19" thickBot="1">
      <c r="A2469" t="str">
        <f t="shared" si="131"/>
        <v/>
      </c>
      <c r="B2469" s="119"/>
      <c r="C2469" s="58"/>
      <c r="G2469" s="106"/>
      <c r="H2469" s="106"/>
      <c r="I2469" s="110"/>
    </row>
    <row r="2470" spans="1:11" ht="20" thickBot="1">
      <c r="A2470" t="str">
        <f t="shared" si="131"/>
        <v>Cash from investing</v>
      </c>
      <c r="B2470" s="119"/>
      <c r="C2470" s="58" t="s">
        <v>683</v>
      </c>
      <c r="G2470" s="106" t="str">
        <f>LEFT(E2470,I2470-1)</f>
        <v/>
      </c>
      <c r="H2470" s="106" t="str">
        <f>RIGHT(E2470,1)</f>
        <v/>
      </c>
      <c r="I2470" s="110">
        <f>IF(FIND(H2470,E2470)=OR(1,2,3,4,5,6,7,8,9,0),FIND(H2470,E2470)+1,FIND(H2470,E2470))</f>
        <v>1</v>
      </c>
      <c r="J2470" s="4">
        <f>IF(H2470="B",G2470*1000000000,IF(H2470="M",G2470*1000000,E2470))</f>
        <v>0</v>
      </c>
      <c r="K2470" s="54" t="s">
        <v>719</v>
      </c>
    </row>
    <row r="2471" spans="1:11" ht="19" thickBot="1">
      <c r="A2471" t="str">
        <f t="shared" si="131"/>
        <v/>
      </c>
      <c r="B2471" s="119"/>
      <c r="C2471" s="58"/>
      <c r="G2471" s="106"/>
      <c r="H2471" s="106"/>
      <c r="I2471" s="110"/>
    </row>
    <row r="2472" spans="1:11" ht="20" thickBot="1">
      <c r="A2472" t="str">
        <f t="shared" si="131"/>
        <v>Cash from financing</v>
      </c>
      <c r="B2472" s="119"/>
      <c r="C2472" s="58" t="s">
        <v>685</v>
      </c>
      <c r="G2472" s="106" t="str">
        <f>LEFT(E2472,I2472-1)</f>
        <v/>
      </c>
      <c r="H2472" s="106" t="str">
        <f>RIGHT(E2472,1)</f>
        <v/>
      </c>
      <c r="I2472" s="110">
        <f>IF(FIND(H2472,E2472)=OR(1,2,3,4,5,6,7,8,9,0),FIND(H2472,E2472)+1,FIND(H2472,E2472))</f>
        <v>1</v>
      </c>
      <c r="J2472" s="4">
        <f>IF(H2472="B",G2472*1000000000,IF(H2472="M",G2472*1000000,E2472))</f>
        <v>0</v>
      </c>
      <c r="K2472" s="54" t="s">
        <v>720</v>
      </c>
    </row>
    <row r="2473" spans="1:11" ht="19" thickBot="1">
      <c r="A2473" t="str">
        <f t="shared" si="131"/>
        <v/>
      </c>
      <c r="B2473" s="119"/>
      <c r="C2473" s="58"/>
      <c r="G2473" s="106"/>
      <c r="H2473" s="106"/>
      <c r="I2473" s="110"/>
    </row>
    <row r="2474" spans="1:11" ht="20" thickBot="1">
      <c r="A2474" t="str">
        <f t="shared" si="131"/>
        <v>Net change in cash</v>
      </c>
      <c r="B2474" s="119"/>
      <c r="C2474" s="58" t="s">
        <v>687</v>
      </c>
      <c r="G2474" s="106" t="str">
        <f>LEFT(E2474,I2474-1)</f>
        <v/>
      </c>
      <c r="H2474" s="106" t="str">
        <f>RIGHT(E2474,1)</f>
        <v/>
      </c>
      <c r="I2474" s="110">
        <f>IF(FIND(H2474,E2474)=OR(1,2,3,4,5,6,7,8,9,0),FIND(H2474,E2474)+1,FIND(H2474,E2474))</f>
        <v>1</v>
      </c>
      <c r="J2474" s="4">
        <f>IF(H2474="B",G2474*1000000000,IF(H2474="M",G2474*1000000,E2474))</f>
        <v>0</v>
      </c>
      <c r="K2474" s="54" t="s">
        <v>721</v>
      </c>
    </row>
    <row r="2475" spans="1:11" ht="19" thickBot="1">
      <c r="A2475" t="str">
        <f t="shared" si="131"/>
        <v/>
      </c>
      <c r="B2475" s="119"/>
      <c r="C2475" s="58"/>
      <c r="G2475" s="106"/>
      <c r="H2475" s="106"/>
      <c r="I2475" s="110"/>
    </row>
    <row r="2476" spans="1:11" ht="19">
      <c r="A2476" t="str">
        <f t="shared" si="131"/>
        <v>Free cash flow</v>
      </c>
      <c r="B2476" s="119"/>
      <c r="C2476" s="58" t="s">
        <v>689</v>
      </c>
      <c r="G2476" s="106" t="str">
        <f>LEFT(E2476,I2476-1)</f>
        <v/>
      </c>
      <c r="H2476" s="106" t="str">
        <f>RIGHT(E2476,1)</f>
        <v/>
      </c>
      <c r="I2476" s="110">
        <f>IF(FIND(H2476,E2476)=OR(1,2,3,4,5,6,7,8,9,0),FIND(H2476,E2476)+1,FIND(H2476,E2476))</f>
        <v>1</v>
      </c>
      <c r="J2476" s="4">
        <f>IF(H2476="B",G2476*1000000000,IF(H2476="M",G2476*1000000,E2476))</f>
        <v>0</v>
      </c>
      <c r="K2476" s="54" t="s">
        <v>722</v>
      </c>
    </row>
    <row r="2477" spans="1:11">
      <c r="A2477" t="str">
        <f t="shared" si="131"/>
        <v/>
      </c>
      <c r="B2477" s="119"/>
    </row>
    <row r="2480" spans="1:11" ht="28">
      <c r="C2480" s="118"/>
    </row>
    <row r="2481" spans="1:11">
      <c r="D2481" s="119"/>
    </row>
    <row r="2483" spans="1:11" ht="27" thickBot="1">
      <c r="A2483" t="str">
        <f t="shared" ref="A2483:A2532" si="133">_xlfn.CONCAT(B2483,C2483)</f>
        <v>Income Statement</v>
      </c>
      <c r="B2483" s="119"/>
      <c r="C2483" s="57" t="s">
        <v>705</v>
      </c>
      <c r="D2483" s="120"/>
    </row>
    <row r="2484" spans="1:11" ht="19" thickBot="1">
      <c r="A2484" t="str">
        <f t="shared" si="133"/>
        <v/>
      </c>
      <c r="B2484" s="119"/>
      <c r="C2484" s="58"/>
    </row>
    <row r="2485" spans="1:11" ht="20" thickBot="1">
      <c r="A2485" t="str">
        <f t="shared" si="133"/>
        <v>Sales</v>
      </c>
      <c r="B2485" s="119"/>
      <c r="C2485" s="58" t="s">
        <v>124</v>
      </c>
      <c r="G2485" s="106" t="str">
        <f>LEFT(E2485,I2485-1)</f>
        <v/>
      </c>
      <c r="H2485" s="106" t="str">
        <f>RIGHT(E2485,1)</f>
        <v/>
      </c>
      <c r="I2485" s="110">
        <f>IF(FIND(H2485,E2485)=OR(1,2,3,4,5,6,7,8,9,0),FIND(H2485,E2485)+1,FIND(H2485,E2485))</f>
        <v>1</v>
      </c>
      <c r="J2485" s="4">
        <f>IF(H2485="B",G2485*1000000000,IF(H2485="M",G2485*1000000,E2485))</f>
        <v>0</v>
      </c>
      <c r="K2485" s="54" t="s">
        <v>691</v>
      </c>
    </row>
    <row r="2486" spans="1:11" ht="58" thickBot="1">
      <c r="A2486" t="str">
        <f t="shared" si="133"/>
        <v/>
      </c>
      <c r="B2486" s="119"/>
      <c r="C2486" s="58"/>
      <c r="G2486" s="106"/>
      <c r="H2486" s="106"/>
      <c r="I2486" s="110"/>
      <c r="K2486" s="54" t="s">
        <v>692</v>
      </c>
    </row>
    <row r="2487" spans="1:11" ht="20" thickBot="1">
      <c r="A2487" t="str">
        <f t="shared" si="133"/>
        <v>Operating expense</v>
      </c>
      <c r="B2487" s="119"/>
      <c r="C2487" s="58" t="s">
        <v>654</v>
      </c>
      <c r="G2487" s="106" t="str">
        <f>LEFT(E2487,I2487-1)</f>
        <v/>
      </c>
      <c r="H2487" s="106" t="str">
        <f>RIGHT(E2487,1)</f>
        <v/>
      </c>
      <c r="I2487" s="110">
        <f>IF(FIND(H2487,E2487)=OR(1,2,3,4,5,6,7,8,9,0),FIND(H2487,E2487)+1,FIND(H2487,E2487))</f>
        <v>1</v>
      </c>
      <c r="J2487" s="4">
        <f>IF(H2487="B",G2487*1000000000,IF(H2487="M",G2487*1000000,E2487))</f>
        <v>0</v>
      </c>
      <c r="K2487" s="54" t="s">
        <v>693</v>
      </c>
    </row>
    <row r="2488" spans="1:11" ht="20" thickBot="1">
      <c r="A2488" t="str">
        <f t="shared" si="133"/>
        <v/>
      </c>
      <c r="B2488" s="119"/>
      <c r="C2488" s="58"/>
      <c r="G2488" s="106"/>
      <c r="H2488" s="106"/>
      <c r="I2488" s="110"/>
      <c r="K2488" s="54" t="s">
        <v>694</v>
      </c>
    </row>
    <row r="2489" spans="1:11" ht="20" thickBot="1">
      <c r="A2489" t="str">
        <f t="shared" si="133"/>
        <v>Net income</v>
      </c>
      <c r="B2489" s="119"/>
      <c r="C2489" s="58" t="s">
        <v>656</v>
      </c>
      <c r="G2489" s="106" t="str">
        <f>LEFT(E2489,I2489-1)</f>
        <v/>
      </c>
      <c r="H2489" s="106" t="str">
        <f>RIGHT(E2489,1)</f>
        <v/>
      </c>
      <c r="I2489" s="110">
        <f>IF(FIND(H2489,E2489)=OR(1,2,3,4,5,6,7,8,9,0),FIND(H2489,E2489)+1,FIND(H2489,E2489))</f>
        <v>1</v>
      </c>
      <c r="J2489" s="4">
        <f>IF(H2489="B",G2489*1000000000,IF(H2489="M",G2489*1000000,E2489))</f>
        <v>0</v>
      </c>
      <c r="K2489" s="54" t="s">
        <v>33</v>
      </c>
    </row>
    <row r="2490" spans="1:11" ht="58" thickBot="1">
      <c r="A2490" t="str">
        <f t="shared" si="133"/>
        <v/>
      </c>
      <c r="B2490" s="119"/>
      <c r="C2490" s="58"/>
      <c r="G2490" s="106"/>
      <c r="H2490" s="106"/>
      <c r="I2490" s="110"/>
      <c r="K2490" s="54" t="s">
        <v>695</v>
      </c>
    </row>
    <row r="2491" spans="1:11" ht="20" thickBot="1">
      <c r="A2491" t="str">
        <f t="shared" si="133"/>
        <v>Net profit margin</v>
      </c>
      <c r="B2491" s="119"/>
      <c r="C2491" s="58" t="s">
        <v>658</v>
      </c>
      <c r="G2491" s="106" t="str">
        <f>LEFT(E2491,I2491-1)</f>
        <v/>
      </c>
      <c r="H2491" s="106" t="str">
        <f>RIGHT(E2491,1)</f>
        <v/>
      </c>
      <c r="I2491" s="110">
        <f>IF(FIND(H2491,E2491)=OR(1,2,3,4,5,6,7,8,9,0),FIND(H2491,E2491)+1,FIND(H2491,E2491))</f>
        <v>1</v>
      </c>
      <c r="J2491" s="4">
        <f>IF(H2491="B",G2491*1000000000,IF(H2491="M",G2491*1000000,E2491))</f>
        <v>0</v>
      </c>
      <c r="K2491" s="54" t="s">
        <v>696</v>
      </c>
    </row>
    <row r="2492" spans="1:11" ht="39" thickBot="1">
      <c r="A2492" t="str">
        <f t="shared" si="133"/>
        <v/>
      </c>
      <c r="B2492" s="119"/>
      <c r="C2492" s="58"/>
      <c r="G2492" s="106"/>
      <c r="H2492" s="106"/>
      <c r="I2492" s="110"/>
      <c r="K2492" s="54" t="s">
        <v>697</v>
      </c>
    </row>
    <row r="2493" spans="1:11" ht="20" thickBot="1">
      <c r="A2493" t="str">
        <f t="shared" si="133"/>
        <v>EPS</v>
      </c>
      <c r="B2493" s="119"/>
      <c r="C2493" s="58" t="s">
        <v>113</v>
      </c>
      <c r="G2493" s="106" t="str">
        <f>LEFT(E2493,I2493-1)</f>
        <v/>
      </c>
      <c r="H2493" s="106" t="str">
        <f>RIGHT(E2493,1)</f>
        <v/>
      </c>
      <c r="I2493" s="110">
        <f>IF(FIND(H2493,E2493)=OR(1,2,3,4,5,6,7,8,9,0),FIND(H2493,E2493)+1,FIND(H2493,E2493))</f>
        <v>1</v>
      </c>
      <c r="J2493" s="4">
        <f>IF(H2493="B",G2493*1000000000,IF(H2493="M",G2493*1000000,E2493))</f>
        <v>0</v>
      </c>
      <c r="K2493" s="54" t="s">
        <v>698</v>
      </c>
    </row>
    <row r="2494" spans="1:11" ht="39" thickBot="1">
      <c r="A2494" t="str">
        <f t="shared" si="133"/>
        <v/>
      </c>
      <c r="B2494" s="119"/>
      <c r="C2494" s="58"/>
      <c r="G2494" s="106"/>
      <c r="H2494" s="106"/>
      <c r="I2494" s="110"/>
      <c r="K2494" s="54" t="s">
        <v>699</v>
      </c>
    </row>
    <row r="2495" spans="1:11" ht="20" thickBot="1">
      <c r="A2495" t="str">
        <f t="shared" si="133"/>
        <v>EBITDA</v>
      </c>
      <c r="B2495" s="119"/>
      <c r="C2495" s="58" t="s">
        <v>126</v>
      </c>
      <c r="G2495" s="106" t="str">
        <f>LEFT(E2495,I2495-1)</f>
        <v/>
      </c>
      <c r="H2495" s="106" t="str">
        <f>RIGHT(E2495,1)</f>
        <v/>
      </c>
      <c r="I2495" s="110">
        <f>IF(FIND(H2495,E2495)=OR(1,2,3,4,5,6,7,8,9,0),FIND(H2495,E2495)+1,FIND(H2495,E2495))</f>
        <v>1</v>
      </c>
      <c r="J2495" s="4">
        <f>IF(H2495="B",G2495*1000000000,IF(H2495="M",G2495*1000000,E2495))</f>
        <v>0</v>
      </c>
      <c r="K2495" s="54" t="s">
        <v>126</v>
      </c>
    </row>
    <row r="2496" spans="1:11" ht="77" thickBot="1">
      <c r="A2496" t="str">
        <f t="shared" si="133"/>
        <v/>
      </c>
      <c r="B2496" s="119"/>
      <c r="C2496" s="58"/>
      <c r="G2496" s="106"/>
      <c r="H2496" s="106"/>
      <c r="I2496" s="110"/>
      <c r="K2496" s="54" t="s">
        <v>700</v>
      </c>
    </row>
    <row r="2497" spans="1:11" ht="20" thickBot="1">
      <c r="A2497" t="str">
        <f t="shared" si="133"/>
        <v>Tax</v>
      </c>
      <c r="B2497" s="119"/>
      <c r="C2497" s="58" t="s">
        <v>725</v>
      </c>
      <c r="G2497" s="106" t="str">
        <f>LEFT(E2497,I2497-1)</f>
        <v/>
      </c>
      <c r="H2497" s="106" t="str">
        <f>RIGHT(E2497,1)</f>
        <v/>
      </c>
      <c r="I2497" s="110">
        <f>IF(FIND(H2497,E2497)=OR(1,2,3,4,5,6,7,8,9,0),FIND(H2497,E2497)+1,FIND(H2497,E2497))</f>
        <v>1</v>
      </c>
      <c r="J2497" s="4">
        <f>IF(H2497="B",G2497*1000000000,IF(H2497="M",G2497*1000000,E2497))</f>
        <v>0</v>
      </c>
      <c r="K2497" s="54" t="s">
        <v>701</v>
      </c>
    </row>
    <row r="2498" spans="1:11" ht="19" thickBot="1">
      <c r="A2498" t="str">
        <f t="shared" si="133"/>
        <v/>
      </c>
      <c r="B2498" s="119"/>
      <c r="C2498" s="58"/>
      <c r="G2498" s="107"/>
      <c r="H2498" s="107"/>
      <c r="I2498" s="111"/>
    </row>
    <row r="2499" spans="1:11">
      <c r="A2499" t="str">
        <f t="shared" si="133"/>
        <v/>
      </c>
      <c r="B2499" s="119"/>
      <c r="C2499" s="58"/>
    </row>
    <row r="2500" spans="1:11" ht="27" thickBot="1">
      <c r="A2500" t="str">
        <f t="shared" si="133"/>
        <v>Balance Sheet</v>
      </c>
      <c r="B2500" s="119"/>
      <c r="C2500" s="57" t="s">
        <v>706</v>
      </c>
      <c r="G2500" s="105"/>
      <c r="H2500" s="105"/>
      <c r="I2500" s="109"/>
    </row>
    <row r="2501" spans="1:11" ht="19" thickBot="1">
      <c r="A2501" t="str">
        <f t="shared" si="133"/>
        <v/>
      </c>
      <c r="B2501" s="119"/>
      <c r="C2501" s="58"/>
      <c r="G2501" s="105"/>
      <c r="H2501" s="105"/>
      <c r="I2501" s="109"/>
    </row>
    <row r="2502" spans="1:11" ht="20" thickBot="1">
      <c r="A2502" t="str">
        <f t="shared" si="133"/>
        <v>Cash and short-term investments</v>
      </c>
      <c r="B2502" s="119"/>
      <c r="C2502" s="58" t="s">
        <v>665</v>
      </c>
      <c r="G2502" s="106" t="str">
        <f>LEFT(E2502,I2502-1)</f>
        <v/>
      </c>
      <c r="H2502" s="106" t="str">
        <f>RIGHT(E2502,1)</f>
        <v/>
      </c>
      <c r="I2502" s="110">
        <f>IF(FIND(H2502,E2502)=OR(1,2,3,4,5,6,7,8,9,0),FIND(H2502,E2502)+1,FIND(H2502,E2502))</f>
        <v>1</v>
      </c>
      <c r="J2502" s="4">
        <f t="shared" ref="J2502:J2503" si="134">IF(H2502="B",G2502*1000000000,IF(H2502="M",G2502*1000000,E2502))</f>
        <v>0</v>
      </c>
      <c r="K2502" s="54" t="s">
        <v>702</v>
      </c>
    </row>
    <row r="2503" spans="1:11" ht="19" thickBot="1">
      <c r="A2503" t="str">
        <f t="shared" si="133"/>
        <v/>
      </c>
      <c r="B2503" s="119"/>
      <c r="C2503" s="58"/>
      <c r="G2503" s="106"/>
      <c r="H2503" s="106"/>
      <c r="I2503" s="110"/>
      <c r="J2503" s="4">
        <f t="shared" si="134"/>
        <v>0</v>
      </c>
    </row>
    <row r="2504" spans="1:11" ht="20" thickBot="1">
      <c r="A2504" t="str">
        <f t="shared" si="133"/>
        <v>Total assets</v>
      </c>
      <c r="B2504" s="119"/>
      <c r="C2504" s="58" t="s">
        <v>667</v>
      </c>
      <c r="G2504" s="106" t="str">
        <f>LEFT(E2504,I2504-1)</f>
        <v/>
      </c>
      <c r="H2504" s="106" t="str">
        <f>RIGHT(E2504,1)</f>
        <v/>
      </c>
      <c r="I2504" s="110">
        <f>IF(FIND(H2504,E2504)=OR(1,2,3,4,5,6,7,8,9,0),FIND(H2504,E2504)+1,FIND(H2504,E2504))</f>
        <v>1</v>
      </c>
      <c r="K2504" s="54" t="s">
        <v>703</v>
      </c>
    </row>
    <row r="2505" spans="1:11" ht="19" thickBot="1">
      <c r="A2505" t="str">
        <f t="shared" si="133"/>
        <v/>
      </c>
      <c r="B2505" s="119"/>
      <c r="C2505" s="58"/>
      <c r="G2505" s="106"/>
      <c r="H2505" s="106"/>
      <c r="I2505" s="110"/>
    </row>
    <row r="2506" spans="1:11" ht="20" thickBot="1">
      <c r="A2506" t="str">
        <f t="shared" si="133"/>
        <v>Total debt</v>
      </c>
      <c r="B2506" s="119"/>
      <c r="C2506" s="58" t="s">
        <v>723</v>
      </c>
      <c r="G2506" s="106" t="str">
        <f>LEFT(E2506,I2506-1)</f>
        <v/>
      </c>
      <c r="H2506" s="106" t="str">
        <f>RIGHT(E2506,1)</f>
        <v/>
      </c>
      <c r="I2506" s="110">
        <f>IF(FIND(H2506,E2506)=OR(1,2,3,4,5,6,7,8,9,0),FIND(H2506,E2506)+1,FIND(H2506,E2506))</f>
        <v>1</v>
      </c>
      <c r="J2506" s="4">
        <f>IF(H2506="B",G2506*1000000000,IF(H2506="M",G2506*1000000,E2506))</f>
        <v>0</v>
      </c>
      <c r="K2506" s="54" t="s">
        <v>704</v>
      </c>
    </row>
    <row r="2507" spans="1:11" ht="19" thickBot="1">
      <c r="A2507" t="str">
        <f t="shared" si="133"/>
        <v/>
      </c>
      <c r="B2507" s="119"/>
      <c r="C2507" s="58"/>
      <c r="G2507" s="106"/>
      <c r="H2507" s="106"/>
      <c r="I2507" s="110"/>
    </row>
    <row r="2508" spans="1:11" ht="20" thickBot="1">
      <c r="A2508" t="str">
        <f t="shared" si="133"/>
        <v>Total equity</v>
      </c>
      <c r="B2508" s="119"/>
      <c r="C2508" s="58" t="s">
        <v>671</v>
      </c>
      <c r="G2508" s="106" t="str">
        <f>LEFT(E2508,I2508-1)</f>
        <v/>
      </c>
      <c r="H2508" s="106" t="str">
        <f>RIGHT(E2508,1)</f>
        <v/>
      </c>
      <c r="I2508" s="110">
        <f>IF(FIND(H2508,E2508)=OR(1,2,3,4,5,6,7,8,9,0),FIND(H2508,E2508)+1,FIND(H2508,E2508))</f>
        <v>1</v>
      </c>
      <c r="J2508" s="4">
        <f>IF(H2508="B",G2508*1000000000,IF(H2508="M",G2508*1000000,E2508))</f>
        <v>0</v>
      </c>
      <c r="K2508" s="54" t="s">
        <v>713</v>
      </c>
    </row>
    <row r="2509" spans="1:11" ht="19" thickBot="1">
      <c r="A2509" t="str">
        <f t="shared" si="133"/>
        <v/>
      </c>
      <c r="B2509" s="119"/>
      <c r="C2509" s="58"/>
      <c r="G2509" s="107"/>
      <c r="H2509" s="107"/>
      <c r="I2509" s="111"/>
    </row>
    <row r="2510" spans="1:11" ht="20" thickBot="1">
      <c r="A2510" t="str">
        <f t="shared" si="133"/>
        <v>Shares outstanding</v>
      </c>
      <c r="B2510" s="119"/>
      <c r="C2510" s="58" t="s">
        <v>673</v>
      </c>
      <c r="G2510" s="106" t="str">
        <f>LEFT(E2510,I2510-1)</f>
        <v/>
      </c>
      <c r="H2510" s="106" t="str">
        <f>RIGHT(E2510,1)</f>
        <v/>
      </c>
      <c r="I2510" s="110">
        <f>IF(FIND(H2510,E2510)=OR(1,2,3,4,5,6,7,8,9,0),FIND(H2510,E2510)+1,FIND(H2510,E2510))</f>
        <v>1</v>
      </c>
      <c r="J2510" s="4">
        <f>IF(H2510="B",G2510*1000000000,IF(H2510="M",G2510*1000000,E2510))</f>
        <v>0</v>
      </c>
      <c r="K2510" s="54" t="s">
        <v>714</v>
      </c>
    </row>
    <row r="2511" spans="1:11" ht="19" thickBot="1">
      <c r="A2511" t="str">
        <f t="shared" si="133"/>
        <v/>
      </c>
      <c r="B2511" s="119"/>
      <c r="C2511" s="58"/>
      <c r="G2511" s="107"/>
      <c r="H2511" s="107"/>
      <c r="I2511" s="111"/>
    </row>
    <row r="2512" spans="1:11" ht="20" thickBot="1">
      <c r="A2512" t="str">
        <f t="shared" si="133"/>
        <v>P/BV</v>
      </c>
      <c r="B2512" s="119"/>
      <c r="C2512" s="58" t="s">
        <v>105</v>
      </c>
      <c r="G2512" s="106" t="str">
        <f>LEFT(E2512,I2512-1)</f>
        <v/>
      </c>
      <c r="H2512" s="106" t="str">
        <f>RIGHT(E2512,1)</f>
        <v/>
      </c>
      <c r="I2512" s="110">
        <f>IF(FIND(H2512,E2512)=OR(1,2,3,4,5,6,7,8,9,0),FIND(H2512,E2512)+1,FIND(H2512,E2512))</f>
        <v>1</v>
      </c>
      <c r="J2512" s="4">
        <f>IF(H2512="B",G2512*1000000000,IF(H2512="M",G2512*1000000,E2512))</f>
        <v>0</v>
      </c>
      <c r="K2512" s="54" t="s">
        <v>715</v>
      </c>
    </row>
    <row r="2513" spans="1:11" ht="19" thickBot="1">
      <c r="A2513" t="str">
        <f t="shared" si="133"/>
        <v/>
      </c>
      <c r="B2513" s="119"/>
      <c r="C2513" s="58"/>
      <c r="G2513" s="107"/>
      <c r="H2513" s="107"/>
      <c r="I2513" s="111"/>
    </row>
    <row r="2514" spans="1:11" ht="20" thickBot="1">
      <c r="A2514" t="str">
        <f t="shared" si="133"/>
        <v>Return on assets</v>
      </c>
      <c r="B2514" s="119"/>
      <c r="C2514" s="58" t="s">
        <v>677</v>
      </c>
      <c r="G2514" s="106" t="str">
        <f>LEFT(E2514,I2514-1)</f>
        <v/>
      </c>
      <c r="H2514" s="106" t="str">
        <f>RIGHT(E2514,1)</f>
        <v/>
      </c>
      <c r="I2514" s="110">
        <f>IF(FIND(H2514,E2514)=OR(1,2,3,4,5,6,7,8,9,0),FIND(H2514,E2514)+1,FIND(H2514,E2514))</f>
        <v>1</v>
      </c>
      <c r="J2514" s="4">
        <f>IF(H2514="B",G2514*1000000000,IF(H2514="M",G2514*1000000,E2514))</f>
        <v>0</v>
      </c>
      <c r="K2514" s="54" t="s">
        <v>716</v>
      </c>
    </row>
    <row r="2515" spans="1:11" ht="19" thickBot="1">
      <c r="A2515" t="str">
        <f t="shared" si="133"/>
        <v/>
      </c>
      <c r="B2515" s="119"/>
      <c r="C2515" s="58"/>
      <c r="G2515" s="107"/>
      <c r="H2515" s="107"/>
      <c r="I2515" s="111"/>
    </row>
    <row r="2516" spans="1:11" ht="20" thickBot="1">
      <c r="A2516" t="str">
        <f t="shared" si="133"/>
        <v>Return on capital</v>
      </c>
      <c r="B2516" s="119"/>
      <c r="C2516" s="58" t="s">
        <v>679</v>
      </c>
      <c r="G2516" s="106" t="str">
        <f>LEFT(E2516,I2516-1)</f>
        <v/>
      </c>
      <c r="H2516" s="106" t="str">
        <f>RIGHT(E2516,1)</f>
        <v/>
      </c>
      <c r="I2516" s="110">
        <f>IF(FIND(H2516,E2516)=OR(1,2,3,4,5,6,7,8,9,0),FIND(H2516,E2516)+1,FIND(H2516,E2516))</f>
        <v>1</v>
      </c>
      <c r="J2516" s="4">
        <f>IF(H2516="B",G2516*1000000000,IF(H2516="M",G2516*1000000,E2516))</f>
        <v>0</v>
      </c>
      <c r="K2516" s="54" t="s">
        <v>717</v>
      </c>
    </row>
    <row r="2517" spans="1:11" ht="19" thickBot="1">
      <c r="A2517" t="str">
        <f t="shared" si="133"/>
        <v/>
      </c>
      <c r="B2517" s="119"/>
      <c r="C2517" s="58"/>
      <c r="G2517" s="107"/>
      <c r="H2517" s="107"/>
      <c r="I2517" s="111"/>
    </row>
    <row r="2518" spans="1:11">
      <c r="A2518" t="str">
        <f t="shared" si="133"/>
        <v/>
      </c>
      <c r="B2518" s="119"/>
      <c r="C2518" s="58"/>
    </row>
    <row r="2519" spans="1:11" ht="27" thickBot="1">
      <c r="A2519" t="str">
        <f t="shared" si="133"/>
        <v>Cash Flow</v>
      </c>
      <c r="B2519" s="119"/>
      <c r="C2519" s="57" t="s">
        <v>707</v>
      </c>
      <c r="G2519" s="105"/>
      <c r="H2519" s="105"/>
      <c r="I2519" s="109"/>
    </row>
    <row r="2520" spans="1:11" ht="19" thickBot="1">
      <c r="A2520" t="str">
        <f t="shared" si="133"/>
        <v/>
      </c>
      <c r="B2520" s="119"/>
      <c r="C2520" s="58"/>
      <c r="G2520" s="105"/>
      <c r="H2520" s="105"/>
      <c r="I2520" s="109"/>
    </row>
    <row r="2521" spans="1:11" ht="20" thickBot="1">
      <c r="A2521" t="str">
        <f t="shared" si="133"/>
        <v>Net income</v>
      </c>
      <c r="B2521" s="119"/>
      <c r="C2521" s="58" t="s">
        <v>656</v>
      </c>
      <c r="G2521" s="106" t="str">
        <f>LEFT(E2521,I2521-1)</f>
        <v/>
      </c>
      <c r="H2521" s="106" t="str">
        <f>RIGHT(E2521,1)</f>
        <v/>
      </c>
      <c r="I2521" s="110">
        <f>IF(FIND(H2521,E2521)=OR(1,2,3,4,5,6,7,8,9,0),FIND(H2521,E2521)+1,FIND(H2521,E2521))</f>
        <v>1</v>
      </c>
      <c r="J2521" s="4">
        <f>IF(H2521="B",G2521*1000000000,IF(H2521="M",G2521*1000000,E2521))</f>
        <v>0</v>
      </c>
      <c r="K2521" s="54" t="s">
        <v>33</v>
      </c>
    </row>
    <row r="2522" spans="1:11" ht="19" thickBot="1">
      <c r="A2522" t="str">
        <f t="shared" si="133"/>
        <v/>
      </c>
      <c r="B2522" s="119"/>
      <c r="C2522" s="58"/>
      <c r="G2522" s="106"/>
      <c r="H2522" s="106"/>
      <c r="I2522" s="110"/>
    </row>
    <row r="2523" spans="1:11" ht="20" thickBot="1">
      <c r="A2523" t="str">
        <f t="shared" si="133"/>
        <v>Cash from operations</v>
      </c>
      <c r="B2523" s="119"/>
      <c r="C2523" s="58" t="s">
        <v>681</v>
      </c>
      <c r="G2523" s="106" t="str">
        <f>LEFT(E2523,I2523-1)</f>
        <v/>
      </c>
      <c r="H2523" s="106" t="str">
        <f>RIGHT(E2523,1)</f>
        <v/>
      </c>
      <c r="I2523" s="110">
        <f>IF(FIND(H2523,E2523)=OR(1,2,3,4,5,6,7,8,9,0),FIND(H2523,E2523)+1,FIND(H2523,E2523))</f>
        <v>1</v>
      </c>
      <c r="J2523" s="4">
        <f>IF(H2523="B",G2523*1000000000,IF(H2523="M",G2523*1000000,E2523))</f>
        <v>0</v>
      </c>
      <c r="K2523" s="54" t="s">
        <v>718</v>
      </c>
    </row>
    <row r="2524" spans="1:11" ht="19" thickBot="1">
      <c r="A2524" t="str">
        <f t="shared" si="133"/>
        <v/>
      </c>
      <c r="B2524" s="119"/>
      <c r="C2524" s="58"/>
      <c r="G2524" s="106"/>
      <c r="H2524" s="106"/>
      <c r="I2524" s="110"/>
    </row>
    <row r="2525" spans="1:11" ht="20" thickBot="1">
      <c r="A2525" t="str">
        <f t="shared" si="133"/>
        <v>Cash from investing</v>
      </c>
      <c r="B2525" s="119"/>
      <c r="C2525" s="58" t="s">
        <v>683</v>
      </c>
      <c r="G2525" s="106" t="str">
        <f>LEFT(E2525,I2525-1)</f>
        <v/>
      </c>
      <c r="H2525" s="106" t="str">
        <f>RIGHT(E2525,1)</f>
        <v/>
      </c>
      <c r="I2525" s="110">
        <f>IF(FIND(H2525,E2525)=OR(1,2,3,4,5,6,7,8,9,0),FIND(H2525,E2525)+1,FIND(H2525,E2525))</f>
        <v>1</v>
      </c>
      <c r="J2525" s="4">
        <f>IF(H2525="B",G2525*1000000000,IF(H2525="M",G2525*1000000,E2525))</f>
        <v>0</v>
      </c>
      <c r="K2525" s="54" t="s">
        <v>719</v>
      </c>
    </row>
    <row r="2526" spans="1:11" ht="19" thickBot="1">
      <c r="A2526" t="str">
        <f t="shared" si="133"/>
        <v/>
      </c>
      <c r="B2526" s="119"/>
      <c r="C2526" s="58"/>
      <c r="G2526" s="106"/>
      <c r="H2526" s="106"/>
      <c r="I2526" s="110"/>
    </row>
    <row r="2527" spans="1:11" ht="20" thickBot="1">
      <c r="A2527" t="str">
        <f t="shared" si="133"/>
        <v>Cash from financing</v>
      </c>
      <c r="B2527" s="119"/>
      <c r="C2527" s="58" t="s">
        <v>685</v>
      </c>
      <c r="G2527" s="106" t="str">
        <f>LEFT(E2527,I2527-1)</f>
        <v/>
      </c>
      <c r="H2527" s="106" t="str">
        <f>RIGHT(E2527,1)</f>
        <v/>
      </c>
      <c r="I2527" s="110">
        <f>IF(FIND(H2527,E2527)=OR(1,2,3,4,5,6,7,8,9,0),FIND(H2527,E2527)+1,FIND(H2527,E2527))</f>
        <v>1</v>
      </c>
      <c r="J2527" s="4">
        <f>IF(H2527="B",G2527*1000000000,IF(H2527="M",G2527*1000000,E2527))</f>
        <v>0</v>
      </c>
      <c r="K2527" s="54" t="s">
        <v>720</v>
      </c>
    </row>
    <row r="2528" spans="1:11" ht="19" thickBot="1">
      <c r="A2528" t="str">
        <f t="shared" si="133"/>
        <v/>
      </c>
      <c r="B2528" s="119"/>
      <c r="C2528" s="58"/>
      <c r="G2528" s="106"/>
      <c r="H2528" s="106"/>
      <c r="I2528" s="110"/>
    </row>
    <row r="2529" spans="1:11" ht="20" thickBot="1">
      <c r="A2529" t="str">
        <f t="shared" si="133"/>
        <v>Net change in cash</v>
      </c>
      <c r="B2529" s="119"/>
      <c r="C2529" s="58" t="s">
        <v>687</v>
      </c>
      <c r="G2529" s="106" t="str">
        <f>LEFT(E2529,I2529-1)</f>
        <v/>
      </c>
      <c r="H2529" s="106" t="str">
        <f>RIGHT(E2529,1)</f>
        <v/>
      </c>
      <c r="I2529" s="110">
        <f>IF(FIND(H2529,E2529)=OR(1,2,3,4,5,6,7,8,9,0),FIND(H2529,E2529)+1,FIND(H2529,E2529))</f>
        <v>1</v>
      </c>
      <c r="J2529" s="4">
        <f>IF(H2529="B",G2529*1000000000,IF(H2529="M",G2529*1000000,E2529))</f>
        <v>0</v>
      </c>
      <c r="K2529" s="54" t="s">
        <v>721</v>
      </c>
    </row>
    <row r="2530" spans="1:11" ht="19" thickBot="1">
      <c r="A2530" t="str">
        <f t="shared" si="133"/>
        <v/>
      </c>
      <c r="B2530" s="119"/>
      <c r="C2530" s="58"/>
      <c r="G2530" s="106"/>
      <c r="H2530" s="106"/>
      <c r="I2530" s="110"/>
    </row>
    <row r="2531" spans="1:11" ht="19">
      <c r="A2531" t="str">
        <f t="shared" si="133"/>
        <v>Free cash flow</v>
      </c>
      <c r="B2531" s="119"/>
      <c r="C2531" s="58" t="s">
        <v>689</v>
      </c>
      <c r="G2531" s="106" t="str">
        <f>LEFT(E2531,I2531-1)</f>
        <v/>
      </c>
      <c r="H2531" s="106" t="str">
        <f>RIGHT(E2531,1)</f>
        <v/>
      </c>
      <c r="I2531" s="110">
        <f>IF(FIND(H2531,E2531)=OR(1,2,3,4,5,6,7,8,9,0),FIND(H2531,E2531)+1,FIND(H2531,E2531))</f>
        <v>1</v>
      </c>
      <c r="J2531" s="4">
        <f>IF(H2531="B",G2531*1000000000,IF(H2531="M",G2531*1000000,E2531))</f>
        <v>0</v>
      </c>
      <c r="K2531" s="54" t="s">
        <v>722</v>
      </c>
    </row>
    <row r="2532" spans="1:11">
      <c r="A2532" t="str">
        <f t="shared" si="133"/>
        <v/>
      </c>
      <c r="B2532" s="119"/>
    </row>
    <row r="2535" spans="1:11" ht="28">
      <c r="C2535" s="118"/>
    </row>
    <row r="2536" spans="1:11">
      <c r="D2536" s="119"/>
    </row>
    <row r="2538" spans="1:11" ht="27" thickBot="1">
      <c r="A2538" t="str">
        <f t="shared" ref="A2538:A2587" si="135">_xlfn.CONCAT(B2538,C2538)</f>
        <v>Income Statement</v>
      </c>
      <c r="B2538" s="119"/>
      <c r="C2538" s="57" t="s">
        <v>705</v>
      </c>
      <c r="D2538" s="120"/>
    </row>
    <row r="2539" spans="1:11" ht="19" thickBot="1">
      <c r="A2539" t="str">
        <f t="shared" si="135"/>
        <v/>
      </c>
      <c r="B2539" s="119"/>
      <c r="C2539" s="58"/>
    </row>
    <row r="2540" spans="1:11" ht="20" thickBot="1">
      <c r="A2540" t="str">
        <f t="shared" si="135"/>
        <v>Sales</v>
      </c>
      <c r="B2540" s="119"/>
      <c r="C2540" s="58" t="s">
        <v>124</v>
      </c>
      <c r="G2540" s="106" t="str">
        <f>LEFT(E2540,I2540-1)</f>
        <v/>
      </c>
      <c r="H2540" s="106" t="str">
        <f>RIGHT(E2540,1)</f>
        <v/>
      </c>
      <c r="I2540" s="110">
        <f>IF(FIND(H2540,E2540)=OR(1,2,3,4,5,6,7,8,9,0),FIND(H2540,E2540)+1,FIND(H2540,E2540))</f>
        <v>1</v>
      </c>
      <c r="J2540" s="4">
        <f>IF(H2540="B",G2540*1000000000,IF(H2540="M",G2540*1000000,E2540))</f>
        <v>0</v>
      </c>
      <c r="K2540" s="54" t="s">
        <v>691</v>
      </c>
    </row>
    <row r="2541" spans="1:11" ht="58" thickBot="1">
      <c r="A2541" t="str">
        <f t="shared" si="135"/>
        <v/>
      </c>
      <c r="B2541" s="119"/>
      <c r="C2541" s="58"/>
      <c r="G2541" s="106"/>
      <c r="H2541" s="106"/>
      <c r="I2541" s="110"/>
      <c r="K2541" s="54" t="s">
        <v>692</v>
      </c>
    </row>
    <row r="2542" spans="1:11" ht="20" thickBot="1">
      <c r="A2542" t="str">
        <f t="shared" si="135"/>
        <v>Operating expense</v>
      </c>
      <c r="B2542" s="119"/>
      <c r="C2542" s="58" t="s">
        <v>654</v>
      </c>
      <c r="G2542" s="106" t="str">
        <f>LEFT(E2542,I2542-1)</f>
        <v/>
      </c>
      <c r="H2542" s="106" t="str">
        <f>RIGHT(E2542,1)</f>
        <v/>
      </c>
      <c r="I2542" s="110">
        <f>IF(FIND(H2542,E2542)=OR(1,2,3,4,5,6,7,8,9,0),FIND(H2542,E2542)+1,FIND(H2542,E2542))</f>
        <v>1</v>
      </c>
      <c r="J2542" s="4">
        <f>IF(H2542="B",G2542*1000000000,IF(H2542="M",G2542*1000000,E2542))</f>
        <v>0</v>
      </c>
      <c r="K2542" s="54" t="s">
        <v>693</v>
      </c>
    </row>
    <row r="2543" spans="1:11" ht="20" thickBot="1">
      <c r="A2543" t="str">
        <f t="shared" si="135"/>
        <v/>
      </c>
      <c r="B2543" s="119"/>
      <c r="C2543" s="58"/>
      <c r="G2543" s="106"/>
      <c r="H2543" s="106"/>
      <c r="I2543" s="110"/>
      <c r="K2543" s="54" t="s">
        <v>694</v>
      </c>
    </row>
    <row r="2544" spans="1:11" ht="20" thickBot="1">
      <c r="A2544" t="str">
        <f t="shared" si="135"/>
        <v>Net income</v>
      </c>
      <c r="B2544" s="119"/>
      <c r="C2544" s="58" t="s">
        <v>656</v>
      </c>
      <c r="G2544" s="106" t="str">
        <f>LEFT(E2544,I2544-1)</f>
        <v/>
      </c>
      <c r="H2544" s="106" t="str">
        <f>RIGHT(E2544,1)</f>
        <v/>
      </c>
      <c r="I2544" s="110">
        <f>IF(FIND(H2544,E2544)=OR(1,2,3,4,5,6,7,8,9,0),FIND(H2544,E2544)+1,FIND(H2544,E2544))</f>
        <v>1</v>
      </c>
      <c r="J2544" s="4">
        <f>IF(H2544="B",G2544*1000000000,IF(H2544="M",G2544*1000000,E2544))</f>
        <v>0</v>
      </c>
      <c r="K2544" s="54" t="s">
        <v>33</v>
      </c>
    </row>
    <row r="2545" spans="1:11" ht="58" thickBot="1">
      <c r="A2545" t="str">
        <f t="shared" si="135"/>
        <v/>
      </c>
      <c r="B2545" s="119"/>
      <c r="C2545" s="58"/>
      <c r="G2545" s="106"/>
      <c r="H2545" s="106"/>
      <c r="I2545" s="110"/>
      <c r="K2545" s="54" t="s">
        <v>695</v>
      </c>
    </row>
    <row r="2546" spans="1:11" ht="20" thickBot="1">
      <c r="A2546" t="str">
        <f t="shared" si="135"/>
        <v>Net profit margin</v>
      </c>
      <c r="B2546" s="119"/>
      <c r="C2546" s="58" t="s">
        <v>658</v>
      </c>
      <c r="G2546" s="106" t="str">
        <f>LEFT(E2546,I2546-1)</f>
        <v/>
      </c>
      <c r="H2546" s="106" t="str">
        <f>RIGHT(E2546,1)</f>
        <v/>
      </c>
      <c r="I2546" s="110">
        <f>IF(FIND(H2546,E2546)=OR(1,2,3,4,5,6,7,8,9,0),FIND(H2546,E2546)+1,FIND(H2546,E2546))</f>
        <v>1</v>
      </c>
      <c r="J2546" s="4">
        <f>IF(H2546="B",G2546*1000000000,IF(H2546="M",G2546*1000000,E2546))</f>
        <v>0</v>
      </c>
      <c r="K2546" s="54" t="s">
        <v>696</v>
      </c>
    </row>
    <row r="2547" spans="1:11" ht="39" thickBot="1">
      <c r="A2547" t="str">
        <f t="shared" si="135"/>
        <v/>
      </c>
      <c r="B2547" s="119"/>
      <c r="C2547" s="58"/>
      <c r="G2547" s="106"/>
      <c r="H2547" s="106"/>
      <c r="I2547" s="110"/>
      <c r="K2547" s="54" t="s">
        <v>697</v>
      </c>
    </row>
    <row r="2548" spans="1:11" ht="20" thickBot="1">
      <c r="A2548" t="str">
        <f t="shared" si="135"/>
        <v>EPS</v>
      </c>
      <c r="B2548" s="119"/>
      <c r="C2548" s="58" t="s">
        <v>113</v>
      </c>
      <c r="G2548" s="106" t="str">
        <f>LEFT(E2548,I2548-1)</f>
        <v/>
      </c>
      <c r="H2548" s="106" t="str">
        <f>RIGHT(E2548,1)</f>
        <v/>
      </c>
      <c r="I2548" s="110">
        <f>IF(FIND(H2548,E2548)=OR(1,2,3,4,5,6,7,8,9,0),FIND(H2548,E2548)+1,FIND(H2548,E2548))</f>
        <v>1</v>
      </c>
      <c r="J2548" s="4">
        <f>IF(H2548="B",G2548*1000000000,IF(H2548="M",G2548*1000000,E2548))</f>
        <v>0</v>
      </c>
      <c r="K2548" s="54" t="s">
        <v>698</v>
      </c>
    </row>
    <row r="2549" spans="1:11" ht="39" thickBot="1">
      <c r="A2549" t="str">
        <f t="shared" si="135"/>
        <v/>
      </c>
      <c r="B2549" s="119"/>
      <c r="C2549" s="58"/>
      <c r="G2549" s="106"/>
      <c r="H2549" s="106"/>
      <c r="I2549" s="110"/>
      <c r="K2549" s="54" t="s">
        <v>699</v>
      </c>
    </row>
    <row r="2550" spans="1:11" ht="20" thickBot="1">
      <c r="A2550" t="str">
        <f t="shared" si="135"/>
        <v>EBITDA</v>
      </c>
      <c r="B2550" s="119"/>
      <c r="C2550" s="58" t="s">
        <v>126</v>
      </c>
      <c r="G2550" s="106" t="str">
        <f>LEFT(E2550,I2550-1)</f>
        <v/>
      </c>
      <c r="H2550" s="106" t="str">
        <f>RIGHT(E2550,1)</f>
        <v/>
      </c>
      <c r="I2550" s="110">
        <f>IF(FIND(H2550,E2550)=OR(1,2,3,4,5,6,7,8,9,0),FIND(H2550,E2550)+1,FIND(H2550,E2550))</f>
        <v>1</v>
      </c>
      <c r="J2550" s="4">
        <f>IF(H2550="B",G2550*1000000000,IF(H2550="M",G2550*1000000,E2550))</f>
        <v>0</v>
      </c>
      <c r="K2550" s="54" t="s">
        <v>126</v>
      </c>
    </row>
    <row r="2551" spans="1:11" ht="77" thickBot="1">
      <c r="A2551" t="str">
        <f t="shared" si="135"/>
        <v/>
      </c>
      <c r="B2551" s="119"/>
      <c r="C2551" s="58"/>
      <c r="G2551" s="106"/>
      <c r="H2551" s="106"/>
      <c r="I2551" s="110"/>
      <c r="K2551" s="54" t="s">
        <v>700</v>
      </c>
    </row>
    <row r="2552" spans="1:11" ht="20" thickBot="1">
      <c r="A2552" t="str">
        <f t="shared" si="135"/>
        <v>Tax</v>
      </c>
      <c r="B2552" s="119"/>
      <c r="C2552" s="58" t="s">
        <v>725</v>
      </c>
      <c r="G2552" s="106" t="str">
        <f>LEFT(E2552,I2552-1)</f>
        <v/>
      </c>
      <c r="H2552" s="106" t="str">
        <f>RIGHT(E2552,1)</f>
        <v/>
      </c>
      <c r="I2552" s="110">
        <f>IF(FIND(H2552,E2552)=OR(1,2,3,4,5,6,7,8,9,0),FIND(H2552,E2552)+1,FIND(H2552,E2552))</f>
        <v>1</v>
      </c>
      <c r="J2552" s="4">
        <f>IF(H2552="B",G2552*1000000000,IF(H2552="M",G2552*1000000,E2552))</f>
        <v>0</v>
      </c>
      <c r="K2552" s="54" t="s">
        <v>701</v>
      </c>
    </row>
    <row r="2553" spans="1:11" ht="19" thickBot="1">
      <c r="A2553" t="str">
        <f t="shared" si="135"/>
        <v/>
      </c>
      <c r="B2553" s="119"/>
      <c r="C2553" s="58"/>
      <c r="G2553" s="107"/>
      <c r="H2553" s="107"/>
      <c r="I2553" s="111"/>
    </row>
    <row r="2554" spans="1:11">
      <c r="A2554" t="str">
        <f t="shared" si="135"/>
        <v/>
      </c>
      <c r="B2554" s="119"/>
      <c r="C2554" s="58"/>
    </row>
    <row r="2555" spans="1:11" ht="27" thickBot="1">
      <c r="A2555" t="str">
        <f t="shared" si="135"/>
        <v>Balance Sheet</v>
      </c>
      <c r="B2555" s="119"/>
      <c r="C2555" s="57" t="s">
        <v>706</v>
      </c>
      <c r="G2555" s="105"/>
      <c r="H2555" s="105"/>
      <c r="I2555" s="109"/>
    </row>
    <row r="2556" spans="1:11" ht="19" thickBot="1">
      <c r="A2556" t="str">
        <f t="shared" si="135"/>
        <v/>
      </c>
      <c r="B2556" s="119"/>
      <c r="C2556" s="58"/>
      <c r="G2556" s="105"/>
      <c r="H2556" s="105"/>
      <c r="I2556" s="109"/>
    </row>
    <row r="2557" spans="1:11" ht="20" thickBot="1">
      <c r="A2557" t="str">
        <f t="shared" si="135"/>
        <v>Cash and short-term investments</v>
      </c>
      <c r="B2557" s="119"/>
      <c r="C2557" s="58" t="s">
        <v>665</v>
      </c>
      <c r="G2557" s="106" t="str">
        <f>LEFT(E2557,I2557-1)</f>
        <v/>
      </c>
      <c r="H2557" s="106" t="str">
        <f>RIGHT(E2557,1)</f>
        <v/>
      </c>
      <c r="I2557" s="110">
        <f>IF(FIND(H2557,E2557)=OR(1,2,3,4,5,6,7,8,9,0),FIND(H2557,E2557)+1,FIND(H2557,E2557))</f>
        <v>1</v>
      </c>
      <c r="J2557" s="4">
        <f t="shared" ref="J2557:J2558" si="136">IF(H2557="B",G2557*1000000000,IF(H2557="M",G2557*1000000,E2557))</f>
        <v>0</v>
      </c>
      <c r="K2557" s="54" t="s">
        <v>702</v>
      </c>
    </row>
    <row r="2558" spans="1:11" ht="19" thickBot="1">
      <c r="A2558" t="str">
        <f t="shared" si="135"/>
        <v/>
      </c>
      <c r="B2558" s="119"/>
      <c r="C2558" s="58"/>
      <c r="G2558" s="106"/>
      <c r="H2558" s="106"/>
      <c r="I2558" s="110"/>
      <c r="J2558" s="4">
        <f t="shared" si="136"/>
        <v>0</v>
      </c>
    </row>
    <row r="2559" spans="1:11" ht="20" thickBot="1">
      <c r="A2559" t="str">
        <f t="shared" si="135"/>
        <v>Total assets</v>
      </c>
      <c r="B2559" s="119"/>
      <c r="C2559" s="58" t="s">
        <v>667</v>
      </c>
      <c r="G2559" s="106" t="str">
        <f>LEFT(E2559,I2559-1)</f>
        <v/>
      </c>
      <c r="H2559" s="106" t="str">
        <f>RIGHT(E2559,1)</f>
        <v/>
      </c>
      <c r="I2559" s="110">
        <f>IF(FIND(H2559,E2559)=OR(1,2,3,4,5,6,7,8,9,0),FIND(H2559,E2559)+1,FIND(H2559,E2559))</f>
        <v>1</v>
      </c>
      <c r="K2559" s="54" t="s">
        <v>703</v>
      </c>
    </row>
    <row r="2560" spans="1:11" ht="19" thickBot="1">
      <c r="A2560" t="str">
        <f t="shared" si="135"/>
        <v/>
      </c>
      <c r="B2560" s="119"/>
      <c r="C2560" s="58"/>
      <c r="G2560" s="106"/>
      <c r="H2560" s="106"/>
      <c r="I2560" s="110"/>
    </row>
    <row r="2561" spans="1:11" ht="20" thickBot="1">
      <c r="A2561" t="str">
        <f t="shared" si="135"/>
        <v>Total debt</v>
      </c>
      <c r="B2561" s="119"/>
      <c r="C2561" s="58" t="s">
        <v>723</v>
      </c>
      <c r="G2561" s="106" t="str">
        <f>LEFT(E2561,I2561-1)</f>
        <v/>
      </c>
      <c r="H2561" s="106" t="str">
        <f>RIGHT(E2561,1)</f>
        <v/>
      </c>
      <c r="I2561" s="110">
        <f>IF(FIND(H2561,E2561)=OR(1,2,3,4,5,6,7,8,9,0),FIND(H2561,E2561)+1,FIND(H2561,E2561))</f>
        <v>1</v>
      </c>
      <c r="J2561" s="4">
        <f>IF(H2561="B",G2561*1000000000,IF(H2561="M",G2561*1000000,E2561))</f>
        <v>0</v>
      </c>
      <c r="K2561" s="54" t="s">
        <v>704</v>
      </c>
    </row>
    <row r="2562" spans="1:11" ht="19" thickBot="1">
      <c r="A2562" t="str">
        <f t="shared" si="135"/>
        <v/>
      </c>
      <c r="B2562" s="119"/>
      <c r="C2562" s="58"/>
      <c r="G2562" s="106"/>
      <c r="H2562" s="106"/>
      <c r="I2562" s="110"/>
    </row>
    <row r="2563" spans="1:11" ht="20" thickBot="1">
      <c r="A2563" t="str">
        <f t="shared" si="135"/>
        <v>Total equity</v>
      </c>
      <c r="B2563" s="119"/>
      <c r="C2563" s="58" t="s">
        <v>671</v>
      </c>
      <c r="G2563" s="106" t="str">
        <f>LEFT(E2563,I2563-1)</f>
        <v/>
      </c>
      <c r="H2563" s="106" t="str">
        <f>RIGHT(E2563,1)</f>
        <v/>
      </c>
      <c r="I2563" s="110">
        <f>IF(FIND(H2563,E2563)=OR(1,2,3,4,5,6,7,8,9,0),FIND(H2563,E2563)+1,FIND(H2563,E2563))</f>
        <v>1</v>
      </c>
      <c r="J2563" s="4">
        <f>IF(H2563="B",G2563*1000000000,IF(H2563="M",G2563*1000000,E2563))</f>
        <v>0</v>
      </c>
      <c r="K2563" s="54" t="s">
        <v>713</v>
      </c>
    </row>
    <row r="2564" spans="1:11" ht="19" thickBot="1">
      <c r="A2564" t="str">
        <f t="shared" si="135"/>
        <v/>
      </c>
      <c r="B2564" s="119"/>
      <c r="C2564" s="58"/>
      <c r="G2564" s="107"/>
      <c r="H2564" s="107"/>
      <c r="I2564" s="111"/>
    </row>
    <row r="2565" spans="1:11" ht="20" thickBot="1">
      <c r="A2565" t="str">
        <f t="shared" si="135"/>
        <v>Shares outstanding</v>
      </c>
      <c r="B2565" s="119"/>
      <c r="C2565" s="58" t="s">
        <v>673</v>
      </c>
      <c r="G2565" s="106" t="str">
        <f>LEFT(E2565,I2565-1)</f>
        <v/>
      </c>
      <c r="H2565" s="106" t="str">
        <f>RIGHT(E2565,1)</f>
        <v/>
      </c>
      <c r="I2565" s="110">
        <f>IF(FIND(H2565,E2565)=OR(1,2,3,4,5,6,7,8,9,0),FIND(H2565,E2565)+1,FIND(H2565,E2565))</f>
        <v>1</v>
      </c>
      <c r="J2565" s="4">
        <f>IF(H2565="B",G2565*1000000000,IF(H2565="M",G2565*1000000,E2565))</f>
        <v>0</v>
      </c>
      <c r="K2565" s="54" t="s">
        <v>714</v>
      </c>
    </row>
    <row r="2566" spans="1:11" ht="19" thickBot="1">
      <c r="A2566" t="str">
        <f t="shared" si="135"/>
        <v/>
      </c>
      <c r="B2566" s="119"/>
      <c r="C2566" s="58"/>
      <c r="G2566" s="107"/>
      <c r="H2566" s="107"/>
      <c r="I2566" s="111"/>
    </row>
    <row r="2567" spans="1:11" ht="20" thickBot="1">
      <c r="A2567" t="str">
        <f t="shared" si="135"/>
        <v>P/BV</v>
      </c>
      <c r="B2567" s="119"/>
      <c r="C2567" s="58" t="s">
        <v>105</v>
      </c>
      <c r="G2567" s="106" t="str">
        <f>LEFT(E2567,I2567-1)</f>
        <v/>
      </c>
      <c r="H2567" s="106" t="str">
        <f>RIGHT(E2567,1)</f>
        <v/>
      </c>
      <c r="I2567" s="110">
        <f>IF(FIND(H2567,E2567)=OR(1,2,3,4,5,6,7,8,9,0),FIND(H2567,E2567)+1,FIND(H2567,E2567))</f>
        <v>1</v>
      </c>
      <c r="J2567" s="4">
        <f>IF(H2567="B",G2567*1000000000,IF(H2567="M",G2567*1000000,E2567))</f>
        <v>0</v>
      </c>
      <c r="K2567" s="54" t="s">
        <v>715</v>
      </c>
    </row>
    <row r="2568" spans="1:11" ht="19" thickBot="1">
      <c r="A2568" t="str">
        <f t="shared" si="135"/>
        <v/>
      </c>
      <c r="B2568" s="119"/>
      <c r="C2568" s="58"/>
      <c r="G2568" s="107"/>
      <c r="H2568" s="107"/>
      <c r="I2568" s="111"/>
    </row>
    <row r="2569" spans="1:11" ht="20" thickBot="1">
      <c r="A2569" t="str">
        <f t="shared" si="135"/>
        <v>Return on assets</v>
      </c>
      <c r="B2569" s="119"/>
      <c r="C2569" s="58" t="s">
        <v>677</v>
      </c>
      <c r="G2569" s="106" t="str">
        <f>LEFT(E2569,I2569-1)</f>
        <v/>
      </c>
      <c r="H2569" s="106" t="str">
        <f>RIGHT(E2569,1)</f>
        <v/>
      </c>
      <c r="I2569" s="110">
        <f>IF(FIND(H2569,E2569)=OR(1,2,3,4,5,6,7,8,9,0),FIND(H2569,E2569)+1,FIND(H2569,E2569))</f>
        <v>1</v>
      </c>
      <c r="J2569" s="4">
        <f>IF(H2569="B",G2569*1000000000,IF(H2569="M",G2569*1000000,E2569))</f>
        <v>0</v>
      </c>
      <c r="K2569" s="54" t="s">
        <v>716</v>
      </c>
    </row>
    <row r="2570" spans="1:11" ht="19" thickBot="1">
      <c r="A2570" t="str">
        <f t="shared" si="135"/>
        <v/>
      </c>
      <c r="B2570" s="119"/>
      <c r="C2570" s="58"/>
      <c r="G2570" s="107"/>
      <c r="H2570" s="107"/>
      <c r="I2570" s="111"/>
    </row>
    <row r="2571" spans="1:11" ht="20" thickBot="1">
      <c r="A2571" t="str">
        <f t="shared" si="135"/>
        <v>Return on capital</v>
      </c>
      <c r="B2571" s="119"/>
      <c r="C2571" s="58" t="s">
        <v>679</v>
      </c>
      <c r="G2571" s="106" t="str">
        <f>LEFT(E2571,I2571-1)</f>
        <v/>
      </c>
      <c r="H2571" s="106" t="str">
        <f>RIGHT(E2571,1)</f>
        <v/>
      </c>
      <c r="I2571" s="110">
        <f>IF(FIND(H2571,E2571)=OR(1,2,3,4,5,6,7,8,9,0),FIND(H2571,E2571)+1,FIND(H2571,E2571))</f>
        <v>1</v>
      </c>
      <c r="J2571" s="4">
        <f>IF(H2571="B",G2571*1000000000,IF(H2571="M",G2571*1000000,E2571))</f>
        <v>0</v>
      </c>
      <c r="K2571" s="54" t="s">
        <v>717</v>
      </c>
    </row>
    <row r="2572" spans="1:11" ht="19" thickBot="1">
      <c r="A2572" t="str">
        <f t="shared" si="135"/>
        <v/>
      </c>
      <c r="B2572" s="119"/>
      <c r="C2572" s="58"/>
      <c r="G2572" s="107"/>
      <c r="H2572" s="107"/>
      <c r="I2572" s="111"/>
    </row>
    <row r="2573" spans="1:11">
      <c r="A2573" t="str">
        <f t="shared" si="135"/>
        <v/>
      </c>
      <c r="B2573" s="119"/>
      <c r="C2573" s="58"/>
    </row>
    <row r="2574" spans="1:11" ht="27" thickBot="1">
      <c r="A2574" t="str">
        <f t="shared" si="135"/>
        <v>Cash Flow</v>
      </c>
      <c r="B2574" s="119"/>
      <c r="C2574" s="57" t="s">
        <v>707</v>
      </c>
      <c r="G2574" s="105"/>
      <c r="H2574" s="105"/>
      <c r="I2574" s="109"/>
    </row>
    <row r="2575" spans="1:11" ht="19" thickBot="1">
      <c r="A2575" t="str">
        <f t="shared" si="135"/>
        <v/>
      </c>
      <c r="B2575" s="119"/>
      <c r="C2575" s="58"/>
      <c r="G2575" s="105"/>
      <c r="H2575" s="105"/>
      <c r="I2575" s="109"/>
    </row>
    <row r="2576" spans="1:11" ht="20" thickBot="1">
      <c r="A2576" t="str">
        <f t="shared" si="135"/>
        <v>Net income</v>
      </c>
      <c r="B2576" s="119"/>
      <c r="C2576" s="58" t="s">
        <v>656</v>
      </c>
      <c r="G2576" s="106" t="str">
        <f>LEFT(E2576,I2576-1)</f>
        <v/>
      </c>
      <c r="H2576" s="106" t="str">
        <f>RIGHT(E2576,1)</f>
        <v/>
      </c>
      <c r="I2576" s="110">
        <f>IF(FIND(H2576,E2576)=OR(1,2,3,4,5,6,7,8,9,0),FIND(H2576,E2576)+1,FIND(H2576,E2576))</f>
        <v>1</v>
      </c>
      <c r="J2576" s="4">
        <f>IF(H2576="B",G2576*1000000000,IF(H2576="M",G2576*1000000,E2576))</f>
        <v>0</v>
      </c>
      <c r="K2576" s="54" t="s">
        <v>33</v>
      </c>
    </row>
    <row r="2577" spans="1:11" ht="19" thickBot="1">
      <c r="A2577" t="str">
        <f t="shared" si="135"/>
        <v/>
      </c>
      <c r="B2577" s="119"/>
      <c r="C2577" s="58"/>
      <c r="G2577" s="106"/>
      <c r="H2577" s="106"/>
      <c r="I2577" s="110"/>
    </row>
    <row r="2578" spans="1:11" ht="20" thickBot="1">
      <c r="A2578" t="str">
        <f t="shared" si="135"/>
        <v>Cash from operations</v>
      </c>
      <c r="B2578" s="119"/>
      <c r="C2578" s="58" t="s">
        <v>681</v>
      </c>
      <c r="G2578" s="106" t="str">
        <f>LEFT(E2578,I2578-1)</f>
        <v/>
      </c>
      <c r="H2578" s="106" t="str">
        <f>RIGHT(E2578,1)</f>
        <v/>
      </c>
      <c r="I2578" s="110">
        <f>IF(FIND(H2578,E2578)=OR(1,2,3,4,5,6,7,8,9,0),FIND(H2578,E2578)+1,FIND(H2578,E2578))</f>
        <v>1</v>
      </c>
      <c r="J2578" s="4">
        <f>IF(H2578="B",G2578*1000000000,IF(H2578="M",G2578*1000000,E2578))</f>
        <v>0</v>
      </c>
      <c r="K2578" s="54" t="s">
        <v>718</v>
      </c>
    </row>
    <row r="2579" spans="1:11" ht="19" thickBot="1">
      <c r="A2579" t="str">
        <f t="shared" si="135"/>
        <v/>
      </c>
      <c r="B2579" s="119"/>
      <c r="C2579" s="58"/>
      <c r="G2579" s="106"/>
      <c r="H2579" s="106"/>
      <c r="I2579" s="110"/>
    </row>
    <row r="2580" spans="1:11" ht="20" thickBot="1">
      <c r="A2580" t="str">
        <f t="shared" si="135"/>
        <v>Cash from investing</v>
      </c>
      <c r="B2580" s="119"/>
      <c r="C2580" s="58" t="s">
        <v>683</v>
      </c>
      <c r="G2580" s="106" t="str">
        <f>LEFT(E2580,I2580-1)</f>
        <v/>
      </c>
      <c r="H2580" s="106" t="str">
        <f>RIGHT(E2580,1)</f>
        <v/>
      </c>
      <c r="I2580" s="110">
        <f>IF(FIND(H2580,E2580)=OR(1,2,3,4,5,6,7,8,9,0),FIND(H2580,E2580)+1,FIND(H2580,E2580))</f>
        <v>1</v>
      </c>
      <c r="J2580" s="4">
        <f>IF(H2580="B",G2580*1000000000,IF(H2580="M",G2580*1000000,E2580))</f>
        <v>0</v>
      </c>
      <c r="K2580" s="54" t="s">
        <v>719</v>
      </c>
    </row>
    <row r="2581" spans="1:11" ht="19" thickBot="1">
      <c r="A2581" t="str">
        <f t="shared" si="135"/>
        <v/>
      </c>
      <c r="B2581" s="119"/>
      <c r="C2581" s="58"/>
      <c r="G2581" s="106"/>
      <c r="H2581" s="106"/>
      <c r="I2581" s="110"/>
    </row>
    <row r="2582" spans="1:11" ht="20" thickBot="1">
      <c r="A2582" t="str">
        <f t="shared" si="135"/>
        <v>Cash from financing</v>
      </c>
      <c r="B2582" s="119"/>
      <c r="C2582" s="58" t="s">
        <v>685</v>
      </c>
      <c r="G2582" s="106" t="str">
        <f>LEFT(E2582,I2582-1)</f>
        <v/>
      </c>
      <c r="H2582" s="106" t="str">
        <f>RIGHT(E2582,1)</f>
        <v/>
      </c>
      <c r="I2582" s="110">
        <f>IF(FIND(H2582,E2582)=OR(1,2,3,4,5,6,7,8,9,0),FIND(H2582,E2582)+1,FIND(H2582,E2582))</f>
        <v>1</v>
      </c>
      <c r="J2582" s="4">
        <f>IF(H2582="B",G2582*1000000000,IF(H2582="M",G2582*1000000,E2582))</f>
        <v>0</v>
      </c>
      <c r="K2582" s="54" t="s">
        <v>720</v>
      </c>
    </row>
    <row r="2583" spans="1:11" ht="19" thickBot="1">
      <c r="A2583" t="str">
        <f t="shared" si="135"/>
        <v/>
      </c>
      <c r="B2583" s="119"/>
      <c r="C2583" s="58"/>
      <c r="G2583" s="106"/>
      <c r="H2583" s="106"/>
      <c r="I2583" s="110"/>
    </row>
    <row r="2584" spans="1:11" ht="20" thickBot="1">
      <c r="A2584" t="str">
        <f t="shared" si="135"/>
        <v>Net change in cash</v>
      </c>
      <c r="B2584" s="119"/>
      <c r="C2584" s="58" t="s">
        <v>687</v>
      </c>
      <c r="G2584" s="106" t="str">
        <f>LEFT(E2584,I2584-1)</f>
        <v/>
      </c>
      <c r="H2584" s="106" t="str">
        <f>RIGHT(E2584,1)</f>
        <v/>
      </c>
      <c r="I2584" s="110">
        <f>IF(FIND(H2584,E2584)=OR(1,2,3,4,5,6,7,8,9,0),FIND(H2584,E2584)+1,FIND(H2584,E2584))</f>
        <v>1</v>
      </c>
      <c r="J2584" s="4">
        <f>IF(H2584="B",G2584*1000000000,IF(H2584="M",G2584*1000000,E2584))</f>
        <v>0</v>
      </c>
      <c r="K2584" s="54" t="s">
        <v>721</v>
      </c>
    </row>
    <row r="2585" spans="1:11" ht="19" thickBot="1">
      <c r="A2585" t="str">
        <f t="shared" si="135"/>
        <v/>
      </c>
      <c r="B2585" s="119"/>
      <c r="C2585" s="58"/>
      <c r="G2585" s="106"/>
      <c r="H2585" s="106"/>
      <c r="I2585" s="110"/>
    </row>
    <row r="2586" spans="1:11" ht="19">
      <c r="A2586" t="str">
        <f t="shared" si="135"/>
        <v>Free cash flow</v>
      </c>
      <c r="B2586" s="119"/>
      <c r="C2586" s="58" t="s">
        <v>689</v>
      </c>
      <c r="G2586" s="106" t="str">
        <f>LEFT(E2586,I2586-1)</f>
        <v/>
      </c>
      <c r="H2586" s="106" t="str">
        <f>RIGHT(E2586,1)</f>
        <v/>
      </c>
      <c r="I2586" s="110">
        <f>IF(FIND(H2586,E2586)=OR(1,2,3,4,5,6,7,8,9,0),FIND(H2586,E2586)+1,FIND(H2586,E2586))</f>
        <v>1</v>
      </c>
      <c r="J2586" s="4">
        <f>IF(H2586="B",G2586*1000000000,IF(H2586="M",G2586*1000000,E2586))</f>
        <v>0</v>
      </c>
      <c r="K2586" s="54" t="s">
        <v>722</v>
      </c>
    </row>
    <row r="2587" spans="1:11">
      <c r="A2587" t="str">
        <f t="shared" si="135"/>
        <v/>
      </c>
      <c r="B2587" s="119"/>
    </row>
    <row r="2590" spans="1:11" ht="28">
      <c r="C2590" s="118"/>
    </row>
    <row r="2591" spans="1:11">
      <c r="D2591" s="119"/>
    </row>
    <row r="2593" spans="1:11" ht="27" thickBot="1">
      <c r="A2593" t="str">
        <f t="shared" ref="A2593:A2642" si="137">_xlfn.CONCAT(B2593,C2593)</f>
        <v>Income Statement</v>
      </c>
      <c r="B2593" s="119"/>
      <c r="C2593" s="57" t="s">
        <v>705</v>
      </c>
      <c r="D2593" s="120"/>
    </row>
    <row r="2594" spans="1:11" ht="19" thickBot="1">
      <c r="A2594" t="str">
        <f t="shared" si="137"/>
        <v/>
      </c>
      <c r="B2594" s="119"/>
      <c r="C2594" s="58"/>
    </row>
    <row r="2595" spans="1:11" ht="20" thickBot="1">
      <c r="A2595" t="str">
        <f t="shared" si="137"/>
        <v>Sales</v>
      </c>
      <c r="B2595" s="119"/>
      <c r="C2595" s="58" t="s">
        <v>124</v>
      </c>
      <c r="G2595" s="106" t="str">
        <f>LEFT(E2595,I2595-1)</f>
        <v/>
      </c>
      <c r="H2595" s="106" t="str">
        <f>RIGHT(E2595,1)</f>
        <v/>
      </c>
      <c r="I2595" s="110">
        <f>IF(FIND(H2595,E2595)=OR(1,2,3,4,5,6,7,8,9,0),FIND(H2595,E2595)+1,FIND(H2595,E2595))</f>
        <v>1</v>
      </c>
      <c r="J2595" s="4">
        <f>IF(H2595="B",G2595*1000000000,IF(H2595="M",G2595*1000000,E2595))</f>
        <v>0</v>
      </c>
      <c r="K2595" s="54" t="s">
        <v>691</v>
      </c>
    </row>
    <row r="2596" spans="1:11" ht="58" thickBot="1">
      <c r="A2596" t="str">
        <f t="shared" si="137"/>
        <v/>
      </c>
      <c r="B2596" s="119"/>
      <c r="C2596" s="58"/>
      <c r="G2596" s="106"/>
      <c r="H2596" s="106"/>
      <c r="I2596" s="110"/>
      <c r="K2596" s="54" t="s">
        <v>692</v>
      </c>
    </row>
    <row r="2597" spans="1:11" ht="20" thickBot="1">
      <c r="A2597" t="str">
        <f t="shared" si="137"/>
        <v>Operating expense</v>
      </c>
      <c r="B2597" s="119"/>
      <c r="C2597" s="58" t="s">
        <v>654</v>
      </c>
      <c r="G2597" s="106" t="str">
        <f>LEFT(E2597,I2597-1)</f>
        <v/>
      </c>
      <c r="H2597" s="106" t="str">
        <f>RIGHT(E2597,1)</f>
        <v/>
      </c>
      <c r="I2597" s="110">
        <f>IF(FIND(H2597,E2597)=OR(1,2,3,4,5,6,7,8,9,0),FIND(H2597,E2597)+1,FIND(H2597,E2597))</f>
        <v>1</v>
      </c>
      <c r="J2597" s="4">
        <f>IF(H2597="B",G2597*1000000000,IF(H2597="M",G2597*1000000,E2597))</f>
        <v>0</v>
      </c>
      <c r="K2597" s="54" t="s">
        <v>693</v>
      </c>
    </row>
    <row r="2598" spans="1:11" ht="20" thickBot="1">
      <c r="A2598" t="str">
        <f t="shared" si="137"/>
        <v/>
      </c>
      <c r="B2598" s="119"/>
      <c r="C2598" s="58"/>
      <c r="G2598" s="106"/>
      <c r="H2598" s="106"/>
      <c r="I2598" s="110"/>
      <c r="K2598" s="54" t="s">
        <v>694</v>
      </c>
    </row>
    <row r="2599" spans="1:11" ht="20" thickBot="1">
      <c r="A2599" t="str">
        <f t="shared" si="137"/>
        <v>Net income</v>
      </c>
      <c r="B2599" s="119"/>
      <c r="C2599" s="58" t="s">
        <v>656</v>
      </c>
      <c r="G2599" s="106" t="str">
        <f>LEFT(E2599,I2599-1)</f>
        <v/>
      </c>
      <c r="H2599" s="106" t="str">
        <f>RIGHT(E2599,1)</f>
        <v/>
      </c>
      <c r="I2599" s="110">
        <f>IF(FIND(H2599,E2599)=OR(1,2,3,4,5,6,7,8,9,0),FIND(H2599,E2599)+1,FIND(H2599,E2599))</f>
        <v>1</v>
      </c>
      <c r="J2599" s="4">
        <f>IF(H2599="B",G2599*1000000000,IF(H2599="M",G2599*1000000,E2599))</f>
        <v>0</v>
      </c>
      <c r="K2599" s="54" t="s">
        <v>33</v>
      </c>
    </row>
    <row r="2600" spans="1:11" ht="58" thickBot="1">
      <c r="A2600" t="str">
        <f t="shared" si="137"/>
        <v/>
      </c>
      <c r="B2600" s="119"/>
      <c r="C2600" s="58"/>
      <c r="G2600" s="106"/>
      <c r="H2600" s="106"/>
      <c r="I2600" s="110"/>
      <c r="K2600" s="54" t="s">
        <v>695</v>
      </c>
    </row>
    <row r="2601" spans="1:11" ht="20" thickBot="1">
      <c r="A2601" t="str">
        <f t="shared" si="137"/>
        <v>Net profit margin</v>
      </c>
      <c r="B2601" s="119"/>
      <c r="C2601" s="58" t="s">
        <v>658</v>
      </c>
      <c r="G2601" s="106" t="str">
        <f>LEFT(E2601,I2601-1)</f>
        <v/>
      </c>
      <c r="H2601" s="106" t="str">
        <f>RIGHT(E2601,1)</f>
        <v/>
      </c>
      <c r="I2601" s="110">
        <f>IF(FIND(H2601,E2601)=OR(1,2,3,4,5,6,7,8,9,0),FIND(H2601,E2601)+1,FIND(H2601,E2601))</f>
        <v>1</v>
      </c>
      <c r="J2601" s="4">
        <f>IF(H2601="B",G2601*1000000000,IF(H2601="M",G2601*1000000,E2601))</f>
        <v>0</v>
      </c>
      <c r="K2601" s="54" t="s">
        <v>696</v>
      </c>
    </row>
    <row r="2602" spans="1:11" ht="39" thickBot="1">
      <c r="A2602" t="str">
        <f t="shared" si="137"/>
        <v/>
      </c>
      <c r="B2602" s="119"/>
      <c r="C2602" s="58"/>
      <c r="G2602" s="106"/>
      <c r="H2602" s="106"/>
      <c r="I2602" s="110"/>
      <c r="K2602" s="54" t="s">
        <v>697</v>
      </c>
    </row>
    <row r="2603" spans="1:11" ht="20" thickBot="1">
      <c r="A2603" t="str">
        <f t="shared" si="137"/>
        <v>EPS</v>
      </c>
      <c r="B2603" s="119"/>
      <c r="C2603" s="58" t="s">
        <v>113</v>
      </c>
      <c r="G2603" s="106" t="str">
        <f>LEFT(E2603,I2603-1)</f>
        <v/>
      </c>
      <c r="H2603" s="106" t="str">
        <f>RIGHT(E2603,1)</f>
        <v/>
      </c>
      <c r="I2603" s="110">
        <f>IF(FIND(H2603,E2603)=OR(1,2,3,4,5,6,7,8,9,0),FIND(H2603,E2603)+1,FIND(H2603,E2603))</f>
        <v>1</v>
      </c>
      <c r="J2603" s="4">
        <f>IF(H2603="B",G2603*1000000000,IF(H2603="M",G2603*1000000,E2603))</f>
        <v>0</v>
      </c>
      <c r="K2603" s="54" t="s">
        <v>698</v>
      </c>
    </row>
    <row r="2604" spans="1:11" ht="39" thickBot="1">
      <c r="A2604" t="str">
        <f t="shared" si="137"/>
        <v/>
      </c>
      <c r="B2604" s="119"/>
      <c r="C2604" s="58"/>
      <c r="G2604" s="106"/>
      <c r="H2604" s="106"/>
      <c r="I2604" s="110"/>
      <c r="K2604" s="54" t="s">
        <v>699</v>
      </c>
    </row>
    <row r="2605" spans="1:11" ht="20" thickBot="1">
      <c r="A2605" t="str">
        <f t="shared" si="137"/>
        <v>EBITDA</v>
      </c>
      <c r="B2605" s="119"/>
      <c r="C2605" s="58" t="s">
        <v>126</v>
      </c>
      <c r="G2605" s="106" t="str">
        <f>LEFT(E2605,I2605-1)</f>
        <v/>
      </c>
      <c r="H2605" s="106" t="str">
        <f>RIGHT(E2605,1)</f>
        <v/>
      </c>
      <c r="I2605" s="110">
        <f>IF(FIND(H2605,E2605)=OR(1,2,3,4,5,6,7,8,9,0),FIND(H2605,E2605)+1,FIND(H2605,E2605))</f>
        <v>1</v>
      </c>
      <c r="J2605" s="4">
        <f>IF(H2605="B",G2605*1000000000,IF(H2605="M",G2605*1000000,E2605))</f>
        <v>0</v>
      </c>
      <c r="K2605" s="54" t="s">
        <v>126</v>
      </c>
    </row>
    <row r="2606" spans="1:11" ht="77" thickBot="1">
      <c r="A2606" t="str">
        <f t="shared" si="137"/>
        <v/>
      </c>
      <c r="B2606" s="119"/>
      <c r="C2606" s="58"/>
      <c r="G2606" s="106"/>
      <c r="H2606" s="106"/>
      <c r="I2606" s="110"/>
      <c r="K2606" s="54" t="s">
        <v>700</v>
      </c>
    </row>
    <row r="2607" spans="1:11" ht="20" thickBot="1">
      <c r="A2607" t="str">
        <f t="shared" si="137"/>
        <v>Tax</v>
      </c>
      <c r="B2607" s="119"/>
      <c r="C2607" s="58" t="s">
        <v>725</v>
      </c>
      <c r="G2607" s="106" t="str">
        <f>LEFT(E2607,I2607-1)</f>
        <v/>
      </c>
      <c r="H2607" s="106" t="str">
        <f>RIGHT(E2607,1)</f>
        <v/>
      </c>
      <c r="I2607" s="110">
        <f>IF(FIND(H2607,E2607)=OR(1,2,3,4,5,6,7,8,9,0),FIND(H2607,E2607)+1,FIND(H2607,E2607))</f>
        <v>1</v>
      </c>
      <c r="J2607" s="4">
        <f>IF(H2607="B",G2607*1000000000,IF(H2607="M",G2607*1000000,E2607))</f>
        <v>0</v>
      </c>
      <c r="K2607" s="54" t="s">
        <v>701</v>
      </c>
    </row>
    <row r="2608" spans="1:11" ht="19" thickBot="1">
      <c r="A2608" t="str">
        <f t="shared" si="137"/>
        <v/>
      </c>
      <c r="B2608" s="119"/>
      <c r="C2608" s="58"/>
      <c r="G2608" s="107"/>
      <c r="H2608" s="107"/>
      <c r="I2608" s="111"/>
    </row>
    <row r="2609" spans="1:11">
      <c r="A2609" t="str">
        <f t="shared" si="137"/>
        <v/>
      </c>
      <c r="B2609" s="119"/>
      <c r="C2609" s="58"/>
    </row>
    <row r="2610" spans="1:11" ht="27" thickBot="1">
      <c r="A2610" t="str">
        <f t="shared" si="137"/>
        <v>Balance Sheet</v>
      </c>
      <c r="B2610" s="119"/>
      <c r="C2610" s="57" t="s">
        <v>706</v>
      </c>
      <c r="G2610" s="105"/>
      <c r="H2610" s="105"/>
      <c r="I2610" s="109"/>
    </row>
    <row r="2611" spans="1:11" ht="19" thickBot="1">
      <c r="A2611" t="str">
        <f t="shared" si="137"/>
        <v/>
      </c>
      <c r="B2611" s="119"/>
      <c r="C2611" s="58"/>
      <c r="G2611" s="105"/>
      <c r="H2611" s="105"/>
      <c r="I2611" s="109"/>
    </row>
    <row r="2612" spans="1:11" ht="20" thickBot="1">
      <c r="A2612" t="str">
        <f t="shared" si="137"/>
        <v>Cash and short-term investments</v>
      </c>
      <c r="B2612" s="119"/>
      <c r="C2612" s="58" t="s">
        <v>665</v>
      </c>
      <c r="G2612" s="106" t="str">
        <f>LEFT(E2612,I2612-1)</f>
        <v/>
      </c>
      <c r="H2612" s="106" t="str">
        <f>RIGHT(E2612,1)</f>
        <v/>
      </c>
      <c r="I2612" s="110">
        <f>IF(FIND(H2612,E2612)=OR(1,2,3,4,5,6,7,8,9,0),FIND(H2612,E2612)+1,FIND(H2612,E2612))</f>
        <v>1</v>
      </c>
      <c r="J2612" s="4">
        <f t="shared" ref="J2612:J2613" si="138">IF(H2612="B",G2612*1000000000,IF(H2612="M",G2612*1000000,E2612))</f>
        <v>0</v>
      </c>
      <c r="K2612" s="54" t="s">
        <v>702</v>
      </c>
    </row>
    <row r="2613" spans="1:11" ht="19" thickBot="1">
      <c r="A2613" t="str">
        <f t="shared" si="137"/>
        <v/>
      </c>
      <c r="B2613" s="119"/>
      <c r="C2613" s="58"/>
      <c r="G2613" s="106"/>
      <c r="H2613" s="106"/>
      <c r="I2613" s="110"/>
      <c r="J2613" s="4">
        <f t="shared" si="138"/>
        <v>0</v>
      </c>
    </row>
    <row r="2614" spans="1:11" ht="20" thickBot="1">
      <c r="A2614" t="str">
        <f t="shared" si="137"/>
        <v>Total assets</v>
      </c>
      <c r="B2614" s="119"/>
      <c r="C2614" s="58" t="s">
        <v>667</v>
      </c>
      <c r="G2614" s="106" t="str">
        <f>LEFT(E2614,I2614-1)</f>
        <v/>
      </c>
      <c r="H2614" s="106" t="str">
        <f>RIGHT(E2614,1)</f>
        <v/>
      </c>
      <c r="I2614" s="110">
        <f>IF(FIND(H2614,E2614)=OR(1,2,3,4,5,6,7,8,9,0),FIND(H2614,E2614)+1,FIND(H2614,E2614))</f>
        <v>1</v>
      </c>
      <c r="K2614" s="54" t="s">
        <v>703</v>
      </c>
    </row>
    <row r="2615" spans="1:11" ht="19" thickBot="1">
      <c r="A2615" t="str">
        <f t="shared" si="137"/>
        <v/>
      </c>
      <c r="B2615" s="119"/>
      <c r="C2615" s="58"/>
      <c r="G2615" s="106"/>
      <c r="H2615" s="106"/>
      <c r="I2615" s="110"/>
    </row>
    <row r="2616" spans="1:11" ht="20" thickBot="1">
      <c r="A2616" t="str">
        <f t="shared" si="137"/>
        <v>Total debt</v>
      </c>
      <c r="B2616" s="119"/>
      <c r="C2616" s="58" t="s">
        <v>723</v>
      </c>
      <c r="G2616" s="106" t="str">
        <f>LEFT(E2616,I2616-1)</f>
        <v/>
      </c>
      <c r="H2616" s="106" t="str">
        <f>RIGHT(E2616,1)</f>
        <v/>
      </c>
      <c r="I2616" s="110">
        <f>IF(FIND(H2616,E2616)=OR(1,2,3,4,5,6,7,8,9,0),FIND(H2616,E2616)+1,FIND(H2616,E2616))</f>
        <v>1</v>
      </c>
      <c r="J2616" s="4">
        <f>IF(H2616="B",G2616*1000000000,IF(H2616="M",G2616*1000000,E2616))</f>
        <v>0</v>
      </c>
      <c r="K2616" s="54" t="s">
        <v>704</v>
      </c>
    </row>
    <row r="2617" spans="1:11" ht="19" thickBot="1">
      <c r="A2617" t="str">
        <f t="shared" si="137"/>
        <v/>
      </c>
      <c r="B2617" s="119"/>
      <c r="C2617" s="58"/>
      <c r="G2617" s="106"/>
      <c r="H2617" s="106"/>
      <c r="I2617" s="110"/>
    </row>
    <row r="2618" spans="1:11" ht="20" thickBot="1">
      <c r="A2618" t="str">
        <f t="shared" si="137"/>
        <v>Total equity</v>
      </c>
      <c r="B2618" s="119"/>
      <c r="C2618" s="58" t="s">
        <v>671</v>
      </c>
      <c r="G2618" s="106" t="str">
        <f>LEFT(E2618,I2618-1)</f>
        <v/>
      </c>
      <c r="H2618" s="106" t="str">
        <f>RIGHT(E2618,1)</f>
        <v/>
      </c>
      <c r="I2618" s="110">
        <f>IF(FIND(H2618,E2618)=OR(1,2,3,4,5,6,7,8,9,0),FIND(H2618,E2618)+1,FIND(H2618,E2618))</f>
        <v>1</v>
      </c>
      <c r="J2618" s="4">
        <f>IF(H2618="B",G2618*1000000000,IF(H2618="M",G2618*1000000,E2618))</f>
        <v>0</v>
      </c>
      <c r="K2618" s="54" t="s">
        <v>713</v>
      </c>
    </row>
    <row r="2619" spans="1:11" ht="19" thickBot="1">
      <c r="A2619" t="str">
        <f t="shared" si="137"/>
        <v/>
      </c>
      <c r="B2619" s="119"/>
      <c r="C2619" s="58"/>
      <c r="G2619" s="107"/>
      <c r="H2619" s="107"/>
      <c r="I2619" s="111"/>
    </row>
    <row r="2620" spans="1:11" ht="20" thickBot="1">
      <c r="A2620" t="str">
        <f t="shared" si="137"/>
        <v>Shares outstanding</v>
      </c>
      <c r="B2620" s="119"/>
      <c r="C2620" s="58" t="s">
        <v>673</v>
      </c>
      <c r="G2620" s="106" t="str">
        <f>LEFT(E2620,I2620-1)</f>
        <v/>
      </c>
      <c r="H2620" s="106" t="str">
        <f>RIGHT(E2620,1)</f>
        <v/>
      </c>
      <c r="I2620" s="110">
        <f>IF(FIND(H2620,E2620)=OR(1,2,3,4,5,6,7,8,9,0),FIND(H2620,E2620)+1,FIND(H2620,E2620))</f>
        <v>1</v>
      </c>
      <c r="J2620" s="4">
        <f>IF(H2620="B",G2620*1000000000,IF(H2620="M",G2620*1000000,E2620))</f>
        <v>0</v>
      </c>
      <c r="K2620" s="54" t="s">
        <v>714</v>
      </c>
    </row>
    <row r="2621" spans="1:11" ht="19" thickBot="1">
      <c r="A2621" t="str">
        <f t="shared" si="137"/>
        <v/>
      </c>
      <c r="B2621" s="119"/>
      <c r="C2621" s="58"/>
      <c r="G2621" s="107"/>
      <c r="H2621" s="107"/>
      <c r="I2621" s="111"/>
    </row>
    <row r="2622" spans="1:11" ht="20" thickBot="1">
      <c r="A2622" t="str">
        <f t="shared" si="137"/>
        <v>P/BV</v>
      </c>
      <c r="B2622" s="119"/>
      <c r="C2622" s="58" t="s">
        <v>105</v>
      </c>
      <c r="G2622" s="106" t="str">
        <f>LEFT(E2622,I2622-1)</f>
        <v/>
      </c>
      <c r="H2622" s="106" t="str">
        <f>RIGHT(E2622,1)</f>
        <v/>
      </c>
      <c r="I2622" s="110">
        <f>IF(FIND(H2622,E2622)=OR(1,2,3,4,5,6,7,8,9,0),FIND(H2622,E2622)+1,FIND(H2622,E2622))</f>
        <v>1</v>
      </c>
      <c r="J2622" s="4">
        <f>IF(H2622="B",G2622*1000000000,IF(H2622="M",G2622*1000000,E2622))</f>
        <v>0</v>
      </c>
      <c r="K2622" s="54" t="s">
        <v>715</v>
      </c>
    </row>
    <row r="2623" spans="1:11" ht="19" thickBot="1">
      <c r="A2623" t="str">
        <f t="shared" si="137"/>
        <v/>
      </c>
      <c r="B2623" s="119"/>
      <c r="C2623" s="58"/>
      <c r="G2623" s="107"/>
      <c r="H2623" s="107"/>
      <c r="I2623" s="111"/>
    </row>
    <row r="2624" spans="1:11" ht="20" thickBot="1">
      <c r="A2624" t="str">
        <f t="shared" si="137"/>
        <v>Return on assets</v>
      </c>
      <c r="B2624" s="119"/>
      <c r="C2624" s="58" t="s">
        <v>677</v>
      </c>
      <c r="G2624" s="106" t="str">
        <f>LEFT(E2624,I2624-1)</f>
        <v/>
      </c>
      <c r="H2624" s="106" t="str">
        <f>RIGHT(E2624,1)</f>
        <v/>
      </c>
      <c r="I2624" s="110">
        <f>IF(FIND(H2624,E2624)=OR(1,2,3,4,5,6,7,8,9,0),FIND(H2624,E2624)+1,FIND(H2624,E2624))</f>
        <v>1</v>
      </c>
      <c r="J2624" s="4">
        <f>IF(H2624="B",G2624*1000000000,IF(H2624="M",G2624*1000000,E2624))</f>
        <v>0</v>
      </c>
      <c r="K2624" s="54" t="s">
        <v>716</v>
      </c>
    </row>
    <row r="2625" spans="1:11" ht="19" thickBot="1">
      <c r="A2625" t="str">
        <f t="shared" si="137"/>
        <v/>
      </c>
      <c r="B2625" s="119"/>
      <c r="C2625" s="58"/>
      <c r="G2625" s="107"/>
      <c r="H2625" s="107"/>
      <c r="I2625" s="111"/>
    </row>
    <row r="2626" spans="1:11" ht="20" thickBot="1">
      <c r="A2626" t="str">
        <f t="shared" si="137"/>
        <v>Return on capital</v>
      </c>
      <c r="B2626" s="119"/>
      <c r="C2626" s="58" t="s">
        <v>679</v>
      </c>
      <c r="G2626" s="106" t="str">
        <f>LEFT(E2626,I2626-1)</f>
        <v/>
      </c>
      <c r="H2626" s="106" t="str">
        <f>RIGHT(E2626,1)</f>
        <v/>
      </c>
      <c r="I2626" s="110">
        <f>IF(FIND(H2626,E2626)=OR(1,2,3,4,5,6,7,8,9,0),FIND(H2626,E2626)+1,FIND(H2626,E2626))</f>
        <v>1</v>
      </c>
      <c r="J2626" s="4">
        <f>IF(H2626="B",G2626*1000000000,IF(H2626="M",G2626*1000000,E2626))</f>
        <v>0</v>
      </c>
      <c r="K2626" s="54" t="s">
        <v>717</v>
      </c>
    </row>
    <row r="2627" spans="1:11" ht="19" thickBot="1">
      <c r="A2627" t="str">
        <f t="shared" si="137"/>
        <v/>
      </c>
      <c r="B2627" s="119"/>
      <c r="C2627" s="58"/>
      <c r="G2627" s="107"/>
      <c r="H2627" s="107"/>
      <c r="I2627" s="111"/>
    </row>
    <row r="2628" spans="1:11">
      <c r="A2628" t="str">
        <f t="shared" si="137"/>
        <v/>
      </c>
      <c r="B2628" s="119"/>
      <c r="C2628" s="58"/>
    </row>
    <row r="2629" spans="1:11" ht="27" thickBot="1">
      <c r="A2629" t="str">
        <f t="shared" si="137"/>
        <v>Cash Flow</v>
      </c>
      <c r="B2629" s="119"/>
      <c r="C2629" s="57" t="s">
        <v>707</v>
      </c>
      <c r="G2629" s="105"/>
      <c r="H2629" s="105"/>
      <c r="I2629" s="109"/>
    </row>
    <row r="2630" spans="1:11" ht="19" thickBot="1">
      <c r="A2630" t="str">
        <f t="shared" si="137"/>
        <v/>
      </c>
      <c r="B2630" s="119"/>
      <c r="C2630" s="58"/>
      <c r="G2630" s="105"/>
      <c r="H2630" s="105"/>
      <c r="I2630" s="109"/>
    </row>
    <row r="2631" spans="1:11" ht="20" thickBot="1">
      <c r="A2631" t="str">
        <f t="shared" si="137"/>
        <v>Net income</v>
      </c>
      <c r="B2631" s="119"/>
      <c r="C2631" s="58" t="s">
        <v>656</v>
      </c>
      <c r="G2631" s="106" t="str">
        <f>LEFT(E2631,I2631-1)</f>
        <v/>
      </c>
      <c r="H2631" s="106" t="str">
        <f>RIGHT(E2631,1)</f>
        <v/>
      </c>
      <c r="I2631" s="110">
        <f>IF(FIND(H2631,E2631)=OR(1,2,3,4,5,6,7,8,9,0),FIND(H2631,E2631)+1,FIND(H2631,E2631))</f>
        <v>1</v>
      </c>
      <c r="J2631" s="4">
        <f>IF(H2631="B",G2631*1000000000,IF(H2631="M",G2631*1000000,E2631))</f>
        <v>0</v>
      </c>
      <c r="K2631" s="54" t="s">
        <v>33</v>
      </c>
    </row>
    <row r="2632" spans="1:11" ht="19" thickBot="1">
      <c r="A2632" t="str">
        <f t="shared" si="137"/>
        <v/>
      </c>
      <c r="B2632" s="119"/>
      <c r="C2632" s="58"/>
      <c r="G2632" s="106"/>
      <c r="H2632" s="106"/>
      <c r="I2632" s="110"/>
    </row>
    <row r="2633" spans="1:11" ht="20" thickBot="1">
      <c r="A2633" t="str">
        <f t="shared" si="137"/>
        <v>Cash from operations</v>
      </c>
      <c r="B2633" s="119"/>
      <c r="C2633" s="58" t="s">
        <v>681</v>
      </c>
      <c r="G2633" s="106" t="str">
        <f>LEFT(E2633,I2633-1)</f>
        <v/>
      </c>
      <c r="H2633" s="106" t="str">
        <f>RIGHT(E2633,1)</f>
        <v/>
      </c>
      <c r="I2633" s="110">
        <f>IF(FIND(H2633,E2633)=OR(1,2,3,4,5,6,7,8,9,0),FIND(H2633,E2633)+1,FIND(H2633,E2633))</f>
        <v>1</v>
      </c>
      <c r="J2633" s="4">
        <f>IF(H2633="B",G2633*1000000000,IF(H2633="M",G2633*1000000,E2633))</f>
        <v>0</v>
      </c>
      <c r="K2633" s="54" t="s">
        <v>718</v>
      </c>
    </row>
    <row r="2634" spans="1:11" ht="19" thickBot="1">
      <c r="A2634" t="str">
        <f t="shared" si="137"/>
        <v/>
      </c>
      <c r="B2634" s="119"/>
      <c r="C2634" s="58"/>
      <c r="G2634" s="106"/>
      <c r="H2634" s="106"/>
      <c r="I2634" s="110"/>
    </row>
    <row r="2635" spans="1:11" ht="20" thickBot="1">
      <c r="A2635" t="str">
        <f t="shared" si="137"/>
        <v>Cash from investing</v>
      </c>
      <c r="B2635" s="119"/>
      <c r="C2635" s="58" t="s">
        <v>683</v>
      </c>
      <c r="G2635" s="106" t="str">
        <f>LEFT(E2635,I2635-1)</f>
        <v/>
      </c>
      <c r="H2635" s="106" t="str">
        <f>RIGHT(E2635,1)</f>
        <v/>
      </c>
      <c r="I2635" s="110">
        <f>IF(FIND(H2635,E2635)=OR(1,2,3,4,5,6,7,8,9,0),FIND(H2635,E2635)+1,FIND(H2635,E2635))</f>
        <v>1</v>
      </c>
      <c r="J2635" s="4">
        <f>IF(H2635="B",G2635*1000000000,IF(H2635="M",G2635*1000000,E2635))</f>
        <v>0</v>
      </c>
      <c r="K2635" s="54" t="s">
        <v>719</v>
      </c>
    </row>
    <row r="2636" spans="1:11" ht="19" thickBot="1">
      <c r="A2636" t="str">
        <f t="shared" si="137"/>
        <v/>
      </c>
      <c r="B2636" s="119"/>
      <c r="C2636" s="58"/>
      <c r="G2636" s="106"/>
      <c r="H2636" s="106"/>
      <c r="I2636" s="110"/>
    </row>
    <row r="2637" spans="1:11" ht="20" thickBot="1">
      <c r="A2637" t="str">
        <f t="shared" si="137"/>
        <v>Cash from financing</v>
      </c>
      <c r="B2637" s="119"/>
      <c r="C2637" s="58" t="s">
        <v>685</v>
      </c>
      <c r="G2637" s="106" t="str">
        <f>LEFT(E2637,I2637-1)</f>
        <v/>
      </c>
      <c r="H2637" s="106" t="str">
        <f>RIGHT(E2637,1)</f>
        <v/>
      </c>
      <c r="I2637" s="110">
        <f>IF(FIND(H2637,E2637)=OR(1,2,3,4,5,6,7,8,9,0),FIND(H2637,E2637)+1,FIND(H2637,E2637))</f>
        <v>1</v>
      </c>
      <c r="J2637" s="4">
        <f>IF(H2637="B",G2637*1000000000,IF(H2637="M",G2637*1000000,E2637))</f>
        <v>0</v>
      </c>
      <c r="K2637" s="54" t="s">
        <v>720</v>
      </c>
    </row>
    <row r="2638" spans="1:11" ht="19" thickBot="1">
      <c r="A2638" t="str">
        <f t="shared" si="137"/>
        <v/>
      </c>
      <c r="B2638" s="119"/>
      <c r="C2638" s="58"/>
      <c r="G2638" s="106"/>
      <c r="H2638" s="106"/>
      <c r="I2638" s="110"/>
    </row>
    <row r="2639" spans="1:11" ht="20" thickBot="1">
      <c r="A2639" t="str">
        <f t="shared" si="137"/>
        <v>Net change in cash</v>
      </c>
      <c r="B2639" s="119"/>
      <c r="C2639" s="58" t="s">
        <v>687</v>
      </c>
      <c r="G2639" s="106" t="str">
        <f>LEFT(E2639,I2639-1)</f>
        <v/>
      </c>
      <c r="H2639" s="106" t="str">
        <f>RIGHT(E2639,1)</f>
        <v/>
      </c>
      <c r="I2639" s="110">
        <f>IF(FIND(H2639,E2639)=OR(1,2,3,4,5,6,7,8,9,0),FIND(H2639,E2639)+1,FIND(H2639,E2639))</f>
        <v>1</v>
      </c>
      <c r="J2639" s="4">
        <f>IF(H2639="B",G2639*1000000000,IF(H2639="M",G2639*1000000,E2639))</f>
        <v>0</v>
      </c>
      <c r="K2639" s="54" t="s">
        <v>721</v>
      </c>
    </row>
    <row r="2640" spans="1:11" ht="19" thickBot="1">
      <c r="A2640" t="str">
        <f t="shared" si="137"/>
        <v/>
      </c>
      <c r="B2640" s="119"/>
      <c r="C2640" s="58"/>
      <c r="G2640" s="106"/>
      <c r="H2640" s="106"/>
      <c r="I2640" s="110"/>
    </row>
    <row r="2641" spans="1:11" ht="19">
      <c r="A2641" t="str">
        <f t="shared" si="137"/>
        <v>Free cash flow</v>
      </c>
      <c r="B2641" s="119"/>
      <c r="C2641" s="58" t="s">
        <v>689</v>
      </c>
      <c r="G2641" s="106" t="str">
        <f>LEFT(E2641,I2641-1)</f>
        <v/>
      </c>
      <c r="H2641" s="106" t="str">
        <f>RIGHT(E2641,1)</f>
        <v/>
      </c>
      <c r="I2641" s="110">
        <f>IF(FIND(H2641,E2641)=OR(1,2,3,4,5,6,7,8,9,0),FIND(H2641,E2641)+1,FIND(H2641,E2641))</f>
        <v>1</v>
      </c>
      <c r="J2641" s="4">
        <f>IF(H2641="B",G2641*1000000000,IF(H2641="M",G2641*1000000,E2641))</f>
        <v>0</v>
      </c>
      <c r="K2641" s="54" t="s">
        <v>722</v>
      </c>
    </row>
    <row r="2642" spans="1:11">
      <c r="A2642" t="str">
        <f t="shared" si="137"/>
        <v/>
      </c>
      <c r="B2642" s="119"/>
    </row>
    <row r="2645" spans="1:11" ht="28">
      <c r="C2645" s="118"/>
    </row>
    <row r="2646" spans="1:11">
      <c r="D2646" s="119"/>
    </row>
    <row r="2648" spans="1:11" ht="27" thickBot="1">
      <c r="A2648" t="str">
        <f t="shared" ref="A2648:A2697" si="139">_xlfn.CONCAT(B2648,C2648)</f>
        <v>Income Statement</v>
      </c>
      <c r="B2648" s="119"/>
      <c r="C2648" s="57" t="s">
        <v>705</v>
      </c>
      <c r="D2648" s="120"/>
    </row>
    <row r="2649" spans="1:11" ht="19" thickBot="1">
      <c r="A2649" t="str">
        <f t="shared" si="139"/>
        <v/>
      </c>
      <c r="B2649" s="119"/>
      <c r="C2649" s="58"/>
    </row>
    <row r="2650" spans="1:11" ht="20" thickBot="1">
      <c r="A2650" t="str">
        <f t="shared" si="139"/>
        <v>Sales</v>
      </c>
      <c r="B2650" s="119"/>
      <c r="C2650" s="58" t="s">
        <v>124</v>
      </c>
      <c r="G2650" s="106" t="str">
        <f>LEFT(E2650,I2650-1)</f>
        <v/>
      </c>
      <c r="H2650" s="106" t="str">
        <f>RIGHT(E2650,1)</f>
        <v/>
      </c>
      <c r="I2650" s="110">
        <f>IF(FIND(H2650,E2650)=OR(1,2,3,4,5,6,7,8,9,0),FIND(H2650,E2650)+1,FIND(H2650,E2650))</f>
        <v>1</v>
      </c>
      <c r="J2650" s="4">
        <f>IF(H2650="B",G2650*1000000000,IF(H2650="M",G2650*1000000,E2650))</f>
        <v>0</v>
      </c>
      <c r="K2650" s="54" t="s">
        <v>691</v>
      </c>
    </row>
    <row r="2651" spans="1:11" ht="58" thickBot="1">
      <c r="A2651" t="str">
        <f t="shared" si="139"/>
        <v/>
      </c>
      <c r="B2651" s="119"/>
      <c r="C2651" s="58"/>
      <c r="G2651" s="106"/>
      <c r="H2651" s="106"/>
      <c r="I2651" s="110"/>
      <c r="K2651" s="54" t="s">
        <v>692</v>
      </c>
    </row>
    <row r="2652" spans="1:11" ht="20" thickBot="1">
      <c r="A2652" t="str">
        <f t="shared" si="139"/>
        <v>Operating expense</v>
      </c>
      <c r="B2652" s="119"/>
      <c r="C2652" s="58" t="s">
        <v>654</v>
      </c>
      <c r="G2652" s="106" t="str">
        <f>LEFT(E2652,I2652-1)</f>
        <v/>
      </c>
      <c r="H2652" s="106" t="str">
        <f>RIGHT(E2652,1)</f>
        <v/>
      </c>
      <c r="I2652" s="110">
        <f>IF(FIND(H2652,E2652)=OR(1,2,3,4,5,6,7,8,9,0),FIND(H2652,E2652)+1,FIND(H2652,E2652))</f>
        <v>1</v>
      </c>
      <c r="J2652" s="4">
        <f>IF(H2652="B",G2652*1000000000,IF(H2652="M",G2652*1000000,E2652))</f>
        <v>0</v>
      </c>
      <c r="K2652" s="54" t="s">
        <v>693</v>
      </c>
    </row>
    <row r="2653" spans="1:11" ht="20" thickBot="1">
      <c r="A2653" t="str">
        <f t="shared" si="139"/>
        <v/>
      </c>
      <c r="B2653" s="119"/>
      <c r="C2653" s="58"/>
      <c r="G2653" s="106"/>
      <c r="H2653" s="106"/>
      <c r="I2653" s="110"/>
      <c r="K2653" s="54" t="s">
        <v>694</v>
      </c>
    </row>
    <row r="2654" spans="1:11" ht="20" thickBot="1">
      <c r="A2654" t="str">
        <f t="shared" si="139"/>
        <v>Net income</v>
      </c>
      <c r="B2654" s="119"/>
      <c r="C2654" s="58" t="s">
        <v>656</v>
      </c>
      <c r="G2654" s="106" t="str">
        <f>LEFT(E2654,I2654-1)</f>
        <v/>
      </c>
      <c r="H2654" s="106" t="str">
        <f>RIGHT(E2654,1)</f>
        <v/>
      </c>
      <c r="I2654" s="110">
        <f>IF(FIND(H2654,E2654)=OR(1,2,3,4,5,6,7,8,9,0),FIND(H2654,E2654)+1,FIND(H2654,E2654))</f>
        <v>1</v>
      </c>
      <c r="J2654" s="4">
        <f>IF(H2654="B",G2654*1000000000,IF(H2654="M",G2654*1000000,E2654))</f>
        <v>0</v>
      </c>
      <c r="K2654" s="54" t="s">
        <v>33</v>
      </c>
    </row>
    <row r="2655" spans="1:11" ht="58" thickBot="1">
      <c r="A2655" t="str">
        <f t="shared" si="139"/>
        <v/>
      </c>
      <c r="B2655" s="119"/>
      <c r="C2655" s="58"/>
      <c r="G2655" s="106"/>
      <c r="H2655" s="106"/>
      <c r="I2655" s="110"/>
      <c r="K2655" s="54" t="s">
        <v>695</v>
      </c>
    </row>
    <row r="2656" spans="1:11" ht="20" thickBot="1">
      <c r="A2656" t="str">
        <f t="shared" si="139"/>
        <v>Net profit margin</v>
      </c>
      <c r="B2656" s="119"/>
      <c r="C2656" s="58" t="s">
        <v>658</v>
      </c>
      <c r="G2656" s="106" t="str">
        <f>LEFT(E2656,I2656-1)</f>
        <v/>
      </c>
      <c r="H2656" s="106" t="str">
        <f>RIGHT(E2656,1)</f>
        <v/>
      </c>
      <c r="I2656" s="110">
        <f>IF(FIND(H2656,E2656)=OR(1,2,3,4,5,6,7,8,9,0),FIND(H2656,E2656)+1,FIND(H2656,E2656))</f>
        <v>1</v>
      </c>
      <c r="J2656" s="4">
        <f>IF(H2656="B",G2656*1000000000,IF(H2656="M",G2656*1000000,E2656))</f>
        <v>0</v>
      </c>
      <c r="K2656" s="54" t="s">
        <v>696</v>
      </c>
    </row>
    <row r="2657" spans="1:11" ht="39" thickBot="1">
      <c r="A2657" t="str">
        <f t="shared" si="139"/>
        <v/>
      </c>
      <c r="B2657" s="119"/>
      <c r="C2657" s="58"/>
      <c r="G2657" s="106"/>
      <c r="H2657" s="106"/>
      <c r="I2657" s="110"/>
      <c r="K2657" s="54" t="s">
        <v>697</v>
      </c>
    </row>
    <row r="2658" spans="1:11" ht="20" thickBot="1">
      <c r="A2658" t="str">
        <f t="shared" si="139"/>
        <v>EPS</v>
      </c>
      <c r="B2658" s="119"/>
      <c r="C2658" s="58" t="s">
        <v>113</v>
      </c>
      <c r="G2658" s="106" t="str">
        <f>LEFT(E2658,I2658-1)</f>
        <v/>
      </c>
      <c r="H2658" s="106" t="str">
        <f>RIGHT(E2658,1)</f>
        <v/>
      </c>
      <c r="I2658" s="110">
        <f>IF(FIND(H2658,E2658)=OR(1,2,3,4,5,6,7,8,9,0),FIND(H2658,E2658)+1,FIND(H2658,E2658))</f>
        <v>1</v>
      </c>
      <c r="J2658" s="4">
        <f>IF(H2658="B",G2658*1000000000,IF(H2658="M",G2658*1000000,E2658))</f>
        <v>0</v>
      </c>
      <c r="K2658" s="54" t="s">
        <v>698</v>
      </c>
    </row>
    <row r="2659" spans="1:11" ht="39" thickBot="1">
      <c r="A2659" t="str">
        <f t="shared" si="139"/>
        <v/>
      </c>
      <c r="B2659" s="119"/>
      <c r="C2659" s="58"/>
      <c r="G2659" s="106"/>
      <c r="H2659" s="106"/>
      <c r="I2659" s="110"/>
      <c r="K2659" s="54" t="s">
        <v>699</v>
      </c>
    </row>
    <row r="2660" spans="1:11" ht="20" thickBot="1">
      <c r="A2660" t="str">
        <f t="shared" si="139"/>
        <v>EBITDA</v>
      </c>
      <c r="B2660" s="119"/>
      <c r="C2660" s="58" t="s">
        <v>126</v>
      </c>
      <c r="G2660" s="106" t="str">
        <f>LEFT(E2660,I2660-1)</f>
        <v/>
      </c>
      <c r="H2660" s="106" t="str">
        <f>RIGHT(E2660,1)</f>
        <v/>
      </c>
      <c r="I2660" s="110">
        <f>IF(FIND(H2660,E2660)=OR(1,2,3,4,5,6,7,8,9,0),FIND(H2660,E2660)+1,FIND(H2660,E2660))</f>
        <v>1</v>
      </c>
      <c r="J2660" s="4">
        <f>IF(H2660="B",G2660*1000000000,IF(H2660="M",G2660*1000000,E2660))</f>
        <v>0</v>
      </c>
      <c r="K2660" s="54" t="s">
        <v>126</v>
      </c>
    </row>
    <row r="2661" spans="1:11" ht="77" thickBot="1">
      <c r="A2661" t="str">
        <f t="shared" si="139"/>
        <v/>
      </c>
      <c r="B2661" s="119"/>
      <c r="C2661" s="58"/>
      <c r="G2661" s="106"/>
      <c r="H2661" s="106"/>
      <c r="I2661" s="110"/>
      <c r="K2661" s="54" t="s">
        <v>700</v>
      </c>
    </row>
    <row r="2662" spans="1:11" ht="20" thickBot="1">
      <c r="A2662" t="str">
        <f t="shared" si="139"/>
        <v>Tax</v>
      </c>
      <c r="B2662" s="119"/>
      <c r="C2662" s="58" t="s">
        <v>725</v>
      </c>
      <c r="G2662" s="106" t="str">
        <f>LEFT(E2662,I2662-1)</f>
        <v/>
      </c>
      <c r="H2662" s="106" t="str">
        <f>RIGHT(E2662,1)</f>
        <v/>
      </c>
      <c r="I2662" s="110">
        <f>IF(FIND(H2662,E2662)=OR(1,2,3,4,5,6,7,8,9,0),FIND(H2662,E2662)+1,FIND(H2662,E2662))</f>
        <v>1</v>
      </c>
      <c r="J2662" s="4">
        <f>IF(H2662="B",G2662*1000000000,IF(H2662="M",G2662*1000000,E2662))</f>
        <v>0</v>
      </c>
      <c r="K2662" s="54" t="s">
        <v>701</v>
      </c>
    </row>
    <row r="2663" spans="1:11" ht="19" thickBot="1">
      <c r="A2663" t="str">
        <f t="shared" si="139"/>
        <v/>
      </c>
      <c r="B2663" s="119"/>
      <c r="C2663" s="58"/>
      <c r="G2663" s="107"/>
      <c r="H2663" s="107"/>
      <c r="I2663" s="111"/>
    </row>
    <row r="2664" spans="1:11">
      <c r="A2664" t="str">
        <f t="shared" si="139"/>
        <v/>
      </c>
      <c r="B2664" s="119"/>
      <c r="C2664" s="58"/>
    </row>
    <row r="2665" spans="1:11" ht="27" thickBot="1">
      <c r="A2665" t="str">
        <f t="shared" si="139"/>
        <v>Balance Sheet</v>
      </c>
      <c r="B2665" s="119"/>
      <c r="C2665" s="57" t="s">
        <v>706</v>
      </c>
      <c r="G2665" s="105"/>
      <c r="H2665" s="105"/>
      <c r="I2665" s="109"/>
    </row>
    <row r="2666" spans="1:11" ht="19" thickBot="1">
      <c r="A2666" t="str">
        <f t="shared" si="139"/>
        <v/>
      </c>
      <c r="B2666" s="119"/>
      <c r="C2666" s="58"/>
      <c r="G2666" s="105"/>
      <c r="H2666" s="105"/>
      <c r="I2666" s="109"/>
    </row>
    <row r="2667" spans="1:11" ht="20" thickBot="1">
      <c r="A2667" t="str">
        <f t="shared" si="139"/>
        <v>Cash and short-term investments</v>
      </c>
      <c r="B2667" s="119"/>
      <c r="C2667" s="58" t="s">
        <v>665</v>
      </c>
      <c r="G2667" s="106" t="str">
        <f>LEFT(E2667,I2667-1)</f>
        <v/>
      </c>
      <c r="H2667" s="106" t="str">
        <f>RIGHT(E2667,1)</f>
        <v/>
      </c>
      <c r="I2667" s="110">
        <f>IF(FIND(H2667,E2667)=OR(1,2,3,4,5,6,7,8,9,0),FIND(H2667,E2667)+1,FIND(H2667,E2667))</f>
        <v>1</v>
      </c>
      <c r="J2667" s="4">
        <f t="shared" ref="J2667:J2668" si="140">IF(H2667="B",G2667*1000000000,IF(H2667="M",G2667*1000000,E2667))</f>
        <v>0</v>
      </c>
      <c r="K2667" s="54" t="s">
        <v>702</v>
      </c>
    </row>
    <row r="2668" spans="1:11" ht="19" thickBot="1">
      <c r="A2668" t="str">
        <f t="shared" si="139"/>
        <v/>
      </c>
      <c r="B2668" s="119"/>
      <c r="C2668" s="58"/>
      <c r="G2668" s="106"/>
      <c r="H2668" s="106"/>
      <c r="I2668" s="110"/>
      <c r="J2668" s="4">
        <f t="shared" si="140"/>
        <v>0</v>
      </c>
    </row>
    <row r="2669" spans="1:11" ht="20" thickBot="1">
      <c r="A2669" t="str">
        <f t="shared" si="139"/>
        <v>Total assets</v>
      </c>
      <c r="B2669" s="119"/>
      <c r="C2669" s="58" t="s">
        <v>667</v>
      </c>
      <c r="G2669" s="106" t="str">
        <f>LEFT(E2669,I2669-1)</f>
        <v/>
      </c>
      <c r="H2669" s="106" t="str">
        <f>RIGHT(E2669,1)</f>
        <v/>
      </c>
      <c r="I2669" s="110">
        <f>IF(FIND(H2669,E2669)=OR(1,2,3,4,5,6,7,8,9,0),FIND(H2669,E2669)+1,FIND(H2669,E2669))</f>
        <v>1</v>
      </c>
      <c r="K2669" s="54" t="s">
        <v>703</v>
      </c>
    </row>
    <row r="2670" spans="1:11" ht="19" thickBot="1">
      <c r="A2670" t="str">
        <f t="shared" si="139"/>
        <v/>
      </c>
      <c r="B2670" s="119"/>
      <c r="C2670" s="58"/>
      <c r="G2670" s="106"/>
      <c r="H2670" s="106"/>
      <c r="I2670" s="110"/>
    </row>
    <row r="2671" spans="1:11" ht="20" thickBot="1">
      <c r="A2671" t="str">
        <f t="shared" si="139"/>
        <v>Total debt</v>
      </c>
      <c r="B2671" s="119"/>
      <c r="C2671" s="58" t="s">
        <v>723</v>
      </c>
      <c r="G2671" s="106" t="str">
        <f>LEFT(E2671,I2671-1)</f>
        <v/>
      </c>
      <c r="H2671" s="106" t="str">
        <f>RIGHT(E2671,1)</f>
        <v/>
      </c>
      <c r="I2671" s="110">
        <f>IF(FIND(H2671,E2671)=OR(1,2,3,4,5,6,7,8,9,0),FIND(H2671,E2671)+1,FIND(H2671,E2671))</f>
        <v>1</v>
      </c>
      <c r="J2671" s="4">
        <f>IF(H2671="B",G2671*1000000000,IF(H2671="M",G2671*1000000,E2671))</f>
        <v>0</v>
      </c>
      <c r="K2671" s="54" t="s">
        <v>704</v>
      </c>
    </row>
    <row r="2672" spans="1:11" ht="19" thickBot="1">
      <c r="A2672" t="str">
        <f t="shared" si="139"/>
        <v/>
      </c>
      <c r="B2672" s="119"/>
      <c r="C2672" s="58"/>
      <c r="G2672" s="106"/>
      <c r="H2672" s="106"/>
      <c r="I2672" s="110"/>
    </row>
    <row r="2673" spans="1:11" ht="20" thickBot="1">
      <c r="A2673" t="str">
        <f t="shared" si="139"/>
        <v>Total equity</v>
      </c>
      <c r="B2673" s="119"/>
      <c r="C2673" s="58" t="s">
        <v>671</v>
      </c>
      <c r="G2673" s="106" t="str">
        <f>LEFT(E2673,I2673-1)</f>
        <v/>
      </c>
      <c r="H2673" s="106" t="str">
        <f>RIGHT(E2673,1)</f>
        <v/>
      </c>
      <c r="I2673" s="110">
        <f>IF(FIND(H2673,E2673)=OR(1,2,3,4,5,6,7,8,9,0),FIND(H2673,E2673)+1,FIND(H2673,E2673))</f>
        <v>1</v>
      </c>
      <c r="J2673" s="4">
        <f>IF(H2673="B",G2673*1000000000,IF(H2673="M",G2673*1000000,E2673))</f>
        <v>0</v>
      </c>
      <c r="K2673" s="54" t="s">
        <v>713</v>
      </c>
    </row>
    <row r="2674" spans="1:11" ht="19" thickBot="1">
      <c r="A2674" t="str">
        <f t="shared" si="139"/>
        <v/>
      </c>
      <c r="B2674" s="119"/>
      <c r="C2674" s="58"/>
      <c r="G2674" s="107"/>
      <c r="H2674" s="107"/>
      <c r="I2674" s="111"/>
    </row>
    <row r="2675" spans="1:11" ht="20" thickBot="1">
      <c r="A2675" t="str">
        <f t="shared" si="139"/>
        <v>Shares outstanding</v>
      </c>
      <c r="B2675" s="119"/>
      <c r="C2675" s="58" t="s">
        <v>673</v>
      </c>
      <c r="G2675" s="106" t="str">
        <f>LEFT(E2675,I2675-1)</f>
        <v/>
      </c>
      <c r="H2675" s="106" t="str">
        <f>RIGHT(E2675,1)</f>
        <v/>
      </c>
      <c r="I2675" s="110">
        <f>IF(FIND(H2675,E2675)=OR(1,2,3,4,5,6,7,8,9,0),FIND(H2675,E2675)+1,FIND(H2675,E2675))</f>
        <v>1</v>
      </c>
      <c r="J2675" s="4">
        <f>IF(H2675="B",G2675*1000000000,IF(H2675="M",G2675*1000000,E2675))</f>
        <v>0</v>
      </c>
      <c r="K2675" s="54" t="s">
        <v>714</v>
      </c>
    </row>
    <row r="2676" spans="1:11" ht="19" thickBot="1">
      <c r="A2676" t="str">
        <f t="shared" si="139"/>
        <v/>
      </c>
      <c r="B2676" s="119"/>
      <c r="C2676" s="58"/>
      <c r="G2676" s="107"/>
      <c r="H2676" s="107"/>
      <c r="I2676" s="111"/>
    </row>
    <row r="2677" spans="1:11" ht="20" thickBot="1">
      <c r="A2677" t="str">
        <f t="shared" si="139"/>
        <v>P/BV</v>
      </c>
      <c r="B2677" s="119"/>
      <c r="C2677" s="58" t="s">
        <v>105</v>
      </c>
      <c r="G2677" s="106" t="str">
        <f>LEFT(E2677,I2677-1)</f>
        <v/>
      </c>
      <c r="H2677" s="106" t="str">
        <f>RIGHT(E2677,1)</f>
        <v/>
      </c>
      <c r="I2677" s="110">
        <f>IF(FIND(H2677,E2677)=OR(1,2,3,4,5,6,7,8,9,0),FIND(H2677,E2677)+1,FIND(H2677,E2677))</f>
        <v>1</v>
      </c>
      <c r="J2677" s="4">
        <f>IF(H2677="B",G2677*1000000000,IF(H2677="M",G2677*1000000,E2677))</f>
        <v>0</v>
      </c>
      <c r="K2677" s="54" t="s">
        <v>715</v>
      </c>
    </row>
    <row r="2678" spans="1:11" ht="19" thickBot="1">
      <c r="A2678" t="str">
        <f t="shared" si="139"/>
        <v/>
      </c>
      <c r="B2678" s="119"/>
      <c r="C2678" s="58"/>
      <c r="G2678" s="107"/>
      <c r="H2678" s="107"/>
      <c r="I2678" s="111"/>
    </row>
    <row r="2679" spans="1:11" ht="20" thickBot="1">
      <c r="A2679" t="str">
        <f t="shared" si="139"/>
        <v>Return on assets</v>
      </c>
      <c r="B2679" s="119"/>
      <c r="C2679" s="58" t="s">
        <v>677</v>
      </c>
      <c r="G2679" s="106" t="str">
        <f>LEFT(E2679,I2679-1)</f>
        <v/>
      </c>
      <c r="H2679" s="106" t="str">
        <f>RIGHT(E2679,1)</f>
        <v/>
      </c>
      <c r="I2679" s="110">
        <f>IF(FIND(H2679,E2679)=OR(1,2,3,4,5,6,7,8,9,0),FIND(H2679,E2679)+1,FIND(H2679,E2679))</f>
        <v>1</v>
      </c>
      <c r="J2679" s="4">
        <f>IF(H2679="B",G2679*1000000000,IF(H2679="M",G2679*1000000,E2679))</f>
        <v>0</v>
      </c>
      <c r="K2679" s="54" t="s">
        <v>716</v>
      </c>
    </row>
    <row r="2680" spans="1:11" ht="19" thickBot="1">
      <c r="A2680" t="str">
        <f t="shared" si="139"/>
        <v/>
      </c>
      <c r="B2680" s="119"/>
      <c r="C2680" s="58"/>
      <c r="G2680" s="107"/>
      <c r="H2680" s="107"/>
      <c r="I2680" s="111"/>
    </row>
    <row r="2681" spans="1:11" ht="20" thickBot="1">
      <c r="A2681" t="str">
        <f t="shared" si="139"/>
        <v>Return on capital</v>
      </c>
      <c r="B2681" s="119"/>
      <c r="C2681" s="58" t="s">
        <v>679</v>
      </c>
      <c r="G2681" s="106" t="str">
        <f>LEFT(E2681,I2681-1)</f>
        <v/>
      </c>
      <c r="H2681" s="106" t="str">
        <f>RIGHT(E2681,1)</f>
        <v/>
      </c>
      <c r="I2681" s="110">
        <f>IF(FIND(H2681,E2681)=OR(1,2,3,4,5,6,7,8,9,0),FIND(H2681,E2681)+1,FIND(H2681,E2681))</f>
        <v>1</v>
      </c>
      <c r="J2681" s="4">
        <f>IF(H2681="B",G2681*1000000000,IF(H2681="M",G2681*1000000,E2681))</f>
        <v>0</v>
      </c>
      <c r="K2681" s="54" t="s">
        <v>717</v>
      </c>
    </row>
    <row r="2682" spans="1:11" ht="19" thickBot="1">
      <c r="A2682" t="str">
        <f t="shared" si="139"/>
        <v/>
      </c>
      <c r="B2682" s="119"/>
      <c r="C2682" s="58"/>
      <c r="G2682" s="107"/>
      <c r="H2682" s="107"/>
      <c r="I2682" s="111"/>
    </row>
    <row r="2683" spans="1:11">
      <c r="A2683" t="str">
        <f t="shared" si="139"/>
        <v/>
      </c>
      <c r="B2683" s="119"/>
      <c r="C2683" s="58"/>
    </row>
    <row r="2684" spans="1:11" ht="27" thickBot="1">
      <c r="A2684" t="str">
        <f t="shared" si="139"/>
        <v>Cash Flow</v>
      </c>
      <c r="B2684" s="119"/>
      <c r="C2684" s="57" t="s">
        <v>707</v>
      </c>
      <c r="G2684" s="105"/>
      <c r="H2684" s="105"/>
      <c r="I2684" s="109"/>
    </row>
    <row r="2685" spans="1:11" ht="19" thickBot="1">
      <c r="A2685" t="str">
        <f t="shared" si="139"/>
        <v/>
      </c>
      <c r="B2685" s="119"/>
      <c r="C2685" s="58"/>
      <c r="G2685" s="105"/>
      <c r="H2685" s="105"/>
      <c r="I2685" s="109"/>
    </row>
    <row r="2686" spans="1:11" ht="20" thickBot="1">
      <c r="A2686" t="str">
        <f t="shared" si="139"/>
        <v>Net income</v>
      </c>
      <c r="B2686" s="119"/>
      <c r="C2686" s="58" t="s">
        <v>656</v>
      </c>
      <c r="G2686" s="106" t="str">
        <f>LEFT(E2686,I2686-1)</f>
        <v/>
      </c>
      <c r="H2686" s="106" t="str">
        <f>RIGHT(E2686,1)</f>
        <v/>
      </c>
      <c r="I2686" s="110">
        <f>IF(FIND(H2686,E2686)=OR(1,2,3,4,5,6,7,8,9,0),FIND(H2686,E2686)+1,FIND(H2686,E2686))</f>
        <v>1</v>
      </c>
      <c r="J2686" s="4">
        <f>IF(H2686="B",G2686*1000000000,IF(H2686="M",G2686*1000000,E2686))</f>
        <v>0</v>
      </c>
      <c r="K2686" s="54" t="s">
        <v>33</v>
      </c>
    </row>
    <row r="2687" spans="1:11" ht="19" thickBot="1">
      <c r="A2687" t="str">
        <f t="shared" si="139"/>
        <v/>
      </c>
      <c r="B2687" s="119"/>
      <c r="C2687" s="58"/>
      <c r="G2687" s="106"/>
      <c r="H2687" s="106"/>
      <c r="I2687" s="110"/>
    </row>
    <row r="2688" spans="1:11" ht="20" thickBot="1">
      <c r="A2688" t="str">
        <f t="shared" si="139"/>
        <v>Cash from operations</v>
      </c>
      <c r="B2688" s="119"/>
      <c r="C2688" s="58" t="s">
        <v>681</v>
      </c>
      <c r="G2688" s="106" t="str">
        <f>LEFT(E2688,I2688-1)</f>
        <v/>
      </c>
      <c r="H2688" s="106" t="str">
        <f>RIGHT(E2688,1)</f>
        <v/>
      </c>
      <c r="I2688" s="110">
        <f>IF(FIND(H2688,E2688)=OR(1,2,3,4,5,6,7,8,9,0),FIND(H2688,E2688)+1,FIND(H2688,E2688))</f>
        <v>1</v>
      </c>
      <c r="J2688" s="4">
        <f>IF(H2688="B",G2688*1000000000,IF(H2688="M",G2688*1000000,E2688))</f>
        <v>0</v>
      </c>
      <c r="K2688" s="54" t="s">
        <v>718</v>
      </c>
    </row>
    <row r="2689" spans="1:11" ht="19" thickBot="1">
      <c r="A2689" t="str">
        <f t="shared" si="139"/>
        <v/>
      </c>
      <c r="B2689" s="119"/>
      <c r="C2689" s="58"/>
      <c r="G2689" s="106"/>
      <c r="H2689" s="106"/>
      <c r="I2689" s="110"/>
    </row>
    <row r="2690" spans="1:11" ht="20" thickBot="1">
      <c r="A2690" t="str">
        <f t="shared" si="139"/>
        <v>Cash from investing</v>
      </c>
      <c r="B2690" s="119"/>
      <c r="C2690" s="58" t="s">
        <v>683</v>
      </c>
      <c r="G2690" s="106" t="str">
        <f>LEFT(E2690,I2690-1)</f>
        <v/>
      </c>
      <c r="H2690" s="106" t="str">
        <f>RIGHT(E2690,1)</f>
        <v/>
      </c>
      <c r="I2690" s="110">
        <f>IF(FIND(H2690,E2690)=OR(1,2,3,4,5,6,7,8,9,0),FIND(H2690,E2690)+1,FIND(H2690,E2690))</f>
        <v>1</v>
      </c>
      <c r="J2690" s="4">
        <f>IF(H2690="B",G2690*1000000000,IF(H2690="M",G2690*1000000,E2690))</f>
        <v>0</v>
      </c>
      <c r="K2690" s="54" t="s">
        <v>719</v>
      </c>
    </row>
    <row r="2691" spans="1:11" ht="19" thickBot="1">
      <c r="A2691" t="str">
        <f t="shared" si="139"/>
        <v/>
      </c>
      <c r="B2691" s="119"/>
      <c r="C2691" s="58"/>
      <c r="G2691" s="106"/>
      <c r="H2691" s="106"/>
      <c r="I2691" s="110"/>
    </row>
    <row r="2692" spans="1:11" ht="20" thickBot="1">
      <c r="A2692" t="str">
        <f t="shared" si="139"/>
        <v>Cash from financing</v>
      </c>
      <c r="B2692" s="119"/>
      <c r="C2692" s="58" t="s">
        <v>685</v>
      </c>
      <c r="G2692" s="106" t="str">
        <f>LEFT(E2692,I2692-1)</f>
        <v/>
      </c>
      <c r="H2692" s="106" t="str">
        <f>RIGHT(E2692,1)</f>
        <v/>
      </c>
      <c r="I2692" s="110">
        <f>IF(FIND(H2692,E2692)=OR(1,2,3,4,5,6,7,8,9,0),FIND(H2692,E2692)+1,FIND(H2692,E2692))</f>
        <v>1</v>
      </c>
      <c r="J2692" s="4">
        <f>IF(H2692="B",G2692*1000000000,IF(H2692="M",G2692*1000000,E2692))</f>
        <v>0</v>
      </c>
      <c r="K2692" s="54" t="s">
        <v>720</v>
      </c>
    </row>
    <row r="2693" spans="1:11" ht="19" thickBot="1">
      <c r="A2693" t="str">
        <f t="shared" si="139"/>
        <v/>
      </c>
      <c r="B2693" s="119"/>
      <c r="C2693" s="58"/>
      <c r="G2693" s="106"/>
      <c r="H2693" s="106"/>
      <c r="I2693" s="110"/>
    </row>
    <row r="2694" spans="1:11" ht="20" thickBot="1">
      <c r="A2694" t="str">
        <f t="shared" si="139"/>
        <v>Net change in cash</v>
      </c>
      <c r="B2694" s="119"/>
      <c r="C2694" s="58" t="s">
        <v>687</v>
      </c>
      <c r="G2694" s="106" t="str">
        <f>LEFT(E2694,I2694-1)</f>
        <v/>
      </c>
      <c r="H2694" s="106" t="str">
        <f>RIGHT(E2694,1)</f>
        <v/>
      </c>
      <c r="I2694" s="110">
        <f>IF(FIND(H2694,E2694)=OR(1,2,3,4,5,6,7,8,9,0),FIND(H2694,E2694)+1,FIND(H2694,E2694))</f>
        <v>1</v>
      </c>
      <c r="J2694" s="4">
        <f>IF(H2694="B",G2694*1000000000,IF(H2694="M",G2694*1000000,E2694))</f>
        <v>0</v>
      </c>
      <c r="K2694" s="54" t="s">
        <v>721</v>
      </c>
    </row>
    <row r="2695" spans="1:11" ht="19" thickBot="1">
      <c r="A2695" t="str">
        <f t="shared" si="139"/>
        <v/>
      </c>
      <c r="B2695" s="119"/>
      <c r="C2695" s="58"/>
      <c r="G2695" s="106"/>
      <c r="H2695" s="106"/>
      <c r="I2695" s="110"/>
    </row>
    <row r="2696" spans="1:11" ht="19">
      <c r="A2696" t="str">
        <f t="shared" si="139"/>
        <v>Free cash flow</v>
      </c>
      <c r="B2696" s="119"/>
      <c r="C2696" s="58" t="s">
        <v>689</v>
      </c>
      <c r="G2696" s="106" t="str">
        <f>LEFT(E2696,I2696-1)</f>
        <v/>
      </c>
      <c r="H2696" s="106" t="str">
        <f>RIGHT(E2696,1)</f>
        <v/>
      </c>
      <c r="I2696" s="110">
        <f>IF(FIND(H2696,E2696)=OR(1,2,3,4,5,6,7,8,9,0),FIND(H2696,E2696)+1,FIND(H2696,E2696))</f>
        <v>1</v>
      </c>
      <c r="J2696" s="4">
        <f>IF(H2696="B",G2696*1000000000,IF(H2696="M",G2696*1000000,E2696))</f>
        <v>0</v>
      </c>
      <c r="K2696" s="54" t="s">
        <v>722</v>
      </c>
    </row>
    <row r="2697" spans="1:11">
      <c r="A2697" t="str">
        <f t="shared" si="139"/>
        <v/>
      </c>
      <c r="B2697" s="119"/>
    </row>
    <row r="2700" spans="1:11" ht="28">
      <c r="C2700" s="118"/>
    </row>
    <row r="2701" spans="1:11">
      <c r="D2701" s="119"/>
    </row>
    <row r="2703" spans="1:11" ht="27" thickBot="1">
      <c r="A2703" t="str">
        <f t="shared" ref="A2703:A2752" si="141">_xlfn.CONCAT(B2703,C2703)</f>
        <v>Income Statement</v>
      </c>
      <c r="B2703" s="119"/>
      <c r="C2703" s="57" t="s">
        <v>705</v>
      </c>
      <c r="D2703" s="120"/>
    </row>
    <row r="2704" spans="1:11" ht="19" thickBot="1">
      <c r="A2704" t="str">
        <f t="shared" si="141"/>
        <v/>
      </c>
      <c r="B2704" s="119"/>
      <c r="C2704" s="58"/>
    </row>
    <row r="2705" spans="1:11" ht="20" thickBot="1">
      <c r="A2705" t="str">
        <f t="shared" si="141"/>
        <v>Sales</v>
      </c>
      <c r="B2705" s="119"/>
      <c r="C2705" s="58" t="s">
        <v>124</v>
      </c>
      <c r="G2705" s="106" t="str">
        <f>LEFT(E2705,I2705-1)</f>
        <v/>
      </c>
      <c r="H2705" s="106" t="str">
        <f>RIGHT(E2705,1)</f>
        <v/>
      </c>
      <c r="I2705" s="110">
        <f>IF(FIND(H2705,E2705)=OR(1,2,3,4,5,6,7,8,9,0),FIND(H2705,E2705)+1,FIND(H2705,E2705))</f>
        <v>1</v>
      </c>
      <c r="J2705" s="4">
        <f>IF(H2705="B",G2705*1000000000,IF(H2705="M",G2705*1000000,E2705))</f>
        <v>0</v>
      </c>
      <c r="K2705" s="54" t="s">
        <v>691</v>
      </c>
    </row>
    <row r="2706" spans="1:11" ht="58" thickBot="1">
      <c r="A2706" t="str">
        <f t="shared" si="141"/>
        <v/>
      </c>
      <c r="B2706" s="119"/>
      <c r="C2706" s="58"/>
      <c r="G2706" s="106"/>
      <c r="H2706" s="106"/>
      <c r="I2706" s="110"/>
      <c r="K2706" s="54" t="s">
        <v>692</v>
      </c>
    </row>
    <row r="2707" spans="1:11" ht="20" thickBot="1">
      <c r="A2707" t="str">
        <f t="shared" si="141"/>
        <v>Operating expense</v>
      </c>
      <c r="B2707" s="119"/>
      <c r="C2707" s="58" t="s">
        <v>654</v>
      </c>
      <c r="G2707" s="106" t="str">
        <f>LEFT(E2707,I2707-1)</f>
        <v/>
      </c>
      <c r="H2707" s="106" t="str">
        <f>RIGHT(E2707,1)</f>
        <v/>
      </c>
      <c r="I2707" s="110">
        <f>IF(FIND(H2707,E2707)=OR(1,2,3,4,5,6,7,8,9,0),FIND(H2707,E2707)+1,FIND(H2707,E2707))</f>
        <v>1</v>
      </c>
      <c r="J2707" s="4">
        <f>IF(H2707="B",G2707*1000000000,IF(H2707="M",G2707*1000000,E2707))</f>
        <v>0</v>
      </c>
      <c r="K2707" s="54" t="s">
        <v>693</v>
      </c>
    </row>
    <row r="2708" spans="1:11" ht="20" thickBot="1">
      <c r="A2708" t="str">
        <f t="shared" si="141"/>
        <v/>
      </c>
      <c r="B2708" s="119"/>
      <c r="C2708" s="58"/>
      <c r="G2708" s="106"/>
      <c r="H2708" s="106"/>
      <c r="I2708" s="110"/>
      <c r="K2708" s="54" t="s">
        <v>694</v>
      </c>
    </row>
    <row r="2709" spans="1:11" ht="20" thickBot="1">
      <c r="A2709" t="str">
        <f t="shared" si="141"/>
        <v>Net income</v>
      </c>
      <c r="B2709" s="119"/>
      <c r="C2709" s="58" t="s">
        <v>656</v>
      </c>
      <c r="G2709" s="106" t="str">
        <f>LEFT(E2709,I2709-1)</f>
        <v/>
      </c>
      <c r="H2709" s="106" t="str">
        <f>RIGHT(E2709,1)</f>
        <v/>
      </c>
      <c r="I2709" s="110">
        <f>IF(FIND(H2709,E2709)=OR(1,2,3,4,5,6,7,8,9,0),FIND(H2709,E2709)+1,FIND(H2709,E2709))</f>
        <v>1</v>
      </c>
      <c r="J2709" s="4">
        <f>IF(H2709="B",G2709*1000000000,IF(H2709="M",G2709*1000000,E2709))</f>
        <v>0</v>
      </c>
      <c r="K2709" s="54" t="s">
        <v>33</v>
      </c>
    </row>
    <row r="2710" spans="1:11" ht="58" thickBot="1">
      <c r="A2710" t="str">
        <f t="shared" si="141"/>
        <v/>
      </c>
      <c r="B2710" s="119"/>
      <c r="C2710" s="58"/>
      <c r="G2710" s="106"/>
      <c r="H2710" s="106"/>
      <c r="I2710" s="110"/>
      <c r="K2710" s="54" t="s">
        <v>695</v>
      </c>
    </row>
    <row r="2711" spans="1:11" ht="20" thickBot="1">
      <c r="A2711" t="str">
        <f t="shared" si="141"/>
        <v>Net profit margin</v>
      </c>
      <c r="B2711" s="119"/>
      <c r="C2711" s="58" t="s">
        <v>658</v>
      </c>
      <c r="G2711" s="106" t="str">
        <f>LEFT(E2711,I2711-1)</f>
        <v/>
      </c>
      <c r="H2711" s="106" t="str">
        <f>RIGHT(E2711,1)</f>
        <v/>
      </c>
      <c r="I2711" s="110">
        <f>IF(FIND(H2711,E2711)=OR(1,2,3,4,5,6,7,8,9,0),FIND(H2711,E2711)+1,FIND(H2711,E2711))</f>
        <v>1</v>
      </c>
      <c r="J2711" s="4">
        <f>IF(H2711="B",G2711*1000000000,IF(H2711="M",G2711*1000000,E2711))</f>
        <v>0</v>
      </c>
      <c r="K2711" s="54" t="s">
        <v>696</v>
      </c>
    </row>
    <row r="2712" spans="1:11" ht="39" thickBot="1">
      <c r="A2712" t="str">
        <f t="shared" si="141"/>
        <v/>
      </c>
      <c r="B2712" s="119"/>
      <c r="C2712" s="58"/>
      <c r="G2712" s="106"/>
      <c r="H2712" s="106"/>
      <c r="I2712" s="110"/>
      <c r="K2712" s="54" t="s">
        <v>697</v>
      </c>
    </row>
    <row r="2713" spans="1:11" ht="20" thickBot="1">
      <c r="A2713" t="str">
        <f t="shared" si="141"/>
        <v>EPS</v>
      </c>
      <c r="B2713" s="119"/>
      <c r="C2713" s="58" t="s">
        <v>113</v>
      </c>
      <c r="G2713" s="106" t="str">
        <f>LEFT(E2713,I2713-1)</f>
        <v/>
      </c>
      <c r="H2713" s="106" t="str">
        <f>RIGHT(E2713,1)</f>
        <v/>
      </c>
      <c r="I2713" s="110">
        <f>IF(FIND(H2713,E2713)=OR(1,2,3,4,5,6,7,8,9,0),FIND(H2713,E2713)+1,FIND(H2713,E2713))</f>
        <v>1</v>
      </c>
      <c r="J2713" s="4">
        <f>IF(H2713="B",G2713*1000000000,IF(H2713="M",G2713*1000000,E2713))</f>
        <v>0</v>
      </c>
      <c r="K2713" s="54" t="s">
        <v>698</v>
      </c>
    </row>
    <row r="2714" spans="1:11" ht="39" thickBot="1">
      <c r="A2714" t="str">
        <f t="shared" si="141"/>
        <v/>
      </c>
      <c r="B2714" s="119"/>
      <c r="C2714" s="58"/>
      <c r="G2714" s="106"/>
      <c r="H2714" s="106"/>
      <c r="I2714" s="110"/>
      <c r="K2714" s="54" t="s">
        <v>699</v>
      </c>
    </row>
    <row r="2715" spans="1:11" ht="20" thickBot="1">
      <c r="A2715" t="str">
        <f t="shared" si="141"/>
        <v>EBITDA</v>
      </c>
      <c r="B2715" s="119"/>
      <c r="C2715" s="58" t="s">
        <v>126</v>
      </c>
      <c r="G2715" s="106" t="str">
        <f>LEFT(E2715,I2715-1)</f>
        <v/>
      </c>
      <c r="H2715" s="106" t="str">
        <f>RIGHT(E2715,1)</f>
        <v/>
      </c>
      <c r="I2715" s="110">
        <f>IF(FIND(H2715,E2715)=OR(1,2,3,4,5,6,7,8,9,0),FIND(H2715,E2715)+1,FIND(H2715,E2715))</f>
        <v>1</v>
      </c>
      <c r="J2715" s="4">
        <f>IF(H2715="B",G2715*1000000000,IF(H2715="M",G2715*1000000,E2715))</f>
        <v>0</v>
      </c>
      <c r="K2715" s="54" t="s">
        <v>126</v>
      </c>
    </row>
    <row r="2716" spans="1:11" ht="77" thickBot="1">
      <c r="A2716" t="str">
        <f t="shared" si="141"/>
        <v/>
      </c>
      <c r="B2716" s="119"/>
      <c r="C2716" s="58"/>
      <c r="G2716" s="106"/>
      <c r="H2716" s="106"/>
      <c r="I2716" s="110"/>
      <c r="K2716" s="54" t="s">
        <v>700</v>
      </c>
    </row>
    <row r="2717" spans="1:11" ht="20" thickBot="1">
      <c r="A2717" t="str">
        <f t="shared" si="141"/>
        <v>Tax</v>
      </c>
      <c r="B2717" s="119"/>
      <c r="C2717" s="58" t="s">
        <v>725</v>
      </c>
      <c r="G2717" s="106" t="str">
        <f>LEFT(E2717,I2717-1)</f>
        <v/>
      </c>
      <c r="H2717" s="106" t="str">
        <f>RIGHT(E2717,1)</f>
        <v/>
      </c>
      <c r="I2717" s="110">
        <f>IF(FIND(H2717,E2717)=OR(1,2,3,4,5,6,7,8,9,0),FIND(H2717,E2717)+1,FIND(H2717,E2717))</f>
        <v>1</v>
      </c>
      <c r="J2717" s="4">
        <f>IF(H2717="B",G2717*1000000000,IF(H2717="M",G2717*1000000,E2717))</f>
        <v>0</v>
      </c>
      <c r="K2717" s="54" t="s">
        <v>701</v>
      </c>
    </row>
    <row r="2718" spans="1:11" ht="19" thickBot="1">
      <c r="A2718" t="str">
        <f t="shared" si="141"/>
        <v/>
      </c>
      <c r="B2718" s="119"/>
      <c r="C2718" s="58"/>
      <c r="G2718" s="107"/>
      <c r="H2718" s="107"/>
      <c r="I2718" s="111"/>
    </row>
    <row r="2719" spans="1:11">
      <c r="A2719" t="str">
        <f t="shared" si="141"/>
        <v/>
      </c>
      <c r="B2719" s="119"/>
      <c r="C2719" s="58"/>
    </row>
    <row r="2720" spans="1:11" ht="27" thickBot="1">
      <c r="A2720" t="str">
        <f t="shared" si="141"/>
        <v>Balance Sheet</v>
      </c>
      <c r="B2720" s="119"/>
      <c r="C2720" s="57" t="s">
        <v>706</v>
      </c>
      <c r="G2720" s="105"/>
      <c r="H2720" s="105"/>
      <c r="I2720" s="109"/>
    </row>
    <row r="2721" spans="1:11" ht="19" thickBot="1">
      <c r="A2721" t="str">
        <f t="shared" si="141"/>
        <v/>
      </c>
      <c r="B2721" s="119"/>
      <c r="C2721" s="58"/>
      <c r="G2721" s="105"/>
      <c r="H2721" s="105"/>
      <c r="I2721" s="109"/>
    </row>
    <row r="2722" spans="1:11" ht="20" thickBot="1">
      <c r="A2722" t="str">
        <f t="shared" si="141"/>
        <v>Cash and short-term investments</v>
      </c>
      <c r="B2722" s="119"/>
      <c r="C2722" s="58" t="s">
        <v>665</v>
      </c>
      <c r="G2722" s="106" t="str">
        <f>LEFT(E2722,I2722-1)</f>
        <v/>
      </c>
      <c r="H2722" s="106" t="str">
        <f>RIGHT(E2722,1)</f>
        <v/>
      </c>
      <c r="I2722" s="110">
        <f>IF(FIND(H2722,E2722)=OR(1,2,3,4,5,6,7,8,9,0),FIND(H2722,E2722)+1,FIND(H2722,E2722))</f>
        <v>1</v>
      </c>
      <c r="J2722" s="4">
        <f t="shared" ref="J2722:J2723" si="142">IF(H2722="B",G2722*1000000000,IF(H2722="M",G2722*1000000,E2722))</f>
        <v>0</v>
      </c>
      <c r="K2722" s="54" t="s">
        <v>702</v>
      </c>
    </row>
    <row r="2723" spans="1:11" ht="19" thickBot="1">
      <c r="A2723" t="str">
        <f t="shared" si="141"/>
        <v/>
      </c>
      <c r="B2723" s="119"/>
      <c r="C2723" s="58"/>
      <c r="G2723" s="106"/>
      <c r="H2723" s="106"/>
      <c r="I2723" s="110"/>
      <c r="J2723" s="4">
        <f t="shared" si="142"/>
        <v>0</v>
      </c>
    </row>
    <row r="2724" spans="1:11" ht="20" thickBot="1">
      <c r="A2724" t="str">
        <f t="shared" si="141"/>
        <v>Total assets</v>
      </c>
      <c r="B2724" s="119"/>
      <c r="C2724" s="58" t="s">
        <v>667</v>
      </c>
      <c r="G2724" s="106" t="str">
        <f>LEFT(E2724,I2724-1)</f>
        <v/>
      </c>
      <c r="H2724" s="106" t="str">
        <f>RIGHT(E2724,1)</f>
        <v/>
      </c>
      <c r="I2724" s="110">
        <f>IF(FIND(H2724,E2724)=OR(1,2,3,4,5,6,7,8,9,0),FIND(H2724,E2724)+1,FIND(H2724,E2724))</f>
        <v>1</v>
      </c>
      <c r="K2724" s="54" t="s">
        <v>703</v>
      </c>
    </row>
    <row r="2725" spans="1:11" ht="19" thickBot="1">
      <c r="A2725" t="str">
        <f t="shared" si="141"/>
        <v/>
      </c>
      <c r="B2725" s="119"/>
      <c r="C2725" s="58"/>
      <c r="G2725" s="106"/>
      <c r="H2725" s="106"/>
      <c r="I2725" s="110"/>
    </row>
    <row r="2726" spans="1:11" ht="20" thickBot="1">
      <c r="A2726" t="str">
        <f t="shared" si="141"/>
        <v>Total debt</v>
      </c>
      <c r="B2726" s="119"/>
      <c r="C2726" s="58" t="s">
        <v>723</v>
      </c>
      <c r="G2726" s="106" t="str">
        <f>LEFT(E2726,I2726-1)</f>
        <v/>
      </c>
      <c r="H2726" s="106" t="str">
        <f>RIGHT(E2726,1)</f>
        <v/>
      </c>
      <c r="I2726" s="110">
        <f>IF(FIND(H2726,E2726)=OR(1,2,3,4,5,6,7,8,9,0),FIND(H2726,E2726)+1,FIND(H2726,E2726))</f>
        <v>1</v>
      </c>
      <c r="J2726" s="4">
        <f>IF(H2726="B",G2726*1000000000,IF(H2726="M",G2726*1000000,E2726))</f>
        <v>0</v>
      </c>
      <c r="K2726" s="54" t="s">
        <v>704</v>
      </c>
    </row>
    <row r="2727" spans="1:11" ht="19" thickBot="1">
      <c r="A2727" t="str">
        <f t="shared" si="141"/>
        <v/>
      </c>
      <c r="B2727" s="119"/>
      <c r="C2727" s="58"/>
      <c r="G2727" s="106"/>
      <c r="H2727" s="106"/>
      <c r="I2727" s="110"/>
    </row>
    <row r="2728" spans="1:11" ht="20" thickBot="1">
      <c r="A2728" t="str">
        <f t="shared" si="141"/>
        <v>Total equity</v>
      </c>
      <c r="B2728" s="119"/>
      <c r="C2728" s="58" t="s">
        <v>671</v>
      </c>
      <c r="G2728" s="106" t="str">
        <f>LEFT(E2728,I2728-1)</f>
        <v/>
      </c>
      <c r="H2728" s="106" t="str">
        <f>RIGHT(E2728,1)</f>
        <v/>
      </c>
      <c r="I2728" s="110">
        <f>IF(FIND(H2728,E2728)=OR(1,2,3,4,5,6,7,8,9,0),FIND(H2728,E2728)+1,FIND(H2728,E2728))</f>
        <v>1</v>
      </c>
      <c r="J2728" s="4">
        <f>IF(H2728="B",G2728*1000000000,IF(H2728="M",G2728*1000000,E2728))</f>
        <v>0</v>
      </c>
      <c r="K2728" s="54" t="s">
        <v>713</v>
      </c>
    </row>
    <row r="2729" spans="1:11" ht="19" thickBot="1">
      <c r="A2729" t="str">
        <f t="shared" si="141"/>
        <v/>
      </c>
      <c r="B2729" s="119"/>
      <c r="C2729" s="58"/>
      <c r="G2729" s="107"/>
      <c r="H2729" s="107"/>
      <c r="I2729" s="111"/>
    </row>
    <row r="2730" spans="1:11" ht="20" thickBot="1">
      <c r="A2730" t="str">
        <f t="shared" si="141"/>
        <v>Shares outstanding</v>
      </c>
      <c r="B2730" s="119"/>
      <c r="C2730" s="58" t="s">
        <v>673</v>
      </c>
      <c r="G2730" s="106" t="str">
        <f>LEFT(E2730,I2730-1)</f>
        <v/>
      </c>
      <c r="H2730" s="106" t="str">
        <f>RIGHT(E2730,1)</f>
        <v/>
      </c>
      <c r="I2730" s="110">
        <f>IF(FIND(H2730,E2730)=OR(1,2,3,4,5,6,7,8,9,0),FIND(H2730,E2730)+1,FIND(H2730,E2730))</f>
        <v>1</v>
      </c>
      <c r="J2730" s="4">
        <f>IF(H2730="B",G2730*1000000000,IF(H2730="M",G2730*1000000,E2730))</f>
        <v>0</v>
      </c>
      <c r="K2730" s="54" t="s">
        <v>714</v>
      </c>
    </row>
    <row r="2731" spans="1:11" ht="19" thickBot="1">
      <c r="A2731" t="str">
        <f t="shared" si="141"/>
        <v/>
      </c>
      <c r="B2731" s="119"/>
      <c r="C2731" s="58"/>
      <c r="G2731" s="107"/>
      <c r="H2731" s="107"/>
      <c r="I2731" s="111"/>
    </row>
    <row r="2732" spans="1:11" ht="20" thickBot="1">
      <c r="A2732" t="str">
        <f t="shared" si="141"/>
        <v>P/BV</v>
      </c>
      <c r="B2732" s="119"/>
      <c r="C2732" s="58" t="s">
        <v>105</v>
      </c>
      <c r="G2732" s="106" t="str">
        <f>LEFT(E2732,I2732-1)</f>
        <v/>
      </c>
      <c r="H2732" s="106" t="str">
        <f>RIGHT(E2732,1)</f>
        <v/>
      </c>
      <c r="I2732" s="110">
        <f>IF(FIND(H2732,E2732)=OR(1,2,3,4,5,6,7,8,9,0),FIND(H2732,E2732)+1,FIND(H2732,E2732))</f>
        <v>1</v>
      </c>
      <c r="J2732" s="4">
        <f>IF(H2732="B",G2732*1000000000,IF(H2732="M",G2732*1000000,E2732))</f>
        <v>0</v>
      </c>
      <c r="K2732" s="54" t="s">
        <v>715</v>
      </c>
    </row>
    <row r="2733" spans="1:11" ht="19" thickBot="1">
      <c r="A2733" t="str">
        <f t="shared" si="141"/>
        <v/>
      </c>
      <c r="B2733" s="119"/>
      <c r="C2733" s="58"/>
      <c r="G2733" s="107"/>
      <c r="H2733" s="107"/>
      <c r="I2733" s="111"/>
    </row>
    <row r="2734" spans="1:11" ht="20" thickBot="1">
      <c r="A2734" t="str">
        <f t="shared" si="141"/>
        <v>Return on assets</v>
      </c>
      <c r="B2734" s="119"/>
      <c r="C2734" s="58" t="s">
        <v>677</v>
      </c>
      <c r="G2734" s="106" t="str">
        <f>LEFT(E2734,I2734-1)</f>
        <v/>
      </c>
      <c r="H2734" s="106" t="str">
        <f>RIGHT(E2734,1)</f>
        <v/>
      </c>
      <c r="I2734" s="110">
        <f>IF(FIND(H2734,E2734)=OR(1,2,3,4,5,6,7,8,9,0),FIND(H2734,E2734)+1,FIND(H2734,E2734))</f>
        <v>1</v>
      </c>
      <c r="J2734" s="4">
        <f>IF(H2734="B",G2734*1000000000,IF(H2734="M",G2734*1000000,E2734))</f>
        <v>0</v>
      </c>
      <c r="K2734" s="54" t="s">
        <v>716</v>
      </c>
    </row>
    <row r="2735" spans="1:11" ht="19" thickBot="1">
      <c r="A2735" t="str">
        <f t="shared" si="141"/>
        <v/>
      </c>
      <c r="B2735" s="119"/>
      <c r="C2735" s="58"/>
      <c r="G2735" s="107"/>
      <c r="H2735" s="107"/>
      <c r="I2735" s="111"/>
    </row>
    <row r="2736" spans="1:11" ht="20" thickBot="1">
      <c r="A2736" t="str">
        <f t="shared" si="141"/>
        <v>Return on capital</v>
      </c>
      <c r="B2736" s="119"/>
      <c r="C2736" s="58" t="s">
        <v>679</v>
      </c>
      <c r="G2736" s="106" t="str">
        <f>LEFT(E2736,I2736-1)</f>
        <v/>
      </c>
      <c r="H2736" s="106" t="str">
        <f>RIGHT(E2736,1)</f>
        <v/>
      </c>
      <c r="I2736" s="110">
        <f>IF(FIND(H2736,E2736)=OR(1,2,3,4,5,6,7,8,9,0),FIND(H2736,E2736)+1,FIND(H2736,E2736))</f>
        <v>1</v>
      </c>
      <c r="J2736" s="4">
        <f>IF(H2736="B",G2736*1000000000,IF(H2736="M",G2736*1000000,E2736))</f>
        <v>0</v>
      </c>
      <c r="K2736" s="54" t="s">
        <v>717</v>
      </c>
    </row>
    <row r="2737" spans="1:11" ht="19" thickBot="1">
      <c r="A2737" t="str">
        <f t="shared" si="141"/>
        <v/>
      </c>
      <c r="B2737" s="119"/>
      <c r="C2737" s="58"/>
      <c r="G2737" s="107"/>
      <c r="H2737" s="107"/>
      <c r="I2737" s="111"/>
    </row>
    <row r="2738" spans="1:11">
      <c r="A2738" t="str">
        <f t="shared" si="141"/>
        <v/>
      </c>
      <c r="B2738" s="119"/>
      <c r="C2738" s="58"/>
    </row>
    <row r="2739" spans="1:11" ht="27" thickBot="1">
      <c r="A2739" t="str">
        <f t="shared" si="141"/>
        <v>Cash Flow</v>
      </c>
      <c r="B2739" s="119"/>
      <c r="C2739" s="57" t="s">
        <v>707</v>
      </c>
      <c r="G2739" s="105"/>
      <c r="H2739" s="105"/>
      <c r="I2739" s="109"/>
    </row>
    <row r="2740" spans="1:11" ht="19" thickBot="1">
      <c r="A2740" t="str">
        <f t="shared" si="141"/>
        <v/>
      </c>
      <c r="B2740" s="119"/>
      <c r="C2740" s="58"/>
      <c r="G2740" s="105"/>
      <c r="H2740" s="105"/>
      <c r="I2740" s="109"/>
    </row>
    <row r="2741" spans="1:11" ht="20" thickBot="1">
      <c r="A2741" t="str">
        <f t="shared" si="141"/>
        <v>Net income</v>
      </c>
      <c r="B2741" s="119"/>
      <c r="C2741" s="58" t="s">
        <v>656</v>
      </c>
      <c r="G2741" s="106" t="str">
        <f>LEFT(E2741,I2741-1)</f>
        <v/>
      </c>
      <c r="H2741" s="106" t="str">
        <f>RIGHT(E2741,1)</f>
        <v/>
      </c>
      <c r="I2741" s="110">
        <f>IF(FIND(H2741,E2741)=OR(1,2,3,4,5,6,7,8,9,0),FIND(H2741,E2741)+1,FIND(H2741,E2741))</f>
        <v>1</v>
      </c>
      <c r="J2741" s="4">
        <f>IF(H2741="B",G2741*1000000000,IF(H2741="M",G2741*1000000,E2741))</f>
        <v>0</v>
      </c>
      <c r="K2741" s="54" t="s">
        <v>33</v>
      </c>
    </row>
    <row r="2742" spans="1:11" ht="19" thickBot="1">
      <c r="A2742" t="str">
        <f t="shared" si="141"/>
        <v/>
      </c>
      <c r="B2742" s="119"/>
      <c r="C2742" s="58"/>
      <c r="G2742" s="106"/>
      <c r="H2742" s="106"/>
      <c r="I2742" s="110"/>
    </row>
    <row r="2743" spans="1:11" ht="20" thickBot="1">
      <c r="A2743" t="str">
        <f t="shared" si="141"/>
        <v>Cash from operations</v>
      </c>
      <c r="B2743" s="119"/>
      <c r="C2743" s="58" t="s">
        <v>681</v>
      </c>
      <c r="G2743" s="106" t="str">
        <f>LEFT(E2743,I2743-1)</f>
        <v/>
      </c>
      <c r="H2743" s="106" t="str">
        <f>RIGHT(E2743,1)</f>
        <v/>
      </c>
      <c r="I2743" s="110">
        <f>IF(FIND(H2743,E2743)=OR(1,2,3,4,5,6,7,8,9,0),FIND(H2743,E2743)+1,FIND(H2743,E2743))</f>
        <v>1</v>
      </c>
      <c r="J2743" s="4">
        <f>IF(H2743="B",G2743*1000000000,IF(H2743="M",G2743*1000000,E2743))</f>
        <v>0</v>
      </c>
      <c r="K2743" s="54" t="s">
        <v>718</v>
      </c>
    </row>
    <row r="2744" spans="1:11" ht="19" thickBot="1">
      <c r="A2744" t="str">
        <f t="shared" si="141"/>
        <v/>
      </c>
      <c r="B2744" s="119"/>
      <c r="C2744" s="58"/>
      <c r="G2744" s="106"/>
      <c r="H2744" s="106"/>
      <c r="I2744" s="110"/>
    </row>
    <row r="2745" spans="1:11" ht="20" thickBot="1">
      <c r="A2745" t="str">
        <f t="shared" si="141"/>
        <v>Cash from investing</v>
      </c>
      <c r="B2745" s="119"/>
      <c r="C2745" s="58" t="s">
        <v>683</v>
      </c>
      <c r="G2745" s="106" t="str">
        <f>LEFT(E2745,I2745-1)</f>
        <v/>
      </c>
      <c r="H2745" s="106" t="str">
        <f>RIGHT(E2745,1)</f>
        <v/>
      </c>
      <c r="I2745" s="110">
        <f>IF(FIND(H2745,E2745)=OR(1,2,3,4,5,6,7,8,9,0),FIND(H2745,E2745)+1,FIND(H2745,E2745))</f>
        <v>1</v>
      </c>
      <c r="J2745" s="4">
        <f>IF(H2745="B",G2745*1000000000,IF(H2745="M",G2745*1000000,E2745))</f>
        <v>0</v>
      </c>
      <c r="K2745" s="54" t="s">
        <v>719</v>
      </c>
    </row>
    <row r="2746" spans="1:11" ht="19" thickBot="1">
      <c r="A2746" t="str">
        <f t="shared" si="141"/>
        <v/>
      </c>
      <c r="B2746" s="119"/>
      <c r="C2746" s="58"/>
      <c r="G2746" s="106"/>
      <c r="H2746" s="106"/>
      <c r="I2746" s="110"/>
    </row>
    <row r="2747" spans="1:11" ht="20" thickBot="1">
      <c r="A2747" t="str">
        <f t="shared" si="141"/>
        <v>Cash from financing</v>
      </c>
      <c r="B2747" s="119"/>
      <c r="C2747" s="58" t="s">
        <v>685</v>
      </c>
      <c r="G2747" s="106" t="str">
        <f>LEFT(E2747,I2747-1)</f>
        <v/>
      </c>
      <c r="H2747" s="106" t="str">
        <f>RIGHT(E2747,1)</f>
        <v/>
      </c>
      <c r="I2747" s="110">
        <f>IF(FIND(H2747,E2747)=OR(1,2,3,4,5,6,7,8,9,0),FIND(H2747,E2747)+1,FIND(H2747,E2747))</f>
        <v>1</v>
      </c>
      <c r="J2747" s="4">
        <f>IF(H2747="B",G2747*1000000000,IF(H2747="M",G2747*1000000,E2747))</f>
        <v>0</v>
      </c>
      <c r="K2747" s="54" t="s">
        <v>720</v>
      </c>
    </row>
    <row r="2748" spans="1:11" ht="19" thickBot="1">
      <c r="A2748" t="str">
        <f t="shared" si="141"/>
        <v/>
      </c>
      <c r="B2748" s="119"/>
      <c r="C2748" s="58"/>
      <c r="G2748" s="106"/>
      <c r="H2748" s="106"/>
      <c r="I2748" s="110"/>
    </row>
    <row r="2749" spans="1:11" ht="20" thickBot="1">
      <c r="A2749" t="str">
        <f t="shared" si="141"/>
        <v>Net change in cash</v>
      </c>
      <c r="B2749" s="119"/>
      <c r="C2749" s="58" t="s">
        <v>687</v>
      </c>
      <c r="G2749" s="106" t="str">
        <f>LEFT(E2749,I2749-1)</f>
        <v/>
      </c>
      <c r="H2749" s="106" t="str">
        <f>RIGHT(E2749,1)</f>
        <v/>
      </c>
      <c r="I2749" s="110">
        <f>IF(FIND(H2749,E2749)=OR(1,2,3,4,5,6,7,8,9,0),FIND(H2749,E2749)+1,FIND(H2749,E2749))</f>
        <v>1</v>
      </c>
      <c r="J2749" s="4">
        <f>IF(H2749="B",G2749*1000000000,IF(H2749="M",G2749*1000000,E2749))</f>
        <v>0</v>
      </c>
      <c r="K2749" s="54" t="s">
        <v>721</v>
      </c>
    </row>
    <row r="2750" spans="1:11" ht="19" thickBot="1">
      <c r="A2750" t="str">
        <f t="shared" si="141"/>
        <v/>
      </c>
      <c r="B2750" s="119"/>
      <c r="C2750" s="58"/>
      <c r="G2750" s="106"/>
      <c r="H2750" s="106"/>
      <c r="I2750" s="110"/>
    </row>
    <row r="2751" spans="1:11" ht="19">
      <c r="A2751" t="str">
        <f t="shared" si="141"/>
        <v>Free cash flow</v>
      </c>
      <c r="B2751" s="119"/>
      <c r="C2751" s="58" t="s">
        <v>689</v>
      </c>
      <c r="G2751" s="106" t="str">
        <f>LEFT(E2751,I2751-1)</f>
        <v/>
      </c>
      <c r="H2751" s="106" t="str">
        <f>RIGHT(E2751,1)</f>
        <v/>
      </c>
      <c r="I2751" s="110">
        <f>IF(FIND(H2751,E2751)=OR(1,2,3,4,5,6,7,8,9,0),FIND(H2751,E2751)+1,FIND(H2751,E2751))</f>
        <v>1</v>
      </c>
      <c r="J2751" s="4">
        <f>IF(H2751="B",G2751*1000000000,IF(H2751="M",G2751*1000000,E2751))</f>
        <v>0</v>
      </c>
      <c r="K2751" s="54" t="s">
        <v>722</v>
      </c>
    </row>
    <row r="2752" spans="1:11">
      <c r="A2752" t="str">
        <f t="shared" si="141"/>
        <v/>
      </c>
      <c r="B2752" s="119"/>
    </row>
    <row r="2755" spans="1:11" ht="28">
      <c r="C2755" s="118"/>
    </row>
    <row r="2756" spans="1:11">
      <c r="D2756" s="119"/>
    </row>
    <row r="2758" spans="1:11" ht="27" thickBot="1">
      <c r="A2758" t="str">
        <f t="shared" ref="A2758:A2807" si="143">_xlfn.CONCAT(B2758,C2758)</f>
        <v>Income Statement</v>
      </c>
      <c r="B2758" s="119"/>
      <c r="C2758" s="57" t="s">
        <v>705</v>
      </c>
      <c r="D2758" s="120"/>
    </row>
    <row r="2759" spans="1:11" ht="19" thickBot="1">
      <c r="A2759" t="str">
        <f t="shared" si="143"/>
        <v/>
      </c>
      <c r="B2759" s="119"/>
      <c r="C2759" s="58"/>
    </row>
    <row r="2760" spans="1:11" ht="20" thickBot="1">
      <c r="A2760" t="str">
        <f t="shared" si="143"/>
        <v>Sales</v>
      </c>
      <c r="B2760" s="119"/>
      <c r="C2760" s="58" t="s">
        <v>124</v>
      </c>
      <c r="G2760" s="106" t="str">
        <f>LEFT(E2760,I2760-1)</f>
        <v/>
      </c>
      <c r="H2760" s="106" t="str">
        <f>RIGHT(E2760,1)</f>
        <v/>
      </c>
      <c r="I2760" s="110">
        <f>IF(FIND(H2760,E2760)=OR(1,2,3,4,5,6,7,8,9,0),FIND(H2760,E2760)+1,FIND(H2760,E2760))</f>
        <v>1</v>
      </c>
      <c r="J2760" s="4">
        <f>IF(H2760="B",G2760*1000000000,IF(H2760="M",G2760*1000000,E2760))</f>
        <v>0</v>
      </c>
      <c r="K2760" s="54" t="s">
        <v>691</v>
      </c>
    </row>
    <row r="2761" spans="1:11" ht="58" thickBot="1">
      <c r="A2761" t="str">
        <f t="shared" si="143"/>
        <v/>
      </c>
      <c r="B2761" s="119"/>
      <c r="C2761" s="58"/>
      <c r="G2761" s="106"/>
      <c r="H2761" s="106"/>
      <c r="I2761" s="110"/>
      <c r="K2761" s="54" t="s">
        <v>692</v>
      </c>
    </row>
    <row r="2762" spans="1:11" ht="20" thickBot="1">
      <c r="A2762" t="str">
        <f t="shared" si="143"/>
        <v>Operating expense</v>
      </c>
      <c r="B2762" s="119"/>
      <c r="C2762" s="58" t="s">
        <v>654</v>
      </c>
      <c r="G2762" s="106" t="str">
        <f>LEFT(E2762,I2762-1)</f>
        <v/>
      </c>
      <c r="H2762" s="106" t="str">
        <f>RIGHT(E2762,1)</f>
        <v/>
      </c>
      <c r="I2762" s="110">
        <f>IF(FIND(H2762,E2762)=OR(1,2,3,4,5,6,7,8,9,0),FIND(H2762,E2762)+1,FIND(H2762,E2762))</f>
        <v>1</v>
      </c>
      <c r="J2762" s="4">
        <f>IF(H2762="B",G2762*1000000000,IF(H2762="M",G2762*1000000,E2762))</f>
        <v>0</v>
      </c>
      <c r="K2762" s="54" t="s">
        <v>693</v>
      </c>
    </row>
    <row r="2763" spans="1:11" ht="20" thickBot="1">
      <c r="A2763" t="str">
        <f t="shared" si="143"/>
        <v/>
      </c>
      <c r="B2763" s="119"/>
      <c r="C2763" s="58"/>
      <c r="G2763" s="106"/>
      <c r="H2763" s="106"/>
      <c r="I2763" s="110"/>
      <c r="K2763" s="54" t="s">
        <v>694</v>
      </c>
    </row>
    <row r="2764" spans="1:11" ht="20" thickBot="1">
      <c r="A2764" t="str">
        <f t="shared" si="143"/>
        <v>Net income</v>
      </c>
      <c r="B2764" s="119"/>
      <c r="C2764" s="58" t="s">
        <v>656</v>
      </c>
      <c r="G2764" s="106" t="str">
        <f>LEFT(E2764,I2764-1)</f>
        <v/>
      </c>
      <c r="H2764" s="106" t="str">
        <f>RIGHT(E2764,1)</f>
        <v/>
      </c>
      <c r="I2764" s="110">
        <f>IF(FIND(H2764,E2764)=OR(1,2,3,4,5,6,7,8,9,0),FIND(H2764,E2764)+1,FIND(H2764,E2764))</f>
        <v>1</v>
      </c>
      <c r="J2764" s="4">
        <f>IF(H2764="B",G2764*1000000000,IF(H2764="M",G2764*1000000,E2764))</f>
        <v>0</v>
      </c>
      <c r="K2764" s="54" t="s">
        <v>33</v>
      </c>
    </row>
    <row r="2765" spans="1:11" ht="58" thickBot="1">
      <c r="A2765" t="str">
        <f t="shared" si="143"/>
        <v/>
      </c>
      <c r="B2765" s="119"/>
      <c r="C2765" s="58"/>
      <c r="G2765" s="106"/>
      <c r="H2765" s="106"/>
      <c r="I2765" s="110"/>
      <c r="K2765" s="54" t="s">
        <v>695</v>
      </c>
    </row>
    <row r="2766" spans="1:11" ht="20" thickBot="1">
      <c r="A2766" t="str">
        <f t="shared" si="143"/>
        <v>Net profit margin</v>
      </c>
      <c r="B2766" s="119"/>
      <c r="C2766" s="58" t="s">
        <v>658</v>
      </c>
      <c r="G2766" s="106" t="str">
        <f>LEFT(E2766,I2766-1)</f>
        <v/>
      </c>
      <c r="H2766" s="106" t="str">
        <f>RIGHT(E2766,1)</f>
        <v/>
      </c>
      <c r="I2766" s="110">
        <f>IF(FIND(H2766,E2766)=OR(1,2,3,4,5,6,7,8,9,0),FIND(H2766,E2766)+1,FIND(H2766,E2766))</f>
        <v>1</v>
      </c>
      <c r="J2766" s="4">
        <f>IF(H2766="B",G2766*1000000000,IF(H2766="M",G2766*1000000,E2766))</f>
        <v>0</v>
      </c>
      <c r="K2766" s="54" t="s">
        <v>696</v>
      </c>
    </row>
    <row r="2767" spans="1:11" ht="39" thickBot="1">
      <c r="A2767" t="str">
        <f t="shared" si="143"/>
        <v/>
      </c>
      <c r="B2767" s="119"/>
      <c r="C2767" s="58"/>
      <c r="G2767" s="106"/>
      <c r="H2767" s="106"/>
      <c r="I2767" s="110"/>
      <c r="K2767" s="54" t="s">
        <v>697</v>
      </c>
    </row>
    <row r="2768" spans="1:11" ht="20" thickBot="1">
      <c r="A2768" t="str">
        <f t="shared" si="143"/>
        <v>EPS</v>
      </c>
      <c r="B2768" s="119"/>
      <c r="C2768" s="58" t="s">
        <v>113</v>
      </c>
      <c r="G2768" s="106" t="str">
        <f>LEFT(E2768,I2768-1)</f>
        <v/>
      </c>
      <c r="H2768" s="106" t="str">
        <f>RIGHT(E2768,1)</f>
        <v/>
      </c>
      <c r="I2768" s="110">
        <f>IF(FIND(H2768,E2768)=OR(1,2,3,4,5,6,7,8,9,0),FIND(H2768,E2768)+1,FIND(H2768,E2768))</f>
        <v>1</v>
      </c>
      <c r="J2768" s="4">
        <f>IF(H2768="B",G2768*1000000000,IF(H2768="M",G2768*1000000,E2768))</f>
        <v>0</v>
      </c>
      <c r="K2768" s="54" t="s">
        <v>698</v>
      </c>
    </row>
    <row r="2769" spans="1:11" ht="39" thickBot="1">
      <c r="A2769" t="str">
        <f t="shared" si="143"/>
        <v/>
      </c>
      <c r="B2769" s="119"/>
      <c r="C2769" s="58"/>
      <c r="G2769" s="106"/>
      <c r="H2769" s="106"/>
      <c r="I2769" s="110"/>
      <c r="K2769" s="54" t="s">
        <v>699</v>
      </c>
    </row>
    <row r="2770" spans="1:11" ht="20" thickBot="1">
      <c r="A2770" t="str">
        <f t="shared" si="143"/>
        <v>EBITDA</v>
      </c>
      <c r="B2770" s="119"/>
      <c r="C2770" s="58" t="s">
        <v>126</v>
      </c>
      <c r="G2770" s="106" t="str">
        <f>LEFT(E2770,I2770-1)</f>
        <v/>
      </c>
      <c r="H2770" s="106" t="str">
        <f>RIGHT(E2770,1)</f>
        <v/>
      </c>
      <c r="I2770" s="110">
        <f>IF(FIND(H2770,E2770)=OR(1,2,3,4,5,6,7,8,9,0),FIND(H2770,E2770)+1,FIND(H2770,E2770))</f>
        <v>1</v>
      </c>
      <c r="J2770" s="4">
        <f>IF(H2770="B",G2770*1000000000,IF(H2770="M",G2770*1000000,E2770))</f>
        <v>0</v>
      </c>
      <c r="K2770" s="54" t="s">
        <v>126</v>
      </c>
    </row>
    <row r="2771" spans="1:11" ht="77" thickBot="1">
      <c r="A2771" t="str">
        <f t="shared" si="143"/>
        <v/>
      </c>
      <c r="B2771" s="119"/>
      <c r="C2771" s="58"/>
      <c r="G2771" s="106"/>
      <c r="H2771" s="106"/>
      <c r="I2771" s="110"/>
      <c r="K2771" s="54" t="s">
        <v>700</v>
      </c>
    </row>
    <row r="2772" spans="1:11" ht="20" thickBot="1">
      <c r="A2772" t="str">
        <f t="shared" si="143"/>
        <v>Tax</v>
      </c>
      <c r="B2772" s="119"/>
      <c r="C2772" s="58" t="s">
        <v>725</v>
      </c>
      <c r="G2772" s="106" t="str">
        <f>LEFT(E2772,I2772-1)</f>
        <v/>
      </c>
      <c r="H2772" s="106" t="str">
        <f>RIGHT(E2772,1)</f>
        <v/>
      </c>
      <c r="I2772" s="110">
        <f>IF(FIND(H2772,E2772)=OR(1,2,3,4,5,6,7,8,9,0),FIND(H2772,E2772)+1,FIND(H2772,E2772))</f>
        <v>1</v>
      </c>
      <c r="J2772" s="4">
        <f>IF(H2772="B",G2772*1000000000,IF(H2772="M",G2772*1000000,E2772))</f>
        <v>0</v>
      </c>
      <c r="K2772" s="54" t="s">
        <v>701</v>
      </c>
    </row>
    <row r="2773" spans="1:11" ht="19" thickBot="1">
      <c r="A2773" t="str">
        <f t="shared" si="143"/>
        <v/>
      </c>
      <c r="B2773" s="119"/>
      <c r="C2773" s="58"/>
      <c r="G2773" s="107"/>
      <c r="H2773" s="107"/>
      <c r="I2773" s="111"/>
    </row>
    <row r="2774" spans="1:11">
      <c r="A2774" t="str">
        <f t="shared" si="143"/>
        <v/>
      </c>
      <c r="B2774" s="119"/>
      <c r="C2774" s="58"/>
    </row>
    <row r="2775" spans="1:11" ht="27" thickBot="1">
      <c r="A2775" t="str">
        <f t="shared" si="143"/>
        <v>Balance Sheet</v>
      </c>
      <c r="B2775" s="119"/>
      <c r="C2775" s="57" t="s">
        <v>706</v>
      </c>
      <c r="G2775" s="105"/>
      <c r="H2775" s="105"/>
      <c r="I2775" s="109"/>
    </row>
    <row r="2776" spans="1:11" ht="19" thickBot="1">
      <c r="A2776" t="str">
        <f t="shared" si="143"/>
        <v/>
      </c>
      <c r="B2776" s="119"/>
      <c r="C2776" s="58"/>
      <c r="G2776" s="105"/>
      <c r="H2776" s="105"/>
      <c r="I2776" s="109"/>
    </row>
    <row r="2777" spans="1:11" ht="20" thickBot="1">
      <c r="A2777" t="str">
        <f t="shared" si="143"/>
        <v>Cash and short-term investments</v>
      </c>
      <c r="B2777" s="119"/>
      <c r="C2777" s="58" t="s">
        <v>665</v>
      </c>
      <c r="G2777" s="106" t="str">
        <f>LEFT(E2777,I2777-1)</f>
        <v/>
      </c>
      <c r="H2777" s="106" t="str">
        <f>RIGHT(E2777,1)</f>
        <v/>
      </c>
      <c r="I2777" s="110">
        <f>IF(FIND(H2777,E2777)=OR(1,2,3,4,5,6,7,8,9,0),FIND(H2777,E2777)+1,FIND(H2777,E2777))</f>
        <v>1</v>
      </c>
      <c r="J2777" s="4">
        <f t="shared" ref="J2777:J2778" si="144">IF(H2777="B",G2777*1000000000,IF(H2777="M",G2777*1000000,E2777))</f>
        <v>0</v>
      </c>
      <c r="K2777" s="54" t="s">
        <v>702</v>
      </c>
    </row>
    <row r="2778" spans="1:11" ht="19" thickBot="1">
      <c r="A2778" t="str">
        <f t="shared" si="143"/>
        <v/>
      </c>
      <c r="B2778" s="119"/>
      <c r="C2778" s="58"/>
      <c r="G2778" s="106"/>
      <c r="H2778" s="106"/>
      <c r="I2778" s="110"/>
      <c r="J2778" s="4">
        <f t="shared" si="144"/>
        <v>0</v>
      </c>
    </row>
    <row r="2779" spans="1:11" ht="20" thickBot="1">
      <c r="A2779" t="str">
        <f t="shared" si="143"/>
        <v>Total assets</v>
      </c>
      <c r="B2779" s="119"/>
      <c r="C2779" s="58" t="s">
        <v>667</v>
      </c>
      <c r="G2779" s="106" t="str">
        <f>LEFT(E2779,I2779-1)</f>
        <v/>
      </c>
      <c r="H2779" s="106" t="str">
        <f>RIGHT(E2779,1)</f>
        <v/>
      </c>
      <c r="I2779" s="110">
        <f>IF(FIND(H2779,E2779)=OR(1,2,3,4,5,6,7,8,9,0),FIND(H2779,E2779)+1,FIND(H2779,E2779))</f>
        <v>1</v>
      </c>
      <c r="K2779" s="54" t="s">
        <v>703</v>
      </c>
    </row>
    <row r="2780" spans="1:11" ht="19" thickBot="1">
      <c r="A2780" t="str">
        <f t="shared" si="143"/>
        <v/>
      </c>
      <c r="B2780" s="119"/>
      <c r="C2780" s="58"/>
      <c r="G2780" s="106"/>
      <c r="H2780" s="106"/>
      <c r="I2780" s="110"/>
    </row>
    <row r="2781" spans="1:11" ht="20" thickBot="1">
      <c r="A2781" t="str">
        <f t="shared" si="143"/>
        <v>Total debt</v>
      </c>
      <c r="B2781" s="119"/>
      <c r="C2781" s="58" t="s">
        <v>723</v>
      </c>
      <c r="G2781" s="106" t="str">
        <f>LEFT(E2781,I2781-1)</f>
        <v/>
      </c>
      <c r="H2781" s="106" t="str">
        <f>RIGHT(E2781,1)</f>
        <v/>
      </c>
      <c r="I2781" s="110">
        <f>IF(FIND(H2781,E2781)=OR(1,2,3,4,5,6,7,8,9,0),FIND(H2781,E2781)+1,FIND(H2781,E2781))</f>
        <v>1</v>
      </c>
      <c r="J2781" s="4">
        <f>IF(H2781="B",G2781*1000000000,IF(H2781="M",G2781*1000000,E2781))</f>
        <v>0</v>
      </c>
      <c r="K2781" s="54" t="s">
        <v>704</v>
      </c>
    </row>
    <row r="2782" spans="1:11" ht="19" thickBot="1">
      <c r="A2782" t="str">
        <f t="shared" si="143"/>
        <v/>
      </c>
      <c r="B2782" s="119"/>
      <c r="C2782" s="58"/>
      <c r="G2782" s="106"/>
      <c r="H2782" s="106"/>
      <c r="I2782" s="110"/>
    </row>
    <row r="2783" spans="1:11" ht="20" thickBot="1">
      <c r="A2783" t="str">
        <f t="shared" si="143"/>
        <v>Total equity</v>
      </c>
      <c r="B2783" s="119"/>
      <c r="C2783" s="58" t="s">
        <v>671</v>
      </c>
      <c r="G2783" s="106" t="str">
        <f>LEFT(E2783,I2783-1)</f>
        <v/>
      </c>
      <c r="H2783" s="106" t="str">
        <f>RIGHT(E2783,1)</f>
        <v/>
      </c>
      <c r="I2783" s="110">
        <f>IF(FIND(H2783,E2783)=OR(1,2,3,4,5,6,7,8,9,0),FIND(H2783,E2783)+1,FIND(H2783,E2783))</f>
        <v>1</v>
      </c>
      <c r="J2783" s="4">
        <f>IF(H2783="B",G2783*1000000000,IF(H2783="M",G2783*1000000,E2783))</f>
        <v>0</v>
      </c>
      <c r="K2783" s="54" t="s">
        <v>713</v>
      </c>
    </row>
    <row r="2784" spans="1:11" ht="19" thickBot="1">
      <c r="A2784" t="str">
        <f t="shared" si="143"/>
        <v/>
      </c>
      <c r="B2784" s="119"/>
      <c r="C2784" s="58"/>
      <c r="G2784" s="107"/>
      <c r="H2784" s="107"/>
      <c r="I2784" s="111"/>
    </row>
    <row r="2785" spans="1:11" ht="20" thickBot="1">
      <c r="A2785" t="str">
        <f t="shared" si="143"/>
        <v>Shares outstanding</v>
      </c>
      <c r="B2785" s="119"/>
      <c r="C2785" s="58" t="s">
        <v>673</v>
      </c>
      <c r="G2785" s="106" t="str">
        <f>LEFT(E2785,I2785-1)</f>
        <v/>
      </c>
      <c r="H2785" s="106" t="str">
        <f>RIGHT(E2785,1)</f>
        <v/>
      </c>
      <c r="I2785" s="110">
        <f>IF(FIND(H2785,E2785)=OR(1,2,3,4,5,6,7,8,9,0),FIND(H2785,E2785)+1,FIND(H2785,E2785))</f>
        <v>1</v>
      </c>
      <c r="J2785" s="4">
        <f>IF(H2785="B",G2785*1000000000,IF(H2785="M",G2785*1000000,E2785))</f>
        <v>0</v>
      </c>
      <c r="K2785" s="54" t="s">
        <v>714</v>
      </c>
    </row>
    <row r="2786" spans="1:11" ht="19" thickBot="1">
      <c r="A2786" t="str">
        <f t="shared" si="143"/>
        <v/>
      </c>
      <c r="B2786" s="119"/>
      <c r="C2786" s="58"/>
      <c r="G2786" s="107"/>
      <c r="H2786" s="107"/>
      <c r="I2786" s="111"/>
    </row>
    <row r="2787" spans="1:11" ht="20" thickBot="1">
      <c r="A2787" t="str">
        <f t="shared" si="143"/>
        <v>P/BV</v>
      </c>
      <c r="B2787" s="119"/>
      <c r="C2787" s="58" t="s">
        <v>105</v>
      </c>
      <c r="G2787" s="106" t="str">
        <f>LEFT(E2787,I2787-1)</f>
        <v/>
      </c>
      <c r="H2787" s="106" t="str">
        <f>RIGHT(E2787,1)</f>
        <v/>
      </c>
      <c r="I2787" s="110">
        <f>IF(FIND(H2787,E2787)=OR(1,2,3,4,5,6,7,8,9,0),FIND(H2787,E2787)+1,FIND(H2787,E2787))</f>
        <v>1</v>
      </c>
      <c r="J2787" s="4">
        <f>IF(H2787="B",G2787*1000000000,IF(H2787="M",G2787*1000000,E2787))</f>
        <v>0</v>
      </c>
      <c r="K2787" s="54" t="s">
        <v>715</v>
      </c>
    </row>
    <row r="2788" spans="1:11" ht="19" thickBot="1">
      <c r="A2788" t="str">
        <f t="shared" si="143"/>
        <v/>
      </c>
      <c r="B2788" s="119"/>
      <c r="C2788" s="58"/>
      <c r="G2788" s="107"/>
      <c r="H2788" s="107"/>
      <c r="I2788" s="111"/>
    </row>
    <row r="2789" spans="1:11" ht="20" thickBot="1">
      <c r="A2789" t="str">
        <f t="shared" si="143"/>
        <v>Return on assets</v>
      </c>
      <c r="B2789" s="119"/>
      <c r="C2789" s="58" t="s">
        <v>677</v>
      </c>
      <c r="G2789" s="106" t="str">
        <f>LEFT(E2789,I2789-1)</f>
        <v/>
      </c>
      <c r="H2789" s="106" t="str">
        <f>RIGHT(E2789,1)</f>
        <v/>
      </c>
      <c r="I2789" s="110">
        <f>IF(FIND(H2789,E2789)=OR(1,2,3,4,5,6,7,8,9,0),FIND(H2789,E2789)+1,FIND(H2789,E2789))</f>
        <v>1</v>
      </c>
      <c r="J2789" s="4">
        <f>IF(H2789="B",G2789*1000000000,IF(H2789="M",G2789*1000000,E2789))</f>
        <v>0</v>
      </c>
      <c r="K2789" s="54" t="s">
        <v>716</v>
      </c>
    </row>
    <row r="2790" spans="1:11" ht="19" thickBot="1">
      <c r="A2790" t="str">
        <f t="shared" si="143"/>
        <v/>
      </c>
      <c r="B2790" s="119"/>
      <c r="C2790" s="58"/>
      <c r="G2790" s="107"/>
      <c r="H2790" s="107"/>
      <c r="I2790" s="111"/>
    </row>
    <row r="2791" spans="1:11" ht="20" thickBot="1">
      <c r="A2791" t="str">
        <f t="shared" si="143"/>
        <v>Return on capital</v>
      </c>
      <c r="B2791" s="119"/>
      <c r="C2791" s="58" t="s">
        <v>679</v>
      </c>
      <c r="G2791" s="106" t="str">
        <f>LEFT(E2791,I2791-1)</f>
        <v/>
      </c>
      <c r="H2791" s="106" t="str">
        <f>RIGHT(E2791,1)</f>
        <v/>
      </c>
      <c r="I2791" s="110">
        <f>IF(FIND(H2791,E2791)=OR(1,2,3,4,5,6,7,8,9,0),FIND(H2791,E2791)+1,FIND(H2791,E2791))</f>
        <v>1</v>
      </c>
      <c r="J2791" s="4">
        <f>IF(H2791="B",G2791*1000000000,IF(H2791="M",G2791*1000000,E2791))</f>
        <v>0</v>
      </c>
      <c r="K2791" s="54" t="s">
        <v>717</v>
      </c>
    </row>
    <row r="2792" spans="1:11" ht="19" thickBot="1">
      <c r="A2792" t="str">
        <f t="shared" si="143"/>
        <v/>
      </c>
      <c r="B2792" s="119"/>
      <c r="C2792" s="58"/>
      <c r="G2792" s="107"/>
      <c r="H2792" s="107"/>
      <c r="I2792" s="111"/>
    </row>
    <row r="2793" spans="1:11">
      <c r="A2793" t="str">
        <f t="shared" si="143"/>
        <v/>
      </c>
      <c r="B2793" s="119"/>
      <c r="C2793" s="58"/>
    </row>
    <row r="2794" spans="1:11" ht="27" thickBot="1">
      <c r="A2794" t="str">
        <f t="shared" si="143"/>
        <v>Cash Flow</v>
      </c>
      <c r="B2794" s="119"/>
      <c r="C2794" s="57" t="s">
        <v>707</v>
      </c>
      <c r="G2794" s="105"/>
      <c r="H2794" s="105"/>
      <c r="I2794" s="109"/>
    </row>
    <row r="2795" spans="1:11" ht="19" thickBot="1">
      <c r="A2795" t="str">
        <f t="shared" si="143"/>
        <v/>
      </c>
      <c r="B2795" s="119"/>
      <c r="C2795" s="58"/>
      <c r="G2795" s="105"/>
      <c r="H2795" s="105"/>
      <c r="I2795" s="109"/>
    </row>
    <row r="2796" spans="1:11" ht="20" thickBot="1">
      <c r="A2796" t="str">
        <f t="shared" si="143"/>
        <v>Net income</v>
      </c>
      <c r="B2796" s="119"/>
      <c r="C2796" s="58" t="s">
        <v>656</v>
      </c>
      <c r="G2796" s="106" t="str">
        <f>LEFT(E2796,I2796-1)</f>
        <v/>
      </c>
      <c r="H2796" s="106" t="str">
        <f>RIGHT(E2796,1)</f>
        <v/>
      </c>
      <c r="I2796" s="110">
        <f>IF(FIND(H2796,E2796)=OR(1,2,3,4,5,6,7,8,9,0),FIND(H2796,E2796)+1,FIND(H2796,E2796))</f>
        <v>1</v>
      </c>
      <c r="J2796" s="4">
        <f>IF(H2796="B",G2796*1000000000,IF(H2796="M",G2796*1000000,E2796))</f>
        <v>0</v>
      </c>
      <c r="K2796" s="54" t="s">
        <v>33</v>
      </c>
    </row>
    <row r="2797" spans="1:11" ht="19" thickBot="1">
      <c r="A2797" t="str">
        <f t="shared" si="143"/>
        <v/>
      </c>
      <c r="B2797" s="119"/>
      <c r="C2797" s="58"/>
      <c r="G2797" s="106"/>
      <c r="H2797" s="106"/>
      <c r="I2797" s="110"/>
    </row>
    <row r="2798" spans="1:11" ht="20" thickBot="1">
      <c r="A2798" t="str">
        <f t="shared" si="143"/>
        <v>Cash from operations</v>
      </c>
      <c r="B2798" s="119"/>
      <c r="C2798" s="58" t="s">
        <v>681</v>
      </c>
      <c r="G2798" s="106" t="str">
        <f>LEFT(E2798,I2798-1)</f>
        <v/>
      </c>
      <c r="H2798" s="106" t="str">
        <f>RIGHT(E2798,1)</f>
        <v/>
      </c>
      <c r="I2798" s="110">
        <f>IF(FIND(H2798,E2798)=OR(1,2,3,4,5,6,7,8,9,0),FIND(H2798,E2798)+1,FIND(H2798,E2798))</f>
        <v>1</v>
      </c>
      <c r="J2798" s="4">
        <f>IF(H2798="B",G2798*1000000000,IF(H2798="M",G2798*1000000,E2798))</f>
        <v>0</v>
      </c>
      <c r="K2798" s="54" t="s">
        <v>718</v>
      </c>
    </row>
    <row r="2799" spans="1:11" ht="19" thickBot="1">
      <c r="A2799" t="str">
        <f t="shared" si="143"/>
        <v/>
      </c>
      <c r="B2799" s="119"/>
      <c r="C2799" s="58"/>
      <c r="G2799" s="106"/>
      <c r="H2799" s="106"/>
      <c r="I2799" s="110"/>
    </row>
    <row r="2800" spans="1:11" ht="20" thickBot="1">
      <c r="A2800" t="str">
        <f t="shared" si="143"/>
        <v>Cash from investing</v>
      </c>
      <c r="B2800" s="119"/>
      <c r="C2800" s="58" t="s">
        <v>683</v>
      </c>
      <c r="G2800" s="106" t="str">
        <f>LEFT(E2800,I2800-1)</f>
        <v/>
      </c>
      <c r="H2800" s="106" t="str">
        <f>RIGHT(E2800,1)</f>
        <v/>
      </c>
      <c r="I2800" s="110">
        <f>IF(FIND(H2800,E2800)=OR(1,2,3,4,5,6,7,8,9,0),FIND(H2800,E2800)+1,FIND(H2800,E2800))</f>
        <v>1</v>
      </c>
      <c r="J2800" s="4">
        <f>IF(H2800="B",G2800*1000000000,IF(H2800="M",G2800*1000000,E2800))</f>
        <v>0</v>
      </c>
      <c r="K2800" s="54" t="s">
        <v>719</v>
      </c>
    </row>
    <row r="2801" spans="1:11" ht="19" thickBot="1">
      <c r="A2801" t="str">
        <f t="shared" si="143"/>
        <v/>
      </c>
      <c r="B2801" s="119"/>
      <c r="C2801" s="58"/>
      <c r="G2801" s="106"/>
      <c r="H2801" s="106"/>
      <c r="I2801" s="110"/>
    </row>
    <row r="2802" spans="1:11" ht="20" thickBot="1">
      <c r="A2802" t="str">
        <f t="shared" si="143"/>
        <v>Cash from financing</v>
      </c>
      <c r="B2802" s="119"/>
      <c r="C2802" s="58" t="s">
        <v>685</v>
      </c>
      <c r="G2802" s="106" t="str">
        <f>LEFT(E2802,I2802-1)</f>
        <v/>
      </c>
      <c r="H2802" s="106" t="str">
        <f>RIGHT(E2802,1)</f>
        <v/>
      </c>
      <c r="I2802" s="110">
        <f>IF(FIND(H2802,E2802)=OR(1,2,3,4,5,6,7,8,9,0),FIND(H2802,E2802)+1,FIND(H2802,E2802))</f>
        <v>1</v>
      </c>
      <c r="J2802" s="4">
        <f>IF(H2802="B",G2802*1000000000,IF(H2802="M",G2802*1000000,E2802))</f>
        <v>0</v>
      </c>
      <c r="K2802" s="54" t="s">
        <v>720</v>
      </c>
    </row>
    <row r="2803" spans="1:11" ht="19" thickBot="1">
      <c r="A2803" t="str">
        <f t="shared" si="143"/>
        <v/>
      </c>
      <c r="B2803" s="119"/>
      <c r="C2803" s="58"/>
      <c r="G2803" s="106"/>
      <c r="H2803" s="106"/>
      <c r="I2803" s="110"/>
    </row>
    <row r="2804" spans="1:11" ht="20" thickBot="1">
      <c r="A2804" t="str">
        <f t="shared" si="143"/>
        <v>Net change in cash</v>
      </c>
      <c r="B2804" s="119"/>
      <c r="C2804" s="58" t="s">
        <v>687</v>
      </c>
      <c r="G2804" s="106" t="str">
        <f>LEFT(E2804,I2804-1)</f>
        <v/>
      </c>
      <c r="H2804" s="106" t="str">
        <f>RIGHT(E2804,1)</f>
        <v/>
      </c>
      <c r="I2804" s="110">
        <f>IF(FIND(H2804,E2804)=OR(1,2,3,4,5,6,7,8,9,0),FIND(H2804,E2804)+1,FIND(H2804,E2804))</f>
        <v>1</v>
      </c>
      <c r="J2804" s="4">
        <f>IF(H2804="B",G2804*1000000000,IF(H2804="M",G2804*1000000,E2804))</f>
        <v>0</v>
      </c>
      <c r="K2804" s="54" t="s">
        <v>721</v>
      </c>
    </row>
    <row r="2805" spans="1:11" ht="19" thickBot="1">
      <c r="A2805" t="str">
        <f t="shared" si="143"/>
        <v/>
      </c>
      <c r="B2805" s="119"/>
      <c r="C2805" s="58"/>
      <c r="G2805" s="106"/>
      <c r="H2805" s="106"/>
      <c r="I2805" s="110"/>
    </row>
    <row r="2806" spans="1:11" ht="19">
      <c r="A2806" t="str">
        <f t="shared" si="143"/>
        <v>Free cash flow</v>
      </c>
      <c r="B2806" s="119"/>
      <c r="C2806" s="58" t="s">
        <v>689</v>
      </c>
      <c r="G2806" s="106" t="str">
        <f>LEFT(E2806,I2806-1)</f>
        <v/>
      </c>
      <c r="H2806" s="106" t="str">
        <f>RIGHT(E2806,1)</f>
        <v/>
      </c>
      <c r="I2806" s="110">
        <f>IF(FIND(H2806,E2806)=OR(1,2,3,4,5,6,7,8,9,0),FIND(H2806,E2806)+1,FIND(H2806,E2806))</f>
        <v>1</v>
      </c>
      <c r="J2806" s="4">
        <f>IF(H2806="B",G2806*1000000000,IF(H2806="M",G2806*1000000,E2806))</f>
        <v>0</v>
      </c>
      <c r="K2806" s="54" t="s">
        <v>722</v>
      </c>
    </row>
    <row r="2807" spans="1:11">
      <c r="A2807" t="str">
        <f t="shared" si="143"/>
        <v/>
      </c>
      <c r="B2807" s="119"/>
    </row>
    <row r="2810" spans="1:11" ht="28">
      <c r="C2810" s="118"/>
    </row>
    <row r="2811" spans="1:11">
      <c r="D2811" s="119"/>
    </row>
    <row r="2813" spans="1:11" ht="27" thickBot="1">
      <c r="A2813" t="str">
        <f t="shared" ref="A2813:A2862" si="145">_xlfn.CONCAT(B2813,C2813)</f>
        <v>Income Statement</v>
      </c>
      <c r="B2813" s="119"/>
      <c r="C2813" s="57" t="s">
        <v>705</v>
      </c>
      <c r="D2813" s="120"/>
    </row>
    <row r="2814" spans="1:11" ht="19" thickBot="1">
      <c r="A2814" t="str">
        <f t="shared" si="145"/>
        <v/>
      </c>
      <c r="B2814" s="119"/>
      <c r="C2814" s="58"/>
    </row>
    <row r="2815" spans="1:11" ht="20" thickBot="1">
      <c r="A2815" t="str">
        <f t="shared" si="145"/>
        <v>Sales</v>
      </c>
      <c r="B2815" s="119"/>
      <c r="C2815" s="58" t="s">
        <v>124</v>
      </c>
      <c r="G2815" s="106" t="str">
        <f>LEFT(E2815,I2815-1)</f>
        <v/>
      </c>
      <c r="H2815" s="106" t="str">
        <f>RIGHT(E2815,1)</f>
        <v/>
      </c>
      <c r="I2815" s="110">
        <f>IF(FIND(H2815,E2815)=OR(1,2,3,4,5,6,7,8,9,0),FIND(H2815,E2815)+1,FIND(H2815,E2815))</f>
        <v>1</v>
      </c>
      <c r="J2815" s="4">
        <f>IF(H2815="B",G2815*1000000000,IF(H2815="M",G2815*1000000,E2815))</f>
        <v>0</v>
      </c>
      <c r="K2815" s="54" t="s">
        <v>691</v>
      </c>
    </row>
    <row r="2816" spans="1:11" ht="58" thickBot="1">
      <c r="A2816" t="str">
        <f t="shared" si="145"/>
        <v/>
      </c>
      <c r="B2816" s="119"/>
      <c r="C2816" s="58"/>
      <c r="G2816" s="106"/>
      <c r="H2816" s="106"/>
      <c r="I2816" s="110"/>
      <c r="K2816" s="54" t="s">
        <v>692</v>
      </c>
    </row>
    <row r="2817" spans="1:11" ht="20" thickBot="1">
      <c r="A2817" t="str">
        <f t="shared" si="145"/>
        <v>Operating expense</v>
      </c>
      <c r="B2817" s="119"/>
      <c r="C2817" s="58" t="s">
        <v>654</v>
      </c>
      <c r="G2817" s="106" t="str">
        <f>LEFT(E2817,I2817-1)</f>
        <v/>
      </c>
      <c r="H2817" s="106" t="str">
        <f>RIGHT(E2817,1)</f>
        <v/>
      </c>
      <c r="I2817" s="110">
        <f>IF(FIND(H2817,E2817)=OR(1,2,3,4,5,6,7,8,9,0),FIND(H2817,E2817)+1,FIND(H2817,E2817))</f>
        <v>1</v>
      </c>
      <c r="J2817" s="4">
        <f>IF(H2817="B",G2817*1000000000,IF(H2817="M",G2817*1000000,E2817))</f>
        <v>0</v>
      </c>
      <c r="K2817" s="54" t="s">
        <v>693</v>
      </c>
    </row>
    <row r="2818" spans="1:11" ht="20" thickBot="1">
      <c r="A2818" t="str">
        <f t="shared" si="145"/>
        <v/>
      </c>
      <c r="B2818" s="119"/>
      <c r="C2818" s="58"/>
      <c r="G2818" s="106"/>
      <c r="H2818" s="106"/>
      <c r="I2818" s="110"/>
      <c r="K2818" s="54" t="s">
        <v>694</v>
      </c>
    </row>
    <row r="2819" spans="1:11" ht="20" thickBot="1">
      <c r="A2819" t="str">
        <f t="shared" si="145"/>
        <v>Net income</v>
      </c>
      <c r="B2819" s="119"/>
      <c r="C2819" s="58" t="s">
        <v>656</v>
      </c>
      <c r="G2819" s="106" t="str">
        <f>LEFT(E2819,I2819-1)</f>
        <v/>
      </c>
      <c r="H2819" s="106" t="str">
        <f>RIGHT(E2819,1)</f>
        <v/>
      </c>
      <c r="I2819" s="110">
        <f>IF(FIND(H2819,E2819)=OR(1,2,3,4,5,6,7,8,9,0),FIND(H2819,E2819)+1,FIND(H2819,E2819))</f>
        <v>1</v>
      </c>
      <c r="J2819" s="4">
        <f>IF(H2819="B",G2819*1000000000,IF(H2819="M",G2819*1000000,E2819))</f>
        <v>0</v>
      </c>
      <c r="K2819" s="54" t="s">
        <v>33</v>
      </c>
    </row>
    <row r="2820" spans="1:11" ht="58" thickBot="1">
      <c r="A2820" t="str">
        <f t="shared" si="145"/>
        <v/>
      </c>
      <c r="B2820" s="119"/>
      <c r="C2820" s="58"/>
      <c r="G2820" s="106"/>
      <c r="H2820" s="106"/>
      <c r="I2820" s="110"/>
      <c r="K2820" s="54" t="s">
        <v>695</v>
      </c>
    </row>
    <row r="2821" spans="1:11" ht="20" thickBot="1">
      <c r="A2821" t="str">
        <f t="shared" si="145"/>
        <v>Net profit margin</v>
      </c>
      <c r="B2821" s="119"/>
      <c r="C2821" s="58" t="s">
        <v>658</v>
      </c>
      <c r="G2821" s="106" t="str">
        <f>LEFT(E2821,I2821-1)</f>
        <v/>
      </c>
      <c r="H2821" s="106" t="str">
        <f>RIGHT(E2821,1)</f>
        <v/>
      </c>
      <c r="I2821" s="110">
        <f>IF(FIND(H2821,E2821)=OR(1,2,3,4,5,6,7,8,9,0),FIND(H2821,E2821)+1,FIND(H2821,E2821))</f>
        <v>1</v>
      </c>
      <c r="J2821" s="4">
        <f>IF(H2821="B",G2821*1000000000,IF(H2821="M",G2821*1000000,E2821))</f>
        <v>0</v>
      </c>
      <c r="K2821" s="54" t="s">
        <v>696</v>
      </c>
    </row>
    <row r="2822" spans="1:11" ht="39" thickBot="1">
      <c r="A2822" t="str">
        <f t="shared" si="145"/>
        <v/>
      </c>
      <c r="B2822" s="119"/>
      <c r="C2822" s="58"/>
      <c r="G2822" s="106"/>
      <c r="H2822" s="106"/>
      <c r="I2822" s="110"/>
      <c r="K2822" s="54" t="s">
        <v>697</v>
      </c>
    </row>
    <row r="2823" spans="1:11" ht="20" thickBot="1">
      <c r="A2823" t="str">
        <f t="shared" si="145"/>
        <v>EPS</v>
      </c>
      <c r="B2823" s="119"/>
      <c r="C2823" s="58" t="s">
        <v>113</v>
      </c>
      <c r="G2823" s="106" t="str">
        <f>LEFT(E2823,I2823-1)</f>
        <v/>
      </c>
      <c r="H2823" s="106" t="str">
        <f>RIGHT(E2823,1)</f>
        <v/>
      </c>
      <c r="I2823" s="110">
        <f>IF(FIND(H2823,E2823)=OR(1,2,3,4,5,6,7,8,9,0),FIND(H2823,E2823)+1,FIND(H2823,E2823))</f>
        <v>1</v>
      </c>
      <c r="J2823" s="4">
        <f>IF(H2823="B",G2823*1000000000,IF(H2823="M",G2823*1000000,E2823))</f>
        <v>0</v>
      </c>
      <c r="K2823" s="54" t="s">
        <v>698</v>
      </c>
    </row>
    <row r="2824" spans="1:11" ht="39" thickBot="1">
      <c r="A2824" t="str">
        <f t="shared" si="145"/>
        <v/>
      </c>
      <c r="B2824" s="119"/>
      <c r="C2824" s="58"/>
      <c r="G2824" s="106"/>
      <c r="H2824" s="106"/>
      <c r="I2824" s="110"/>
      <c r="K2824" s="54" t="s">
        <v>699</v>
      </c>
    </row>
    <row r="2825" spans="1:11" ht="20" thickBot="1">
      <c r="A2825" t="str">
        <f t="shared" si="145"/>
        <v>EBITDA</v>
      </c>
      <c r="B2825" s="119"/>
      <c r="C2825" s="58" t="s">
        <v>126</v>
      </c>
      <c r="G2825" s="106" t="str">
        <f>LEFT(E2825,I2825-1)</f>
        <v/>
      </c>
      <c r="H2825" s="106" t="str">
        <f>RIGHT(E2825,1)</f>
        <v/>
      </c>
      <c r="I2825" s="110">
        <f>IF(FIND(H2825,E2825)=OR(1,2,3,4,5,6,7,8,9,0),FIND(H2825,E2825)+1,FIND(H2825,E2825))</f>
        <v>1</v>
      </c>
      <c r="J2825" s="4">
        <f>IF(H2825="B",G2825*1000000000,IF(H2825="M",G2825*1000000,E2825))</f>
        <v>0</v>
      </c>
      <c r="K2825" s="54" t="s">
        <v>126</v>
      </c>
    </row>
    <row r="2826" spans="1:11" ht="77" thickBot="1">
      <c r="A2826" t="str">
        <f t="shared" si="145"/>
        <v/>
      </c>
      <c r="B2826" s="119"/>
      <c r="C2826" s="58"/>
      <c r="G2826" s="106"/>
      <c r="H2826" s="106"/>
      <c r="I2826" s="110"/>
      <c r="K2826" s="54" t="s">
        <v>700</v>
      </c>
    </row>
    <row r="2827" spans="1:11" ht="20" thickBot="1">
      <c r="A2827" t="str">
        <f t="shared" si="145"/>
        <v>Tax</v>
      </c>
      <c r="B2827" s="119"/>
      <c r="C2827" s="58" t="s">
        <v>725</v>
      </c>
      <c r="G2827" s="106" t="str">
        <f>LEFT(E2827,I2827-1)</f>
        <v/>
      </c>
      <c r="H2827" s="106" t="str">
        <f>RIGHT(E2827,1)</f>
        <v/>
      </c>
      <c r="I2827" s="110">
        <f>IF(FIND(H2827,E2827)=OR(1,2,3,4,5,6,7,8,9,0),FIND(H2827,E2827)+1,FIND(H2827,E2827))</f>
        <v>1</v>
      </c>
      <c r="J2827" s="4">
        <f>IF(H2827="B",G2827*1000000000,IF(H2827="M",G2827*1000000,E2827))</f>
        <v>0</v>
      </c>
      <c r="K2827" s="54" t="s">
        <v>701</v>
      </c>
    </row>
    <row r="2828" spans="1:11" ht="19" thickBot="1">
      <c r="A2828" t="str">
        <f t="shared" si="145"/>
        <v/>
      </c>
      <c r="B2828" s="119"/>
      <c r="C2828" s="58"/>
      <c r="G2828" s="107"/>
      <c r="H2828" s="107"/>
      <c r="I2828" s="111"/>
    </row>
    <row r="2829" spans="1:11">
      <c r="A2829" t="str">
        <f t="shared" si="145"/>
        <v/>
      </c>
      <c r="B2829" s="119"/>
      <c r="C2829" s="58"/>
    </row>
    <row r="2830" spans="1:11" ht="27" thickBot="1">
      <c r="A2830" t="str">
        <f t="shared" si="145"/>
        <v>Balance Sheet</v>
      </c>
      <c r="B2830" s="119"/>
      <c r="C2830" s="57" t="s">
        <v>706</v>
      </c>
      <c r="G2830" s="105"/>
      <c r="H2830" s="105"/>
      <c r="I2830" s="109"/>
    </row>
    <row r="2831" spans="1:11" ht="19" thickBot="1">
      <c r="A2831" t="str">
        <f t="shared" si="145"/>
        <v/>
      </c>
      <c r="B2831" s="119"/>
      <c r="C2831" s="58"/>
      <c r="G2831" s="105"/>
      <c r="H2831" s="105"/>
      <c r="I2831" s="109"/>
    </row>
    <row r="2832" spans="1:11" ht="20" thickBot="1">
      <c r="A2832" t="str">
        <f t="shared" si="145"/>
        <v>Cash and short-term investments</v>
      </c>
      <c r="B2832" s="119"/>
      <c r="C2832" s="58" t="s">
        <v>665</v>
      </c>
      <c r="G2832" s="106" t="str">
        <f>LEFT(E2832,I2832-1)</f>
        <v/>
      </c>
      <c r="H2832" s="106" t="str">
        <f>RIGHT(E2832,1)</f>
        <v/>
      </c>
      <c r="I2832" s="110">
        <f>IF(FIND(H2832,E2832)=OR(1,2,3,4,5,6,7,8,9,0),FIND(H2832,E2832)+1,FIND(H2832,E2832))</f>
        <v>1</v>
      </c>
      <c r="J2832" s="4">
        <f t="shared" ref="J2832:J2833" si="146">IF(H2832="B",G2832*1000000000,IF(H2832="M",G2832*1000000,E2832))</f>
        <v>0</v>
      </c>
      <c r="K2832" s="54" t="s">
        <v>702</v>
      </c>
    </row>
    <row r="2833" spans="1:11" ht="19" thickBot="1">
      <c r="A2833" t="str">
        <f t="shared" si="145"/>
        <v/>
      </c>
      <c r="B2833" s="119"/>
      <c r="C2833" s="58"/>
      <c r="G2833" s="106"/>
      <c r="H2833" s="106"/>
      <c r="I2833" s="110"/>
      <c r="J2833" s="4">
        <f t="shared" si="146"/>
        <v>0</v>
      </c>
    </row>
    <row r="2834" spans="1:11" ht="20" thickBot="1">
      <c r="A2834" t="str">
        <f t="shared" si="145"/>
        <v>Total assets</v>
      </c>
      <c r="B2834" s="119"/>
      <c r="C2834" s="58" t="s">
        <v>667</v>
      </c>
      <c r="G2834" s="106" t="str">
        <f>LEFT(E2834,I2834-1)</f>
        <v/>
      </c>
      <c r="H2834" s="106" t="str">
        <f>RIGHT(E2834,1)</f>
        <v/>
      </c>
      <c r="I2834" s="110">
        <f>IF(FIND(H2834,E2834)=OR(1,2,3,4,5,6,7,8,9,0),FIND(H2834,E2834)+1,FIND(H2834,E2834))</f>
        <v>1</v>
      </c>
      <c r="K2834" s="54" t="s">
        <v>703</v>
      </c>
    </row>
    <row r="2835" spans="1:11" ht="19" thickBot="1">
      <c r="A2835" t="str">
        <f t="shared" si="145"/>
        <v/>
      </c>
      <c r="B2835" s="119"/>
      <c r="C2835" s="58"/>
      <c r="G2835" s="106"/>
      <c r="H2835" s="106"/>
      <c r="I2835" s="110"/>
    </row>
    <row r="2836" spans="1:11" ht="20" thickBot="1">
      <c r="A2836" t="str">
        <f t="shared" si="145"/>
        <v>Total debt</v>
      </c>
      <c r="B2836" s="119"/>
      <c r="C2836" s="58" t="s">
        <v>723</v>
      </c>
      <c r="G2836" s="106" t="str">
        <f>LEFT(E2836,I2836-1)</f>
        <v/>
      </c>
      <c r="H2836" s="106" t="str">
        <f>RIGHT(E2836,1)</f>
        <v/>
      </c>
      <c r="I2836" s="110">
        <f>IF(FIND(H2836,E2836)=OR(1,2,3,4,5,6,7,8,9,0),FIND(H2836,E2836)+1,FIND(H2836,E2836))</f>
        <v>1</v>
      </c>
      <c r="J2836" s="4">
        <f>IF(H2836="B",G2836*1000000000,IF(H2836="M",G2836*1000000,E2836))</f>
        <v>0</v>
      </c>
      <c r="K2836" s="54" t="s">
        <v>704</v>
      </c>
    </row>
    <row r="2837" spans="1:11" ht="19" thickBot="1">
      <c r="A2837" t="str">
        <f t="shared" si="145"/>
        <v/>
      </c>
      <c r="B2837" s="119"/>
      <c r="C2837" s="58"/>
      <c r="G2837" s="106"/>
      <c r="H2837" s="106"/>
      <c r="I2837" s="110"/>
    </row>
    <row r="2838" spans="1:11" ht="20" thickBot="1">
      <c r="A2838" t="str">
        <f t="shared" si="145"/>
        <v>Total equity</v>
      </c>
      <c r="B2838" s="119"/>
      <c r="C2838" s="58" t="s">
        <v>671</v>
      </c>
      <c r="G2838" s="106" t="str">
        <f>LEFT(E2838,I2838-1)</f>
        <v/>
      </c>
      <c r="H2838" s="106" t="str">
        <f>RIGHT(E2838,1)</f>
        <v/>
      </c>
      <c r="I2838" s="110">
        <f>IF(FIND(H2838,E2838)=OR(1,2,3,4,5,6,7,8,9,0),FIND(H2838,E2838)+1,FIND(H2838,E2838))</f>
        <v>1</v>
      </c>
      <c r="J2838" s="4">
        <f>IF(H2838="B",G2838*1000000000,IF(H2838="M",G2838*1000000,E2838))</f>
        <v>0</v>
      </c>
      <c r="K2838" s="54" t="s">
        <v>713</v>
      </c>
    </row>
    <row r="2839" spans="1:11" ht="19" thickBot="1">
      <c r="A2839" t="str">
        <f t="shared" si="145"/>
        <v/>
      </c>
      <c r="B2839" s="119"/>
      <c r="C2839" s="58"/>
      <c r="G2839" s="107"/>
      <c r="H2839" s="107"/>
      <c r="I2839" s="111"/>
    </row>
    <row r="2840" spans="1:11" ht="20" thickBot="1">
      <c r="A2840" t="str">
        <f t="shared" si="145"/>
        <v>Shares outstanding</v>
      </c>
      <c r="B2840" s="119"/>
      <c r="C2840" s="58" t="s">
        <v>673</v>
      </c>
      <c r="G2840" s="106" t="str">
        <f>LEFT(E2840,I2840-1)</f>
        <v/>
      </c>
      <c r="H2840" s="106" t="str">
        <f>RIGHT(E2840,1)</f>
        <v/>
      </c>
      <c r="I2840" s="110">
        <f>IF(FIND(H2840,E2840)=OR(1,2,3,4,5,6,7,8,9,0),FIND(H2840,E2840)+1,FIND(H2840,E2840))</f>
        <v>1</v>
      </c>
      <c r="J2840" s="4">
        <f>IF(H2840="B",G2840*1000000000,IF(H2840="M",G2840*1000000,E2840))</f>
        <v>0</v>
      </c>
      <c r="K2840" s="54" t="s">
        <v>714</v>
      </c>
    </row>
    <row r="2841" spans="1:11" ht="19" thickBot="1">
      <c r="A2841" t="str">
        <f t="shared" si="145"/>
        <v/>
      </c>
      <c r="B2841" s="119"/>
      <c r="C2841" s="58"/>
      <c r="G2841" s="107"/>
      <c r="H2841" s="107"/>
      <c r="I2841" s="111"/>
    </row>
    <row r="2842" spans="1:11" ht="20" thickBot="1">
      <c r="A2842" t="str">
        <f t="shared" si="145"/>
        <v>P/BV</v>
      </c>
      <c r="B2842" s="119"/>
      <c r="C2842" s="58" t="s">
        <v>105</v>
      </c>
      <c r="G2842" s="106" t="str">
        <f>LEFT(E2842,I2842-1)</f>
        <v/>
      </c>
      <c r="H2842" s="106" t="str">
        <f>RIGHT(E2842,1)</f>
        <v/>
      </c>
      <c r="I2842" s="110">
        <f>IF(FIND(H2842,E2842)=OR(1,2,3,4,5,6,7,8,9,0),FIND(H2842,E2842)+1,FIND(H2842,E2842))</f>
        <v>1</v>
      </c>
      <c r="J2842" s="4">
        <f>IF(H2842="B",G2842*1000000000,IF(H2842="M",G2842*1000000,E2842))</f>
        <v>0</v>
      </c>
      <c r="K2842" s="54" t="s">
        <v>715</v>
      </c>
    </row>
    <row r="2843" spans="1:11" ht="19" thickBot="1">
      <c r="A2843" t="str">
        <f t="shared" si="145"/>
        <v/>
      </c>
      <c r="B2843" s="119"/>
      <c r="C2843" s="58"/>
      <c r="G2843" s="107"/>
      <c r="H2843" s="107"/>
      <c r="I2843" s="111"/>
    </row>
    <row r="2844" spans="1:11" ht="20" thickBot="1">
      <c r="A2844" t="str">
        <f t="shared" si="145"/>
        <v>Return on assets</v>
      </c>
      <c r="B2844" s="119"/>
      <c r="C2844" s="58" t="s">
        <v>677</v>
      </c>
      <c r="G2844" s="106" t="str">
        <f>LEFT(E2844,I2844-1)</f>
        <v/>
      </c>
      <c r="H2844" s="106" t="str">
        <f>RIGHT(E2844,1)</f>
        <v/>
      </c>
      <c r="I2844" s="110">
        <f>IF(FIND(H2844,E2844)=OR(1,2,3,4,5,6,7,8,9,0),FIND(H2844,E2844)+1,FIND(H2844,E2844))</f>
        <v>1</v>
      </c>
      <c r="J2844" s="4">
        <f>IF(H2844="B",G2844*1000000000,IF(H2844="M",G2844*1000000,E2844))</f>
        <v>0</v>
      </c>
      <c r="K2844" s="54" t="s">
        <v>716</v>
      </c>
    </row>
    <row r="2845" spans="1:11" ht="19" thickBot="1">
      <c r="A2845" t="str">
        <f t="shared" si="145"/>
        <v/>
      </c>
      <c r="B2845" s="119"/>
      <c r="C2845" s="58"/>
      <c r="G2845" s="107"/>
      <c r="H2845" s="107"/>
      <c r="I2845" s="111"/>
    </row>
    <row r="2846" spans="1:11" ht="20" thickBot="1">
      <c r="A2846" t="str">
        <f t="shared" si="145"/>
        <v>Return on capital</v>
      </c>
      <c r="B2846" s="119"/>
      <c r="C2846" s="58" t="s">
        <v>679</v>
      </c>
      <c r="G2846" s="106" t="str">
        <f>LEFT(E2846,I2846-1)</f>
        <v/>
      </c>
      <c r="H2846" s="106" t="str">
        <f>RIGHT(E2846,1)</f>
        <v/>
      </c>
      <c r="I2846" s="110">
        <f>IF(FIND(H2846,E2846)=OR(1,2,3,4,5,6,7,8,9,0),FIND(H2846,E2846)+1,FIND(H2846,E2846))</f>
        <v>1</v>
      </c>
      <c r="J2846" s="4">
        <f>IF(H2846="B",G2846*1000000000,IF(H2846="M",G2846*1000000,E2846))</f>
        <v>0</v>
      </c>
      <c r="K2846" s="54" t="s">
        <v>717</v>
      </c>
    </row>
    <row r="2847" spans="1:11" ht="19" thickBot="1">
      <c r="A2847" t="str">
        <f t="shared" si="145"/>
        <v/>
      </c>
      <c r="B2847" s="119"/>
      <c r="C2847" s="58"/>
      <c r="G2847" s="107"/>
      <c r="H2847" s="107"/>
      <c r="I2847" s="111"/>
    </row>
    <row r="2848" spans="1:11">
      <c r="A2848" t="str">
        <f t="shared" si="145"/>
        <v/>
      </c>
      <c r="B2848" s="119"/>
      <c r="C2848" s="58"/>
    </row>
    <row r="2849" spans="1:11" ht="27" thickBot="1">
      <c r="A2849" t="str">
        <f t="shared" si="145"/>
        <v>Cash Flow</v>
      </c>
      <c r="B2849" s="119"/>
      <c r="C2849" s="57" t="s">
        <v>707</v>
      </c>
      <c r="G2849" s="105"/>
      <c r="H2849" s="105"/>
      <c r="I2849" s="109"/>
    </row>
    <row r="2850" spans="1:11" ht="19" thickBot="1">
      <c r="A2850" t="str">
        <f t="shared" si="145"/>
        <v/>
      </c>
      <c r="B2850" s="119"/>
      <c r="C2850" s="58"/>
      <c r="G2850" s="105"/>
      <c r="H2850" s="105"/>
      <c r="I2850" s="109"/>
    </row>
    <row r="2851" spans="1:11" ht="20" thickBot="1">
      <c r="A2851" t="str">
        <f t="shared" si="145"/>
        <v>Net income</v>
      </c>
      <c r="B2851" s="119"/>
      <c r="C2851" s="58" t="s">
        <v>656</v>
      </c>
      <c r="G2851" s="106" t="str">
        <f>LEFT(E2851,I2851-1)</f>
        <v/>
      </c>
      <c r="H2851" s="106" t="str">
        <f>RIGHT(E2851,1)</f>
        <v/>
      </c>
      <c r="I2851" s="110">
        <f>IF(FIND(H2851,E2851)=OR(1,2,3,4,5,6,7,8,9,0),FIND(H2851,E2851)+1,FIND(H2851,E2851))</f>
        <v>1</v>
      </c>
      <c r="J2851" s="4">
        <f>IF(H2851="B",G2851*1000000000,IF(H2851="M",G2851*1000000,E2851))</f>
        <v>0</v>
      </c>
      <c r="K2851" s="54" t="s">
        <v>33</v>
      </c>
    </row>
    <row r="2852" spans="1:11" ht="19" thickBot="1">
      <c r="A2852" t="str">
        <f t="shared" si="145"/>
        <v/>
      </c>
      <c r="B2852" s="119"/>
      <c r="C2852" s="58"/>
      <c r="G2852" s="106"/>
      <c r="H2852" s="106"/>
      <c r="I2852" s="110"/>
    </row>
    <row r="2853" spans="1:11" ht="20" thickBot="1">
      <c r="A2853" t="str">
        <f t="shared" si="145"/>
        <v>Cash from operations</v>
      </c>
      <c r="B2853" s="119"/>
      <c r="C2853" s="58" t="s">
        <v>681</v>
      </c>
      <c r="G2853" s="106" t="str">
        <f>LEFT(E2853,I2853-1)</f>
        <v/>
      </c>
      <c r="H2853" s="106" t="str">
        <f>RIGHT(E2853,1)</f>
        <v/>
      </c>
      <c r="I2853" s="110">
        <f>IF(FIND(H2853,E2853)=OR(1,2,3,4,5,6,7,8,9,0),FIND(H2853,E2853)+1,FIND(H2853,E2853))</f>
        <v>1</v>
      </c>
      <c r="J2853" s="4">
        <f>IF(H2853="B",G2853*1000000000,IF(H2853="M",G2853*1000000,E2853))</f>
        <v>0</v>
      </c>
      <c r="K2853" s="54" t="s">
        <v>718</v>
      </c>
    </row>
    <row r="2854" spans="1:11" ht="19" thickBot="1">
      <c r="A2854" t="str">
        <f t="shared" si="145"/>
        <v/>
      </c>
      <c r="B2854" s="119"/>
      <c r="C2854" s="58"/>
      <c r="G2854" s="106"/>
      <c r="H2854" s="106"/>
      <c r="I2854" s="110"/>
    </row>
    <row r="2855" spans="1:11" ht="20" thickBot="1">
      <c r="A2855" t="str">
        <f t="shared" si="145"/>
        <v>Cash from investing</v>
      </c>
      <c r="B2855" s="119"/>
      <c r="C2855" s="58" t="s">
        <v>683</v>
      </c>
      <c r="G2855" s="106" t="str">
        <f>LEFT(E2855,I2855-1)</f>
        <v/>
      </c>
      <c r="H2855" s="106" t="str">
        <f>RIGHT(E2855,1)</f>
        <v/>
      </c>
      <c r="I2855" s="110">
        <f>IF(FIND(H2855,E2855)=OR(1,2,3,4,5,6,7,8,9,0),FIND(H2855,E2855)+1,FIND(H2855,E2855))</f>
        <v>1</v>
      </c>
      <c r="J2855" s="4">
        <f>IF(H2855="B",G2855*1000000000,IF(H2855="M",G2855*1000000,E2855))</f>
        <v>0</v>
      </c>
      <c r="K2855" s="54" t="s">
        <v>719</v>
      </c>
    </row>
    <row r="2856" spans="1:11" ht="19" thickBot="1">
      <c r="A2856" t="str">
        <f t="shared" si="145"/>
        <v/>
      </c>
      <c r="B2856" s="119"/>
      <c r="C2856" s="58"/>
      <c r="G2856" s="106"/>
      <c r="H2856" s="106"/>
      <c r="I2856" s="110"/>
    </row>
    <row r="2857" spans="1:11" ht="20" thickBot="1">
      <c r="A2857" t="str">
        <f t="shared" si="145"/>
        <v>Cash from financing</v>
      </c>
      <c r="B2857" s="119"/>
      <c r="C2857" s="58" t="s">
        <v>685</v>
      </c>
      <c r="G2857" s="106" t="str">
        <f>LEFT(E2857,I2857-1)</f>
        <v/>
      </c>
      <c r="H2857" s="106" t="str">
        <f>RIGHT(E2857,1)</f>
        <v/>
      </c>
      <c r="I2857" s="110">
        <f>IF(FIND(H2857,E2857)=OR(1,2,3,4,5,6,7,8,9,0),FIND(H2857,E2857)+1,FIND(H2857,E2857))</f>
        <v>1</v>
      </c>
      <c r="J2857" s="4">
        <f>IF(H2857="B",G2857*1000000000,IF(H2857="M",G2857*1000000,E2857))</f>
        <v>0</v>
      </c>
      <c r="K2857" s="54" t="s">
        <v>720</v>
      </c>
    </row>
    <row r="2858" spans="1:11" ht="19" thickBot="1">
      <c r="A2858" t="str">
        <f t="shared" si="145"/>
        <v/>
      </c>
      <c r="B2858" s="119"/>
      <c r="C2858" s="58"/>
      <c r="G2858" s="106"/>
      <c r="H2858" s="106"/>
      <c r="I2858" s="110"/>
    </row>
    <row r="2859" spans="1:11" ht="20" thickBot="1">
      <c r="A2859" t="str">
        <f t="shared" si="145"/>
        <v>Net change in cash</v>
      </c>
      <c r="B2859" s="119"/>
      <c r="C2859" s="58" t="s">
        <v>687</v>
      </c>
      <c r="G2859" s="106" t="str">
        <f>LEFT(E2859,I2859-1)</f>
        <v/>
      </c>
      <c r="H2859" s="106" t="str">
        <f>RIGHT(E2859,1)</f>
        <v/>
      </c>
      <c r="I2859" s="110">
        <f>IF(FIND(H2859,E2859)=OR(1,2,3,4,5,6,7,8,9,0),FIND(H2859,E2859)+1,FIND(H2859,E2859))</f>
        <v>1</v>
      </c>
      <c r="J2859" s="4">
        <f>IF(H2859="B",G2859*1000000000,IF(H2859="M",G2859*1000000,E2859))</f>
        <v>0</v>
      </c>
      <c r="K2859" s="54" t="s">
        <v>721</v>
      </c>
    </row>
    <row r="2860" spans="1:11" ht="19" thickBot="1">
      <c r="A2860" t="str">
        <f t="shared" si="145"/>
        <v/>
      </c>
      <c r="B2860" s="119"/>
      <c r="C2860" s="58"/>
      <c r="G2860" s="106"/>
      <c r="H2860" s="106"/>
      <c r="I2860" s="110"/>
    </row>
    <row r="2861" spans="1:11" ht="19">
      <c r="A2861" t="str">
        <f t="shared" si="145"/>
        <v>Free cash flow</v>
      </c>
      <c r="B2861" s="119"/>
      <c r="C2861" s="58" t="s">
        <v>689</v>
      </c>
      <c r="G2861" s="106" t="str">
        <f>LEFT(E2861,I2861-1)</f>
        <v/>
      </c>
      <c r="H2861" s="106" t="str">
        <f>RIGHT(E2861,1)</f>
        <v/>
      </c>
      <c r="I2861" s="110">
        <f>IF(FIND(H2861,E2861)=OR(1,2,3,4,5,6,7,8,9,0),FIND(H2861,E2861)+1,FIND(H2861,E2861))</f>
        <v>1</v>
      </c>
      <c r="J2861" s="4">
        <f>IF(H2861="B",G2861*1000000000,IF(H2861="M",G2861*1000000,E2861))</f>
        <v>0</v>
      </c>
      <c r="K2861" s="54" t="s">
        <v>722</v>
      </c>
    </row>
    <row r="2862" spans="1:11">
      <c r="A2862" t="str">
        <f t="shared" si="145"/>
        <v/>
      </c>
      <c r="B2862" s="119"/>
    </row>
    <row r="2865" spans="1:11" ht="28">
      <c r="C2865" s="118"/>
    </row>
    <row r="2866" spans="1:11">
      <c r="D2866" s="119"/>
    </row>
    <row r="2868" spans="1:11" ht="27" thickBot="1">
      <c r="A2868" t="str">
        <f t="shared" ref="A2868:A2917" si="147">_xlfn.CONCAT(B2868,C2868)</f>
        <v>Income Statement</v>
      </c>
      <c r="B2868" s="119"/>
      <c r="C2868" s="57" t="s">
        <v>705</v>
      </c>
      <c r="D2868" s="120"/>
    </row>
    <row r="2869" spans="1:11" ht="19" thickBot="1">
      <c r="A2869" t="str">
        <f t="shared" si="147"/>
        <v/>
      </c>
      <c r="B2869" s="119"/>
      <c r="C2869" s="58"/>
    </row>
    <row r="2870" spans="1:11" ht="20" thickBot="1">
      <c r="A2870" t="str">
        <f t="shared" si="147"/>
        <v>Sales</v>
      </c>
      <c r="B2870" s="119"/>
      <c r="C2870" s="58" t="s">
        <v>124</v>
      </c>
      <c r="G2870" s="106" t="str">
        <f>LEFT(E2870,I2870-1)</f>
        <v/>
      </c>
      <c r="H2870" s="106" t="str">
        <f>RIGHT(E2870,1)</f>
        <v/>
      </c>
      <c r="I2870" s="110">
        <f>IF(FIND(H2870,E2870)=OR(1,2,3,4,5,6,7,8,9,0),FIND(H2870,E2870)+1,FIND(H2870,E2870))</f>
        <v>1</v>
      </c>
      <c r="J2870" s="4">
        <f>IF(H2870="B",G2870*1000000000,IF(H2870="M",G2870*1000000,E2870))</f>
        <v>0</v>
      </c>
      <c r="K2870" s="54" t="s">
        <v>691</v>
      </c>
    </row>
    <row r="2871" spans="1:11" ht="58" thickBot="1">
      <c r="A2871" t="str">
        <f t="shared" si="147"/>
        <v/>
      </c>
      <c r="B2871" s="119"/>
      <c r="C2871" s="58"/>
      <c r="G2871" s="106"/>
      <c r="H2871" s="106"/>
      <c r="I2871" s="110"/>
      <c r="K2871" s="54" t="s">
        <v>692</v>
      </c>
    </row>
    <row r="2872" spans="1:11" ht="20" thickBot="1">
      <c r="A2872" t="str">
        <f t="shared" si="147"/>
        <v>Operating expense</v>
      </c>
      <c r="B2872" s="119"/>
      <c r="C2872" s="58" t="s">
        <v>654</v>
      </c>
      <c r="G2872" s="106" t="str">
        <f>LEFT(E2872,I2872-1)</f>
        <v/>
      </c>
      <c r="H2872" s="106" t="str">
        <f>RIGHT(E2872,1)</f>
        <v/>
      </c>
      <c r="I2872" s="110">
        <f>IF(FIND(H2872,E2872)=OR(1,2,3,4,5,6,7,8,9,0),FIND(H2872,E2872)+1,FIND(H2872,E2872))</f>
        <v>1</v>
      </c>
      <c r="J2872" s="4">
        <f>IF(H2872="B",G2872*1000000000,IF(H2872="M",G2872*1000000,E2872))</f>
        <v>0</v>
      </c>
      <c r="K2872" s="54" t="s">
        <v>693</v>
      </c>
    </row>
    <row r="2873" spans="1:11" ht="20" thickBot="1">
      <c r="A2873" t="str">
        <f t="shared" si="147"/>
        <v/>
      </c>
      <c r="B2873" s="119"/>
      <c r="C2873" s="58"/>
      <c r="G2873" s="106"/>
      <c r="H2873" s="106"/>
      <c r="I2873" s="110"/>
      <c r="K2873" s="54" t="s">
        <v>694</v>
      </c>
    </row>
    <row r="2874" spans="1:11" ht="20" thickBot="1">
      <c r="A2874" t="str">
        <f t="shared" si="147"/>
        <v>Net income</v>
      </c>
      <c r="B2874" s="119"/>
      <c r="C2874" s="58" t="s">
        <v>656</v>
      </c>
      <c r="G2874" s="106" t="str">
        <f>LEFT(E2874,I2874-1)</f>
        <v/>
      </c>
      <c r="H2874" s="106" t="str">
        <f>RIGHT(E2874,1)</f>
        <v/>
      </c>
      <c r="I2874" s="110">
        <f>IF(FIND(H2874,E2874)=OR(1,2,3,4,5,6,7,8,9,0),FIND(H2874,E2874)+1,FIND(H2874,E2874))</f>
        <v>1</v>
      </c>
      <c r="J2874" s="4">
        <f>IF(H2874="B",G2874*1000000000,IF(H2874="M",G2874*1000000,E2874))</f>
        <v>0</v>
      </c>
      <c r="K2874" s="54" t="s">
        <v>33</v>
      </c>
    </row>
    <row r="2875" spans="1:11" ht="58" thickBot="1">
      <c r="A2875" t="str">
        <f t="shared" si="147"/>
        <v/>
      </c>
      <c r="B2875" s="119"/>
      <c r="C2875" s="58"/>
      <c r="G2875" s="106"/>
      <c r="H2875" s="106"/>
      <c r="I2875" s="110"/>
      <c r="K2875" s="54" t="s">
        <v>695</v>
      </c>
    </row>
    <row r="2876" spans="1:11" ht="20" thickBot="1">
      <c r="A2876" t="str">
        <f t="shared" si="147"/>
        <v>Net profit margin</v>
      </c>
      <c r="B2876" s="119"/>
      <c r="C2876" s="58" t="s">
        <v>658</v>
      </c>
      <c r="G2876" s="106" t="str">
        <f>LEFT(E2876,I2876-1)</f>
        <v/>
      </c>
      <c r="H2876" s="106" t="str">
        <f>RIGHT(E2876,1)</f>
        <v/>
      </c>
      <c r="I2876" s="110">
        <f>IF(FIND(H2876,E2876)=OR(1,2,3,4,5,6,7,8,9,0),FIND(H2876,E2876)+1,FIND(H2876,E2876))</f>
        <v>1</v>
      </c>
      <c r="J2876" s="4">
        <f>IF(H2876="B",G2876*1000000000,IF(H2876="M",G2876*1000000,E2876))</f>
        <v>0</v>
      </c>
      <c r="K2876" s="54" t="s">
        <v>696</v>
      </c>
    </row>
    <row r="2877" spans="1:11" ht="39" thickBot="1">
      <c r="A2877" t="str">
        <f t="shared" si="147"/>
        <v/>
      </c>
      <c r="B2877" s="119"/>
      <c r="C2877" s="58"/>
      <c r="G2877" s="106"/>
      <c r="H2877" s="106"/>
      <c r="I2877" s="110"/>
      <c r="K2877" s="54" t="s">
        <v>697</v>
      </c>
    </row>
    <row r="2878" spans="1:11" ht="20" thickBot="1">
      <c r="A2878" t="str">
        <f t="shared" si="147"/>
        <v>EPS</v>
      </c>
      <c r="B2878" s="119"/>
      <c r="C2878" s="58" t="s">
        <v>113</v>
      </c>
      <c r="G2878" s="106" t="str">
        <f>LEFT(E2878,I2878-1)</f>
        <v/>
      </c>
      <c r="H2878" s="106" t="str">
        <f>RIGHT(E2878,1)</f>
        <v/>
      </c>
      <c r="I2878" s="110">
        <f>IF(FIND(H2878,E2878)=OR(1,2,3,4,5,6,7,8,9,0),FIND(H2878,E2878)+1,FIND(H2878,E2878))</f>
        <v>1</v>
      </c>
      <c r="J2878" s="4">
        <f>IF(H2878="B",G2878*1000000000,IF(H2878="M",G2878*1000000,E2878))</f>
        <v>0</v>
      </c>
      <c r="K2878" s="54" t="s">
        <v>698</v>
      </c>
    </row>
    <row r="2879" spans="1:11" ht="39" thickBot="1">
      <c r="A2879" t="str">
        <f t="shared" si="147"/>
        <v/>
      </c>
      <c r="B2879" s="119"/>
      <c r="C2879" s="58"/>
      <c r="G2879" s="106"/>
      <c r="H2879" s="106"/>
      <c r="I2879" s="110"/>
      <c r="K2879" s="54" t="s">
        <v>699</v>
      </c>
    </row>
    <row r="2880" spans="1:11" ht="20" thickBot="1">
      <c r="A2880" t="str">
        <f t="shared" si="147"/>
        <v>EBITDA</v>
      </c>
      <c r="B2880" s="119"/>
      <c r="C2880" s="58" t="s">
        <v>126</v>
      </c>
      <c r="G2880" s="106" t="str">
        <f>LEFT(E2880,I2880-1)</f>
        <v/>
      </c>
      <c r="H2880" s="106" t="str">
        <f>RIGHT(E2880,1)</f>
        <v/>
      </c>
      <c r="I2880" s="110">
        <f>IF(FIND(H2880,E2880)=OR(1,2,3,4,5,6,7,8,9,0),FIND(H2880,E2880)+1,FIND(H2880,E2880))</f>
        <v>1</v>
      </c>
      <c r="J2880" s="4">
        <f>IF(H2880="B",G2880*1000000000,IF(H2880="M",G2880*1000000,E2880))</f>
        <v>0</v>
      </c>
      <c r="K2880" s="54" t="s">
        <v>126</v>
      </c>
    </row>
    <row r="2881" spans="1:11" ht="77" thickBot="1">
      <c r="A2881" t="str">
        <f t="shared" si="147"/>
        <v/>
      </c>
      <c r="B2881" s="119"/>
      <c r="C2881" s="58"/>
      <c r="G2881" s="106"/>
      <c r="H2881" s="106"/>
      <c r="I2881" s="110"/>
      <c r="K2881" s="54" t="s">
        <v>700</v>
      </c>
    </row>
    <row r="2882" spans="1:11" ht="20" thickBot="1">
      <c r="A2882" t="str">
        <f t="shared" si="147"/>
        <v>Tax</v>
      </c>
      <c r="B2882" s="119"/>
      <c r="C2882" s="58" t="s">
        <v>725</v>
      </c>
      <c r="G2882" s="106" t="str">
        <f>LEFT(E2882,I2882-1)</f>
        <v/>
      </c>
      <c r="H2882" s="106" t="str">
        <f>RIGHT(E2882,1)</f>
        <v/>
      </c>
      <c r="I2882" s="110">
        <f>IF(FIND(H2882,E2882)=OR(1,2,3,4,5,6,7,8,9,0),FIND(H2882,E2882)+1,FIND(H2882,E2882))</f>
        <v>1</v>
      </c>
      <c r="J2882" s="4">
        <f>IF(H2882="B",G2882*1000000000,IF(H2882="M",G2882*1000000,E2882))</f>
        <v>0</v>
      </c>
      <c r="K2882" s="54" t="s">
        <v>701</v>
      </c>
    </row>
    <row r="2883" spans="1:11" ht="19" thickBot="1">
      <c r="A2883" t="str">
        <f t="shared" si="147"/>
        <v/>
      </c>
      <c r="B2883" s="119"/>
      <c r="C2883" s="58"/>
      <c r="G2883" s="107"/>
      <c r="H2883" s="107"/>
      <c r="I2883" s="111"/>
    </row>
    <row r="2884" spans="1:11">
      <c r="A2884" t="str">
        <f t="shared" si="147"/>
        <v/>
      </c>
      <c r="B2884" s="119"/>
      <c r="C2884" s="58"/>
    </row>
    <row r="2885" spans="1:11" ht="27" thickBot="1">
      <c r="A2885" t="str">
        <f t="shared" si="147"/>
        <v>Balance Sheet</v>
      </c>
      <c r="B2885" s="119"/>
      <c r="C2885" s="57" t="s">
        <v>706</v>
      </c>
      <c r="G2885" s="105"/>
      <c r="H2885" s="105"/>
      <c r="I2885" s="109"/>
    </row>
    <row r="2886" spans="1:11" ht="19" thickBot="1">
      <c r="A2886" t="str">
        <f t="shared" si="147"/>
        <v/>
      </c>
      <c r="B2886" s="119"/>
      <c r="C2886" s="58"/>
      <c r="G2886" s="105"/>
      <c r="H2886" s="105"/>
      <c r="I2886" s="109"/>
    </row>
    <row r="2887" spans="1:11" ht="20" thickBot="1">
      <c r="A2887" t="str">
        <f t="shared" si="147"/>
        <v>Cash and short-term investments</v>
      </c>
      <c r="B2887" s="119"/>
      <c r="C2887" s="58" t="s">
        <v>665</v>
      </c>
      <c r="G2887" s="106" t="str">
        <f>LEFT(E2887,I2887-1)</f>
        <v/>
      </c>
      <c r="H2887" s="106" t="str">
        <f>RIGHT(E2887,1)</f>
        <v/>
      </c>
      <c r="I2887" s="110">
        <f>IF(FIND(H2887,E2887)=OR(1,2,3,4,5,6,7,8,9,0),FIND(H2887,E2887)+1,FIND(H2887,E2887))</f>
        <v>1</v>
      </c>
      <c r="J2887" s="4">
        <f t="shared" ref="J2887:J2888" si="148">IF(H2887="B",G2887*1000000000,IF(H2887="M",G2887*1000000,E2887))</f>
        <v>0</v>
      </c>
      <c r="K2887" s="54" t="s">
        <v>702</v>
      </c>
    </row>
    <row r="2888" spans="1:11" ht="19" thickBot="1">
      <c r="A2888" t="str">
        <f t="shared" si="147"/>
        <v/>
      </c>
      <c r="B2888" s="119"/>
      <c r="C2888" s="58"/>
      <c r="G2888" s="106"/>
      <c r="H2888" s="106"/>
      <c r="I2888" s="110"/>
      <c r="J2888" s="4">
        <f t="shared" si="148"/>
        <v>0</v>
      </c>
    </row>
    <row r="2889" spans="1:11" ht="20" thickBot="1">
      <c r="A2889" t="str">
        <f t="shared" si="147"/>
        <v>Total assets</v>
      </c>
      <c r="B2889" s="119"/>
      <c r="C2889" s="58" t="s">
        <v>667</v>
      </c>
      <c r="G2889" s="106" t="str">
        <f>LEFT(E2889,I2889-1)</f>
        <v/>
      </c>
      <c r="H2889" s="106" t="str">
        <f>RIGHT(E2889,1)</f>
        <v/>
      </c>
      <c r="I2889" s="110">
        <f>IF(FIND(H2889,E2889)=OR(1,2,3,4,5,6,7,8,9,0),FIND(H2889,E2889)+1,FIND(H2889,E2889))</f>
        <v>1</v>
      </c>
      <c r="K2889" s="54" t="s">
        <v>703</v>
      </c>
    </row>
    <row r="2890" spans="1:11" ht="19" thickBot="1">
      <c r="A2890" t="str">
        <f t="shared" si="147"/>
        <v/>
      </c>
      <c r="B2890" s="119"/>
      <c r="C2890" s="58"/>
      <c r="G2890" s="106"/>
      <c r="H2890" s="106"/>
      <c r="I2890" s="110"/>
    </row>
    <row r="2891" spans="1:11" ht="20" thickBot="1">
      <c r="A2891" t="str">
        <f t="shared" si="147"/>
        <v>Total debt</v>
      </c>
      <c r="B2891" s="119"/>
      <c r="C2891" s="58" t="s">
        <v>723</v>
      </c>
      <c r="G2891" s="106" t="str">
        <f>LEFT(E2891,I2891-1)</f>
        <v/>
      </c>
      <c r="H2891" s="106" t="str">
        <f>RIGHT(E2891,1)</f>
        <v/>
      </c>
      <c r="I2891" s="110">
        <f>IF(FIND(H2891,E2891)=OR(1,2,3,4,5,6,7,8,9,0),FIND(H2891,E2891)+1,FIND(H2891,E2891))</f>
        <v>1</v>
      </c>
      <c r="J2891" s="4">
        <f>IF(H2891="B",G2891*1000000000,IF(H2891="M",G2891*1000000,E2891))</f>
        <v>0</v>
      </c>
      <c r="K2891" s="54" t="s">
        <v>704</v>
      </c>
    </row>
    <row r="2892" spans="1:11" ht="19" thickBot="1">
      <c r="A2892" t="str">
        <f t="shared" si="147"/>
        <v/>
      </c>
      <c r="B2892" s="119"/>
      <c r="C2892" s="58"/>
      <c r="G2892" s="106"/>
      <c r="H2892" s="106"/>
      <c r="I2892" s="110"/>
    </row>
    <row r="2893" spans="1:11" ht="20" thickBot="1">
      <c r="A2893" t="str">
        <f t="shared" si="147"/>
        <v>Total equity</v>
      </c>
      <c r="B2893" s="119"/>
      <c r="C2893" s="58" t="s">
        <v>671</v>
      </c>
      <c r="G2893" s="106" t="str">
        <f>LEFT(E2893,I2893-1)</f>
        <v/>
      </c>
      <c r="H2893" s="106" t="str">
        <f>RIGHT(E2893,1)</f>
        <v/>
      </c>
      <c r="I2893" s="110">
        <f>IF(FIND(H2893,E2893)=OR(1,2,3,4,5,6,7,8,9,0),FIND(H2893,E2893)+1,FIND(H2893,E2893))</f>
        <v>1</v>
      </c>
      <c r="J2893" s="4">
        <f>IF(H2893="B",G2893*1000000000,IF(H2893="M",G2893*1000000,E2893))</f>
        <v>0</v>
      </c>
      <c r="K2893" s="54" t="s">
        <v>713</v>
      </c>
    </row>
    <row r="2894" spans="1:11" ht="19" thickBot="1">
      <c r="A2894" t="str">
        <f t="shared" si="147"/>
        <v/>
      </c>
      <c r="B2894" s="119"/>
      <c r="C2894" s="58"/>
      <c r="G2894" s="107"/>
      <c r="H2894" s="107"/>
      <c r="I2894" s="111"/>
    </row>
    <row r="2895" spans="1:11" ht="20" thickBot="1">
      <c r="A2895" t="str">
        <f t="shared" si="147"/>
        <v>Shares outstanding</v>
      </c>
      <c r="B2895" s="119"/>
      <c r="C2895" s="58" t="s">
        <v>673</v>
      </c>
      <c r="G2895" s="106" t="str">
        <f>LEFT(E2895,I2895-1)</f>
        <v/>
      </c>
      <c r="H2895" s="106" t="str">
        <f>RIGHT(E2895,1)</f>
        <v/>
      </c>
      <c r="I2895" s="110">
        <f>IF(FIND(H2895,E2895)=OR(1,2,3,4,5,6,7,8,9,0),FIND(H2895,E2895)+1,FIND(H2895,E2895))</f>
        <v>1</v>
      </c>
      <c r="J2895" s="4">
        <f>IF(H2895="B",G2895*1000000000,IF(H2895="M",G2895*1000000,E2895))</f>
        <v>0</v>
      </c>
      <c r="K2895" s="54" t="s">
        <v>714</v>
      </c>
    </row>
    <row r="2896" spans="1:11" ht="19" thickBot="1">
      <c r="A2896" t="str">
        <f t="shared" si="147"/>
        <v/>
      </c>
      <c r="B2896" s="119"/>
      <c r="C2896" s="58"/>
      <c r="G2896" s="107"/>
      <c r="H2896" s="107"/>
      <c r="I2896" s="111"/>
    </row>
    <row r="2897" spans="1:11" ht="20" thickBot="1">
      <c r="A2897" t="str">
        <f t="shared" si="147"/>
        <v>P/BV</v>
      </c>
      <c r="B2897" s="119"/>
      <c r="C2897" s="58" t="s">
        <v>105</v>
      </c>
      <c r="G2897" s="106" t="str">
        <f>LEFT(E2897,I2897-1)</f>
        <v/>
      </c>
      <c r="H2897" s="106" t="str">
        <f>RIGHT(E2897,1)</f>
        <v/>
      </c>
      <c r="I2897" s="110">
        <f>IF(FIND(H2897,E2897)=OR(1,2,3,4,5,6,7,8,9,0),FIND(H2897,E2897)+1,FIND(H2897,E2897))</f>
        <v>1</v>
      </c>
      <c r="J2897" s="4">
        <f>IF(H2897="B",G2897*1000000000,IF(H2897="M",G2897*1000000,E2897))</f>
        <v>0</v>
      </c>
      <c r="K2897" s="54" t="s">
        <v>715</v>
      </c>
    </row>
    <row r="2898" spans="1:11" ht="19" thickBot="1">
      <c r="A2898" t="str">
        <f t="shared" si="147"/>
        <v/>
      </c>
      <c r="B2898" s="119"/>
      <c r="C2898" s="58"/>
      <c r="G2898" s="107"/>
      <c r="H2898" s="107"/>
      <c r="I2898" s="111"/>
    </row>
    <row r="2899" spans="1:11" ht="20" thickBot="1">
      <c r="A2899" t="str">
        <f t="shared" si="147"/>
        <v>Return on assets</v>
      </c>
      <c r="B2899" s="119"/>
      <c r="C2899" s="58" t="s">
        <v>677</v>
      </c>
      <c r="G2899" s="106" t="str">
        <f>LEFT(E2899,I2899-1)</f>
        <v/>
      </c>
      <c r="H2899" s="106" t="str">
        <f>RIGHT(E2899,1)</f>
        <v/>
      </c>
      <c r="I2899" s="110">
        <f>IF(FIND(H2899,E2899)=OR(1,2,3,4,5,6,7,8,9,0),FIND(H2899,E2899)+1,FIND(H2899,E2899))</f>
        <v>1</v>
      </c>
      <c r="J2899" s="4">
        <f>IF(H2899="B",G2899*1000000000,IF(H2899="M",G2899*1000000,E2899))</f>
        <v>0</v>
      </c>
      <c r="K2899" s="54" t="s">
        <v>716</v>
      </c>
    </row>
    <row r="2900" spans="1:11" ht="19" thickBot="1">
      <c r="A2900" t="str">
        <f t="shared" si="147"/>
        <v/>
      </c>
      <c r="B2900" s="119"/>
      <c r="C2900" s="58"/>
      <c r="G2900" s="107"/>
      <c r="H2900" s="107"/>
      <c r="I2900" s="111"/>
    </row>
    <row r="2901" spans="1:11" ht="20" thickBot="1">
      <c r="A2901" t="str">
        <f t="shared" si="147"/>
        <v>Return on capital</v>
      </c>
      <c r="B2901" s="119"/>
      <c r="C2901" s="58" t="s">
        <v>679</v>
      </c>
      <c r="G2901" s="106" t="str">
        <f>LEFT(E2901,I2901-1)</f>
        <v/>
      </c>
      <c r="H2901" s="106" t="str">
        <f>RIGHT(E2901,1)</f>
        <v/>
      </c>
      <c r="I2901" s="110">
        <f>IF(FIND(H2901,E2901)=OR(1,2,3,4,5,6,7,8,9,0),FIND(H2901,E2901)+1,FIND(H2901,E2901))</f>
        <v>1</v>
      </c>
      <c r="J2901" s="4">
        <f>IF(H2901="B",G2901*1000000000,IF(H2901="M",G2901*1000000,E2901))</f>
        <v>0</v>
      </c>
      <c r="K2901" s="54" t="s">
        <v>717</v>
      </c>
    </row>
    <row r="2902" spans="1:11" ht="19" thickBot="1">
      <c r="A2902" t="str">
        <f t="shared" si="147"/>
        <v/>
      </c>
      <c r="B2902" s="119"/>
      <c r="C2902" s="58"/>
      <c r="G2902" s="107"/>
      <c r="H2902" s="107"/>
      <c r="I2902" s="111"/>
    </row>
    <row r="2903" spans="1:11">
      <c r="A2903" t="str">
        <f t="shared" si="147"/>
        <v/>
      </c>
      <c r="B2903" s="119"/>
      <c r="C2903" s="58"/>
    </row>
    <row r="2904" spans="1:11" ht="27" thickBot="1">
      <c r="A2904" t="str">
        <f t="shared" si="147"/>
        <v>Cash Flow</v>
      </c>
      <c r="B2904" s="119"/>
      <c r="C2904" s="57" t="s">
        <v>707</v>
      </c>
      <c r="G2904" s="105"/>
      <c r="H2904" s="105"/>
      <c r="I2904" s="109"/>
    </row>
    <row r="2905" spans="1:11" ht="19" thickBot="1">
      <c r="A2905" t="str">
        <f t="shared" si="147"/>
        <v/>
      </c>
      <c r="B2905" s="119"/>
      <c r="C2905" s="58"/>
      <c r="G2905" s="105"/>
      <c r="H2905" s="105"/>
      <c r="I2905" s="109"/>
    </row>
    <row r="2906" spans="1:11" ht="20" thickBot="1">
      <c r="A2906" t="str">
        <f t="shared" si="147"/>
        <v>Net income</v>
      </c>
      <c r="B2906" s="119"/>
      <c r="C2906" s="58" t="s">
        <v>656</v>
      </c>
      <c r="G2906" s="106" t="str">
        <f>LEFT(E2906,I2906-1)</f>
        <v/>
      </c>
      <c r="H2906" s="106" t="str">
        <f>RIGHT(E2906,1)</f>
        <v/>
      </c>
      <c r="I2906" s="110">
        <f>IF(FIND(H2906,E2906)=OR(1,2,3,4,5,6,7,8,9,0),FIND(H2906,E2906)+1,FIND(H2906,E2906))</f>
        <v>1</v>
      </c>
      <c r="J2906" s="4">
        <f>IF(H2906="B",G2906*1000000000,IF(H2906="M",G2906*1000000,E2906))</f>
        <v>0</v>
      </c>
      <c r="K2906" s="54" t="s">
        <v>33</v>
      </c>
    </row>
    <row r="2907" spans="1:11" ht="19" thickBot="1">
      <c r="A2907" t="str">
        <f t="shared" si="147"/>
        <v/>
      </c>
      <c r="B2907" s="119"/>
      <c r="C2907" s="58"/>
      <c r="G2907" s="106"/>
      <c r="H2907" s="106"/>
      <c r="I2907" s="110"/>
    </row>
    <row r="2908" spans="1:11" ht="20" thickBot="1">
      <c r="A2908" t="str">
        <f t="shared" si="147"/>
        <v>Cash from operations</v>
      </c>
      <c r="B2908" s="119"/>
      <c r="C2908" s="58" t="s">
        <v>681</v>
      </c>
      <c r="G2908" s="106" t="str">
        <f>LEFT(E2908,I2908-1)</f>
        <v/>
      </c>
      <c r="H2908" s="106" t="str">
        <f>RIGHT(E2908,1)</f>
        <v/>
      </c>
      <c r="I2908" s="110">
        <f>IF(FIND(H2908,E2908)=OR(1,2,3,4,5,6,7,8,9,0),FIND(H2908,E2908)+1,FIND(H2908,E2908))</f>
        <v>1</v>
      </c>
      <c r="J2908" s="4">
        <f>IF(H2908="B",G2908*1000000000,IF(H2908="M",G2908*1000000,E2908))</f>
        <v>0</v>
      </c>
      <c r="K2908" s="54" t="s">
        <v>718</v>
      </c>
    </row>
    <row r="2909" spans="1:11" ht="19" thickBot="1">
      <c r="A2909" t="str">
        <f t="shared" si="147"/>
        <v/>
      </c>
      <c r="B2909" s="119"/>
      <c r="C2909" s="58"/>
      <c r="G2909" s="106"/>
      <c r="H2909" s="106"/>
      <c r="I2909" s="110"/>
    </row>
    <row r="2910" spans="1:11" ht="20" thickBot="1">
      <c r="A2910" t="str">
        <f t="shared" si="147"/>
        <v>Cash from investing</v>
      </c>
      <c r="B2910" s="119"/>
      <c r="C2910" s="58" t="s">
        <v>683</v>
      </c>
      <c r="G2910" s="106" t="str">
        <f>LEFT(E2910,I2910-1)</f>
        <v/>
      </c>
      <c r="H2910" s="106" t="str">
        <f>RIGHT(E2910,1)</f>
        <v/>
      </c>
      <c r="I2910" s="110">
        <f>IF(FIND(H2910,E2910)=OR(1,2,3,4,5,6,7,8,9,0),FIND(H2910,E2910)+1,FIND(H2910,E2910))</f>
        <v>1</v>
      </c>
      <c r="J2910" s="4">
        <f>IF(H2910="B",G2910*1000000000,IF(H2910="M",G2910*1000000,E2910))</f>
        <v>0</v>
      </c>
      <c r="K2910" s="54" t="s">
        <v>719</v>
      </c>
    </row>
    <row r="2911" spans="1:11" ht="19" thickBot="1">
      <c r="A2911" t="str">
        <f t="shared" si="147"/>
        <v/>
      </c>
      <c r="B2911" s="119"/>
      <c r="C2911" s="58"/>
      <c r="G2911" s="106"/>
      <c r="H2911" s="106"/>
      <c r="I2911" s="110"/>
    </row>
    <row r="2912" spans="1:11" ht="20" thickBot="1">
      <c r="A2912" t="str">
        <f t="shared" si="147"/>
        <v>Cash from financing</v>
      </c>
      <c r="B2912" s="119"/>
      <c r="C2912" s="58" t="s">
        <v>685</v>
      </c>
      <c r="G2912" s="106" t="str">
        <f>LEFT(E2912,I2912-1)</f>
        <v/>
      </c>
      <c r="H2912" s="106" t="str">
        <f>RIGHT(E2912,1)</f>
        <v/>
      </c>
      <c r="I2912" s="110">
        <f>IF(FIND(H2912,E2912)=OR(1,2,3,4,5,6,7,8,9,0),FIND(H2912,E2912)+1,FIND(H2912,E2912))</f>
        <v>1</v>
      </c>
      <c r="J2912" s="4">
        <f>IF(H2912="B",G2912*1000000000,IF(H2912="M",G2912*1000000,E2912))</f>
        <v>0</v>
      </c>
      <c r="K2912" s="54" t="s">
        <v>720</v>
      </c>
    </row>
    <row r="2913" spans="1:11" ht="19" thickBot="1">
      <c r="A2913" t="str">
        <f t="shared" si="147"/>
        <v/>
      </c>
      <c r="B2913" s="119"/>
      <c r="C2913" s="58"/>
      <c r="G2913" s="106"/>
      <c r="H2913" s="106"/>
      <c r="I2913" s="110"/>
    </row>
    <row r="2914" spans="1:11" ht="20" thickBot="1">
      <c r="A2914" t="str">
        <f t="shared" si="147"/>
        <v>Net change in cash</v>
      </c>
      <c r="B2914" s="119"/>
      <c r="C2914" s="58" t="s">
        <v>687</v>
      </c>
      <c r="G2914" s="106" t="str">
        <f>LEFT(E2914,I2914-1)</f>
        <v/>
      </c>
      <c r="H2914" s="106" t="str">
        <f>RIGHT(E2914,1)</f>
        <v/>
      </c>
      <c r="I2914" s="110">
        <f>IF(FIND(H2914,E2914)=OR(1,2,3,4,5,6,7,8,9,0),FIND(H2914,E2914)+1,FIND(H2914,E2914))</f>
        <v>1</v>
      </c>
      <c r="J2914" s="4">
        <f>IF(H2914="B",G2914*1000000000,IF(H2914="M",G2914*1000000,E2914))</f>
        <v>0</v>
      </c>
      <c r="K2914" s="54" t="s">
        <v>721</v>
      </c>
    </row>
    <row r="2915" spans="1:11" ht="19" thickBot="1">
      <c r="A2915" t="str">
        <f t="shared" si="147"/>
        <v/>
      </c>
      <c r="B2915" s="119"/>
      <c r="C2915" s="58"/>
      <c r="G2915" s="106"/>
      <c r="H2915" s="106"/>
      <c r="I2915" s="110"/>
    </row>
    <row r="2916" spans="1:11" ht="19">
      <c r="A2916" t="str">
        <f t="shared" si="147"/>
        <v>Free cash flow</v>
      </c>
      <c r="B2916" s="119"/>
      <c r="C2916" s="58" t="s">
        <v>689</v>
      </c>
      <c r="G2916" s="106" t="str">
        <f>LEFT(E2916,I2916-1)</f>
        <v/>
      </c>
      <c r="H2916" s="106" t="str">
        <f>RIGHT(E2916,1)</f>
        <v/>
      </c>
      <c r="I2916" s="110">
        <f>IF(FIND(H2916,E2916)=OR(1,2,3,4,5,6,7,8,9,0),FIND(H2916,E2916)+1,FIND(H2916,E2916))</f>
        <v>1</v>
      </c>
      <c r="J2916" s="4">
        <f>IF(H2916="B",G2916*1000000000,IF(H2916="M",G2916*1000000,E2916))</f>
        <v>0</v>
      </c>
      <c r="K2916" s="54" t="s">
        <v>722</v>
      </c>
    </row>
    <row r="2917" spans="1:11">
      <c r="A2917" t="str">
        <f t="shared" si="147"/>
        <v/>
      </c>
      <c r="B2917" s="119"/>
    </row>
    <row r="2920" spans="1:11" ht="28">
      <c r="C2920" s="118"/>
    </row>
    <row r="2921" spans="1:11">
      <c r="D2921" s="119"/>
    </row>
    <row r="2923" spans="1:11" ht="27" thickBot="1">
      <c r="A2923" t="str">
        <f t="shared" ref="A2923:A2972" si="149">_xlfn.CONCAT(B2923,C2923)</f>
        <v>Income Statement</v>
      </c>
      <c r="B2923" s="119"/>
      <c r="C2923" s="57" t="s">
        <v>705</v>
      </c>
      <c r="D2923" s="120"/>
    </row>
    <row r="2924" spans="1:11" ht="19" thickBot="1">
      <c r="A2924" t="str">
        <f t="shared" si="149"/>
        <v/>
      </c>
      <c r="B2924" s="119"/>
      <c r="C2924" s="58"/>
    </row>
    <row r="2925" spans="1:11" ht="20" thickBot="1">
      <c r="A2925" t="str">
        <f t="shared" si="149"/>
        <v>Sales</v>
      </c>
      <c r="B2925" s="119"/>
      <c r="C2925" s="58" t="s">
        <v>124</v>
      </c>
      <c r="G2925" s="106" t="str">
        <f>LEFT(E2925,I2925-1)</f>
        <v/>
      </c>
      <c r="H2925" s="106" t="str">
        <f>RIGHT(E2925,1)</f>
        <v/>
      </c>
      <c r="I2925" s="110">
        <f>IF(FIND(H2925,E2925)=OR(1,2,3,4,5,6,7,8,9,0),FIND(H2925,E2925)+1,FIND(H2925,E2925))</f>
        <v>1</v>
      </c>
      <c r="J2925" s="4">
        <f>IF(H2925="B",G2925*1000000000,IF(H2925="M",G2925*1000000,E2925))</f>
        <v>0</v>
      </c>
      <c r="K2925" s="54" t="s">
        <v>691</v>
      </c>
    </row>
    <row r="2926" spans="1:11" ht="58" thickBot="1">
      <c r="A2926" t="str">
        <f t="shared" si="149"/>
        <v/>
      </c>
      <c r="B2926" s="119"/>
      <c r="C2926" s="58"/>
      <c r="G2926" s="106"/>
      <c r="H2926" s="106"/>
      <c r="I2926" s="110"/>
      <c r="K2926" s="54" t="s">
        <v>692</v>
      </c>
    </row>
    <row r="2927" spans="1:11" ht="20" thickBot="1">
      <c r="A2927" t="str">
        <f t="shared" si="149"/>
        <v>Operating expense</v>
      </c>
      <c r="B2927" s="119"/>
      <c r="C2927" s="58" t="s">
        <v>654</v>
      </c>
      <c r="G2927" s="106" t="str">
        <f>LEFT(E2927,I2927-1)</f>
        <v/>
      </c>
      <c r="H2927" s="106" t="str">
        <f>RIGHT(E2927,1)</f>
        <v/>
      </c>
      <c r="I2927" s="110">
        <f>IF(FIND(H2927,E2927)=OR(1,2,3,4,5,6,7,8,9,0),FIND(H2927,E2927)+1,FIND(H2927,E2927))</f>
        <v>1</v>
      </c>
      <c r="J2927" s="4">
        <f>IF(H2927="B",G2927*1000000000,IF(H2927="M",G2927*1000000,E2927))</f>
        <v>0</v>
      </c>
      <c r="K2927" s="54" t="s">
        <v>693</v>
      </c>
    </row>
    <row r="2928" spans="1:11" ht="20" thickBot="1">
      <c r="A2928" t="str">
        <f t="shared" si="149"/>
        <v/>
      </c>
      <c r="B2928" s="119"/>
      <c r="C2928" s="58"/>
      <c r="G2928" s="106"/>
      <c r="H2928" s="106"/>
      <c r="I2928" s="110"/>
      <c r="K2928" s="54" t="s">
        <v>694</v>
      </c>
    </row>
    <row r="2929" spans="1:11" ht="20" thickBot="1">
      <c r="A2929" t="str">
        <f t="shared" si="149"/>
        <v>Net income</v>
      </c>
      <c r="B2929" s="119"/>
      <c r="C2929" s="58" t="s">
        <v>656</v>
      </c>
      <c r="G2929" s="106" t="str">
        <f>LEFT(E2929,I2929-1)</f>
        <v/>
      </c>
      <c r="H2929" s="106" t="str">
        <f>RIGHT(E2929,1)</f>
        <v/>
      </c>
      <c r="I2929" s="110">
        <f>IF(FIND(H2929,E2929)=OR(1,2,3,4,5,6,7,8,9,0),FIND(H2929,E2929)+1,FIND(H2929,E2929))</f>
        <v>1</v>
      </c>
      <c r="J2929" s="4">
        <f>IF(H2929="B",G2929*1000000000,IF(H2929="M",G2929*1000000,E2929))</f>
        <v>0</v>
      </c>
      <c r="K2929" s="54" t="s">
        <v>33</v>
      </c>
    </row>
    <row r="2930" spans="1:11" ht="58" thickBot="1">
      <c r="A2930" t="str">
        <f t="shared" si="149"/>
        <v/>
      </c>
      <c r="B2930" s="119"/>
      <c r="C2930" s="58"/>
      <c r="G2930" s="106"/>
      <c r="H2930" s="106"/>
      <c r="I2930" s="110"/>
      <c r="K2930" s="54" t="s">
        <v>695</v>
      </c>
    </row>
    <row r="2931" spans="1:11" ht="20" thickBot="1">
      <c r="A2931" t="str">
        <f t="shared" si="149"/>
        <v>Net profit margin</v>
      </c>
      <c r="B2931" s="119"/>
      <c r="C2931" s="58" t="s">
        <v>658</v>
      </c>
      <c r="G2931" s="106" t="str">
        <f>LEFT(E2931,I2931-1)</f>
        <v/>
      </c>
      <c r="H2931" s="106" t="str">
        <f>RIGHT(E2931,1)</f>
        <v/>
      </c>
      <c r="I2931" s="110">
        <f>IF(FIND(H2931,E2931)=OR(1,2,3,4,5,6,7,8,9,0),FIND(H2931,E2931)+1,FIND(H2931,E2931))</f>
        <v>1</v>
      </c>
      <c r="J2931" s="4">
        <f>IF(H2931="B",G2931*1000000000,IF(H2931="M",G2931*1000000,E2931))</f>
        <v>0</v>
      </c>
      <c r="K2931" s="54" t="s">
        <v>696</v>
      </c>
    </row>
    <row r="2932" spans="1:11" ht="39" thickBot="1">
      <c r="A2932" t="str">
        <f t="shared" si="149"/>
        <v/>
      </c>
      <c r="B2932" s="119"/>
      <c r="C2932" s="58"/>
      <c r="G2932" s="106"/>
      <c r="H2932" s="106"/>
      <c r="I2932" s="110"/>
      <c r="K2932" s="54" t="s">
        <v>697</v>
      </c>
    </row>
    <row r="2933" spans="1:11" ht="20" thickBot="1">
      <c r="A2933" t="str">
        <f t="shared" si="149"/>
        <v>EPS</v>
      </c>
      <c r="B2933" s="119"/>
      <c r="C2933" s="58" t="s">
        <v>113</v>
      </c>
      <c r="G2933" s="106" t="str">
        <f>LEFT(E2933,I2933-1)</f>
        <v/>
      </c>
      <c r="H2933" s="106" t="str">
        <f>RIGHT(E2933,1)</f>
        <v/>
      </c>
      <c r="I2933" s="110">
        <f>IF(FIND(H2933,E2933)=OR(1,2,3,4,5,6,7,8,9,0),FIND(H2933,E2933)+1,FIND(H2933,E2933))</f>
        <v>1</v>
      </c>
      <c r="J2933" s="4">
        <f>IF(H2933="B",G2933*1000000000,IF(H2933="M",G2933*1000000,E2933))</f>
        <v>0</v>
      </c>
      <c r="K2933" s="54" t="s">
        <v>698</v>
      </c>
    </row>
    <row r="2934" spans="1:11" ht="39" thickBot="1">
      <c r="A2934" t="str">
        <f t="shared" si="149"/>
        <v/>
      </c>
      <c r="B2934" s="119"/>
      <c r="C2934" s="58"/>
      <c r="G2934" s="106"/>
      <c r="H2934" s="106"/>
      <c r="I2934" s="110"/>
      <c r="K2934" s="54" t="s">
        <v>699</v>
      </c>
    </row>
    <row r="2935" spans="1:11" ht="20" thickBot="1">
      <c r="A2935" t="str">
        <f t="shared" si="149"/>
        <v>EBITDA</v>
      </c>
      <c r="B2935" s="119"/>
      <c r="C2935" s="58" t="s">
        <v>126</v>
      </c>
      <c r="G2935" s="106" t="str">
        <f>LEFT(E2935,I2935-1)</f>
        <v/>
      </c>
      <c r="H2935" s="106" t="str">
        <f>RIGHT(E2935,1)</f>
        <v/>
      </c>
      <c r="I2935" s="110">
        <f>IF(FIND(H2935,E2935)=OR(1,2,3,4,5,6,7,8,9,0),FIND(H2935,E2935)+1,FIND(H2935,E2935))</f>
        <v>1</v>
      </c>
      <c r="J2935" s="4">
        <f>IF(H2935="B",G2935*1000000000,IF(H2935="M",G2935*1000000,E2935))</f>
        <v>0</v>
      </c>
      <c r="K2935" s="54" t="s">
        <v>126</v>
      </c>
    </row>
    <row r="2936" spans="1:11" ht="77" thickBot="1">
      <c r="A2936" t="str">
        <f t="shared" si="149"/>
        <v/>
      </c>
      <c r="B2936" s="119"/>
      <c r="C2936" s="58"/>
      <c r="G2936" s="106"/>
      <c r="H2936" s="106"/>
      <c r="I2936" s="110"/>
      <c r="K2936" s="54" t="s">
        <v>700</v>
      </c>
    </row>
    <row r="2937" spans="1:11" ht="20" thickBot="1">
      <c r="A2937" t="str">
        <f t="shared" si="149"/>
        <v>Tax</v>
      </c>
      <c r="B2937" s="119"/>
      <c r="C2937" s="58" t="s">
        <v>725</v>
      </c>
      <c r="G2937" s="106" t="str">
        <f>LEFT(E2937,I2937-1)</f>
        <v/>
      </c>
      <c r="H2937" s="106" t="str">
        <f>RIGHT(E2937,1)</f>
        <v/>
      </c>
      <c r="I2937" s="110">
        <f>IF(FIND(H2937,E2937)=OR(1,2,3,4,5,6,7,8,9,0),FIND(H2937,E2937)+1,FIND(H2937,E2937))</f>
        <v>1</v>
      </c>
      <c r="J2937" s="4">
        <f>IF(H2937="B",G2937*1000000000,IF(H2937="M",G2937*1000000,E2937))</f>
        <v>0</v>
      </c>
      <c r="K2937" s="54" t="s">
        <v>701</v>
      </c>
    </row>
    <row r="2938" spans="1:11" ht="19" thickBot="1">
      <c r="A2938" t="str">
        <f t="shared" si="149"/>
        <v/>
      </c>
      <c r="B2938" s="119"/>
      <c r="C2938" s="58"/>
      <c r="G2938" s="107"/>
      <c r="H2938" s="107"/>
      <c r="I2938" s="111"/>
    </row>
    <row r="2939" spans="1:11">
      <c r="A2939" t="str">
        <f t="shared" si="149"/>
        <v/>
      </c>
      <c r="B2939" s="119"/>
      <c r="C2939" s="58"/>
    </row>
    <row r="2940" spans="1:11" ht="27" thickBot="1">
      <c r="A2940" t="str">
        <f t="shared" si="149"/>
        <v>Balance Sheet</v>
      </c>
      <c r="B2940" s="119"/>
      <c r="C2940" s="57" t="s">
        <v>706</v>
      </c>
      <c r="G2940" s="105"/>
      <c r="H2940" s="105"/>
      <c r="I2940" s="109"/>
    </row>
    <row r="2941" spans="1:11" ht="19" thickBot="1">
      <c r="A2941" t="str">
        <f t="shared" si="149"/>
        <v/>
      </c>
      <c r="B2941" s="119"/>
      <c r="C2941" s="58"/>
      <c r="G2941" s="105"/>
      <c r="H2941" s="105"/>
      <c r="I2941" s="109"/>
    </row>
    <row r="2942" spans="1:11" ht="20" thickBot="1">
      <c r="A2942" t="str">
        <f t="shared" si="149"/>
        <v>Cash and short-term investments</v>
      </c>
      <c r="B2942" s="119"/>
      <c r="C2942" s="58" t="s">
        <v>665</v>
      </c>
      <c r="G2942" s="106" t="str">
        <f>LEFT(E2942,I2942-1)</f>
        <v/>
      </c>
      <c r="H2942" s="106" t="str">
        <f>RIGHT(E2942,1)</f>
        <v/>
      </c>
      <c r="I2942" s="110">
        <f>IF(FIND(H2942,E2942)=OR(1,2,3,4,5,6,7,8,9,0),FIND(H2942,E2942)+1,FIND(H2942,E2942))</f>
        <v>1</v>
      </c>
      <c r="J2942" s="4">
        <f t="shared" ref="J2942:J2943" si="150">IF(H2942="B",G2942*1000000000,IF(H2942="M",G2942*1000000,E2942))</f>
        <v>0</v>
      </c>
      <c r="K2942" s="54" t="s">
        <v>702</v>
      </c>
    </row>
    <row r="2943" spans="1:11" ht="19" thickBot="1">
      <c r="A2943" t="str">
        <f t="shared" si="149"/>
        <v/>
      </c>
      <c r="B2943" s="119"/>
      <c r="C2943" s="58"/>
      <c r="G2943" s="106"/>
      <c r="H2943" s="106"/>
      <c r="I2943" s="110"/>
      <c r="J2943" s="4">
        <f t="shared" si="150"/>
        <v>0</v>
      </c>
    </row>
    <row r="2944" spans="1:11" ht="20" thickBot="1">
      <c r="A2944" t="str">
        <f t="shared" si="149"/>
        <v>Total assets</v>
      </c>
      <c r="B2944" s="119"/>
      <c r="C2944" s="58" t="s">
        <v>667</v>
      </c>
      <c r="G2944" s="106" t="str">
        <f>LEFT(E2944,I2944-1)</f>
        <v/>
      </c>
      <c r="H2944" s="106" t="str">
        <f>RIGHT(E2944,1)</f>
        <v/>
      </c>
      <c r="I2944" s="110">
        <f>IF(FIND(H2944,E2944)=OR(1,2,3,4,5,6,7,8,9,0),FIND(H2944,E2944)+1,FIND(H2944,E2944))</f>
        <v>1</v>
      </c>
      <c r="K2944" s="54" t="s">
        <v>703</v>
      </c>
    </row>
    <row r="2945" spans="1:11" ht="19" thickBot="1">
      <c r="A2945" t="str">
        <f t="shared" si="149"/>
        <v/>
      </c>
      <c r="B2945" s="119"/>
      <c r="C2945" s="58"/>
      <c r="G2945" s="106"/>
      <c r="H2945" s="106"/>
      <c r="I2945" s="110"/>
    </row>
    <row r="2946" spans="1:11" ht="20" thickBot="1">
      <c r="A2946" t="str">
        <f t="shared" si="149"/>
        <v>Total debt</v>
      </c>
      <c r="B2946" s="119"/>
      <c r="C2946" s="58" t="s">
        <v>723</v>
      </c>
      <c r="G2946" s="106" t="str">
        <f>LEFT(E2946,I2946-1)</f>
        <v/>
      </c>
      <c r="H2946" s="106" t="str">
        <f>RIGHT(E2946,1)</f>
        <v/>
      </c>
      <c r="I2946" s="110">
        <f>IF(FIND(H2946,E2946)=OR(1,2,3,4,5,6,7,8,9,0),FIND(H2946,E2946)+1,FIND(H2946,E2946))</f>
        <v>1</v>
      </c>
      <c r="J2946" s="4">
        <f>IF(H2946="B",G2946*1000000000,IF(H2946="M",G2946*1000000,E2946))</f>
        <v>0</v>
      </c>
      <c r="K2946" s="54" t="s">
        <v>704</v>
      </c>
    </row>
    <row r="2947" spans="1:11" ht="19" thickBot="1">
      <c r="A2947" t="str">
        <f t="shared" si="149"/>
        <v/>
      </c>
      <c r="B2947" s="119"/>
      <c r="C2947" s="58"/>
      <c r="G2947" s="106"/>
      <c r="H2947" s="106"/>
      <c r="I2947" s="110"/>
    </row>
    <row r="2948" spans="1:11" ht="20" thickBot="1">
      <c r="A2948" t="str">
        <f t="shared" si="149"/>
        <v>Total equity</v>
      </c>
      <c r="B2948" s="119"/>
      <c r="C2948" s="58" t="s">
        <v>671</v>
      </c>
      <c r="G2948" s="106" t="str">
        <f>LEFT(E2948,I2948-1)</f>
        <v/>
      </c>
      <c r="H2948" s="106" t="str">
        <f>RIGHT(E2948,1)</f>
        <v/>
      </c>
      <c r="I2948" s="110">
        <f>IF(FIND(H2948,E2948)=OR(1,2,3,4,5,6,7,8,9,0),FIND(H2948,E2948)+1,FIND(H2948,E2948))</f>
        <v>1</v>
      </c>
      <c r="J2948" s="4">
        <f>IF(H2948="B",G2948*1000000000,IF(H2948="M",G2948*1000000,E2948))</f>
        <v>0</v>
      </c>
      <c r="K2948" s="54" t="s">
        <v>713</v>
      </c>
    </row>
    <row r="2949" spans="1:11" ht="19" thickBot="1">
      <c r="A2949" t="str">
        <f t="shared" si="149"/>
        <v/>
      </c>
      <c r="B2949" s="119"/>
      <c r="C2949" s="58"/>
      <c r="G2949" s="107"/>
      <c r="H2949" s="107"/>
      <c r="I2949" s="111"/>
    </row>
    <row r="2950" spans="1:11" ht="20" thickBot="1">
      <c r="A2950" t="str">
        <f t="shared" si="149"/>
        <v>Shares outstanding</v>
      </c>
      <c r="B2950" s="119"/>
      <c r="C2950" s="58" t="s">
        <v>673</v>
      </c>
      <c r="G2950" s="106" t="str">
        <f>LEFT(E2950,I2950-1)</f>
        <v/>
      </c>
      <c r="H2950" s="106" t="str">
        <f>RIGHT(E2950,1)</f>
        <v/>
      </c>
      <c r="I2950" s="110">
        <f>IF(FIND(H2950,E2950)=OR(1,2,3,4,5,6,7,8,9,0),FIND(H2950,E2950)+1,FIND(H2950,E2950))</f>
        <v>1</v>
      </c>
      <c r="J2950" s="4">
        <f>IF(H2950="B",G2950*1000000000,IF(H2950="M",G2950*1000000,E2950))</f>
        <v>0</v>
      </c>
      <c r="K2950" s="54" t="s">
        <v>714</v>
      </c>
    </row>
    <row r="2951" spans="1:11" ht="19" thickBot="1">
      <c r="A2951" t="str">
        <f t="shared" si="149"/>
        <v/>
      </c>
      <c r="B2951" s="119"/>
      <c r="C2951" s="58"/>
      <c r="G2951" s="107"/>
      <c r="H2951" s="107"/>
      <c r="I2951" s="111"/>
    </row>
    <row r="2952" spans="1:11" ht="20" thickBot="1">
      <c r="A2952" t="str">
        <f t="shared" si="149"/>
        <v>P/BV</v>
      </c>
      <c r="B2952" s="119"/>
      <c r="C2952" s="58" t="s">
        <v>105</v>
      </c>
      <c r="G2952" s="106" t="str">
        <f>LEFT(E2952,I2952-1)</f>
        <v/>
      </c>
      <c r="H2952" s="106" t="str">
        <f>RIGHT(E2952,1)</f>
        <v/>
      </c>
      <c r="I2952" s="110">
        <f>IF(FIND(H2952,E2952)=OR(1,2,3,4,5,6,7,8,9,0),FIND(H2952,E2952)+1,FIND(H2952,E2952))</f>
        <v>1</v>
      </c>
      <c r="J2952" s="4">
        <f>IF(H2952="B",G2952*1000000000,IF(H2952="M",G2952*1000000,E2952))</f>
        <v>0</v>
      </c>
      <c r="K2952" s="54" t="s">
        <v>715</v>
      </c>
    </row>
    <row r="2953" spans="1:11" ht="19" thickBot="1">
      <c r="A2953" t="str">
        <f t="shared" si="149"/>
        <v/>
      </c>
      <c r="B2953" s="119"/>
      <c r="C2953" s="58"/>
      <c r="G2953" s="107"/>
      <c r="H2953" s="107"/>
      <c r="I2953" s="111"/>
    </row>
    <row r="2954" spans="1:11" ht="20" thickBot="1">
      <c r="A2954" t="str">
        <f t="shared" si="149"/>
        <v>Return on assets</v>
      </c>
      <c r="B2954" s="119"/>
      <c r="C2954" s="58" t="s">
        <v>677</v>
      </c>
      <c r="G2954" s="106" t="str">
        <f>LEFT(E2954,I2954-1)</f>
        <v/>
      </c>
      <c r="H2954" s="106" t="str">
        <f>RIGHT(E2954,1)</f>
        <v/>
      </c>
      <c r="I2954" s="110">
        <f>IF(FIND(H2954,E2954)=OR(1,2,3,4,5,6,7,8,9,0),FIND(H2954,E2954)+1,FIND(H2954,E2954))</f>
        <v>1</v>
      </c>
      <c r="J2954" s="4">
        <f>IF(H2954="B",G2954*1000000000,IF(H2954="M",G2954*1000000,E2954))</f>
        <v>0</v>
      </c>
      <c r="K2954" s="54" t="s">
        <v>716</v>
      </c>
    </row>
    <row r="2955" spans="1:11" ht="19" thickBot="1">
      <c r="A2955" t="str">
        <f t="shared" si="149"/>
        <v/>
      </c>
      <c r="B2955" s="119"/>
      <c r="C2955" s="58"/>
      <c r="G2955" s="107"/>
      <c r="H2955" s="107"/>
      <c r="I2955" s="111"/>
    </row>
    <row r="2956" spans="1:11" ht="20" thickBot="1">
      <c r="A2956" t="str">
        <f t="shared" si="149"/>
        <v>Return on capital</v>
      </c>
      <c r="B2956" s="119"/>
      <c r="C2956" s="58" t="s">
        <v>679</v>
      </c>
      <c r="G2956" s="106" t="str">
        <f>LEFT(E2956,I2956-1)</f>
        <v/>
      </c>
      <c r="H2956" s="106" t="str">
        <f>RIGHT(E2956,1)</f>
        <v/>
      </c>
      <c r="I2956" s="110">
        <f>IF(FIND(H2956,E2956)=OR(1,2,3,4,5,6,7,8,9,0),FIND(H2956,E2956)+1,FIND(H2956,E2956))</f>
        <v>1</v>
      </c>
      <c r="J2956" s="4">
        <f>IF(H2956="B",G2956*1000000000,IF(H2956="M",G2956*1000000,E2956))</f>
        <v>0</v>
      </c>
      <c r="K2956" s="54" t="s">
        <v>717</v>
      </c>
    </row>
    <row r="2957" spans="1:11" ht="19" thickBot="1">
      <c r="A2957" t="str">
        <f t="shared" si="149"/>
        <v/>
      </c>
      <c r="B2957" s="119"/>
      <c r="C2957" s="58"/>
      <c r="G2957" s="107"/>
      <c r="H2957" s="107"/>
      <c r="I2957" s="111"/>
    </row>
    <row r="2958" spans="1:11">
      <c r="A2958" t="str">
        <f t="shared" si="149"/>
        <v/>
      </c>
      <c r="B2958" s="119"/>
      <c r="C2958" s="58"/>
    </row>
    <row r="2959" spans="1:11" ht="27" thickBot="1">
      <c r="A2959" t="str">
        <f t="shared" si="149"/>
        <v>Cash Flow</v>
      </c>
      <c r="B2959" s="119"/>
      <c r="C2959" s="57" t="s">
        <v>707</v>
      </c>
      <c r="G2959" s="105"/>
      <c r="H2959" s="105"/>
      <c r="I2959" s="109"/>
    </row>
    <row r="2960" spans="1:11" ht="19" thickBot="1">
      <c r="A2960" t="str">
        <f t="shared" si="149"/>
        <v/>
      </c>
      <c r="B2960" s="119"/>
      <c r="C2960" s="58"/>
      <c r="G2960" s="105"/>
      <c r="H2960" s="105"/>
      <c r="I2960" s="109"/>
    </row>
    <row r="2961" spans="1:11" ht="20" thickBot="1">
      <c r="A2961" t="str">
        <f t="shared" si="149"/>
        <v>Net income</v>
      </c>
      <c r="B2961" s="119"/>
      <c r="C2961" s="58" t="s">
        <v>656</v>
      </c>
      <c r="G2961" s="106" t="str">
        <f>LEFT(E2961,I2961-1)</f>
        <v/>
      </c>
      <c r="H2961" s="106" t="str">
        <f>RIGHT(E2961,1)</f>
        <v/>
      </c>
      <c r="I2961" s="110">
        <f>IF(FIND(H2961,E2961)=OR(1,2,3,4,5,6,7,8,9,0),FIND(H2961,E2961)+1,FIND(H2961,E2961))</f>
        <v>1</v>
      </c>
      <c r="J2961" s="4">
        <f>IF(H2961="B",G2961*1000000000,IF(H2961="M",G2961*1000000,E2961))</f>
        <v>0</v>
      </c>
      <c r="K2961" s="54" t="s">
        <v>33</v>
      </c>
    </row>
    <row r="2962" spans="1:11" ht="19" thickBot="1">
      <c r="A2962" t="str">
        <f t="shared" si="149"/>
        <v/>
      </c>
      <c r="B2962" s="119"/>
      <c r="C2962" s="58"/>
      <c r="G2962" s="106"/>
      <c r="H2962" s="106"/>
      <c r="I2962" s="110"/>
    </row>
    <row r="2963" spans="1:11" ht="20" thickBot="1">
      <c r="A2963" t="str">
        <f t="shared" si="149"/>
        <v>Cash from operations</v>
      </c>
      <c r="B2963" s="119"/>
      <c r="C2963" s="58" t="s">
        <v>681</v>
      </c>
      <c r="G2963" s="106" t="str">
        <f>LEFT(E2963,I2963-1)</f>
        <v/>
      </c>
      <c r="H2963" s="106" t="str">
        <f>RIGHT(E2963,1)</f>
        <v/>
      </c>
      <c r="I2963" s="110">
        <f>IF(FIND(H2963,E2963)=OR(1,2,3,4,5,6,7,8,9,0),FIND(H2963,E2963)+1,FIND(H2963,E2963))</f>
        <v>1</v>
      </c>
      <c r="J2963" s="4">
        <f>IF(H2963="B",G2963*1000000000,IF(H2963="M",G2963*1000000,E2963))</f>
        <v>0</v>
      </c>
      <c r="K2963" s="54" t="s">
        <v>718</v>
      </c>
    </row>
    <row r="2964" spans="1:11" ht="19" thickBot="1">
      <c r="A2964" t="str">
        <f t="shared" si="149"/>
        <v/>
      </c>
      <c r="B2964" s="119"/>
      <c r="C2964" s="58"/>
      <c r="G2964" s="106"/>
      <c r="H2964" s="106"/>
      <c r="I2964" s="110"/>
    </row>
    <row r="2965" spans="1:11" ht="20" thickBot="1">
      <c r="A2965" t="str">
        <f t="shared" si="149"/>
        <v>Cash from investing</v>
      </c>
      <c r="B2965" s="119"/>
      <c r="C2965" s="58" t="s">
        <v>683</v>
      </c>
      <c r="G2965" s="106" t="str">
        <f>LEFT(E2965,I2965-1)</f>
        <v/>
      </c>
      <c r="H2965" s="106" t="str">
        <f>RIGHT(E2965,1)</f>
        <v/>
      </c>
      <c r="I2965" s="110">
        <f>IF(FIND(H2965,E2965)=OR(1,2,3,4,5,6,7,8,9,0),FIND(H2965,E2965)+1,FIND(H2965,E2965))</f>
        <v>1</v>
      </c>
      <c r="J2965" s="4">
        <f>IF(H2965="B",G2965*1000000000,IF(H2965="M",G2965*1000000,E2965))</f>
        <v>0</v>
      </c>
      <c r="K2965" s="54" t="s">
        <v>719</v>
      </c>
    </row>
    <row r="2966" spans="1:11" ht="19" thickBot="1">
      <c r="A2966" t="str">
        <f t="shared" si="149"/>
        <v/>
      </c>
      <c r="B2966" s="119"/>
      <c r="C2966" s="58"/>
      <c r="G2966" s="106"/>
      <c r="H2966" s="106"/>
      <c r="I2966" s="110"/>
    </row>
    <row r="2967" spans="1:11" ht="20" thickBot="1">
      <c r="A2967" t="str">
        <f t="shared" si="149"/>
        <v>Cash from financing</v>
      </c>
      <c r="B2967" s="119"/>
      <c r="C2967" s="58" t="s">
        <v>685</v>
      </c>
      <c r="G2967" s="106" t="str">
        <f>LEFT(E2967,I2967-1)</f>
        <v/>
      </c>
      <c r="H2967" s="106" t="str">
        <f>RIGHT(E2967,1)</f>
        <v/>
      </c>
      <c r="I2967" s="110">
        <f>IF(FIND(H2967,E2967)=OR(1,2,3,4,5,6,7,8,9,0),FIND(H2967,E2967)+1,FIND(H2967,E2967))</f>
        <v>1</v>
      </c>
      <c r="J2967" s="4">
        <f>IF(H2967="B",G2967*1000000000,IF(H2967="M",G2967*1000000,E2967))</f>
        <v>0</v>
      </c>
      <c r="K2967" s="54" t="s">
        <v>720</v>
      </c>
    </row>
    <row r="2968" spans="1:11" ht="19" thickBot="1">
      <c r="A2968" t="str">
        <f t="shared" si="149"/>
        <v/>
      </c>
      <c r="B2968" s="119"/>
      <c r="C2968" s="58"/>
      <c r="G2968" s="106"/>
      <c r="H2968" s="106"/>
      <c r="I2968" s="110"/>
    </row>
    <row r="2969" spans="1:11" ht="20" thickBot="1">
      <c r="A2969" t="str">
        <f t="shared" si="149"/>
        <v>Net change in cash</v>
      </c>
      <c r="B2969" s="119"/>
      <c r="C2969" s="58" t="s">
        <v>687</v>
      </c>
      <c r="G2969" s="106" t="str">
        <f>LEFT(E2969,I2969-1)</f>
        <v/>
      </c>
      <c r="H2969" s="106" t="str">
        <f>RIGHT(E2969,1)</f>
        <v/>
      </c>
      <c r="I2969" s="110">
        <f>IF(FIND(H2969,E2969)=OR(1,2,3,4,5,6,7,8,9,0),FIND(H2969,E2969)+1,FIND(H2969,E2969))</f>
        <v>1</v>
      </c>
      <c r="J2969" s="4">
        <f>IF(H2969="B",G2969*1000000000,IF(H2969="M",G2969*1000000,E2969))</f>
        <v>0</v>
      </c>
      <c r="K2969" s="54" t="s">
        <v>721</v>
      </c>
    </row>
    <row r="2970" spans="1:11" ht="19" thickBot="1">
      <c r="A2970" t="str">
        <f t="shared" si="149"/>
        <v/>
      </c>
      <c r="B2970" s="119"/>
      <c r="C2970" s="58"/>
      <c r="G2970" s="106"/>
      <c r="H2970" s="106"/>
      <c r="I2970" s="110"/>
    </row>
    <row r="2971" spans="1:11" ht="19">
      <c r="A2971" t="str">
        <f t="shared" si="149"/>
        <v>Free cash flow</v>
      </c>
      <c r="B2971" s="119"/>
      <c r="C2971" s="58" t="s">
        <v>689</v>
      </c>
      <c r="G2971" s="106" t="str">
        <f>LEFT(E2971,I2971-1)</f>
        <v/>
      </c>
      <c r="H2971" s="106" t="str">
        <f>RIGHT(E2971,1)</f>
        <v/>
      </c>
      <c r="I2971" s="110">
        <f>IF(FIND(H2971,E2971)=OR(1,2,3,4,5,6,7,8,9,0),FIND(H2971,E2971)+1,FIND(H2971,E2971))</f>
        <v>1</v>
      </c>
      <c r="J2971" s="4">
        <f>IF(H2971="B",G2971*1000000000,IF(H2971="M",G2971*1000000,E2971))</f>
        <v>0</v>
      </c>
      <c r="K2971" s="54" t="s">
        <v>722</v>
      </c>
    </row>
    <row r="2972" spans="1:11">
      <c r="A2972" t="str">
        <f t="shared" si="149"/>
        <v/>
      </c>
      <c r="B2972" s="119"/>
    </row>
  </sheetData>
  <mergeCells count="2016">
    <mergeCell ref="E2301:E2302"/>
    <mergeCell ref="F2301:F2302"/>
    <mergeCell ref="E2303:E2304"/>
    <mergeCell ref="F2303:F2304"/>
    <mergeCell ref="E2305:E2306"/>
    <mergeCell ref="F2305:F2306"/>
    <mergeCell ref="E2307:E2308"/>
    <mergeCell ref="F2307:F2308"/>
    <mergeCell ref="E2309:E2310"/>
    <mergeCell ref="F2309:F2310"/>
    <mergeCell ref="E2311:E2312"/>
    <mergeCell ref="F2311:F2312"/>
    <mergeCell ref="E2282:E2283"/>
    <mergeCell ref="F2282:F2283"/>
    <mergeCell ref="E2284:E2285"/>
    <mergeCell ref="F2284:F2285"/>
    <mergeCell ref="E2286:E2287"/>
    <mergeCell ref="F2286:F2287"/>
    <mergeCell ref="E2288:E2289"/>
    <mergeCell ref="F2288:F2289"/>
    <mergeCell ref="E2290:E2291"/>
    <mergeCell ref="F2290:F2291"/>
    <mergeCell ref="E2292:E2293"/>
    <mergeCell ref="F2292:F2293"/>
    <mergeCell ref="E2294:E2295"/>
    <mergeCell ref="F2294:F2295"/>
    <mergeCell ref="E2296:E2297"/>
    <mergeCell ref="F2296:F2297"/>
    <mergeCell ref="D2299:D2300"/>
    <mergeCell ref="F2299:F2300"/>
    <mergeCell ref="D2263:D2264"/>
    <mergeCell ref="F2263:F2264"/>
    <mergeCell ref="E2265:E2266"/>
    <mergeCell ref="F2265:F2266"/>
    <mergeCell ref="E2267:E2268"/>
    <mergeCell ref="F2267:F2268"/>
    <mergeCell ref="E2269:E2270"/>
    <mergeCell ref="F2269:F2270"/>
    <mergeCell ref="E2271:E2272"/>
    <mergeCell ref="F2271:F2272"/>
    <mergeCell ref="E2273:E2274"/>
    <mergeCell ref="F2273:F2274"/>
    <mergeCell ref="E2275:E2276"/>
    <mergeCell ref="F2275:F2276"/>
    <mergeCell ref="E2277:E2278"/>
    <mergeCell ref="F2277:F2278"/>
    <mergeCell ref="D2280:D2281"/>
    <mergeCell ref="F2280:F2281"/>
    <mergeCell ref="E966:E967"/>
    <mergeCell ref="F966:F967"/>
    <mergeCell ref="E968:E969"/>
    <mergeCell ref="F968:F969"/>
    <mergeCell ref="E970:E971"/>
    <mergeCell ref="F970:F971"/>
    <mergeCell ref="E972:E973"/>
    <mergeCell ref="F972:F973"/>
    <mergeCell ref="E974:E975"/>
    <mergeCell ref="F974:F975"/>
    <mergeCell ref="E976:E977"/>
    <mergeCell ref="F976:F977"/>
    <mergeCell ref="D979:D980"/>
    <mergeCell ref="F979:F980"/>
    <mergeCell ref="E991:E992"/>
    <mergeCell ref="F991:F992"/>
    <mergeCell ref="E981:E982"/>
    <mergeCell ref="F981:F982"/>
    <mergeCell ref="E983:E984"/>
    <mergeCell ref="F983:F984"/>
    <mergeCell ref="E985:E986"/>
    <mergeCell ref="F985:F986"/>
    <mergeCell ref="E987:E988"/>
    <mergeCell ref="F987:F988"/>
    <mergeCell ref="E989:E990"/>
    <mergeCell ref="F989:F990"/>
    <mergeCell ref="E947:E948"/>
    <mergeCell ref="F947:F948"/>
    <mergeCell ref="E949:E950"/>
    <mergeCell ref="F949:F950"/>
    <mergeCell ref="E951:E952"/>
    <mergeCell ref="F951:F952"/>
    <mergeCell ref="E953:E954"/>
    <mergeCell ref="F953:F954"/>
    <mergeCell ref="E955:E956"/>
    <mergeCell ref="F955:F956"/>
    <mergeCell ref="E957:E958"/>
    <mergeCell ref="F957:F958"/>
    <mergeCell ref="D960:D961"/>
    <mergeCell ref="F960:F961"/>
    <mergeCell ref="E962:E963"/>
    <mergeCell ref="F962:F963"/>
    <mergeCell ref="E964:E965"/>
    <mergeCell ref="F964:F965"/>
    <mergeCell ref="D924:D925"/>
    <mergeCell ref="F924:F925"/>
    <mergeCell ref="E926:E927"/>
    <mergeCell ref="F926:F927"/>
    <mergeCell ref="E928:E929"/>
    <mergeCell ref="F928:F929"/>
    <mergeCell ref="E930:E931"/>
    <mergeCell ref="F930:F931"/>
    <mergeCell ref="E932:E933"/>
    <mergeCell ref="F932:F933"/>
    <mergeCell ref="E934:E935"/>
    <mergeCell ref="F934:F935"/>
    <mergeCell ref="E936:E937"/>
    <mergeCell ref="F936:F937"/>
    <mergeCell ref="D943:D944"/>
    <mergeCell ref="F943:F944"/>
    <mergeCell ref="E945:E946"/>
    <mergeCell ref="F945:F946"/>
    <mergeCell ref="D905:D906"/>
    <mergeCell ref="F905:F906"/>
    <mergeCell ref="E907:E908"/>
    <mergeCell ref="F907:F908"/>
    <mergeCell ref="E909:E910"/>
    <mergeCell ref="F909:F910"/>
    <mergeCell ref="E911:E912"/>
    <mergeCell ref="F911:F912"/>
    <mergeCell ref="E913:E914"/>
    <mergeCell ref="F913:F914"/>
    <mergeCell ref="E915:E916"/>
    <mergeCell ref="F915:F916"/>
    <mergeCell ref="E917:E918"/>
    <mergeCell ref="F917:F918"/>
    <mergeCell ref="E919:E920"/>
    <mergeCell ref="F919:F920"/>
    <mergeCell ref="E921:E922"/>
    <mergeCell ref="F921:F922"/>
    <mergeCell ref="E881:E882"/>
    <mergeCell ref="F881:F882"/>
    <mergeCell ref="D888:D889"/>
    <mergeCell ref="F888:F889"/>
    <mergeCell ref="E890:E891"/>
    <mergeCell ref="F890:F891"/>
    <mergeCell ref="E892:E893"/>
    <mergeCell ref="F892:F893"/>
    <mergeCell ref="E894:E895"/>
    <mergeCell ref="F894:F895"/>
    <mergeCell ref="E896:E897"/>
    <mergeCell ref="F896:F897"/>
    <mergeCell ref="E898:E899"/>
    <mergeCell ref="F898:F899"/>
    <mergeCell ref="E900:E901"/>
    <mergeCell ref="F900:F901"/>
    <mergeCell ref="E902:E903"/>
    <mergeCell ref="F902:F903"/>
    <mergeCell ref="E862:E863"/>
    <mergeCell ref="F862:F863"/>
    <mergeCell ref="E864:E865"/>
    <mergeCell ref="F864:F865"/>
    <mergeCell ref="E866:E867"/>
    <mergeCell ref="F866:F867"/>
    <mergeCell ref="D869:D870"/>
    <mergeCell ref="F869:F870"/>
    <mergeCell ref="E871:E872"/>
    <mergeCell ref="F871:F872"/>
    <mergeCell ref="E873:E874"/>
    <mergeCell ref="F873:F874"/>
    <mergeCell ref="E875:E876"/>
    <mergeCell ref="F875:F876"/>
    <mergeCell ref="E877:E878"/>
    <mergeCell ref="F877:F878"/>
    <mergeCell ref="E879:E880"/>
    <mergeCell ref="F879:F880"/>
    <mergeCell ref="E843:E844"/>
    <mergeCell ref="F843:F844"/>
    <mergeCell ref="E845:E846"/>
    <mergeCell ref="F845:F846"/>
    <mergeCell ref="E847:E848"/>
    <mergeCell ref="F847:F848"/>
    <mergeCell ref="D850:D851"/>
    <mergeCell ref="F850:F851"/>
    <mergeCell ref="E852:E853"/>
    <mergeCell ref="F852:F853"/>
    <mergeCell ref="E854:E855"/>
    <mergeCell ref="F854:F855"/>
    <mergeCell ref="E856:E857"/>
    <mergeCell ref="F856:F857"/>
    <mergeCell ref="E858:E859"/>
    <mergeCell ref="F858:F859"/>
    <mergeCell ref="E860:E861"/>
    <mergeCell ref="F860:F861"/>
    <mergeCell ref="E820:E821"/>
    <mergeCell ref="F820:F821"/>
    <mergeCell ref="E822:E823"/>
    <mergeCell ref="F822:F823"/>
    <mergeCell ref="E824:E825"/>
    <mergeCell ref="F824:F825"/>
    <mergeCell ref="E826:E827"/>
    <mergeCell ref="F826:F827"/>
    <mergeCell ref="D833:D834"/>
    <mergeCell ref="F833:F834"/>
    <mergeCell ref="E835:E836"/>
    <mergeCell ref="F835:F836"/>
    <mergeCell ref="E837:E838"/>
    <mergeCell ref="F837:F838"/>
    <mergeCell ref="E839:E840"/>
    <mergeCell ref="F839:F840"/>
    <mergeCell ref="E841:E842"/>
    <mergeCell ref="F841:F842"/>
    <mergeCell ref="E801:E802"/>
    <mergeCell ref="F801:F802"/>
    <mergeCell ref="E803:E804"/>
    <mergeCell ref="F803:F804"/>
    <mergeCell ref="E805:E806"/>
    <mergeCell ref="F805:F806"/>
    <mergeCell ref="E807:E808"/>
    <mergeCell ref="F807:F808"/>
    <mergeCell ref="E809:E810"/>
    <mergeCell ref="F809:F810"/>
    <mergeCell ref="E811:E812"/>
    <mergeCell ref="F811:F812"/>
    <mergeCell ref="D814:D815"/>
    <mergeCell ref="F814:F815"/>
    <mergeCell ref="E816:E817"/>
    <mergeCell ref="F816:F817"/>
    <mergeCell ref="E818:E819"/>
    <mergeCell ref="F818:F819"/>
    <mergeCell ref="E782:E783"/>
    <mergeCell ref="F782:F783"/>
    <mergeCell ref="E784:E785"/>
    <mergeCell ref="F784:F785"/>
    <mergeCell ref="E786:E787"/>
    <mergeCell ref="F786:F787"/>
    <mergeCell ref="E788:E789"/>
    <mergeCell ref="F788:F789"/>
    <mergeCell ref="E790:E791"/>
    <mergeCell ref="F790:F791"/>
    <mergeCell ref="E792:E793"/>
    <mergeCell ref="F792:F793"/>
    <mergeCell ref="D795:D796"/>
    <mergeCell ref="F795:F796"/>
    <mergeCell ref="E797:E798"/>
    <mergeCell ref="F797:F798"/>
    <mergeCell ref="E799:E800"/>
    <mergeCell ref="F799:F800"/>
    <mergeCell ref="D759:D760"/>
    <mergeCell ref="F759:F760"/>
    <mergeCell ref="E761:E762"/>
    <mergeCell ref="F761:F762"/>
    <mergeCell ref="E763:E764"/>
    <mergeCell ref="F763:F764"/>
    <mergeCell ref="E765:E766"/>
    <mergeCell ref="F765:F766"/>
    <mergeCell ref="E767:E768"/>
    <mergeCell ref="F767:F768"/>
    <mergeCell ref="E769:E770"/>
    <mergeCell ref="F769:F770"/>
    <mergeCell ref="E771:E772"/>
    <mergeCell ref="F771:F772"/>
    <mergeCell ref="D778:D779"/>
    <mergeCell ref="F778:F779"/>
    <mergeCell ref="E780:E781"/>
    <mergeCell ref="F780:F781"/>
    <mergeCell ref="D740:D741"/>
    <mergeCell ref="F740:F741"/>
    <mergeCell ref="E742:E743"/>
    <mergeCell ref="F742:F743"/>
    <mergeCell ref="E744:E745"/>
    <mergeCell ref="F744:F745"/>
    <mergeCell ref="E746:E747"/>
    <mergeCell ref="F746:F747"/>
    <mergeCell ref="E748:E749"/>
    <mergeCell ref="F748:F749"/>
    <mergeCell ref="E750:E751"/>
    <mergeCell ref="F750:F751"/>
    <mergeCell ref="E752:E753"/>
    <mergeCell ref="F752:F753"/>
    <mergeCell ref="E754:E755"/>
    <mergeCell ref="F754:F755"/>
    <mergeCell ref="E756:E757"/>
    <mergeCell ref="F756:F757"/>
    <mergeCell ref="E716:E717"/>
    <mergeCell ref="F716:F717"/>
    <mergeCell ref="D723:D724"/>
    <mergeCell ref="F723:F724"/>
    <mergeCell ref="E725:E726"/>
    <mergeCell ref="F725:F726"/>
    <mergeCell ref="E727:E728"/>
    <mergeCell ref="F727:F728"/>
    <mergeCell ref="E729:E730"/>
    <mergeCell ref="F729:F730"/>
    <mergeCell ref="E731:E732"/>
    <mergeCell ref="F731:F732"/>
    <mergeCell ref="E733:E734"/>
    <mergeCell ref="F733:F734"/>
    <mergeCell ref="E735:E736"/>
    <mergeCell ref="F735:F736"/>
    <mergeCell ref="E737:E738"/>
    <mergeCell ref="F737:F738"/>
    <mergeCell ref="E697:E698"/>
    <mergeCell ref="F697:F698"/>
    <mergeCell ref="E699:E700"/>
    <mergeCell ref="F699:F700"/>
    <mergeCell ref="E701:E702"/>
    <mergeCell ref="F701:F702"/>
    <mergeCell ref="D704:D705"/>
    <mergeCell ref="F704:F705"/>
    <mergeCell ref="E706:E707"/>
    <mergeCell ref="F706:F707"/>
    <mergeCell ref="E708:E709"/>
    <mergeCell ref="F708:F709"/>
    <mergeCell ref="E710:E711"/>
    <mergeCell ref="F710:F711"/>
    <mergeCell ref="E712:E713"/>
    <mergeCell ref="F712:F713"/>
    <mergeCell ref="E714:E715"/>
    <mergeCell ref="F714:F715"/>
    <mergeCell ref="E678:E679"/>
    <mergeCell ref="F678:F679"/>
    <mergeCell ref="E680:E681"/>
    <mergeCell ref="F680:F681"/>
    <mergeCell ref="E682:E683"/>
    <mergeCell ref="F682:F683"/>
    <mergeCell ref="D685:D686"/>
    <mergeCell ref="F685:F686"/>
    <mergeCell ref="E687:E688"/>
    <mergeCell ref="F687:F688"/>
    <mergeCell ref="E689:E690"/>
    <mergeCell ref="F689:F690"/>
    <mergeCell ref="E691:E692"/>
    <mergeCell ref="F691:F692"/>
    <mergeCell ref="E693:E694"/>
    <mergeCell ref="F693:F694"/>
    <mergeCell ref="E695:E696"/>
    <mergeCell ref="F695:F696"/>
    <mergeCell ref="E655:E656"/>
    <mergeCell ref="F655:F656"/>
    <mergeCell ref="E657:E658"/>
    <mergeCell ref="F657:F658"/>
    <mergeCell ref="E659:E660"/>
    <mergeCell ref="F659:F660"/>
    <mergeCell ref="E661:E662"/>
    <mergeCell ref="F661:F662"/>
    <mergeCell ref="D668:D669"/>
    <mergeCell ref="F668:F669"/>
    <mergeCell ref="E670:E671"/>
    <mergeCell ref="F670:F671"/>
    <mergeCell ref="E672:E673"/>
    <mergeCell ref="F672:F673"/>
    <mergeCell ref="E674:E675"/>
    <mergeCell ref="F674:F675"/>
    <mergeCell ref="E676:E677"/>
    <mergeCell ref="F676:F677"/>
    <mergeCell ref="E636:E637"/>
    <mergeCell ref="F636:F637"/>
    <mergeCell ref="E638:E639"/>
    <mergeCell ref="F638:F639"/>
    <mergeCell ref="E640:E641"/>
    <mergeCell ref="F640:F641"/>
    <mergeCell ref="E642:E643"/>
    <mergeCell ref="F642:F643"/>
    <mergeCell ref="E644:E645"/>
    <mergeCell ref="F644:F645"/>
    <mergeCell ref="E646:E647"/>
    <mergeCell ref="F646:F647"/>
    <mergeCell ref="D649:D650"/>
    <mergeCell ref="F649:F650"/>
    <mergeCell ref="E651:E652"/>
    <mergeCell ref="F651:F652"/>
    <mergeCell ref="E653:E654"/>
    <mergeCell ref="F653:F654"/>
    <mergeCell ref="E617:E618"/>
    <mergeCell ref="F617:F618"/>
    <mergeCell ref="E619:E620"/>
    <mergeCell ref="F619:F620"/>
    <mergeCell ref="E621:E622"/>
    <mergeCell ref="F621:F622"/>
    <mergeCell ref="E623:E624"/>
    <mergeCell ref="F623:F624"/>
    <mergeCell ref="E625:E626"/>
    <mergeCell ref="F625:F626"/>
    <mergeCell ref="E627:E628"/>
    <mergeCell ref="F627:F628"/>
    <mergeCell ref="D630:D631"/>
    <mergeCell ref="F630:F631"/>
    <mergeCell ref="E632:E633"/>
    <mergeCell ref="F632:F633"/>
    <mergeCell ref="E634:E635"/>
    <mergeCell ref="F634:F635"/>
    <mergeCell ref="E431:E432"/>
    <mergeCell ref="F431:F432"/>
    <mergeCell ref="E433:E434"/>
    <mergeCell ref="F433:F434"/>
    <mergeCell ref="E435:E436"/>
    <mergeCell ref="F435:F436"/>
    <mergeCell ref="E437:E438"/>
    <mergeCell ref="F437:F438"/>
    <mergeCell ref="E439:E440"/>
    <mergeCell ref="F439:F440"/>
    <mergeCell ref="E441:E442"/>
    <mergeCell ref="F441:F442"/>
    <mergeCell ref="D613:D614"/>
    <mergeCell ref="F613:F614"/>
    <mergeCell ref="E615:E616"/>
    <mergeCell ref="F615:F616"/>
    <mergeCell ref="E606:E607"/>
    <mergeCell ref="F606:F607"/>
    <mergeCell ref="E596:E597"/>
    <mergeCell ref="F596:F597"/>
    <mergeCell ref="E598:E599"/>
    <mergeCell ref="F598:F599"/>
    <mergeCell ref="E600:E601"/>
    <mergeCell ref="F600:F601"/>
    <mergeCell ref="E602:E603"/>
    <mergeCell ref="F602:F603"/>
    <mergeCell ref="E604:E605"/>
    <mergeCell ref="F604:F605"/>
    <mergeCell ref="E585:E586"/>
    <mergeCell ref="F585:F586"/>
    <mergeCell ref="E572:E573"/>
    <mergeCell ref="F572:F573"/>
    <mergeCell ref="E587:E588"/>
    <mergeCell ref="F587:F588"/>
    <mergeCell ref="E589:E590"/>
    <mergeCell ref="F589:F590"/>
    <mergeCell ref="E591:E592"/>
    <mergeCell ref="F591:F592"/>
    <mergeCell ref="D594:D595"/>
    <mergeCell ref="F594:F595"/>
    <mergeCell ref="D575:D576"/>
    <mergeCell ref="F575:F576"/>
    <mergeCell ref="E577:E578"/>
    <mergeCell ref="F577:F578"/>
    <mergeCell ref="E579:E580"/>
    <mergeCell ref="F579:F580"/>
    <mergeCell ref="E581:E582"/>
    <mergeCell ref="F581:F582"/>
    <mergeCell ref="E583:E584"/>
    <mergeCell ref="F583:F584"/>
    <mergeCell ref="E549:E550"/>
    <mergeCell ref="F549:F550"/>
    <mergeCell ref="E551:E552"/>
    <mergeCell ref="F551:F552"/>
    <mergeCell ref="D558:D559"/>
    <mergeCell ref="F558:F559"/>
    <mergeCell ref="E560:E561"/>
    <mergeCell ref="F560:F561"/>
    <mergeCell ref="E562:E563"/>
    <mergeCell ref="F562:F563"/>
    <mergeCell ref="E564:E565"/>
    <mergeCell ref="F564:F565"/>
    <mergeCell ref="E566:E567"/>
    <mergeCell ref="F566:F567"/>
    <mergeCell ref="E568:E569"/>
    <mergeCell ref="F568:F569"/>
    <mergeCell ref="E570:E571"/>
    <mergeCell ref="F570:F571"/>
    <mergeCell ref="E530:E531"/>
    <mergeCell ref="F530:F531"/>
    <mergeCell ref="E532:E533"/>
    <mergeCell ref="F532:F533"/>
    <mergeCell ref="E534:E535"/>
    <mergeCell ref="F534:F535"/>
    <mergeCell ref="E536:E537"/>
    <mergeCell ref="F536:F537"/>
    <mergeCell ref="D539:D540"/>
    <mergeCell ref="F539:F540"/>
    <mergeCell ref="E541:E542"/>
    <mergeCell ref="F541:F542"/>
    <mergeCell ref="E543:E544"/>
    <mergeCell ref="F543:F544"/>
    <mergeCell ref="E545:E546"/>
    <mergeCell ref="F545:F546"/>
    <mergeCell ref="E547:E548"/>
    <mergeCell ref="F547:F548"/>
    <mergeCell ref="E511:E512"/>
    <mergeCell ref="F511:F512"/>
    <mergeCell ref="E513:E514"/>
    <mergeCell ref="F513:F514"/>
    <mergeCell ref="E515:E516"/>
    <mergeCell ref="F515:F516"/>
    <mergeCell ref="E517:E518"/>
    <mergeCell ref="F517:F518"/>
    <mergeCell ref="D520:D521"/>
    <mergeCell ref="F520:F521"/>
    <mergeCell ref="E522:E523"/>
    <mergeCell ref="F522:F523"/>
    <mergeCell ref="E524:E525"/>
    <mergeCell ref="F524:F525"/>
    <mergeCell ref="E526:E527"/>
    <mergeCell ref="F526:F527"/>
    <mergeCell ref="E528:E529"/>
    <mergeCell ref="F528:F529"/>
    <mergeCell ref="E488:E489"/>
    <mergeCell ref="F488:F489"/>
    <mergeCell ref="E490:E491"/>
    <mergeCell ref="F490:F491"/>
    <mergeCell ref="E492:E493"/>
    <mergeCell ref="F492:F493"/>
    <mergeCell ref="E494:E495"/>
    <mergeCell ref="F494:F495"/>
    <mergeCell ref="E496:E497"/>
    <mergeCell ref="F496:F497"/>
    <mergeCell ref="D503:D504"/>
    <mergeCell ref="F503:F504"/>
    <mergeCell ref="E505:E506"/>
    <mergeCell ref="F505:F506"/>
    <mergeCell ref="E507:E508"/>
    <mergeCell ref="F507:F508"/>
    <mergeCell ref="E509:E510"/>
    <mergeCell ref="F509:F510"/>
    <mergeCell ref="E469:E470"/>
    <mergeCell ref="F469:F470"/>
    <mergeCell ref="E471:E472"/>
    <mergeCell ref="F471:F472"/>
    <mergeCell ref="E473:E474"/>
    <mergeCell ref="F473:F474"/>
    <mergeCell ref="E475:E476"/>
    <mergeCell ref="F475:F476"/>
    <mergeCell ref="E477:E478"/>
    <mergeCell ref="F477:F478"/>
    <mergeCell ref="E479:E480"/>
    <mergeCell ref="F479:F480"/>
    <mergeCell ref="E481:E482"/>
    <mergeCell ref="F481:F482"/>
    <mergeCell ref="D484:D485"/>
    <mergeCell ref="F484:F485"/>
    <mergeCell ref="E486:E487"/>
    <mergeCell ref="F486:F487"/>
    <mergeCell ref="E450:E451"/>
    <mergeCell ref="F450:F451"/>
    <mergeCell ref="E452:E453"/>
    <mergeCell ref="F452:F453"/>
    <mergeCell ref="E454:E455"/>
    <mergeCell ref="F454:F455"/>
    <mergeCell ref="E456:E457"/>
    <mergeCell ref="F456:F457"/>
    <mergeCell ref="E458:E459"/>
    <mergeCell ref="F458:F459"/>
    <mergeCell ref="E460:E461"/>
    <mergeCell ref="F460:F461"/>
    <mergeCell ref="E462:E463"/>
    <mergeCell ref="F462:F463"/>
    <mergeCell ref="D465:D466"/>
    <mergeCell ref="F465:F466"/>
    <mergeCell ref="E467:E468"/>
    <mergeCell ref="F467:F468"/>
    <mergeCell ref="E399:E400"/>
    <mergeCell ref="F399:F400"/>
    <mergeCell ref="E401:E402"/>
    <mergeCell ref="F401:F402"/>
    <mergeCell ref="D448:D449"/>
    <mergeCell ref="F448:F449"/>
    <mergeCell ref="E414:E415"/>
    <mergeCell ref="F414:F415"/>
    <mergeCell ref="E403:E404"/>
    <mergeCell ref="F403:F404"/>
    <mergeCell ref="E405:E406"/>
    <mergeCell ref="F405:F406"/>
    <mergeCell ref="E407:E408"/>
    <mergeCell ref="F407:F408"/>
    <mergeCell ref="D410:D411"/>
    <mergeCell ref="F410:F411"/>
    <mergeCell ref="E412:E413"/>
    <mergeCell ref="F412:F413"/>
    <mergeCell ref="E416:E417"/>
    <mergeCell ref="F416:F417"/>
    <mergeCell ref="E418:E419"/>
    <mergeCell ref="F418:F419"/>
    <mergeCell ref="E420:E421"/>
    <mergeCell ref="F420:F421"/>
    <mergeCell ref="E422:E423"/>
    <mergeCell ref="F422:F423"/>
    <mergeCell ref="E424:E425"/>
    <mergeCell ref="F424:F425"/>
    <mergeCell ref="E426:E427"/>
    <mergeCell ref="F426:F427"/>
    <mergeCell ref="D429:D430"/>
    <mergeCell ref="F429:F430"/>
    <mergeCell ref="E12:E13"/>
    <mergeCell ref="F12:F13"/>
    <mergeCell ref="E14:E15"/>
    <mergeCell ref="F14:F15"/>
    <mergeCell ref="E16:E17"/>
    <mergeCell ref="F16:F17"/>
    <mergeCell ref="D6:D7"/>
    <mergeCell ref="F6:F7"/>
    <mergeCell ref="E8:E9"/>
    <mergeCell ref="F8:F9"/>
    <mergeCell ref="E10:E11"/>
    <mergeCell ref="F10:F11"/>
    <mergeCell ref="D393:D394"/>
    <mergeCell ref="F393:F394"/>
    <mergeCell ref="E395:E396"/>
    <mergeCell ref="F395:F396"/>
    <mergeCell ref="E397:E398"/>
    <mergeCell ref="F397:F398"/>
    <mergeCell ref="E31:E32"/>
    <mergeCell ref="F31:F32"/>
    <mergeCell ref="E33:E34"/>
    <mergeCell ref="F33:F34"/>
    <mergeCell ref="E35:E36"/>
    <mergeCell ref="F35:F36"/>
    <mergeCell ref="E25:E26"/>
    <mergeCell ref="F25:F26"/>
    <mergeCell ref="E27:E28"/>
    <mergeCell ref="F27:F28"/>
    <mergeCell ref="E29:E30"/>
    <mergeCell ref="F29:F30"/>
    <mergeCell ref="E18:E19"/>
    <mergeCell ref="F18:F19"/>
    <mergeCell ref="E20:E21"/>
    <mergeCell ref="F20:F21"/>
    <mergeCell ref="D23:D24"/>
    <mergeCell ref="F23:F24"/>
    <mergeCell ref="E50:E51"/>
    <mergeCell ref="F50:F51"/>
    <mergeCell ref="E52:E53"/>
    <mergeCell ref="F52:F53"/>
    <mergeCell ref="E54:E55"/>
    <mergeCell ref="F54:F55"/>
    <mergeCell ref="E44:E45"/>
    <mergeCell ref="F44:F45"/>
    <mergeCell ref="E46:E47"/>
    <mergeCell ref="F46:F47"/>
    <mergeCell ref="E48:E49"/>
    <mergeCell ref="F48:F49"/>
    <mergeCell ref="E37:E38"/>
    <mergeCell ref="F37:F38"/>
    <mergeCell ref="E39:E40"/>
    <mergeCell ref="F39:F40"/>
    <mergeCell ref="D42:D43"/>
    <mergeCell ref="F42:F43"/>
    <mergeCell ref="D63:D64"/>
    <mergeCell ref="F63:F64"/>
    <mergeCell ref="F65:F66"/>
    <mergeCell ref="F67:F68"/>
    <mergeCell ref="F69:F70"/>
    <mergeCell ref="F71:F72"/>
    <mergeCell ref="F73:F74"/>
    <mergeCell ref="F75:F76"/>
    <mergeCell ref="E105:E106"/>
    <mergeCell ref="E101:E102"/>
    <mergeCell ref="E103:E104"/>
    <mergeCell ref="E92:E93"/>
    <mergeCell ref="E94:E95"/>
    <mergeCell ref="E96:E97"/>
    <mergeCell ref="E86:E87"/>
    <mergeCell ref="E88:E89"/>
    <mergeCell ref="E90:E91"/>
    <mergeCell ref="E82:E83"/>
    <mergeCell ref="E84:E85"/>
    <mergeCell ref="E73:E74"/>
    <mergeCell ref="E75:E76"/>
    <mergeCell ref="E77:E78"/>
    <mergeCell ref="E67:E68"/>
    <mergeCell ref="E69:E70"/>
    <mergeCell ref="E71:E72"/>
    <mergeCell ref="E65:E66"/>
    <mergeCell ref="D118:D119"/>
    <mergeCell ref="F118:F119"/>
    <mergeCell ref="E120:E121"/>
    <mergeCell ref="F120:F121"/>
    <mergeCell ref="E122:E123"/>
    <mergeCell ref="F122:F123"/>
    <mergeCell ref="D99:D100"/>
    <mergeCell ref="F99:F100"/>
    <mergeCell ref="F77:F78"/>
    <mergeCell ref="D80:D81"/>
    <mergeCell ref="F80:F81"/>
    <mergeCell ref="F82:F83"/>
    <mergeCell ref="F84:F85"/>
    <mergeCell ref="F86:F87"/>
    <mergeCell ref="E111:E112"/>
    <mergeCell ref="E107:E108"/>
    <mergeCell ref="E109:E110"/>
    <mergeCell ref="F101:F102"/>
    <mergeCell ref="F103:F104"/>
    <mergeCell ref="F105:F106"/>
    <mergeCell ref="F107:F108"/>
    <mergeCell ref="F109:F110"/>
    <mergeCell ref="F111:F112"/>
    <mergeCell ref="F88:F89"/>
    <mergeCell ref="F90:F91"/>
    <mergeCell ref="F92:F93"/>
    <mergeCell ref="F94:F95"/>
    <mergeCell ref="F96:F97"/>
    <mergeCell ref="E137:E138"/>
    <mergeCell ref="F137:F138"/>
    <mergeCell ref="E139:E140"/>
    <mergeCell ref="F139:F140"/>
    <mergeCell ref="E141:E142"/>
    <mergeCell ref="F141:F142"/>
    <mergeCell ref="E130:E131"/>
    <mergeCell ref="F130:F131"/>
    <mergeCell ref="E132:E133"/>
    <mergeCell ref="F132:F133"/>
    <mergeCell ref="D135:D136"/>
    <mergeCell ref="F135:F136"/>
    <mergeCell ref="E124:E125"/>
    <mergeCell ref="F124:F125"/>
    <mergeCell ref="E126:E127"/>
    <mergeCell ref="F126:F127"/>
    <mergeCell ref="E128:E129"/>
    <mergeCell ref="F128:F129"/>
    <mergeCell ref="E156:E157"/>
    <mergeCell ref="F156:F157"/>
    <mergeCell ref="E158:E159"/>
    <mergeCell ref="F158:F159"/>
    <mergeCell ref="E160:E161"/>
    <mergeCell ref="F160:F161"/>
    <mergeCell ref="E149:E150"/>
    <mergeCell ref="F149:F150"/>
    <mergeCell ref="E151:E152"/>
    <mergeCell ref="F151:F152"/>
    <mergeCell ref="D154:D155"/>
    <mergeCell ref="F154:F155"/>
    <mergeCell ref="E143:E144"/>
    <mergeCell ref="F143:F144"/>
    <mergeCell ref="E145:E146"/>
    <mergeCell ref="F145:F146"/>
    <mergeCell ref="E147:E148"/>
    <mergeCell ref="F147:F148"/>
    <mergeCell ref="E179:E180"/>
    <mergeCell ref="F179:F180"/>
    <mergeCell ref="E181:E182"/>
    <mergeCell ref="F181:F182"/>
    <mergeCell ref="E183:E184"/>
    <mergeCell ref="F183:F184"/>
    <mergeCell ref="D173:D174"/>
    <mergeCell ref="F173:F174"/>
    <mergeCell ref="E175:E176"/>
    <mergeCell ref="F175:F176"/>
    <mergeCell ref="E177:E178"/>
    <mergeCell ref="F177:F178"/>
    <mergeCell ref="E162:E163"/>
    <mergeCell ref="F162:F163"/>
    <mergeCell ref="E164:E165"/>
    <mergeCell ref="F164:F165"/>
    <mergeCell ref="E166:E167"/>
    <mergeCell ref="F166:F167"/>
    <mergeCell ref="D209:D210"/>
    <mergeCell ref="F209:F210"/>
    <mergeCell ref="E198:E199"/>
    <mergeCell ref="F198:F199"/>
    <mergeCell ref="E200:E201"/>
    <mergeCell ref="F200:F201"/>
    <mergeCell ref="E202:E203"/>
    <mergeCell ref="F202:F203"/>
    <mergeCell ref="E192:E193"/>
    <mergeCell ref="F192:F193"/>
    <mergeCell ref="E194:E195"/>
    <mergeCell ref="F194:F195"/>
    <mergeCell ref="E196:E197"/>
    <mergeCell ref="F196:F197"/>
    <mergeCell ref="E185:E186"/>
    <mergeCell ref="F185:F186"/>
    <mergeCell ref="E187:E188"/>
    <mergeCell ref="F187:F188"/>
    <mergeCell ref="D190:D191"/>
    <mergeCell ref="F190:F191"/>
    <mergeCell ref="E236:E237"/>
    <mergeCell ref="E238:E239"/>
    <mergeCell ref="E217:E218"/>
    <mergeCell ref="F217:F218"/>
    <mergeCell ref="E219:E220"/>
    <mergeCell ref="F219:F220"/>
    <mergeCell ref="E221:E222"/>
    <mergeCell ref="F221:F222"/>
    <mergeCell ref="E211:E212"/>
    <mergeCell ref="F211:F212"/>
    <mergeCell ref="E213:E214"/>
    <mergeCell ref="F213:F214"/>
    <mergeCell ref="E215:E216"/>
    <mergeCell ref="F215:F216"/>
    <mergeCell ref="E204:E205"/>
    <mergeCell ref="F204:F205"/>
    <mergeCell ref="E206:E207"/>
    <mergeCell ref="F206:F207"/>
    <mergeCell ref="F240:F241"/>
    <mergeCell ref="F242:F243"/>
    <mergeCell ref="D245:D246"/>
    <mergeCell ref="F245:F246"/>
    <mergeCell ref="F247:F248"/>
    <mergeCell ref="F249:F250"/>
    <mergeCell ref="F228:F229"/>
    <mergeCell ref="F230:F231"/>
    <mergeCell ref="F232:F233"/>
    <mergeCell ref="F234:F235"/>
    <mergeCell ref="F236:F237"/>
    <mergeCell ref="F238:F239"/>
    <mergeCell ref="E230:E231"/>
    <mergeCell ref="E232:E233"/>
    <mergeCell ref="D228:D229"/>
    <mergeCell ref="E272:E273"/>
    <mergeCell ref="E274:E275"/>
    <mergeCell ref="E266:E267"/>
    <mergeCell ref="E268:E269"/>
    <mergeCell ref="E270:E271"/>
    <mergeCell ref="E259:E260"/>
    <mergeCell ref="E261:E262"/>
    <mergeCell ref="D264:D265"/>
    <mergeCell ref="E253:E254"/>
    <mergeCell ref="E255:E256"/>
    <mergeCell ref="E257:E258"/>
    <mergeCell ref="E247:E248"/>
    <mergeCell ref="E249:E250"/>
    <mergeCell ref="E251:E252"/>
    <mergeCell ref="E240:E241"/>
    <mergeCell ref="E242:E243"/>
    <mergeCell ref="E234:E235"/>
    <mergeCell ref="F276:F277"/>
    <mergeCell ref="D283:D284"/>
    <mergeCell ref="F283:F284"/>
    <mergeCell ref="E285:E286"/>
    <mergeCell ref="F285:F286"/>
    <mergeCell ref="E287:E288"/>
    <mergeCell ref="F287:F288"/>
    <mergeCell ref="F264:F265"/>
    <mergeCell ref="F266:F267"/>
    <mergeCell ref="F268:F269"/>
    <mergeCell ref="F270:F271"/>
    <mergeCell ref="F272:F273"/>
    <mergeCell ref="F274:F275"/>
    <mergeCell ref="F251:F252"/>
    <mergeCell ref="F253:F254"/>
    <mergeCell ref="F255:F256"/>
    <mergeCell ref="F257:F258"/>
    <mergeCell ref="F259:F260"/>
    <mergeCell ref="F261:F262"/>
    <mergeCell ref="E276:E277"/>
    <mergeCell ref="E302:E303"/>
    <mergeCell ref="F302:F303"/>
    <mergeCell ref="E304:E305"/>
    <mergeCell ref="F304:F305"/>
    <mergeCell ref="E306:E307"/>
    <mergeCell ref="F306:F307"/>
    <mergeCell ref="E295:E296"/>
    <mergeCell ref="F295:F296"/>
    <mergeCell ref="E297:E298"/>
    <mergeCell ref="F297:F298"/>
    <mergeCell ref="D300:D301"/>
    <mergeCell ref="F300:F301"/>
    <mergeCell ref="E289:E290"/>
    <mergeCell ref="F289:F290"/>
    <mergeCell ref="E291:E292"/>
    <mergeCell ref="F291:F292"/>
    <mergeCell ref="E293:E294"/>
    <mergeCell ref="F293:F294"/>
    <mergeCell ref="E321:E322"/>
    <mergeCell ref="F321:F322"/>
    <mergeCell ref="E323:E324"/>
    <mergeCell ref="F323:F324"/>
    <mergeCell ref="E325:E326"/>
    <mergeCell ref="F325:F326"/>
    <mergeCell ref="E314:E315"/>
    <mergeCell ref="F314:F315"/>
    <mergeCell ref="E316:E317"/>
    <mergeCell ref="F316:F317"/>
    <mergeCell ref="D319:D320"/>
    <mergeCell ref="F319:F320"/>
    <mergeCell ref="E308:E309"/>
    <mergeCell ref="F308:F309"/>
    <mergeCell ref="E310:E311"/>
    <mergeCell ref="F310:F311"/>
    <mergeCell ref="E312:E313"/>
    <mergeCell ref="F312:F313"/>
    <mergeCell ref="E344:E345"/>
    <mergeCell ref="F344:F345"/>
    <mergeCell ref="E346:E347"/>
    <mergeCell ref="F346:F347"/>
    <mergeCell ref="E348:E349"/>
    <mergeCell ref="F348:F349"/>
    <mergeCell ref="D338:D339"/>
    <mergeCell ref="F338:F339"/>
    <mergeCell ref="E340:E341"/>
    <mergeCell ref="F340:F341"/>
    <mergeCell ref="E342:E343"/>
    <mergeCell ref="F342:F343"/>
    <mergeCell ref="E327:E328"/>
    <mergeCell ref="F327:F328"/>
    <mergeCell ref="E329:E330"/>
    <mergeCell ref="F329:F330"/>
    <mergeCell ref="E331:E332"/>
    <mergeCell ref="F331:F332"/>
    <mergeCell ref="E363:E364"/>
    <mergeCell ref="F363:F364"/>
    <mergeCell ref="E365:E366"/>
    <mergeCell ref="F365:F366"/>
    <mergeCell ref="E367:E368"/>
    <mergeCell ref="F367:F368"/>
    <mergeCell ref="E357:E358"/>
    <mergeCell ref="F357:F358"/>
    <mergeCell ref="E359:E360"/>
    <mergeCell ref="F359:F360"/>
    <mergeCell ref="E361:E362"/>
    <mergeCell ref="F361:F362"/>
    <mergeCell ref="E350:E351"/>
    <mergeCell ref="F350:F351"/>
    <mergeCell ref="E352:E353"/>
    <mergeCell ref="F352:F353"/>
    <mergeCell ref="D355:D356"/>
    <mergeCell ref="F355:F356"/>
    <mergeCell ref="E382:E383"/>
    <mergeCell ref="F382:F383"/>
    <mergeCell ref="E384:E385"/>
    <mergeCell ref="F384:F385"/>
    <mergeCell ref="E386:E387"/>
    <mergeCell ref="F386:F387"/>
    <mergeCell ref="E376:E377"/>
    <mergeCell ref="F376:F377"/>
    <mergeCell ref="E378:E379"/>
    <mergeCell ref="F378:F379"/>
    <mergeCell ref="E380:E381"/>
    <mergeCell ref="F380:F381"/>
    <mergeCell ref="E369:E370"/>
    <mergeCell ref="F369:F370"/>
    <mergeCell ref="E371:E372"/>
    <mergeCell ref="F371:F372"/>
    <mergeCell ref="D374:D375"/>
    <mergeCell ref="F374:F375"/>
    <mergeCell ref="E1008:E1009"/>
    <mergeCell ref="F1008:F1009"/>
    <mergeCell ref="E1010:E1011"/>
    <mergeCell ref="F1010:F1011"/>
    <mergeCell ref="E1012:E1013"/>
    <mergeCell ref="F1012:F1013"/>
    <mergeCell ref="D1015:D1016"/>
    <mergeCell ref="F1015:F1016"/>
    <mergeCell ref="E1017:E1018"/>
    <mergeCell ref="F1017:F1018"/>
    <mergeCell ref="D998:D999"/>
    <mergeCell ref="F998:F999"/>
    <mergeCell ref="E1000:E1001"/>
    <mergeCell ref="F1000:F1001"/>
    <mergeCell ref="E1002:E1003"/>
    <mergeCell ref="F1002:F1003"/>
    <mergeCell ref="E1004:E1005"/>
    <mergeCell ref="F1004:F1005"/>
    <mergeCell ref="E1006:E1007"/>
    <mergeCell ref="F1006:F1007"/>
    <mergeCell ref="D1053:D1054"/>
    <mergeCell ref="F1053:F1054"/>
    <mergeCell ref="E1029:E1030"/>
    <mergeCell ref="F1029:F1030"/>
    <mergeCell ref="E1031:E1032"/>
    <mergeCell ref="F1031:F1032"/>
    <mergeCell ref="D1034:D1035"/>
    <mergeCell ref="F1034:F1035"/>
    <mergeCell ref="E1036:E1037"/>
    <mergeCell ref="F1036:F1037"/>
    <mergeCell ref="E1038:E1039"/>
    <mergeCell ref="F1038:F1039"/>
    <mergeCell ref="E1019:E1020"/>
    <mergeCell ref="F1019:F1020"/>
    <mergeCell ref="E1021:E1022"/>
    <mergeCell ref="F1021:F1022"/>
    <mergeCell ref="E1023:E1024"/>
    <mergeCell ref="F1023:F1024"/>
    <mergeCell ref="E1025:E1026"/>
    <mergeCell ref="F1025:F1026"/>
    <mergeCell ref="E1027:E1028"/>
    <mergeCell ref="F1027:F1028"/>
    <mergeCell ref="E1055:E1056"/>
    <mergeCell ref="F1055:F1056"/>
    <mergeCell ref="E1057:E1058"/>
    <mergeCell ref="F1057:F1058"/>
    <mergeCell ref="E1059:E1060"/>
    <mergeCell ref="F1059:F1060"/>
    <mergeCell ref="E1061:E1062"/>
    <mergeCell ref="F1061:F1062"/>
    <mergeCell ref="E1063:E1064"/>
    <mergeCell ref="F1063:F1064"/>
    <mergeCell ref="E1040:E1041"/>
    <mergeCell ref="F1040:F1041"/>
    <mergeCell ref="E1042:E1043"/>
    <mergeCell ref="F1042:F1043"/>
    <mergeCell ref="E1044:E1045"/>
    <mergeCell ref="F1044:F1045"/>
    <mergeCell ref="E1046:E1047"/>
    <mergeCell ref="F1046:F1047"/>
    <mergeCell ref="E1076:E1077"/>
    <mergeCell ref="F1076:F1077"/>
    <mergeCell ref="E1078:E1079"/>
    <mergeCell ref="F1078:F1079"/>
    <mergeCell ref="E1080:E1081"/>
    <mergeCell ref="F1080:F1081"/>
    <mergeCell ref="E1082:E1083"/>
    <mergeCell ref="F1082:F1083"/>
    <mergeCell ref="E1084:E1085"/>
    <mergeCell ref="F1084:F1085"/>
    <mergeCell ref="E1065:E1066"/>
    <mergeCell ref="F1065:F1066"/>
    <mergeCell ref="E1067:E1068"/>
    <mergeCell ref="F1067:F1068"/>
    <mergeCell ref="D1070:D1071"/>
    <mergeCell ref="F1070:F1071"/>
    <mergeCell ref="E1072:E1073"/>
    <mergeCell ref="F1072:F1073"/>
    <mergeCell ref="E1074:E1075"/>
    <mergeCell ref="F1074:F1075"/>
    <mergeCell ref="E1097:E1098"/>
    <mergeCell ref="F1097:F1098"/>
    <mergeCell ref="E1099:E1100"/>
    <mergeCell ref="F1099:F1100"/>
    <mergeCell ref="E1101:E1102"/>
    <mergeCell ref="F1101:F1102"/>
    <mergeCell ref="D1108:D1109"/>
    <mergeCell ref="F1108:F1109"/>
    <mergeCell ref="E1110:E1111"/>
    <mergeCell ref="F1110:F1111"/>
    <mergeCell ref="E1086:E1087"/>
    <mergeCell ref="F1086:F1087"/>
    <mergeCell ref="D1089:D1090"/>
    <mergeCell ref="F1089:F1090"/>
    <mergeCell ref="E1091:E1092"/>
    <mergeCell ref="F1091:F1092"/>
    <mergeCell ref="E1093:E1094"/>
    <mergeCell ref="F1093:F1094"/>
    <mergeCell ref="E1095:E1096"/>
    <mergeCell ref="F1095:F1096"/>
    <mergeCell ref="E1122:E1123"/>
    <mergeCell ref="F1122:F1123"/>
    <mergeCell ref="D1125:D1126"/>
    <mergeCell ref="F1125:F1126"/>
    <mergeCell ref="E1127:E1128"/>
    <mergeCell ref="F1127:F1128"/>
    <mergeCell ref="E1129:E1130"/>
    <mergeCell ref="F1129:F1130"/>
    <mergeCell ref="E1131:E1132"/>
    <mergeCell ref="F1131:F1132"/>
    <mergeCell ref="E1112:E1113"/>
    <mergeCell ref="F1112:F1113"/>
    <mergeCell ref="E1114:E1115"/>
    <mergeCell ref="F1114:F1115"/>
    <mergeCell ref="E1116:E1117"/>
    <mergeCell ref="F1116:F1117"/>
    <mergeCell ref="E1118:E1119"/>
    <mergeCell ref="F1118:F1119"/>
    <mergeCell ref="E1120:E1121"/>
    <mergeCell ref="F1120:F1121"/>
    <mergeCell ref="D1144:D1145"/>
    <mergeCell ref="F1144:F1145"/>
    <mergeCell ref="E1146:E1147"/>
    <mergeCell ref="F1146:F1147"/>
    <mergeCell ref="E1148:E1149"/>
    <mergeCell ref="F1148:F1149"/>
    <mergeCell ref="E1150:E1151"/>
    <mergeCell ref="F1150:F1151"/>
    <mergeCell ref="E1152:E1153"/>
    <mergeCell ref="F1152:F1153"/>
    <mergeCell ref="E1133:E1134"/>
    <mergeCell ref="F1133:F1134"/>
    <mergeCell ref="E1135:E1136"/>
    <mergeCell ref="F1135:F1136"/>
    <mergeCell ref="E1137:E1138"/>
    <mergeCell ref="F1137:F1138"/>
    <mergeCell ref="E1139:E1140"/>
    <mergeCell ref="F1139:F1140"/>
    <mergeCell ref="E1141:E1142"/>
    <mergeCell ref="F1141:F1142"/>
    <mergeCell ref="E1169:E1170"/>
    <mergeCell ref="F1169:F1170"/>
    <mergeCell ref="E1171:E1172"/>
    <mergeCell ref="F1171:F1172"/>
    <mergeCell ref="E1173:E1174"/>
    <mergeCell ref="F1173:F1174"/>
    <mergeCell ref="E1175:E1176"/>
    <mergeCell ref="F1175:F1176"/>
    <mergeCell ref="E1177:E1178"/>
    <mergeCell ref="F1177:F1178"/>
    <mergeCell ref="E1154:E1155"/>
    <mergeCell ref="F1154:F1155"/>
    <mergeCell ref="E1156:E1157"/>
    <mergeCell ref="F1156:F1157"/>
    <mergeCell ref="D1163:D1164"/>
    <mergeCell ref="F1163:F1164"/>
    <mergeCell ref="E1165:E1166"/>
    <mergeCell ref="F1165:F1166"/>
    <mergeCell ref="E1167:E1168"/>
    <mergeCell ref="F1167:F1168"/>
    <mergeCell ref="E1190:E1191"/>
    <mergeCell ref="F1190:F1191"/>
    <mergeCell ref="E1192:E1193"/>
    <mergeCell ref="F1192:F1193"/>
    <mergeCell ref="E1194:E1195"/>
    <mergeCell ref="F1194:F1195"/>
    <mergeCell ref="E1196:E1197"/>
    <mergeCell ref="F1196:F1197"/>
    <mergeCell ref="D1199:D1200"/>
    <mergeCell ref="F1199:F1200"/>
    <mergeCell ref="D1180:D1181"/>
    <mergeCell ref="F1180:F1181"/>
    <mergeCell ref="E1182:E1183"/>
    <mergeCell ref="F1182:F1183"/>
    <mergeCell ref="E1184:E1185"/>
    <mergeCell ref="F1184:F1185"/>
    <mergeCell ref="E1186:E1187"/>
    <mergeCell ref="F1186:F1187"/>
    <mergeCell ref="E1188:E1189"/>
    <mergeCell ref="F1188:F1189"/>
    <mergeCell ref="D1235:D1236"/>
    <mergeCell ref="F1235:F1236"/>
    <mergeCell ref="E1211:E1212"/>
    <mergeCell ref="F1211:F1212"/>
    <mergeCell ref="D1218:D1219"/>
    <mergeCell ref="F1218:F1219"/>
    <mergeCell ref="E1220:E1221"/>
    <mergeCell ref="F1220:F1221"/>
    <mergeCell ref="E1222:E1223"/>
    <mergeCell ref="F1222:F1223"/>
    <mergeCell ref="E1224:E1225"/>
    <mergeCell ref="F1224:F1225"/>
    <mergeCell ref="E1201:E1202"/>
    <mergeCell ref="F1201:F1202"/>
    <mergeCell ref="E1203:E1204"/>
    <mergeCell ref="F1203:F1204"/>
    <mergeCell ref="E1205:E1206"/>
    <mergeCell ref="F1205:F1206"/>
    <mergeCell ref="E1207:E1208"/>
    <mergeCell ref="F1207:F1208"/>
    <mergeCell ref="E1209:E1210"/>
    <mergeCell ref="F1209:F1210"/>
    <mergeCell ref="E1237:E1238"/>
    <mergeCell ref="F1237:F1238"/>
    <mergeCell ref="E1239:E1240"/>
    <mergeCell ref="F1239:F1240"/>
    <mergeCell ref="E1241:E1242"/>
    <mergeCell ref="F1241:F1242"/>
    <mergeCell ref="E1243:E1244"/>
    <mergeCell ref="F1243:F1244"/>
    <mergeCell ref="E1245:E1246"/>
    <mergeCell ref="F1245:F1246"/>
    <mergeCell ref="E1226:E1227"/>
    <mergeCell ref="F1226:F1227"/>
    <mergeCell ref="E1228:E1229"/>
    <mergeCell ref="F1228:F1229"/>
    <mergeCell ref="E1230:E1231"/>
    <mergeCell ref="F1230:F1231"/>
    <mergeCell ref="E1232:E1233"/>
    <mergeCell ref="F1232:F1233"/>
    <mergeCell ref="E1258:E1259"/>
    <mergeCell ref="F1258:F1259"/>
    <mergeCell ref="E1260:E1261"/>
    <mergeCell ref="F1260:F1261"/>
    <mergeCell ref="E1262:E1263"/>
    <mergeCell ref="F1262:F1263"/>
    <mergeCell ref="E1264:E1265"/>
    <mergeCell ref="F1264:F1265"/>
    <mergeCell ref="E1266:E1267"/>
    <mergeCell ref="F1266:F1267"/>
    <mergeCell ref="E1247:E1248"/>
    <mergeCell ref="F1247:F1248"/>
    <mergeCell ref="E1249:E1250"/>
    <mergeCell ref="F1249:F1250"/>
    <mergeCell ref="E1251:E1252"/>
    <mergeCell ref="F1251:F1252"/>
    <mergeCell ref="D1254:D1255"/>
    <mergeCell ref="F1254:F1255"/>
    <mergeCell ref="E1256:E1257"/>
    <mergeCell ref="F1256:F1257"/>
    <mergeCell ref="E1283:E1284"/>
    <mergeCell ref="F1283:F1284"/>
    <mergeCell ref="E1285:E1286"/>
    <mergeCell ref="F1285:F1286"/>
    <mergeCell ref="E1287:E1288"/>
    <mergeCell ref="F1287:F1288"/>
    <mergeCell ref="D1290:D1291"/>
    <mergeCell ref="F1290:F1291"/>
    <mergeCell ref="E1292:E1293"/>
    <mergeCell ref="F1292:F1293"/>
    <mergeCell ref="D1273:D1274"/>
    <mergeCell ref="F1273:F1274"/>
    <mergeCell ref="E1275:E1276"/>
    <mergeCell ref="F1275:F1276"/>
    <mergeCell ref="E1277:E1278"/>
    <mergeCell ref="F1277:F1278"/>
    <mergeCell ref="E1279:E1280"/>
    <mergeCell ref="F1279:F1280"/>
    <mergeCell ref="E1281:E1282"/>
    <mergeCell ref="F1281:F1282"/>
    <mergeCell ref="D1328:D1329"/>
    <mergeCell ref="F1328:F1329"/>
    <mergeCell ref="E1304:E1305"/>
    <mergeCell ref="F1304:F1305"/>
    <mergeCell ref="E1306:E1307"/>
    <mergeCell ref="F1306:F1307"/>
    <mergeCell ref="D1309:D1310"/>
    <mergeCell ref="F1309:F1310"/>
    <mergeCell ref="E1311:E1312"/>
    <mergeCell ref="F1311:F1312"/>
    <mergeCell ref="E1313:E1314"/>
    <mergeCell ref="F1313:F1314"/>
    <mergeCell ref="E1294:E1295"/>
    <mergeCell ref="F1294:F1295"/>
    <mergeCell ref="E1296:E1297"/>
    <mergeCell ref="F1296:F1297"/>
    <mergeCell ref="E1298:E1299"/>
    <mergeCell ref="F1298:F1299"/>
    <mergeCell ref="E1300:E1301"/>
    <mergeCell ref="F1300:F1301"/>
    <mergeCell ref="E1302:E1303"/>
    <mergeCell ref="F1302:F1303"/>
    <mergeCell ref="E1330:E1331"/>
    <mergeCell ref="F1330:F1331"/>
    <mergeCell ref="E1332:E1333"/>
    <mergeCell ref="F1332:F1333"/>
    <mergeCell ref="E1334:E1335"/>
    <mergeCell ref="F1334:F1335"/>
    <mergeCell ref="E1336:E1337"/>
    <mergeCell ref="F1336:F1337"/>
    <mergeCell ref="E1338:E1339"/>
    <mergeCell ref="F1338:F1339"/>
    <mergeCell ref="E1315:E1316"/>
    <mergeCell ref="F1315:F1316"/>
    <mergeCell ref="E1317:E1318"/>
    <mergeCell ref="F1317:F1318"/>
    <mergeCell ref="E1319:E1320"/>
    <mergeCell ref="F1319:F1320"/>
    <mergeCell ref="E1321:E1322"/>
    <mergeCell ref="F1321:F1322"/>
    <mergeCell ref="E1351:E1352"/>
    <mergeCell ref="F1351:F1352"/>
    <mergeCell ref="E1353:E1354"/>
    <mergeCell ref="F1353:F1354"/>
    <mergeCell ref="E1355:E1356"/>
    <mergeCell ref="F1355:F1356"/>
    <mergeCell ref="E1357:E1358"/>
    <mergeCell ref="F1357:F1358"/>
    <mergeCell ref="E1359:E1360"/>
    <mergeCell ref="F1359:F1360"/>
    <mergeCell ref="E1340:E1341"/>
    <mergeCell ref="F1340:F1341"/>
    <mergeCell ref="E1342:E1343"/>
    <mergeCell ref="F1342:F1343"/>
    <mergeCell ref="D1345:D1346"/>
    <mergeCell ref="F1345:F1346"/>
    <mergeCell ref="E1347:E1348"/>
    <mergeCell ref="F1347:F1348"/>
    <mergeCell ref="E1349:E1350"/>
    <mergeCell ref="F1349:F1350"/>
    <mergeCell ref="E1372:E1373"/>
    <mergeCell ref="F1372:F1373"/>
    <mergeCell ref="E1374:E1375"/>
    <mergeCell ref="F1374:F1375"/>
    <mergeCell ref="E1376:E1377"/>
    <mergeCell ref="F1376:F1377"/>
    <mergeCell ref="D1383:D1384"/>
    <mergeCell ref="F1383:F1384"/>
    <mergeCell ref="E1385:E1386"/>
    <mergeCell ref="F1385:F1386"/>
    <mergeCell ref="E1361:E1362"/>
    <mergeCell ref="F1361:F1362"/>
    <mergeCell ref="D1364:D1365"/>
    <mergeCell ref="F1364:F1365"/>
    <mergeCell ref="E1366:E1367"/>
    <mergeCell ref="F1366:F1367"/>
    <mergeCell ref="E1368:E1369"/>
    <mergeCell ref="F1368:F1369"/>
    <mergeCell ref="E1370:E1371"/>
    <mergeCell ref="F1370:F1371"/>
    <mergeCell ref="E1397:E1398"/>
    <mergeCell ref="F1397:F1398"/>
    <mergeCell ref="D1400:D1401"/>
    <mergeCell ref="F1400:F1401"/>
    <mergeCell ref="E1402:E1403"/>
    <mergeCell ref="F1402:F1403"/>
    <mergeCell ref="E1404:E1405"/>
    <mergeCell ref="F1404:F1405"/>
    <mergeCell ref="E1406:E1407"/>
    <mergeCell ref="F1406:F1407"/>
    <mergeCell ref="E1387:E1388"/>
    <mergeCell ref="F1387:F1388"/>
    <mergeCell ref="E1389:E1390"/>
    <mergeCell ref="F1389:F1390"/>
    <mergeCell ref="E1391:E1392"/>
    <mergeCell ref="F1391:F1392"/>
    <mergeCell ref="E1393:E1394"/>
    <mergeCell ref="F1393:F1394"/>
    <mergeCell ref="E1395:E1396"/>
    <mergeCell ref="F1395:F1396"/>
    <mergeCell ref="D1419:D1420"/>
    <mergeCell ref="F1419:F1420"/>
    <mergeCell ref="E1421:E1422"/>
    <mergeCell ref="F1421:F1422"/>
    <mergeCell ref="E1423:E1424"/>
    <mergeCell ref="F1423:F1424"/>
    <mergeCell ref="E1425:E1426"/>
    <mergeCell ref="F1425:F1426"/>
    <mergeCell ref="E1427:E1428"/>
    <mergeCell ref="F1427:F1428"/>
    <mergeCell ref="E1408:E1409"/>
    <mergeCell ref="F1408:F1409"/>
    <mergeCell ref="E1410:E1411"/>
    <mergeCell ref="F1410:F1411"/>
    <mergeCell ref="E1412:E1413"/>
    <mergeCell ref="F1412:F1413"/>
    <mergeCell ref="E1414:E1415"/>
    <mergeCell ref="F1414:F1415"/>
    <mergeCell ref="E1416:E1417"/>
    <mergeCell ref="F1416:F1417"/>
    <mergeCell ref="E1444:E1445"/>
    <mergeCell ref="F1444:F1445"/>
    <mergeCell ref="E1446:E1447"/>
    <mergeCell ref="F1446:F1447"/>
    <mergeCell ref="E1448:E1449"/>
    <mergeCell ref="F1448:F1449"/>
    <mergeCell ref="E1450:E1451"/>
    <mergeCell ref="F1450:F1451"/>
    <mergeCell ref="E1452:E1453"/>
    <mergeCell ref="F1452:F1453"/>
    <mergeCell ref="E1429:E1430"/>
    <mergeCell ref="F1429:F1430"/>
    <mergeCell ref="E1431:E1432"/>
    <mergeCell ref="F1431:F1432"/>
    <mergeCell ref="D1438:D1439"/>
    <mergeCell ref="F1438:F1439"/>
    <mergeCell ref="E1440:E1441"/>
    <mergeCell ref="F1440:F1441"/>
    <mergeCell ref="E1442:E1443"/>
    <mergeCell ref="F1442:F1443"/>
    <mergeCell ref="E1465:E1466"/>
    <mergeCell ref="F1465:F1466"/>
    <mergeCell ref="E1467:E1468"/>
    <mergeCell ref="F1467:F1468"/>
    <mergeCell ref="E1469:E1470"/>
    <mergeCell ref="F1469:F1470"/>
    <mergeCell ref="E1471:E1472"/>
    <mergeCell ref="F1471:F1472"/>
    <mergeCell ref="D1474:D1475"/>
    <mergeCell ref="F1474:F1475"/>
    <mergeCell ref="D1455:D1456"/>
    <mergeCell ref="F1455:F1456"/>
    <mergeCell ref="E1457:E1458"/>
    <mergeCell ref="F1457:F1458"/>
    <mergeCell ref="E1459:E1460"/>
    <mergeCell ref="F1459:F1460"/>
    <mergeCell ref="E1461:E1462"/>
    <mergeCell ref="F1461:F1462"/>
    <mergeCell ref="E1463:E1464"/>
    <mergeCell ref="F1463:F1464"/>
    <mergeCell ref="D1510:D1511"/>
    <mergeCell ref="F1510:F1511"/>
    <mergeCell ref="E1486:E1487"/>
    <mergeCell ref="F1486:F1487"/>
    <mergeCell ref="D1493:D1494"/>
    <mergeCell ref="F1493:F1494"/>
    <mergeCell ref="E1495:E1496"/>
    <mergeCell ref="F1495:F1496"/>
    <mergeCell ref="E1497:E1498"/>
    <mergeCell ref="F1497:F1498"/>
    <mergeCell ref="E1499:E1500"/>
    <mergeCell ref="F1499:F1500"/>
    <mergeCell ref="E1476:E1477"/>
    <mergeCell ref="F1476:F1477"/>
    <mergeCell ref="E1478:E1479"/>
    <mergeCell ref="F1478:F1479"/>
    <mergeCell ref="E1480:E1481"/>
    <mergeCell ref="F1480:F1481"/>
    <mergeCell ref="E1482:E1483"/>
    <mergeCell ref="F1482:F1483"/>
    <mergeCell ref="E1484:E1485"/>
    <mergeCell ref="F1484:F1485"/>
    <mergeCell ref="E1512:E1513"/>
    <mergeCell ref="F1512:F1513"/>
    <mergeCell ref="E1514:E1515"/>
    <mergeCell ref="F1514:F1515"/>
    <mergeCell ref="E1516:E1517"/>
    <mergeCell ref="F1516:F1517"/>
    <mergeCell ref="E1518:E1519"/>
    <mergeCell ref="F1518:F1519"/>
    <mergeCell ref="E1520:E1521"/>
    <mergeCell ref="F1520:F1521"/>
    <mergeCell ref="E1501:E1502"/>
    <mergeCell ref="F1501:F1502"/>
    <mergeCell ref="E1503:E1504"/>
    <mergeCell ref="F1503:F1504"/>
    <mergeCell ref="E1505:E1506"/>
    <mergeCell ref="F1505:F1506"/>
    <mergeCell ref="E1507:E1508"/>
    <mergeCell ref="F1507:F1508"/>
    <mergeCell ref="E1533:E1534"/>
    <mergeCell ref="F1533:F1534"/>
    <mergeCell ref="E1535:E1536"/>
    <mergeCell ref="F1535:F1536"/>
    <mergeCell ref="E1537:E1538"/>
    <mergeCell ref="F1537:F1538"/>
    <mergeCell ref="E1539:E1540"/>
    <mergeCell ref="F1539:F1540"/>
    <mergeCell ref="E1541:E1542"/>
    <mergeCell ref="F1541:F1542"/>
    <mergeCell ref="E1522:E1523"/>
    <mergeCell ref="F1522:F1523"/>
    <mergeCell ref="E1524:E1525"/>
    <mergeCell ref="F1524:F1525"/>
    <mergeCell ref="E1526:E1527"/>
    <mergeCell ref="F1526:F1527"/>
    <mergeCell ref="D1529:D1530"/>
    <mergeCell ref="F1529:F1530"/>
    <mergeCell ref="E1531:E1532"/>
    <mergeCell ref="F1531:F1532"/>
    <mergeCell ref="E1558:E1559"/>
    <mergeCell ref="F1558:F1559"/>
    <mergeCell ref="E1560:E1561"/>
    <mergeCell ref="F1560:F1561"/>
    <mergeCell ref="E1562:E1563"/>
    <mergeCell ref="F1562:F1563"/>
    <mergeCell ref="D1565:D1566"/>
    <mergeCell ref="F1565:F1566"/>
    <mergeCell ref="E1567:E1568"/>
    <mergeCell ref="F1567:F1568"/>
    <mergeCell ref="D1548:D1549"/>
    <mergeCell ref="F1548:F1549"/>
    <mergeCell ref="E1550:E1551"/>
    <mergeCell ref="F1550:F1551"/>
    <mergeCell ref="E1552:E1553"/>
    <mergeCell ref="F1552:F1553"/>
    <mergeCell ref="E1554:E1555"/>
    <mergeCell ref="F1554:F1555"/>
    <mergeCell ref="E1556:E1557"/>
    <mergeCell ref="F1556:F1557"/>
    <mergeCell ref="D1603:D1604"/>
    <mergeCell ref="F1603:F1604"/>
    <mergeCell ref="E1579:E1580"/>
    <mergeCell ref="F1579:F1580"/>
    <mergeCell ref="E1581:E1582"/>
    <mergeCell ref="F1581:F1582"/>
    <mergeCell ref="D1584:D1585"/>
    <mergeCell ref="F1584:F1585"/>
    <mergeCell ref="E1586:E1587"/>
    <mergeCell ref="F1586:F1587"/>
    <mergeCell ref="E1588:E1589"/>
    <mergeCell ref="F1588:F1589"/>
    <mergeCell ref="E1569:E1570"/>
    <mergeCell ref="F1569:F1570"/>
    <mergeCell ref="E1571:E1572"/>
    <mergeCell ref="F1571:F1572"/>
    <mergeCell ref="E1573:E1574"/>
    <mergeCell ref="F1573:F1574"/>
    <mergeCell ref="E1575:E1576"/>
    <mergeCell ref="F1575:F1576"/>
    <mergeCell ref="E1577:E1578"/>
    <mergeCell ref="F1577:F1578"/>
    <mergeCell ref="E1605:E1606"/>
    <mergeCell ref="F1605:F1606"/>
    <mergeCell ref="E1607:E1608"/>
    <mergeCell ref="F1607:F1608"/>
    <mergeCell ref="E1609:E1610"/>
    <mergeCell ref="F1609:F1610"/>
    <mergeCell ref="E1611:E1612"/>
    <mergeCell ref="F1611:F1612"/>
    <mergeCell ref="E1613:E1614"/>
    <mergeCell ref="F1613:F1614"/>
    <mergeCell ref="E1590:E1591"/>
    <mergeCell ref="F1590:F1591"/>
    <mergeCell ref="E1592:E1593"/>
    <mergeCell ref="F1592:F1593"/>
    <mergeCell ref="E1594:E1595"/>
    <mergeCell ref="F1594:F1595"/>
    <mergeCell ref="E1596:E1597"/>
    <mergeCell ref="F1596:F1597"/>
    <mergeCell ref="E1626:E1627"/>
    <mergeCell ref="F1626:F1627"/>
    <mergeCell ref="E1628:E1629"/>
    <mergeCell ref="F1628:F1629"/>
    <mergeCell ref="E1630:E1631"/>
    <mergeCell ref="F1630:F1631"/>
    <mergeCell ref="E1632:E1633"/>
    <mergeCell ref="F1632:F1633"/>
    <mergeCell ref="E1634:E1635"/>
    <mergeCell ref="F1634:F1635"/>
    <mergeCell ref="E1615:E1616"/>
    <mergeCell ref="F1615:F1616"/>
    <mergeCell ref="E1617:E1618"/>
    <mergeCell ref="F1617:F1618"/>
    <mergeCell ref="D1620:D1621"/>
    <mergeCell ref="F1620:F1621"/>
    <mergeCell ref="E1622:E1623"/>
    <mergeCell ref="F1622:F1623"/>
    <mergeCell ref="E1624:E1625"/>
    <mergeCell ref="F1624:F1625"/>
    <mergeCell ref="E1647:E1648"/>
    <mergeCell ref="F1647:F1648"/>
    <mergeCell ref="E1649:E1650"/>
    <mergeCell ref="F1649:F1650"/>
    <mergeCell ref="E1651:E1652"/>
    <mergeCell ref="F1651:F1652"/>
    <mergeCell ref="D1658:D1659"/>
    <mergeCell ref="F1658:F1659"/>
    <mergeCell ref="E1660:E1661"/>
    <mergeCell ref="F1660:F1661"/>
    <mergeCell ref="E1636:E1637"/>
    <mergeCell ref="F1636:F1637"/>
    <mergeCell ref="D1639:D1640"/>
    <mergeCell ref="F1639:F1640"/>
    <mergeCell ref="E1641:E1642"/>
    <mergeCell ref="F1641:F1642"/>
    <mergeCell ref="E1643:E1644"/>
    <mergeCell ref="F1643:F1644"/>
    <mergeCell ref="E1645:E1646"/>
    <mergeCell ref="F1645:F1646"/>
    <mergeCell ref="E1672:E1673"/>
    <mergeCell ref="F1672:F1673"/>
    <mergeCell ref="D1675:D1676"/>
    <mergeCell ref="F1675:F1676"/>
    <mergeCell ref="E1677:E1678"/>
    <mergeCell ref="F1677:F1678"/>
    <mergeCell ref="E1679:E1680"/>
    <mergeCell ref="F1679:F1680"/>
    <mergeCell ref="E1681:E1682"/>
    <mergeCell ref="F1681:F1682"/>
    <mergeCell ref="E1662:E1663"/>
    <mergeCell ref="F1662:F1663"/>
    <mergeCell ref="E1664:E1665"/>
    <mergeCell ref="F1664:F1665"/>
    <mergeCell ref="E1666:E1667"/>
    <mergeCell ref="F1666:F1667"/>
    <mergeCell ref="E1668:E1669"/>
    <mergeCell ref="F1668:F1669"/>
    <mergeCell ref="E1670:E1671"/>
    <mergeCell ref="F1670:F1671"/>
    <mergeCell ref="D1694:D1695"/>
    <mergeCell ref="F1694:F1695"/>
    <mergeCell ref="E1696:E1697"/>
    <mergeCell ref="F1696:F1697"/>
    <mergeCell ref="E1698:E1699"/>
    <mergeCell ref="F1698:F1699"/>
    <mergeCell ref="E1700:E1701"/>
    <mergeCell ref="F1700:F1701"/>
    <mergeCell ref="E1702:E1703"/>
    <mergeCell ref="F1702:F1703"/>
    <mergeCell ref="E1683:E1684"/>
    <mergeCell ref="F1683:F1684"/>
    <mergeCell ref="E1685:E1686"/>
    <mergeCell ref="F1685:F1686"/>
    <mergeCell ref="E1687:E1688"/>
    <mergeCell ref="F1687:F1688"/>
    <mergeCell ref="E1689:E1690"/>
    <mergeCell ref="F1689:F1690"/>
    <mergeCell ref="E1691:E1692"/>
    <mergeCell ref="F1691:F1692"/>
    <mergeCell ref="E1719:E1720"/>
    <mergeCell ref="F1719:F1720"/>
    <mergeCell ref="E1721:E1722"/>
    <mergeCell ref="F1721:F1722"/>
    <mergeCell ref="E1723:E1724"/>
    <mergeCell ref="F1723:F1724"/>
    <mergeCell ref="E1725:E1726"/>
    <mergeCell ref="F1725:F1726"/>
    <mergeCell ref="E1727:E1728"/>
    <mergeCell ref="F1727:F1728"/>
    <mergeCell ref="E1704:E1705"/>
    <mergeCell ref="F1704:F1705"/>
    <mergeCell ref="E1706:E1707"/>
    <mergeCell ref="F1706:F1707"/>
    <mergeCell ref="D1713:D1714"/>
    <mergeCell ref="F1713:F1714"/>
    <mergeCell ref="E1715:E1716"/>
    <mergeCell ref="F1715:F1716"/>
    <mergeCell ref="E1717:E1718"/>
    <mergeCell ref="F1717:F1718"/>
    <mergeCell ref="E1740:E1741"/>
    <mergeCell ref="F1740:F1741"/>
    <mergeCell ref="E1742:E1743"/>
    <mergeCell ref="F1742:F1743"/>
    <mergeCell ref="E1744:E1745"/>
    <mergeCell ref="F1744:F1745"/>
    <mergeCell ref="E1746:E1747"/>
    <mergeCell ref="F1746:F1747"/>
    <mergeCell ref="D1749:D1750"/>
    <mergeCell ref="F1749:F1750"/>
    <mergeCell ref="D1730:D1731"/>
    <mergeCell ref="F1730:F1731"/>
    <mergeCell ref="E1732:E1733"/>
    <mergeCell ref="F1732:F1733"/>
    <mergeCell ref="E1734:E1735"/>
    <mergeCell ref="F1734:F1735"/>
    <mergeCell ref="E1736:E1737"/>
    <mergeCell ref="F1736:F1737"/>
    <mergeCell ref="E1738:E1739"/>
    <mergeCell ref="F1738:F1739"/>
    <mergeCell ref="D1785:D1786"/>
    <mergeCell ref="F1785:F1786"/>
    <mergeCell ref="E1761:E1762"/>
    <mergeCell ref="F1761:F1762"/>
    <mergeCell ref="D1768:D1769"/>
    <mergeCell ref="F1768:F1769"/>
    <mergeCell ref="E1770:E1771"/>
    <mergeCell ref="F1770:F1771"/>
    <mergeCell ref="E1772:E1773"/>
    <mergeCell ref="F1772:F1773"/>
    <mergeCell ref="E1774:E1775"/>
    <mergeCell ref="F1774:F1775"/>
    <mergeCell ref="E1751:E1752"/>
    <mergeCell ref="F1751:F1752"/>
    <mergeCell ref="E1753:E1754"/>
    <mergeCell ref="F1753:F1754"/>
    <mergeCell ref="E1755:E1756"/>
    <mergeCell ref="F1755:F1756"/>
    <mergeCell ref="E1757:E1758"/>
    <mergeCell ref="F1757:F1758"/>
    <mergeCell ref="E1759:E1760"/>
    <mergeCell ref="F1759:F1760"/>
    <mergeCell ref="E1787:E1788"/>
    <mergeCell ref="F1787:F1788"/>
    <mergeCell ref="E1789:E1790"/>
    <mergeCell ref="F1789:F1790"/>
    <mergeCell ref="E1791:E1792"/>
    <mergeCell ref="F1791:F1792"/>
    <mergeCell ref="E1793:E1794"/>
    <mergeCell ref="F1793:F1794"/>
    <mergeCell ref="E1795:E1796"/>
    <mergeCell ref="F1795:F1796"/>
    <mergeCell ref="E1776:E1777"/>
    <mergeCell ref="F1776:F1777"/>
    <mergeCell ref="E1778:E1779"/>
    <mergeCell ref="F1778:F1779"/>
    <mergeCell ref="E1780:E1781"/>
    <mergeCell ref="F1780:F1781"/>
    <mergeCell ref="E1782:E1783"/>
    <mergeCell ref="F1782:F1783"/>
    <mergeCell ref="E1808:E1809"/>
    <mergeCell ref="F1808:F1809"/>
    <mergeCell ref="E1810:E1811"/>
    <mergeCell ref="F1810:F1811"/>
    <mergeCell ref="E1812:E1813"/>
    <mergeCell ref="F1812:F1813"/>
    <mergeCell ref="E1814:E1815"/>
    <mergeCell ref="F1814:F1815"/>
    <mergeCell ref="E1816:E1817"/>
    <mergeCell ref="F1816:F1817"/>
    <mergeCell ref="E1797:E1798"/>
    <mergeCell ref="F1797:F1798"/>
    <mergeCell ref="E1799:E1800"/>
    <mergeCell ref="F1799:F1800"/>
    <mergeCell ref="E1801:E1802"/>
    <mergeCell ref="F1801:F1802"/>
    <mergeCell ref="D1804:D1805"/>
    <mergeCell ref="F1804:F1805"/>
    <mergeCell ref="E1806:E1807"/>
    <mergeCell ref="F1806:F1807"/>
    <mergeCell ref="E1833:E1834"/>
    <mergeCell ref="F1833:F1834"/>
    <mergeCell ref="E1835:E1836"/>
    <mergeCell ref="F1835:F1836"/>
    <mergeCell ref="E1837:E1838"/>
    <mergeCell ref="F1837:F1838"/>
    <mergeCell ref="D1840:D1841"/>
    <mergeCell ref="F1840:F1841"/>
    <mergeCell ref="E1842:E1843"/>
    <mergeCell ref="F1842:F1843"/>
    <mergeCell ref="D1823:D1824"/>
    <mergeCell ref="F1823:F1824"/>
    <mergeCell ref="E1825:E1826"/>
    <mergeCell ref="F1825:F1826"/>
    <mergeCell ref="E1827:E1828"/>
    <mergeCell ref="F1827:F1828"/>
    <mergeCell ref="E1829:E1830"/>
    <mergeCell ref="F1829:F1830"/>
    <mergeCell ref="E1831:E1832"/>
    <mergeCell ref="F1831:F1832"/>
    <mergeCell ref="D1878:D1879"/>
    <mergeCell ref="F1878:F1879"/>
    <mergeCell ref="E1854:E1855"/>
    <mergeCell ref="F1854:F1855"/>
    <mergeCell ref="E1856:E1857"/>
    <mergeCell ref="F1856:F1857"/>
    <mergeCell ref="D1859:D1860"/>
    <mergeCell ref="F1859:F1860"/>
    <mergeCell ref="E1861:E1862"/>
    <mergeCell ref="F1861:F1862"/>
    <mergeCell ref="E1863:E1864"/>
    <mergeCell ref="F1863:F1864"/>
    <mergeCell ref="E1844:E1845"/>
    <mergeCell ref="F1844:F1845"/>
    <mergeCell ref="E1846:E1847"/>
    <mergeCell ref="F1846:F1847"/>
    <mergeCell ref="E1848:E1849"/>
    <mergeCell ref="F1848:F1849"/>
    <mergeCell ref="E1850:E1851"/>
    <mergeCell ref="F1850:F1851"/>
    <mergeCell ref="E1852:E1853"/>
    <mergeCell ref="F1852:F1853"/>
    <mergeCell ref="E1880:E1881"/>
    <mergeCell ref="F1880:F1881"/>
    <mergeCell ref="E1882:E1883"/>
    <mergeCell ref="F1882:F1883"/>
    <mergeCell ref="E1884:E1885"/>
    <mergeCell ref="F1884:F1885"/>
    <mergeCell ref="E1886:E1887"/>
    <mergeCell ref="F1886:F1887"/>
    <mergeCell ref="E1888:E1889"/>
    <mergeCell ref="F1888:F1889"/>
    <mergeCell ref="E1865:E1866"/>
    <mergeCell ref="F1865:F1866"/>
    <mergeCell ref="E1867:E1868"/>
    <mergeCell ref="F1867:F1868"/>
    <mergeCell ref="E1869:E1870"/>
    <mergeCell ref="F1869:F1870"/>
    <mergeCell ref="E1871:E1872"/>
    <mergeCell ref="F1871:F1872"/>
    <mergeCell ref="E1901:E1902"/>
    <mergeCell ref="F1901:F1902"/>
    <mergeCell ref="E1903:E1904"/>
    <mergeCell ref="F1903:F1904"/>
    <mergeCell ref="E1905:E1906"/>
    <mergeCell ref="F1905:F1906"/>
    <mergeCell ref="E1907:E1908"/>
    <mergeCell ref="F1907:F1908"/>
    <mergeCell ref="E1909:E1910"/>
    <mergeCell ref="F1909:F1910"/>
    <mergeCell ref="E1890:E1891"/>
    <mergeCell ref="F1890:F1891"/>
    <mergeCell ref="E1892:E1893"/>
    <mergeCell ref="F1892:F1893"/>
    <mergeCell ref="D1895:D1896"/>
    <mergeCell ref="F1895:F1896"/>
    <mergeCell ref="E1897:E1898"/>
    <mergeCell ref="F1897:F1898"/>
    <mergeCell ref="E1899:E1900"/>
    <mergeCell ref="F1899:F1900"/>
    <mergeCell ref="E1922:E1923"/>
    <mergeCell ref="F1922:F1923"/>
    <mergeCell ref="E1924:E1925"/>
    <mergeCell ref="F1924:F1925"/>
    <mergeCell ref="E1926:E1927"/>
    <mergeCell ref="F1926:F1927"/>
    <mergeCell ref="D1933:D1934"/>
    <mergeCell ref="F1933:F1934"/>
    <mergeCell ref="E1935:E1936"/>
    <mergeCell ref="F1935:F1936"/>
    <mergeCell ref="E1911:E1912"/>
    <mergeCell ref="F1911:F1912"/>
    <mergeCell ref="D1914:D1915"/>
    <mergeCell ref="F1914:F1915"/>
    <mergeCell ref="E1916:E1917"/>
    <mergeCell ref="F1916:F1917"/>
    <mergeCell ref="E1918:E1919"/>
    <mergeCell ref="F1918:F1919"/>
    <mergeCell ref="E1920:E1921"/>
    <mergeCell ref="F1920:F1921"/>
    <mergeCell ref="E1947:E1948"/>
    <mergeCell ref="F1947:F1948"/>
    <mergeCell ref="D1950:D1951"/>
    <mergeCell ref="F1950:F1951"/>
    <mergeCell ref="E1952:E1953"/>
    <mergeCell ref="F1952:F1953"/>
    <mergeCell ref="E1954:E1955"/>
    <mergeCell ref="F1954:F1955"/>
    <mergeCell ref="E1956:E1957"/>
    <mergeCell ref="F1956:F1957"/>
    <mergeCell ref="E1937:E1938"/>
    <mergeCell ref="F1937:F1938"/>
    <mergeCell ref="E1939:E1940"/>
    <mergeCell ref="F1939:F1940"/>
    <mergeCell ref="E1941:E1942"/>
    <mergeCell ref="F1941:F1942"/>
    <mergeCell ref="E1943:E1944"/>
    <mergeCell ref="F1943:F1944"/>
    <mergeCell ref="E1945:E1946"/>
    <mergeCell ref="F1945:F1946"/>
    <mergeCell ref="D1969:D1970"/>
    <mergeCell ref="F1969:F1970"/>
    <mergeCell ref="E1971:E1972"/>
    <mergeCell ref="F1971:F1972"/>
    <mergeCell ref="E1973:E1974"/>
    <mergeCell ref="F1973:F1974"/>
    <mergeCell ref="E1975:E1976"/>
    <mergeCell ref="F1975:F1976"/>
    <mergeCell ref="E1977:E1978"/>
    <mergeCell ref="F1977:F1978"/>
    <mergeCell ref="E1958:E1959"/>
    <mergeCell ref="F1958:F1959"/>
    <mergeCell ref="E1960:E1961"/>
    <mergeCell ref="F1960:F1961"/>
    <mergeCell ref="E1962:E1963"/>
    <mergeCell ref="F1962:F1963"/>
    <mergeCell ref="E1964:E1965"/>
    <mergeCell ref="F1964:F1965"/>
    <mergeCell ref="E1966:E1967"/>
    <mergeCell ref="F1966:F1967"/>
    <mergeCell ref="E1994:E1995"/>
    <mergeCell ref="F1994:F1995"/>
    <mergeCell ref="E1996:E1997"/>
    <mergeCell ref="F1996:F1997"/>
    <mergeCell ref="E1998:E1999"/>
    <mergeCell ref="F1998:F1999"/>
    <mergeCell ref="E2000:E2001"/>
    <mergeCell ref="F2000:F2001"/>
    <mergeCell ref="E2002:E2003"/>
    <mergeCell ref="F2002:F2003"/>
    <mergeCell ref="E1979:E1980"/>
    <mergeCell ref="F1979:F1980"/>
    <mergeCell ref="E1981:E1982"/>
    <mergeCell ref="F1981:F1982"/>
    <mergeCell ref="D1988:D1989"/>
    <mergeCell ref="F1988:F1989"/>
    <mergeCell ref="E1990:E1991"/>
    <mergeCell ref="F1990:F1991"/>
    <mergeCell ref="E1992:E1993"/>
    <mergeCell ref="F1992:F1993"/>
    <mergeCell ref="E2015:E2016"/>
    <mergeCell ref="F2015:F2016"/>
    <mergeCell ref="E2017:E2018"/>
    <mergeCell ref="F2017:F2018"/>
    <mergeCell ref="E2019:E2020"/>
    <mergeCell ref="F2019:F2020"/>
    <mergeCell ref="E2021:E2022"/>
    <mergeCell ref="F2021:F2022"/>
    <mergeCell ref="D2024:D2025"/>
    <mergeCell ref="F2024:F2025"/>
    <mergeCell ref="D2005:D2006"/>
    <mergeCell ref="F2005:F2006"/>
    <mergeCell ref="E2007:E2008"/>
    <mergeCell ref="F2007:F2008"/>
    <mergeCell ref="E2009:E2010"/>
    <mergeCell ref="F2009:F2010"/>
    <mergeCell ref="E2011:E2012"/>
    <mergeCell ref="F2011:F2012"/>
    <mergeCell ref="E2013:E2014"/>
    <mergeCell ref="F2013:F2014"/>
    <mergeCell ref="D2060:D2061"/>
    <mergeCell ref="F2060:F2061"/>
    <mergeCell ref="E2036:E2037"/>
    <mergeCell ref="F2036:F2037"/>
    <mergeCell ref="D2043:D2044"/>
    <mergeCell ref="F2043:F2044"/>
    <mergeCell ref="E2045:E2046"/>
    <mergeCell ref="F2045:F2046"/>
    <mergeCell ref="E2047:E2048"/>
    <mergeCell ref="F2047:F2048"/>
    <mergeCell ref="E2049:E2050"/>
    <mergeCell ref="F2049:F2050"/>
    <mergeCell ref="E2026:E2027"/>
    <mergeCell ref="F2026:F2027"/>
    <mergeCell ref="E2028:E2029"/>
    <mergeCell ref="F2028:F2029"/>
    <mergeCell ref="E2030:E2031"/>
    <mergeCell ref="F2030:F2031"/>
    <mergeCell ref="E2032:E2033"/>
    <mergeCell ref="F2032:F2033"/>
    <mergeCell ref="E2034:E2035"/>
    <mergeCell ref="F2034:F2035"/>
    <mergeCell ref="E2062:E2063"/>
    <mergeCell ref="F2062:F2063"/>
    <mergeCell ref="E2064:E2065"/>
    <mergeCell ref="F2064:F2065"/>
    <mergeCell ref="E2066:E2067"/>
    <mergeCell ref="F2066:F2067"/>
    <mergeCell ref="E2068:E2069"/>
    <mergeCell ref="F2068:F2069"/>
    <mergeCell ref="E2070:E2071"/>
    <mergeCell ref="F2070:F2071"/>
    <mergeCell ref="E2051:E2052"/>
    <mergeCell ref="F2051:F2052"/>
    <mergeCell ref="E2053:E2054"/>
    <mergeCell ref="F2053:F2054"/>
    <mergeCell ref="E2055:E2056"/>
    <mergeCell ref="F2055:F2056"/>
    <mergeCell ref="E2057:E2058"/>
    <mergeCell ref="F2057:F2058"/>
    <mergeCell ref="E2083:E2084"/>
    <mergeCell ref="F2083:F2084"/>
    <mergeCell ref="E2085:E2086"/>
    <mergeCell ref="F2085:F2086"/>
    <mergeCell ref="E2087:E2088"/>
    <mergeCell ref="F2087:F2088"/>
    <mergeCell ref="E2089:E2090"/>
    <mergeCell ref="F2089:F2090"/>
    <mergeCell ref="E2091:E2092"/>
    <mergeCell ref="F2091:F2092"/>
    <mergeCell ref="E2072:E2073"/>
    <mergeCell ref="F2072:F2073"/>
    <mergeCell ref="E2074:E2075"/>
    <mergeCell ref="F2074:F2075"/>
    <mergeCell ref="E2076:E2077"/>
    <mergeCell ref="F2076:F2077"/>
    <mergeCell ref="D2079:D2080"/>
    <mergeCell ref="F2079:F2080"/>
    <mergeCell ref="E2081:E2082"/>
    <mergeCell ref="F2081:F2082"/>
    <mergeCell ref="E2108:E2109"/>
    <mergeCell ref="F2108:F2109"/>
    <mergeCell ref="E2110:E2111"/>
    <mergeCell ref="F2110:F2111"/>
    <mergeCell ref="E2112:E2113"/>
    <mergeCell ref="F2112:F2113"/>
    <mergeCell ref="D2115:D2116"/>
    <mergeCell ref="F2115:F2116"/>
    <mergeCell ref="E2117:E2118"/>
    <mergeCell ref="F2117:F2118"/>
    <mergeCell ref="D2098:D2099"/>
    <mergeCell ref="F2098:F2099"/>
    <mergeCell ref="E2100:E2101"/>
    <mergeCell ref="F2100:F2101"/>
    <mergeCell ref="E2102:E2103"/>
    <mergeCell ref="F2102:F2103"/>
    <mergeCell ref="E2104:E2105"/>
    <mergeCell ref="F2104:F2105"/>
    <mergeCell ref="E2106:E2107"/>
    <mergeCell ref="F2106:F2107"/>
    <mergeCell ref="D2153:D2154"/>
    <mergeCell ref="F2153:F2154"/>
    <mergeCell ref="E2129:E2130"/>
    <mergeCell ref="F2129:F2130"/>
    <mergeCell ref="E2131:E2132"/>
    <mergeCell ref="F2131:F2132"/>
    <mergeCell ref="D2134:D2135"/>
    <mergeCell ref="F2134:F2135"/>
    <mergeCell ref="E2136:E2137"/>
    <mergeCell ref="F2136:F2137"/>
    <mergeCell ref="E2138:E2139"/>
    <mergeCell ref="F2138:F2139"/>
    <mergeCell ref="E2119:E2120"/>
    <mergeCell ref="F2119:F2120"/>
    <mergeCell ref="E2121:E2122"/>
    <mergeCell ref="F2121:F2122"/>
    <mergeCell ref="E2123:E2124"/>
    <mergeCell ref="F2123:F2124"/>
    <mergeCell ref="E2125:E2126"/>
    <mergeCell ref="F2125:F2126"/>
    <mergeCell ref="E2127:E2128"/>
    <mergeCell ref="F2127:F2128"/>
    <mergeCell ref="E2155:E2156"/>
    <mergeCell ref="F2155:F2156"/>
    <mergeCell ref="E2157:E2158"/>
    <mergeCell ref="F2157:F2158"/>
    <mergeCell ref="E2159:E2160"/>
    <mergeCell ref="F2159:F2160"/>
    <mergeCell ref="E2161:E2162"/>
    <mergeCell ref="F2161:F2162"/>
    <mergeCell ref="E2163:E2164"/>
    <mergeCell ref="F2163:F2164"/>
    <mergeCell ref="E2140:E2141"/>
    <mergeCell ref="F2140:F2141"/>
    <mergeCell ref="E2142:E2143"/>
    <mergeCell ref="F2142:F2143"/>
    <mergeCell ref="E2144:E2145"/>
    <mergeCell ref="F2144:F2145"/>
    <mergeCell ref="E2146:E2147"/>
    <mergeCell ref="F2146:F2147"/>
    <mergeCell ref="E2176:E2177"/>
    <mergeCell ref="F2176:F2177"/>
    <mergeCell ref="E2178:E2179"/>
    <mergeCell ref="F2178:F2179"/>
    <mergeCell ref="E2180:E2181"/>
    <mergeCell ref="F2180:F2181"/>
    <mergeCell ref="E2182:E2183"/>
    <mergeCell ref="F2182:F2183"/>
    <mergeCell ref="E2184:E2185"/>
    <mergeCell ref="F2184:F2185"/>
    <mergeCell ref="E2165:E2166"/>
    <mergeCell ref="F2165:F2166"/>
    <mergeCell ref="E2167:E2168"/>
    <mergeCell ref="F2167:F2168"/>
    <mergeCell ref="D2170:D2171"/>
    <mergeCell ref="F2170:F2171"/>
    <mergeCell ref="E2172:E2173"/>
    <mergeCell ref="F2172:F2173"/>
    <mergeCell ref="E2174:E2175"/>
    <mergeCell ref="F2174:F2175"/>
    <mergeCell ref="E2197:E2198"/>
    <mergeCell ref="F2197:F2198"/>
    <mergeCell ref="E2199:E2200"/>
    <mergeCell ref="F2199:F2200"/>
    <mergeCell ref="E2201:E2202"/>
    <mergeCell ref="F2201:F2202"/>
    <mergeCell ref="D2208:D2209"/>
    <mergeCell ref="F2208:F2209"/>
    <mergeCell ref="E2210:E2211"/>
    <mergeCell ref="F2210:F2211"/>
    <mergeCell ref="E2186:E2187"/>
    <mergeCell ref="F2186:F2187"/>
    <mergeCell ref="D2189:D2190"/>
    <mergeCell ref="F2189:F2190"/>
    <mergeCell ref="E2191:E2192"/>
    <mergeCell ref="F2191:F2192"/>
    <mergeCell ref="E2193:E2194"/>
    <mergeCell ref="F2193:F2194"/>
    <mergeCell ref="E2195:E2196"/>
    <mergeCell ref="F2195:F2196"/>
    <mergeCell ref="E2222:E2223"/>
    <mergeCell ref="F2222:F2223"/>
    <mergeCell ref="D2225:D2226"/>
    <mergeCell ref="F2225:F2226"/>
    <mergeCell ref="E2227:E2228"/>
    <mergeCell ref="F2227:F2228"/>
    <mergeCell ref="E2229:E2230"/>
    <mergeCell ref="F2229:F2230"/>
    <mergeCell ref="E2231:E2232"/>
    <mergeCell ref="F2231:F2232"/>
    <mergeCell ref="E2212:E2213"/>
    <mergeCell ref="F2212:F2213"/>
    <mergeCell ref="E2214:E2215"/>
    <mergeCell ref="F2214:F2215"/>
    <mergeCell ref="E2216:E2217"/>
    <mergeCell ref="F2216:F2217"/>
    <mergeCell ref="E2218:E2219"/>
    <mergeCell ref="F2218:F2219"/>
    <mergeCell ref="E2220:E2221"/>
    <mergeCell ref="F2220:F2221"/>
    <mergeCell ref="E2254:E2255"/>
    <mergeCell ref="F2254:F2255"/>
    <mergeCell ref="E2256:E2257"/>
    <mergeCell ref="F2256:F2257"/>
    <mergeCell ref="D2244:D2245"/>
    <mergeCell ref="F2244:F2245"/>
    <mergeCell ref="E2246:E2247"/>
    <mergeCell ref="F2246:F2247"/>
    <mergeCell ref="E2248:E2249"/>
    <mergeCell ref="F2248:F2249"/>
    <mergeCell ref="E2250:E2251"/>
    <mergeCell ref="F2250:F2251"/>
    <mergeCell ref="E2252:E2253"/>
    <mergeCell ref="F2252:F2253"/>
    <mergeCell ref="E2233:E2234"/>
    <mergeCell ref="F2233:F2234"/>
    <mergeCell ref="E2235:E2236"/>
    <mergeCell ref="F2235:F2236"/>
    <mergeCell ref="E2237:E2238"/>
    <mergeCell ref="F2237:F2238"/>
    <mergeCell ref="E2239:E2240"/>
    <mergeCell ref="F2239:F2240"/>
    <mergeCell ref="E2241:E2242"/>
    <mergeCell ref="F2241:F2242"/>
  </mergeCells>
  <hyperlinks>
    <hyperlink ref="D4" r:id="rId1" xr:uid="{CEEF7A20-2BE7-9B47-BB95-B8CCBAF94CB6}"/>
    <hyperlink ref="D61" r:id="rId2" xr:uid="{273BEA70-4EB0-224E-BFE4-D32FA2A2A3D9}"/>
    <hyperlink ref="D116" r:id="rId3" xr:uid="{8C6C1693-3B52-1948-85D0-CF4DD01CF7C1}"/>
    <hyperlink ref="D171" r:id="rId4" xr:uid="{8E3990BC-749B-D245-AA4C-994BCBFC6F36}"/>
    <hyperlink ref="D226" r:id="rId5" xr:uid="{135E11FD-B7E9-524A-800B-0CD9A5FC12CC}"/>
    <hyperlink ref="D281" r:id="rId6" xr:uid="{B4617F23-7409-5146-8C7D-98CA105CF300}"/>
    <hyperlink ref="D336" r:id="rId7" xr:uid="{DEABB52B-05A0-854D-9DED-0B741F214C13}"/>
    <hyperlink ref="D391" r:id="rId8" xr:uid="{0990AF4C-B303-6848-A935-2DF148FF5735}"/>
    <hyperlink ref="D446" r:id="rId9" xr:uid="{CFF9B1E9-471B-9542-AC5F-074878BBE09C}"/>
    <hyperlink ref="D501" r:id="rId10" xr:uid="{A002ECEF-6BA8-1C46-8745-A42901787417}"/>
    <hyperlink ref="D556" r:id="rId11" xr:uid="{0728CF10-0B69-214A-A7DF-F036F26A95B0}"/>
    <hyperlink ref="D611" r:id="rId12" xr:uid="{8D2D0153-6340-974C-8C14-DC2955589C33}"/>
    <hyperlink ref="D666" r:id="rId13" xr:uid="{3C62EA15-8039-8547-A00C-A1A4F91FFBB9}"/>
    <hyperlink ref="D721" r:id="rId14" xr:uid="{09B30EBB-0431-234D-B705-CA6E9094A3E6}"/>
    <hyperlink ref="D776" r:id="rId15" xr:uid="{49B950BC-FA09-274C-878B-76C14C377ADF}"/>
    <hyperlink ref="D831" r:id="rId16" xr:uid="{78D5A595-93C0-F346-8213-53FBD0CBAD0E}"/>
    <hyperlink ref="D886" r:id="rId17" xr:uid="{959E770C-D2F6-7049-92FB-52A2EA832F75}"/>
    <hyperlink ref="D941" r:id="rId18" xr:uid="{05745E86-577E-4847-B17A-324B82893A79}"/>
    <hyperlink ref="D996" r:id="rId19" xr:uid="{14DA5B7F-1A25-C54C-B4FB-B415EC34279F}"/>
    <hyperlink ref="D1051" r:id="rId20" xr:uid="{D6336A48-6CE3-8246-8ED2-DB7B8B84DFD8}"/>
    <hyperlink ref="D1106" r:id="rId21" xr:uid="{634F976E-D9C0-1542-9020-A989F7A0867A}"/>
    <hyperlink ref="D1161" r:id="rId22" xr:uid="{04E33DF0-0787-D34D-8554-FB1D42F949E5}"/>
    <hyperlink ref="D1216" r:id="rId23" xr:uid="{DDB97F56-891F-2F4C-9E4E-2888CE8F97C2}"/>
    <hyperlink ref="D1271" r:id="rId24" xr:uid="{9E48988A-A4B8-3F4D-AD37-A550F54E3610}"/>
    <hyperlink ref="D1326" r:id="rId25" xr:uid="{9B167705-FEDC-BE46-A79E-4F9FEC1FC014}"/>
    <hyperlink ref="D1381" r:id="rId26" xr:uid="{4F9450F5-DA1B-C84F-9043-E0E663CD2404}"/>
    <hyperlink ref="D1436" r:id="rId27" xr:uid="{2521BD93-2E99-184D-A342-42BAC7B0B5DA}"/>
    <hyperlink ref="D1491" r:id="rId28" xr:uid="{6E852C8A-4D58-1C41-9AB3-A1FE729A996C}"/>
    <hyperlink ref="D1546" r:id="rId29" xr:uid="{168C9BFF-D248-364C-92CB-BE9D12184EB1}"/>
    <hyperlink ref="D1601" r:id="rId30" xr:uid="{83C5651D-104B-9244-B655-B9E079424B50}"/>
    <hyperlink ref="D1656" r:id="rId31" xr:uid="{CF4CCF4E-B2D4-2C40-ADE9-5683ECC0F40D}"/>
    <hyperlink ref="D1766" r:id="rId32" xr:uid="{219AD1E6-B325-1E49-AA97-D7EC641E3FE3}"/>
    <hyperlink ref="D1821" r:id="rId33" xr:uid="{7A1642A9-6004-E742-94C4-94BA44815647}"/>
    <hyperlink ref="D1876" r:id="rId34" xr:uid="{6EE9914E-48FF-B74E-B9FB-E24D5ED35258}"/>
    <hyperlink ref="D1931" r:id="rId35" xr:uid="{79D320DA-2465-DD49-9426-12EA247A7DAE}"/>
    <hyperlink ref="D1986" r:id="rId36" xr:uid="{91D4D276-59FD-6A42-8402-92F0B5A6F2C1}"/>
    <hyperlink ref="D2041" r:id="rId37" xr:uid="{182BD119-DBFB-B943-96E4-18E0BB786C99}"/>
    <hyperlink ref="D2096" r:id="rId38" xr:uid="{4A0A7B3D-FB51-0148-9678-8409EB526B74}"/>
    <hyperlink ref="D2151" r:id="rId39" xr:uid="{78A1A2A7-E154-D645-9193-F00F6F54444F}"/>
    <hyperlink ref="D2206" r:id="rId40" xr:uid="{758CAE64-061A-9244-95C8-F8860A5E795C}"/>
    <hyperlink ref="D2261" r:id="rId41" xr:uid="{6DD01179-967D-454D-B9B6-3A1D670271D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0802D-5FD8-9042-A208-102A7149BA2D}">
  <dimension ref="A1:J770"/>
  <sheetViews>
    <sheetView topLeftCell="D1" workbookViewId="0">
      <selection activeCell="S22" sqref="S22"/>
    </sheetView>
  </sheetViews>
  <sheetFormatPr baseColWidth="10" defaultRowHeight="16"/>
  <cols>
    <col min="3" max="3" width="34.6640625" bestFit="1" customWidth="1"/>
    <col min="4" max="4" width="8.1640625" bestFit="1" customWidth="1"/>
    <col min="5" max="5" width="7.1640625" bestFit="1" customWidth="1"/>
    <col min="6" max="6" width="7.83203125" bestFit="1" customWidth="1"/>
    <col min="7" max="7" width="7.33203125" bestFit="1" customWidth="1"/>
    <col min="8" max="8" width="8.33203125" bestFit="1" customWidth="1"/>
    <col min="9" max="9" width="8" bestFit="1" customWidth="1"/>
    <col min="10" max="10" width="6.5" bestFit="1" customWidth="1"/>
  </cols>
  <sheetData>
    <row r="1" spans="1:10">
      <c r="A1" s="1" t="s">
        <v>278</v>
      </c>
    </row>
    <row r="3" spans="1:10" ht="19">
      <c r="C3" s="30" t="s">
        <v>279</v>
      </c>
    </row>
    <row r="5" spans="1:10" ht="17" customHeight="1">
      <c r="C5" s="136" t="s">
        <v>155</v>
      </c>
      <c r="D5" s="136" t="s">
        <v>8</v>
      </c>
      <c r="E5" s="136"/>
      <c r="F5" s="137"/>
      <c r="G5" s="137" t="s">
        <v>9</v>
      </c>
      <c r="H5" s="137" t="s">
        <v>156</v>
      </c>
      <c r="I5" s="137" t="s">
        <v>647</v>
      </c>
      <c r="J5" s="137" t="s">
        <v>4</v>
      </c>
    </row>
    <row r="6" spans="1:10" ht="17">
      <c r="C6" s="50" t="s">
        <v>284</v>
      </c>
      <c r="D6" s="139">
        <v>142.63</v>
      </c>
      <c r="E6" s="139"/>
      <c r="F6" s="140">
        <v>-4.5199999999999996</v>
      </c>
      <c r="G6" s="141">
        <v>-3.0700000000000002E-2</v>
      </c>
      <c r="H6" s="141">
        <v>1.3244</v>
      </c>
      <c r="I6" s="140" t="s">
        <v>1625</v>
      </c>
      <c r="J6" s="150">
        <v>45292</v>
      </c>
    </row>
    <row r="7" spans="1:10" ht="17">
      <c r="C7" s="50" t="s">
        <v>158</v>
      </c>
      <c r="D7" s="139">
        <v>222.83</v>
      </c>
      <c r="E7" s="139"/>
      <c r="F7" s="140">
        <v>-0.49</v>
      </c>
      <c r="G7" s="141">
        <v>-2.2000000000000001E-3</v>
      </c>
      <c r="H7" s="141">
        <v>0.1457</v>
      </c>
      <c r="I7" s="140" t="s">
        <v>1626</v>
      </c>
      <c r="J7" s="150">
        <v>45292</v>
      </c>
    </row>
    <row r="8" spans="1:10" ht="17">
      <c r="C8" s="50" t="s">
        <v>160</v>
      </c>
      <c r="D8" s="139">
        <v>442.42</v>
      </c>
      <c r="E8" s="139"/>
      <c r="F8" s="140">
        <v>-3.99</v>
      </c>
      <c r="G8" s="141">
        <v>-8.8999999999999999E-3</v>
      </c>
      <c r="H8" s="141">
        <v>9.9000000000000005E-2</v>
      </c>
      <c r="I8" s="140" t="s">
        <v>1556</v>
      </c>
      <c r="J8" s="150">
        <v>45292</v>
      </c>
    </row>
    <row r="9" spans="1:10" ht="17">
      <c r="C9" s="50" t="s">
        <v>218</v>
      </c>
      <c r="D9" s="139">
        <v>233.4</v>
      </c>
      <c r="E9" s="139"/>
      <c r="F9" s="140">
        <v>-1.97</v>
      </c>
      <c r="G9" s="141">
        <v>-8.3999999999999995E-3</v>
      </c>
      <c r="H9" s="141">
        <v>0.4879</v>
      </c>
      <c r="I9" s="140" t="s">
        <v>1627</v>
      </c>
      <c r="J9" s="150">
        <v>45292</v>
      </c>
    </row>
    <row r="10" spans="1:10" ht="17">
      <c r="C10" s="50" t="s">
        <v>1387</v>
      </c>
      <c r="D10" s="139">
        <v>645.44000000000005</v>
      </c>
      <c r="E10" s="139"/>
      <c r="F10" s="140">
        <v>9.2200000000000006</v>
      </c>
      <c r="G10" s="141">
        <v>1.4500000000000001E-2</v>
      </c>
      <c r="H10" s="141">
        <v>0.64159999999999995</v>
      </c>
      <c r="I10" s="140" t="s">
        <v>1628</v>
      </c>
      <c r="J10" s="150">
        <v>45292</v>
      </c>
    </row>
    <row r="11" spans="1:10" ht="17">
      <c r="C11" s="50" t="s">
        <v>217</v>
      </c>
      <c r="D11" s="139">
        <v>408.66</v>
      </c>
      <c r="E11" s="139"/>
      <c r="F11" s="140">
        <v>-3.33</v>
      </c>
      <c r="G11" s="141">
        <v>-8.0999999999999996E-3</v>
      </c>
      <c r="H11" s="141">
        <v>0.96630000000000005</v>
      </c>
      <c r="I11" s="140" t="s">
        <v>1629</v>
      </c>
      <c r="J11" s="150">
        <v>45292</v>
      </c>
    </row>
    <row r="12" spans="1:10" ht="17">
      <c r="C12" s="50" t="s">
        <v>1388</v>
      </c>
      <c r="D12" s="139">
        <v>243.25</v>
      </c>
      <c r="E12" s="139"/>
      <c r="F12" s="140">
        <v>3.02</v>
      </c>
      <c r="G12" s="141">
        <v>1.26E-2</v>
      </c>
      <c r="H12" s="141">
        <v>0.97760000000000002</v>
      </c>
      <c r="I12" s="140" t="s">
        <v>1284</v>
      </c>
      <c r="J12" s="150">
        <v>45292</v>
      </c>
    </row>
    <row r="13" spans="1:10" ht="17">
      <c r="C13" s="50" t="s">
        <v>283</v>
      </c>
      <c r="D13" s="139">
        <v>201.98</v>
      </c>
      <c r="E13" s="139"/>
      <c r="F13" s="140">
        <v>2.5</v>
      </c>
      <c r="G13" s="141">
        <v>1.2500000000000001E-2</v>
      </c>
      <c r="H13" s="141">
        <v>0.34339999999999998</v>
      </c>
      <c r="I13" s="140" t="s">
        <v>1506</v>
      </c>
      <c r="J13" s="150">
        <v>45292</v>
      </c>
    </row>
    <row r="14" spans="1:10" ht="17" customHeight="1">
      <c r="C14" s="50" t="s">
        <v>170</v>
      </c>
      <c r="D14" s="139">
        <v>264.06</v>
      </c>
      <c r="E14" s="139"/>
      <c r="F14" s="140">
        <v>-1.57</v>
      </c>
      <c r="G14" s="141">
        <v>-5.8999999999999999E-3</v>
      </c>
      <c r="H14" s="141">
        <v>0.54869999999999997</v>
      </c>
      <c r="I14" s="140" t="s">
        <v>1630</v>
      </c>
      <c r="J14" s="150">
        <v>45292</v>
      </c>
    </row>
    <row r="15" spans="1:10" ht="17" customHeight="1">
      <c r="C15" s="50" t="s">
        <v>168</v>
      </c>
      <c r="D15" s="139">
        <v>94.63</v>
      </c>
      <c r="E15" s="139"/>
      <c r="F15" s="140">
        <v>0.86</v>
      </c>
      <c r="G15" s="141">
        <v>9.1999999999999998E-3</v>
      </c>
      <c r="H15" s="141">
        <v>0.74339999999999995</v>
      </c>
      <c r="I15" s="140" t="s">
        <v>1631</v>
      </c>
      <c r="J15" s="150">
        <v>45292</v>
      </c>
    </row>
    <row r="16" spans="1:10" ht="17" customHeight="1">
      <c r="C16" s="50" t="s">
        <v>286</v>
      </c>
      <c r="D16" s="139">
        <v>787.28</v>
      </c>
      <c r="E16" s="139"/>
      <c r="F16" s="140">
        <v>21.08</v>
      </c>
      <c r="G16" s="141">
        <v>2.75E-2</v>
      </c>
      <c r="H16" s="141">
        <v>0.25440000000000002</v>
      </c>
      <c r="I16" s="140" t="s">
        <v>1632</v>
      </c>
      <c r="J16" s="150">
        <v>45292</v>
      </c>
    </row>
    <row r="17" spans="3:10" ht="17" customHeight="1">
      <c r="C17" s="50" t="s">
        <v>166</v>
      </c>
      <c r="D17" s="139">
        <v>330.01</v>
      </c>
      <c r="E17" s="139"/>
      <c r="F17" s="140">
        <v>1.91</v>
      </c>
      <c r="G17" s="141">
        <v>5.7999999999999996E-3</v>
      </c>
      <c r="H17" s="141">
        <v>0.21060000000000001</v>
      </c>
      <c r="I17" s="140" t="s">
        <v>1633</v>
      </c>
      <c r="J17" s="150">
        <v>45292</v>
      </c>
    </row>
    <row r="18" spans="3:10" ht="17" customHeight="1">
      <c r="C18" s="50" t="s">
        <v>1305</v>
      </c>
      <c r="D18" s="139">
        <v>463.09</v>
      </c>
      <c r="E18" s="139"/>
      <c r="F18" s="140">
        <v>3.37</v>
      </c>
      <c r="G18" s="141">
        <v>7.3000000000000001E-3</v>
      </c>
      <c r="H18" s="141">
        <v>0.22969999999999999</v>
      </c>
      <c r="I18" s="140" t="s">
        <v>1634</v>
      </c>
      <c r="J18" s="150">
        <v>45292</v>
      </c>
    </row>
    <row r="19" spans="3:10" ht="17" customHeight="1">
      <c r="C19" s="50" t="s">
        <v>295</v>
      </c>
      <c r="D19" s="139">
        <v>182.22</v>
      </c>
      <c r="E19" s="139"/>
      <c r="F19" s="140">
        <v>-3.99</v>
      </c>
      <c r="G19" s="141">
        <v>-2.1399999999999999E-2</v>
      </c>
      <c r="H19" s="141">
        <v>0.59409999999999996</v>
      </c>
      <c r="I19" s="140" t="s">
        <v>1635</v>
      </c>
      <c r="J19" s="150">
        <v>45292</v>
      </c>
    </row>
    <row r="20" spans="3:10" ht="17" customHeight="1">
      <c r="C20" s="50" t="s">
        <v>288</v>
      </c>
      <c r="D20" s="139">
        <v>533.89</v>
      </c>
      <c r="E20" s="139"/>
      <c r="F20" s="140">
        <v>0.13</v>
      </c>
      <c r="G20" s="141">
        <v>2.0000000000000001E-4</v>
      </c>
      <c r="H20" s="141">
        <v>0.2223</v>
      </c>
      <c r="I20" s="140" t="s">
        <v>1636</v>
      </c>
      <c r="J20" s="150">
        <v>45292</v>
      </c>
    </row>
    <row r="21" spans="3:10" ht="17" customHeight="1">
      <c r="C21" s="50" t="s">
        <v>162</v>
      </c>
      <c r="D21" s="139">
        <v>533.37</v>
      </c>
      <c r="E21" s="139"/>
      <c r="F21" s="140">
        <v>4.4000000000000004</v>
      </c>
      <c r="G21" s="141">
        <v>8.3000000000000001E-3</v>
      </c>
      <c r="H21" s="141">
        <v>3.9199999999999999E-2</v>
      </c>
      <c r="I21" s="140" t="s">
        <v>1637</v>
      </c>
      <c r="J21" s="150">
        <v>45292</v>
      </c>
    </row>
    <row r="22" spans="3:10" ht="17" customHeight="1">
      <c r="C22" s="50" t="s">
        <v>313</v>
      </c>
      <c r="D22" s="139">
        <v>973.95</v>
      </c>
      <c r="E22" s="139"/>
      <c r="F22" s="140">
        <v>-10.57</v>
      </c>
      <c r="G22" s="141">
        <v>-1.0699999999999999E-2</v>
      </c>
      <c r="H22" s="141">
        <v>0.78749999999999998</v>
      </c>
      <c r="I22" s="140" t="s">
        <v>1638</v>
      </c>
      <c r="J22" s="150">
        <v>45292</v>
      </c>
    </row>
    <row r="23" spans="3:10" ht="17" customHeight="1">
      <c r="C23" s="50" t="s">
        <v>219</v>
      </c>
      <c r="D23" s="139">
        <v>108.95</v>
      </c>
      <c r="E23" s="139"/>
      <c r="F23" s="140">
        <v>-1.1499999999999999</v>
      </c>
      <c r="G23" s="141">
        <v>-1.04E-2</v>
      </c>
      <c r="H23" s="141">
        <v>6.6799999999999998E-2</v>
      </c>
      <c r="I23" s="140" t="s">
        <v>1639</v>
      </c>
      <c r="J23" s="150">
        <v>45292</v>
      </c>
    </row>
    <row r="24" spans="3:10" ht="17" customHeight="1">
      <c r="C24" s="50" t="s">
        <v>297</v>
      </c>
      <c r="D24" s="139">
        <v>935.51</v>
      </c>
      <c r="E24" s="139"/>
      <c r="F24" s="140">
        <v>-7.15</v>
      </c>
      <c r="G24" s="141">
        <v>-7.6E-3</v>
      </c>
      <c r="H24" s="141">
        <v>0.36270000000000002</v>
      </c>
      <c r="I24" s="140" t="s">
        <v>1640</v>
      </c>
      <c r="J24" s="150">
        <v>45292</v>
      </c>
    </row>
    <row r="25" spans="3:10" ht="17" customHeight="1">
      <c r="C25" s="50" t="s">
        <v>176</v>
      </c>
      <c r="D25" s="139">
        <v>414.16</v>
      </c>
      <c r="E25" s="139"/>
      <c r="F25" s="140">
        <v>-0.31</v>
      </c>
      <c r="G25" s="141">
        <v>-6.9999999999999999E-4</v>
      </c>
      <c r="H25" s="141">
        <v>0.18</v>
      </c>
      <c r="I25" s="140" t="s">
        <v>1641</v>
      </c>
      <c r="J25" s="150">
        <v>45292</v>
      </c>
    </row>
    <row r="26" spans="3:10" ht="17" customHeight="1">
      <c r="C26" s="50" t="s">
        <v>172</v>
      </c>
      <c r="D26" s="139">
        <v>164.67</v>
      </c>
      <c r="E26" s="139"/>
      <c r="F26" s="140">
        <v>-1.52</v>
      </c>
      <c r="G26" s="141">
        <v>-9.1000000000000004E-3</v>
      </c>
      <c r="H26" s="141">
        <v>8.2500000000000004E-2</v>
      </c>
      <c r="I26" s="140" t="s">
        <v>1642</v>
      </c>
      <c r="J26" s="150">
        <v>45292</v>
      </c>
    </row>
    <row r="27" spans="3:10" ht="17" customHeight="1">
      <c r="C27" s="50" t="s">
        <v>290</v>
      </c>
      <c r="D27" s="139">
        <v>46.59</v>
      </c>
      <c r="E27" s="139"/>
      <c r="F27" s="140">
        <v>0.17</v>
      </c>
      <c r="G27" s="141">
        <v>3.7000000000000002E-3</v>
      </c>
      <c r="H27" s="141">
        <v>0.41270000000000001</v>
      </c>
      <c r="I27" s="140" t="s">
        <v>1643</v>
      </c>
      <c r="J27" s="150">
        <v>45292</v>
      </c>
    </row>
    <row r="28" spans="3:10" ht="17" customHeight="1">
      <c r="C28" s="50" t="s">
        <v>164</v>
      </c>
      <c r="D28" s="139">
        <v>146.83000000000001</v>
      </c>
      <c r="E28" s="139"/>
      <c r="F28" s="140">
        <v>0.28000000000000003</v>
      </c>
      <c r="G28" s="141">
        <v>1.9E-3</v>
      </c>
      <c r="H28" s="141">
        <v>-7.6300000000000007E-2</v>
      </c>
      <c r="I28" s="140" t="s">
        <v>1644</v>
      </c>
      <c r="J28" s="150">
        <v>45292</v>
      </c>
    </row>
    <row r="29" spans="3:10" ht="17" customHeight="1">
      <c r="C29" s="50" t="s">
        <v>1389</v>
      </c>
      <c r="D29" s="139">
        <v>332.65</v>
      </c>
      <c r="E29" s="139"/>
      <c r="F29" s="140">
        <v>-2.62</v>
      </c>
      <c r="G29" s="141">
        <v>-7.7999999999999996E-3</v>
      </c>
      <c r="H29" s="141">
        <v>0.19220000000000001</v>
      </c>
      <c r="I29" s="140" t="s">
        <v>1645</v>
      </c>
      <c r="J29" s="150">
        <v>45292</v>
      </c>
    </row>
    <row r="30" spans="3:10" ht="17" customHeight="1">
      <c r="C30" s="50" t="s">
        <v>293</v>
      </c>
      <c r="D30" s="139">
        <v>170.7</v>
      </c>
      <c r="E30" s="139"/>
      <c r="F30" s="140">
        <v>0.3</v>
      </c>
      <c r="G30" s="141">
        <v>1.8E-3</v>
      </c>
      <c r="H30" s="141">
        <v>3.3700000000000001E-2</v>
      </c>
      <c r="I30" s="140" t="s">
        <v>1646</v>
      </c>
      <c r="J30" s="150">
        <v>45292</v>
      </c>
    </row>
    <row r="31" spans="3:10" ht="17" customHeight="1">
      <c r="C31" s="50" t="s">
        <v>174</v>
      </c>
      <c r="D31" s="139">
        <v>156.51</v>
      </c>
      <c r="E31" s="139"/>
      <c r="F31" s="140">
        <v>0.55000000000000004</v>
      </c>
      <c r="G31" s="141">
        <v>3.5000000000000001E-3</v>
      </c>
      <c r="H31" s="141">
        <v>5.3400000000000003E-2</v>
      </c>
      <c r="I31" s="140" t="s">
        <v>1647</v>
      </c>
      <c r="J31" s="150">
        <v>45292</v>
      </c>
    </row>
    <row r="32" spans="3:10" ht="17" customHeight="1">
      <c r="C32" s="50" t="s">
        <v>303</v>
      </c>
      <c r="D32" s="139">
        <v>77.400000000000006</v>
      </c>
      <c r="E32" s="139"/>
      <c r="F32" s="140">
        <v>-0.06</v>
      </c>
      <c r="G32" s="141">
        <v>-8.0000000000000004E-4</v>
      </c>
      <c r="H32" s="141">
        <v>0.56399999999999995</v>
      </c>
      <c r="I32" s="140" t="s">
        <v>1648</v>
      </c>
      <c r="J32" s="150">
        <v>45292</v>
      </c>
    </row>
    <row r="33" spans="3:10" ht="17" customHeight="1">
      <c r="C33" s="50" t="s">
        <v>178</v>
      </c>
      <c r="D33" s="139">
        <v>61.52</v>
      </c>
      <c r="E33" s="139"/>
      <c r="F33" s="140">
        <v>-0.02</v>
      </c>
      <c r="G33" s="141">
        <v>-2.9999999999999997E-4</v>
      </c>
      <c r="H33" s="141">
        <v>4.4299999999999999E-2</v>
      </c>
      <c r="I33" s="140" t="s">
        <v>1649</v>
      </c>
      <c r="J33" s="150">
        <v>45292</v>
      </c>
    </row>
    <row r="34" spans="3:10" ht="17" customHeight="1">
      <c r="C34" s="50" t="s">
        <v>301</v>
      </c>
      <c r="D34" s="139">
        <v>217.36</v>
      </c>
      <c r="E34" s="139"/>
      <c r="F34" s="140">
        <v>1.55</v>
      </c>
      <c r="G34" s="141">
        <v>7.1999999999999998E-3</v>
      </c>
      <c r="H34" s="141">
        <v>0.33710000000000001</v>
      </c>
      <c r="I34" s="140" t="s">
        <v>1650</v>
      </c>
      <c r="J34" s="150">
        <v>45292</v>
      </c>
    </row>
    <row r="35" spans="3:10" ht="17" customHeight="1">
      <c r="C35" s="50" t="s">
        <v>181</v>
      </c>
      <c r="D35" s="139">
        <v>62.09</v>
      </c>
      <c r="E35" s="139"/>
      <c r="F35" s="140">
        <v>-0.11</v>
      </c>
      <c r="G35" s="141">
        <v>-1.8E-3</v>
      </c>
      <c r="H35" s="141">
        <v>0.21010000000000001</v>
      </c>
      <c r="I35" s="140" t="s">
        <v>1651</v>
      </c>
      <c r="J35" s="150">
        <v>45292</v>
      </c>
    </row>
    <row r="36" spans="3:10" ht="17" customHeight="1">
      <c r="C36" s="50" t="s">
        <v>299</v>
      </c>
      <c r="D36" s="139">
        <v>363.43</v>
      </c>
      <c r="E36" s="139"/>
      <c r="F36" s="140">
        <v>0.67</v>
      </c>
      <c r="G36" s="141">
        <v>1.8E-3</v>
      </c>
      <c r="H36" s="141">
        <v>-2.29E-2</v>
      </c>
      <c r="I36" s="140" t="s">
        <v>1652</v>
      </c>
      <c r="J36" s="150">
        <v>45292</v>
      </c>
    </row>
    <row r="37" spans="3:10" ht="17" customHeight="1">
      <c r="C37" s="50" t="s">
        <v>1390</v>
      </c>
      <c r="D37" s="139">
        <v>96.07</v>
      </c>
      <c r="E37" s="139"/>
      <c r="F37" s="140">
        <v>-0.49</v>
      </c>
      <c r="G37" s="141">
        <v>-5.1000000000000004E-3</v>
      </c>
      <c r="H37" s="141">
        <v>-0.19189999999999999</v>
      </c>
      <c r="I37" s="140" t="s">
        <v>1653</v>
      </c>
      <c r="J37" s="150">
        <v>45292</v>
      </c>
    </row>
    <row r="38" spans="3:10" ht="17" customHeight="1">
      <c r="C38" s="50" t="s">
        <v>346</v>
      </c>
      <c r="D38" s="138">
        <v>1123.29</v>
      </c>
      <c r="E38" s="139"/>
      <c r="F38" s="140">
        <v>-9.2200000000000006</v>
      </c>
      <c r="G38" s="141">
        <v>-8.0999999999999996E-3</v>
      </c>
      <c r="H38" s="141">
        <v>0.46510000000000001</v>
      </c>
      <c r="I38" s="140" t="s">
        <v>1654</v>
      </c>
      <c r="J38" s="150">
        <v>45292</v>
      </c>
    </row>
    <row r="39" spans="3:10" ht="17" customHeight="1">
      <c r="C39" s="50" t="s">
        <v>1391</v>
      </c>
      <c r="D39" s="139">
        <v>186.59</v>
      </c>
      <c r="E39" s="139"/>
      <c r="F39" s="140">
        <v>1.03</v>
      </c>
      <c r="G39" s="141">
        <v>5.5999999999999999E-3</v>
      </c>
      <c r="H39" s="141">
        <v>0.51100000000000001</v>
      </c>
      <c r="I39" s="140" t="s">
        <v>1655</v>
      </c>
      <c r="J39" s="150">
        <v>45292</v>
      </c>
    </row>
    <row r="40" spans="3:10" ht="17" customHeight="1">
      <c r="C40" s="50" t="s">
        <v>311</v>
      </c>
      <c r="D40" s="139">
        <v>137.99</v>
      </c>
      <c r="E40" s="139"/>
      <c r="F40" s="140">
        <v>0.48</v>
      </c>
      <c r="G40" s="141">
        <v>3.5000000000000001E-3</v>
      </c>
      <c r="H40" s="141">
        <v>0.56769999999999998</v>
      </c>
      <c r="I40" s="140" t="s">
        <v>1656</v>
      </c>
      <c r="J40" s="150">
        <v>45292</v>
      </c>
    </row>
    <row r="41" spans="3:10" ht="17" customHeight="1">
      <c r="C41" s="50" t="s">
        <v>203</v>
      </c>
      <c r="D41" s="139">
        <v>318.27999999999997</v>
      </c>
      <c r="E41" s="139"/>
      <c r="F41" s="140">
        <v>-6.69</v>
      </c>
      <c r="G41" s="141">
        <v>-2.06E-2</v>
      </c>
      <c r="H41" s="141">
        <v>0.71279999999999999</v>
      </c>
      <c r="I41" s="140" t="s">
        <v>1657</v>
      </c>
      <c r="J41" s="150">
        <v>45292</v>
      </c>
    </row>
    <row r="42" spans="3:10" ht="17" customHeight="1">
      <c r="C42" s="50" t="s">
        <v>298</v>
      </c>
      <c r="D42" s="139">
        <v>577.11</v>
      </c>
      <c r="E42" s="139"/>
      <c r="F42" s="140">
        <v>2.3199999999999998</v>
      </c>
      <c r="G42" s="141">
        <v>4.0000000000000001E-3</v>
      </c>
      <c r="H42" s="141">
        <v>7.2300000000000003E-2</v>
      </c>
      <c r="I42" s="140" t="s">
        <v>1658</v>
      </c>
      <c r="J42" s="150">
        <v>45292</v>
      </c>
    </row>
    <row r="43" spans="3:10" ht="17" customHeight="1">
      <c r="C43" s="50" t="s">
        <v>302</v>
      </c>
      <c r="D43" s="139">
        <v>124.92</v>
      </c>
      <c r="E43" s="139"/>
      <c r="F43" s="140">
        <v>1.75</v>
      </c>
      <c r="G43" s="141">
        <v>1.4200000000000001E-2</v>
      </c>
      <c r="H43" s="141">
        <v>0.1109</v>
      </c>
      <c r="I43" s="140" t="s">
        <v>1659</v>
      </c>
      <c r="J43" s="150">
        <v>45292</v>
      </c>
    </row>
    <row r="44" spans="3:10" ht="17" customHeight="1">
      <c r="C44" s="50" t="s">
        <v>336</v>
      </c>
      <c r="D44" s="139">
        <v>196.27</v>
      </c>
      <c r="E44" s="139"/>
      <c r="F44" s="140">
        <v>-4.42</v>
      </c>
      <c r="G44" s="141">
        <v>-2.1999999999999999E-2</v>
      </c>
      <c r="H44" s="141">
        <v>0.51060000000000005</v>
      </c>
      <c r="I44" s="140" t="s">
        <v>1660</v>
      </c>
      <c r="J44" s="150">
        <v>45292</v>
      </c>
    </row>
    <row r="45" spans="3:10" ht="17" customHeight="1">
      <c r="C45" s="50" t="s">
        <v>1392</v>
      </c>
      <c r="D45" s="139">
        <v>441.54</v>
      </c>
      <c r="E45" s="139"/>
      <c r="F45" s="140">
        <v>0.71</v>
      </c>
      <c r="G45" s="141">
        <v>1.6000000000000001E-3</v>
      </c>
      <c r="H45" s="141">
        <v>9.5299999999999996E-2</v>
      </c>
      <c r="I45" s="140" t="s">
        <v>1661</v>
      </c>
      <c r="J45" s="150">
        <v>45292</v>
      </c>
    </row>
    <row r="46" spans="3:10" ht="17" customHeight="1">
      <c r="C46" s="50" t="s">
        <v>333</v>
      </c>
      <c r="D46" s="139">
        <v>581.79999999999995</v>
      </c>
      <c r="E46" s="139"/>
      <c r="F46" s="140">
        <v>-26.23</v>
      </c>
      <c r="G46" s="141">
        <v>-4.3099999999999999E-2</v>
      </c>
      <c r="H46" s="141">
        <v>0.57210000000000005</v>
      </c>
      <c r="I46" s="140" t="s">
        <v>1662</v>
      </c>
      <c r="J46" s="150">
        <v>45292</v>
      </c>
    </row>
    <row r="47" spans="3:10" ht="17" customHeight="1">
      <c r="C47" s="50" t="s">
        <v>195</v>
      </c>
      <c r="D47" s="139">
        <v>224.52</v>
      </c>
      <c r="E47" s="139"/>
      <c r="F47" s="140">
        <v>-1.07</v>
      </c>
      <c r="G47" s="141">
        <v>-4.7000000000000002E-3</v>
      </c>
      <c r="H47" s="141">
        <v>0.29089999999999999</v>
      </c>
      <c r="I47" s="140" t="s">
        <v>1557</v>
      </c>
      <c r="J47" s="150">
        <v>45292</v>
      </c>
    </row>
    <row r="48" spans="3:10" ht="17" customHeight="1">
      <c r="C48" s="50" t="s">
        <v>197</v>
      </c>
      <c r="D48" s="139">
        <v>637.92999999999995</v>
      </c>
      <c r="E48" s="139"/>
      <c r="F48" s="140">
        <v>-0.64</v>
      </c>
      <c r="G48" s="141">
        <v>-1E-3</v>
      </c>
      <c r="H48" s="141">
        <v>0.68140000000000001</v>
      </c>
      <c r="I48" s="140" t="s">
        <v>1663</v>
      </c>
      <c r="J48" s="150">
        <v>45292</v>
      </c>
    </row>
    <row r="49" spans="3:10" ht="17" customHeight="1">
      <c r="C49" s="50" t="s">
        <v>183</v>
      </c>
      <c r="D49" s="139">
        <v>286.33999999999997</v>
      </c>
      <c r="E49" s="139"/>
      <c r="F49" s="140">
        <v>1.81</v>
      </c>
      <c r="G49" s="141">
        <v>6.4000000000000003E-3</v>
      </c>
      <c r="H49" s="141">
        <v>-3.6600000000000001E-2</v>
      </c>
      <c r="I49" s="140" t="s">
        <v>1664</v>
      </c>
      <c r="J49" s="150">
        <v>45292</v>
      </c>
    </row>
    <row r="50" spans="3:10" ht="17" customHeight="1">
      <c r="C50" s="50" t="s">
        <v>294</v>
      </c>
      <c r="D50" s="139">
        <v>148.9</v>
      </c>
      <c r="E50" s="139"/>
      <c r="F50" s="140">
        <v>0.28000000000000003</v>
      </c>
      <c r="G50" s="141">
        <v>1.9E-3</v>
      </c>
      <c r="H50" s="141">
        <v>-0.1008</v>
      </c>
      <c r="I50" s="140" t="s">
        <v>1665</v>
      </c>
      <c r="J50" s="150">
        <v>45292</v>
      </c>
    </row>
    <row r="51" spans="3:10" ht="17" customHeight="1">
      <c r="C51" s="50" t="s">
        <v>185</v>
      </c>
      <c r="D51" s="139">
        <v>112.36</v>
      </c>
      <c r="E51" s="139"/>
      <c r="F51" s="140">
        <v>1.34</v>
      </c>
      <c r="G51" s="141">
        <v>1.21E-2</v>
      </c>
      <c r="H51" s="141">
        <v>0.1845</v>
      </c>
      <c r="I51" s="140" t="s">
        <v>1666</v>
      </c>
      <c r="J51" s="150">
        <v>45292</v>
      </c>
    </row>
    <row r="52" spans="3:10" ht="17" customHeight="1">
      <c r="C52" s="50" t="s">
        <v>323</v>
      </c>
      <c r="D52" s="139">
        <v>122.86</v>
      </c>
      <c r="E52" s="139"/>
      <c r="F52" s="140">
        <v>-0.14000000000000001</v>
      </c>
      <c r="G52" s="141">
        <v>-1.1000000000000001E-3</v>
      </c>
      <c r="H52" s="141">
        <v>-0.31090000000000001</v>
      </c>
      <c r="I52" s="140" t="s">
        <v>1667</v>
      </c>
      <c r="J52" s="150">
        <v>45292</v>
      </c>
    </row>
    <row r="53" spans="3:10" ht="17" customHeight="1">
      <c r="C53" s="50" t="s">
        <v>307</v>
      </c>
      <c r="D53" s="139">
        <v>127.22</v>
      </c>
      <c r="E53" s="139"/>
      <c r="F53" s="140">
        <v>1.87</v>
      </c>
      <c r="G53" s="141">
        <v>1.49E-2</v>
      </c>
      <c r="H53" s="141">
        <v>0.39479999999999998</v>
      </c>
      <c r="I53" s="140" t="s">
        <v>1668</v>
      </c>
      <c r="J53" s="150">
        <v>45292</v>
      </c>
    </row>
    <row r="54" spans="3:10" ht="17" customHeight="1">
      <c r="C54" s="50" t="s">
        <v>199</v>
      </c>
      <c r="D54" s="139">
        <v>407.79</v>
      </c>
      <c r="E54" s="139"/>
      <c r="F54" s="140">
        <v>0.95</v>
      </c>
      <c r="G54" s="141">
        <v>2.3E-3</v>
      </c>
      <c r="H54" s="141">
        <v>0.40289999999999998</v>
      </c>
      <c r="I54" s="140" t="s">
        <v>1669</v>
      </c>
      <c r="J54" s="150">
        <v>45292</v>
      </c>
    </row>
    <row r="55" spans="3:10" ht="17" customHeight="1">
      <c r="C55" s="50" t="s">
        <v>314</v>
      </c>
      <c r="D55" s="139">
        <v>172.58</v>
      </c>
      <c r="E55" s="139"/>
      <c r="F55" s="140">
        <v>-1.65</v>
      </c>
      <c r="G55" s="141">
        <v>-9.4999999999999998E-3</v>
      </c>
      <c r="H55" s="141">
        <v>0.1172</v>
      </c>
      <c r="I55" s="140" t="s">
        <v>1670</v>
      </c>
      <c r="J55" s="150">
        <v>45292</v>
      </c>
    </row>
    <row r="56" spans="3:10" ht="17" customHeight="1">
      <c r="C56" s="50" t="s">
        <v>310</v>
      </c>
      <c r="D56" s="139">
        <v>436.94</v>
      </c>
      <c r="E56" s="139"/>
      <c r="F56" s="140">
        <v>-0.3</v>
      </c>
      <c r="G56" s="141">
        <v>-6.9999999999999999E-4</v>
      </c>
      <c r="H56" s="141">
        <v>-0.27950000000000003</v>
      </c>
      <c r="I56" s="140" t="s">
        <v>1671</v>
      </c>
      <c r="J56" s="150">
        <v>45292</v>
      </c>
    </row>
    <row r="57" spans="3:10" ht="17" customHeight="1">
      <c r="C57" s="50" t="s">
        <v>1507</v>
      </c>
      <c r="D57" s="139">
        <v>78.989999999999995</v>
      </c>
      <c r="E57" s="139"/>
      <c r="F57" s="140">
        <v>14.34</v>
      </c>
      <c r="G57" s="141">
        <v>0.22189999999999999</v>
      </c>
      <c r="H57" s="141">
        <v>3.7991999999999999</v>
      </c>
      <c r="I57" s="140" t="s">
        <v>1672</v>
      </c>
      <c r="J57" s="150">
        <v>45292</v>
      </c>
    </row>
    <row r="58" spans="3:10" ht="17" customHeight="1">
      <c r="C58" s="50" t="s">
        <v>300</v>
      </c>
      <c r="D58" s="139">
        <v>246.84</v>
      </c>
      <c r="E58" s="139"/>
      <c r="F58" s="140">
        <v>1.1399999999999999</v>
      </c>
      <c r="G58" s="141">
        <v>4.5999999999999999E-3</v>
      </c>
      <c r="H58" s="141">
        <v>8.5500000000000007E-2</v>
      </c>
      <c r="I58" s="140" t="s">
        <v>1673</v>
      </c>
      <c r="J58" s="150">
        <v>45292</v>
      </c>
    </row>
    <row r="59" spans="3:10" ht="17" customHeight="1">
      <c r="C59" s="50" t="s">
        <v>308</v>
      </c>
      <c r="D59" s="139">
        <v>187.37</v>
      </c>
      <c r="E59" s="139"/>
      <c r="F59" s="140">
        <v>-12.99</v>
      </c>
      <c r="G59" s="141">
        <v>-6.4799999999999996E-2</v>
      </c>
      <c r="H59" s="141">
        <v>0.1192</v>
      </c>
      <c r="I59" s="140" t="s">
        <v>1674</v>
      </c>
      <c r="J59" s="150">
        <v>45292</v>
      </c>
    </row>
    <row r="60" spans="3:10" ht="17" customHeight="1">
      <c r="C60" s="50" t="s">
        <v>325</v>
      </c>
      <c r="D60" s="139">
        <v>596.52</v>
      </c>
      <c r="E60" s="139"/>
      <c r="F60" s="140">
        <v>-2.25</v>
      </c>
      <c r="G60" s="141">
        <v>-3.8E-3</v>
      </c>
      <c r="H60" s="141">
        <v>-7.0099999999999996E-2</v>
      </c>
      <c r="I60" s="140" t="s">
        <v>1675</v>
      </c>
      <c r="J60" s="150">
        <v>45292</v>
      </c>
    </row>
    <row r="61" spans="3:10" ht="17" customHeight="1">
      <c r="C61" s="50" t="s">
        <v>1395</v>
      </c>
      <c r="D61" s="139">
        <v>125.84</v>
      </c>
      <c r="E61" s="139"/>
      <c r="F61" s="140">
        <v>-0.5</v>
      </c>
      <c r="G61" s="141">
        <v>-4.0000000000000001E-3</v>
      </c>
      <c r="H61" s="141">
        <v>0.38379999999999997</v>
      </c>
      <c r="I61" s="140" t="s">
        <v>1676</v>
      </c>
      <c r="J61" s="150">
        <v>45292</v>
      </c>
    </row>
    <row r="62" spans="3:10" ht="17" customHeight="1">
      <c r="C62" s="50" t="s">
        <v>189</v>
      </c>
      <c r="D62" s="139">
        <v>39.74</v>
      </c>
      <c r="E62" s="139"/>
      <c r="F62" s="140">
        <v>0.59</v>
      </c>
      <c r="G62" s="141">
        <v>1.5100000000000001E-2</v>
      </c>
      <c r="H62" s="141">
        <v>-6.0299999999999999E-2</v>
      </c>
      <c r="I62" s="140" t="s">
        <v>1677</v>
      </c>
      <c r="J62" s="150">
        <v>45292</v>
      </c>
    </row>
    <row r="63" spans="3:10" ht="17" customHeight="1">
      <c r="C63" s="50" t="s">
        <v>438</v>
      </c>
      <c r="D63" s="139">
        <v>128.77000000000001</v>
      </c>
      <c r="E63" s="139"/>
      <c r="F63" s="140">
        <v>-0.21</v>
      </c>
      <c r="G63" s="141">
        <v>-1.6000000000000001E-3</v>
      </c>
      <c r="H63" s="141">
        <v>0.94789999999999996</v>
      </c>
      <c r="I63" s="140" t="s">
        <v>1678</v>
      </c>
      <c r="J63" s="150">
        <v>45292</v>
      </c>
    </row>
    <row r="64" spans="3:10" ht="17" customHeight="1">
      <c r="C64" s="50" t="s">
        <v>1394</v>
      </c>
      <c r="D64" s="139">
        <v>514.70000000000005</v>
      </c>
      <c r="E64" s="139"/>
      <c r="F64" s="140">
        <v>1.18</v>
      </c>
      <c r="G64" s="141">
        <v>2.3E-3</v>
      </c>
      <c r="H64" s="141">
        <v>0.1454</v>
      </c>
      <c r="I64" s="140" t="s">
        <v>1679</v>
      </c>
      <c r="J64" s="150">
        <v>45292</v>
      </c>
    </row>
    <row r="65" spans="3:10" ht="17" customHeight="1">
      <c r="C65" s="50" t="s">
        <v>316</v>
      </c>
      <c r="D65" s="139">
        <v>22.62</v>
      </c>
      <c r="E65" s="139"/>
      <c r="F65" s="140">
        <v>0.11</v>
      </c>
      <c r="G65" s="141">
        <v>4.8999999999999998E-3</v>
      </c>
      <c r="H65" s="141">
        <v>0.31659999999999999</v>
      </c>
      <c r="I65" s="140" t="s">
        <v>1680</v>
      </c>
      <c r="J65" s="150">
        <v>45292</v>
      </c>
    </row>
    <row r="66" spans="3:10" ht="17" customHeight="1">
      <c r="C66" s="50" t="s">
        <v>1393</v>
      </c>
      <c r="D66" s="138">
        <v>4793.62</v>
      </c>
      <c r="E66" s="139"/>
      <c r="F66" s="140">
        <v>-23.66</v>
      </c>
      <c r="G66" s="141">
        <v>-4.8999999999999998E-3</v>
      </c>
      <c r="H66" s="141">
        <v>0.36830000000000002</v>
      </c>
      <c r="I66" s="140" t="s">
        <v>1681</v>
      </c>
      <c r="J66" s="150">
        <v>45292</v>
      </c>
    </row>
    <row r="67" spans="3:10" ht="17" customHeight="1">
      <c r="C67" s="50" t="s">
        <v>329</v>
      </c>
      <c r="D67" s="138">
        <v>1018.33</v>
      </c>
      <c r="E67" s="139"/>
      <c r="F67" s="140">
        <v>1.31</v>
      </c>
      <c r="G67" s="141">
        <v>1.2999999999999999E-3</v>
      </c>
      <c r="H67" s="141">
        <v>0.2883</v>
      </c>
      <c r="I67" s="140" t="s">
        <v>1682</v>
      </c>
      <c r="J67" s="150">
        <v>45292</v>
      </c>
    </row>
    <row r="68" spans="3:10" ht="17" customHeight="1">
      <c r="C68" s="50" t="s">
        <v>338</v>
      </c>
      <c r="D68" s="139">
        <v>81.599999999999994</v>
      </c>
      <c r="E68" s="139"/>
      <c r="F68" s="140">
        <v>-0.36</v>
      </c>
      <c r="G68" s="141">
        <v>-4.4000000000000003E-3</v>
      </c>
      <c r="H68" s="141">
        <v>0.53210000000000002</v>
      </c>
      <c r="I68" s="140" t="s">
        <v>1683</v>
      </c>
      <c r="J68" s="150">
        <v>45292</v>
      </c>
    </row>
    <row r="69" spans="3:10" ht="17" customHeight="1">
      <c r="C69" s="50" t="s">
        <v>341</v>
      </c>
      <c r="D69" s="139">
        <v>186.21</v>
      </c>
      <c r="E69" s="139"/>
      <c r="F69" s="140">
        <v>-4.37</v>
      </c>
      <c r="G69" s="141">
        <v>-2.29E-2</v>
      </c>
      <c r="H69" s="141">
        <v>6.93E-2</v>
      </c>
      <c r="I69" s="140" t="s">
        <v>1684</v>
      </c>
      <c r="J69" s="150">
        <v>45292</v>
      </c>
    </row>
    <row r="70" spans="3:10" ht="17" customHeight="1">
      <c r="C70" s="50" t="s">
        <v>320</v>
      </c>
      <c r="D70" s="139">
        <v>249.6</v>
      </c>
      <c r="E70" s="139"/>
      <c r="F70" s="140">
        <v>1.78</v>
      </c>
      <c r="G70" s="141">
        <v>7.1999999999999998E-3</v>
      </c>
      <c r="H70" s="141">
        <v>3.32E-2</v>
      </c>
      <c r="I70" s="140" t="s">
        <v>1685</v>
      </c>
      <c r="J70" s="150">
        <v>45292</v>
      </c>
    </row>
    <row r="71" spans="3:10" ht="17" customHeight="1">
      <c r="C71" s="50" t="s">
        <v>368</v>
      </c>
      <c r="D71" s="139">
        <v>101.77</v>
      </c>
      <c r="E71" s="139"/>
      <c r="F71" s="140">
        <v>0.12</v>
      </c>
      <c r="G71" s="141">
        <v>1.1999999999999999E-3</v>
      </c>
      <c r="H71" s="141">
        <v>0.67300000000000004</v>
      </c>
      <c r="I71" s="140" t="s">
        <v>1686</v>
      </c>
      <c r="J71" s="150">
        <v>45292</v>
      </c>
    </row>
    <row r="72" spans="3:10" ht="17" customHeight="1">
      <c r="C72" s="50" t="s">
        <v>339</v>
      </c>
      <c r="D72" s="139">
        <v>392.7</v>
      </c>
      <c r="E72" s="139"/>
      <c r="F72" s="140">
        <v>-0.93</v>
      </c>
      <c r="G72" s="141">
        <v>-2.3999999999999998E-3</v>
      </c>
      <c r="H72" s="141">
        <v>0.25900000000000001</v>
      </c>
      <c r="I72" s="140" t="s">
        <v>1687</v>
      </c>
      <c r="J72" s="150">
        <v>45292</v>
      </c>
    </row>
    <row r="73" spans="3:10" ht="17" customHeight="1">
      <c r="C73" s="50" t="s">
        <v>319</v>
      </c>
      <c r="D73" s="139">
        <v>262.45</v>
      </c>
      <c r="E73" s="139"/>
      <c r="F73" s="140">
        <v>1.32</v>
      </c>
      <c r="G73" s="141">
        <v>5.1000000000000004E-3</v>
      </c>
      <c r="H73" s="141">
        <v>0.23749999999999999</v>
      </c>
      <c r="I73" s="140" t="s">
        <v>1688</v>
      </c>
      <c r="J73" s="150">
        <v>45292</v>
      </c>
    </row>
    <row r="74" spans="3:10" ht="17" customHeight="1">
      <c r="C74" s="50" t="s">
        <v>292</v>
      </c>
      <c r="D74" s="139">
        <v>26.1</v>
      </c>
      <c r="E74" s="139"/>
      <c r="F74" s="140">
        <v>-0.37</v>
      </c>
      <c r="G74" s="141">
        <v>-1.4E-2</v>
      </c>
      <c r="H74" s="141">
        <v>-7.8700000000000006E-2</v>
      </c>
      <c r="I74" s="140" t="s">
        <v>1689</v>
      </c>
      <c r="J74" s="150">
        <v>45292</v>
      </c>
    </row>
    <row r="75" spans="3:10" ht="17" customHeight="1">
      <c r="C75" s="50" t="s">
        <v>373</v>
      </c>
      <c r="D75" s="139">
        <v>369.01</v>
      </c>
      <c r="E75" s="139"/>
      <c r="F75" s="140">
        <v>-0.52</v>
      </c>
      <c r="G75" s="141">
        <v>-1.4E-3</v>
      </c>
      <c r="H75" s="141">
        <v>0.52749999999999997</v>
      </c>
      <c r="I75" s="140" t="s">
        <v>1690</v>
      </c>
      <c r="J75" s="150">
        <v>45292</v>
      </c>
    </row>
    <row r="76" spans="3:10" ht="17" customHeight="1">
      <c r="C76" s="50" t="s">
        <v>193</v>
      </c>
      <c r="D76" s="139">
        <v>223.06</v>
      </c>
      <c r="E76" s="139"/>
      <c r="F76" s="140">
        <v>-2.6</v>
      </c>
      <c r="G76" s="141">
        <v>-1.15E-2</v>
      </c>
      <c r="H76" s="141">
        <v>0.1012</v>
      </c>
      <c r="I76" s="140" t="s">
        <v>1690</v>
      </c>
      <c r="J76" s="150">
        <v>45292</v>
      </c>
    </row>
    <row r="77" spans="3:10" ht="17" customHeight="1">
      <c r="C77" s="50" t="s">
        <v>191</v>
      </c>
      <c r="D77" s="139">
        <v>276.72000000000003</v>
      </c>
      <c r="E77" s="139"/>
      <c r="F77" s="140">
        <v>-1.06</v>
      </c>
      <c r="G77" s="141">
        <v>-3.8E-3</v>
      </c>
      <c r="H77" s="141">
        <v>-9.4200000000000006E-2</v>
      </c>
      <c r="I77" s="140" t="s">
        <v>1691</v>
      </c>
      <c r="J77" s="150">
        <v>45292</v>
      </c>
    </row>
    <row r="78" spans="3:10" ht="17" customHeight="1">
      <c r="C78" s="50" t="s">
        <v>1396</v>
      </c>
      <c r="D78" s="139">
        <v>165.34</v>
      </c>
      <c r="E78" s="139"/>
      <c r="F78" s="140">
        <v>3.83</v>
      </c>
      <c r="G78" s="141">
        <v>2.3699999999999999E-2</v>
      </c>
      <c r="H78" s="141">
        <v>0.9839</v>
      </c>
      <c r="I78" s="140" t="s">
        <v>1692</v>
      </c>
      <c r="J78" s="150">
        <v>44927</v>
      </c>
    </row>
    <row r="79" spans="3:10" ht="17" customHeight="1">
      <c r="C79" s="50" t="s">
        <v>305</v>
      </c>
      <c r="D79" s="139">
        <v>73.56</v>
      </c>
      <c r="E79" s="139"/>
      <c r="F79" s="140">
        <v>4.41</v>
      </c>
      <c r="G79" s="141">
        <v>6.3799999999999996E-2</v>
      </c>
      <c r="H79" s="141">
        <v>0.26869999999999999</v>
      </c>
      <c r="I79" s="140" t="s">
        <v>1693</v>
      </c>
      <c r="J79" s="150">
        <v>45292</v>
      </c>
    </row>
    <row r="80" spans="3:10" ht="17" customHeight="1">
      <c r="C80" s="50" t="s">
        <v>315</v>
      </c>
      <c r="D80" s="139">
        <v>82.03</v>
      </c>
      <c r="E80" s="139"/>
      <c r="F80" s="140">
        <v>0.08</v>
      </c>
      <c r="G80" s="141">
        <v>1E-3</v>
      </c>
      <c r="H80" s="141">
        <v>0.29220000000000002</v>
      </c>
      <c r="I80" s="140" t="s">
        <v>1694</v>
      </c>
      <c r="J80" s="150">
        <v>45292</v>
      </c>
    </row>
    <row r="81" spans="3:10" ht="17" customHeight="1">
      <c r="C81" s="50" t="s">
        <v>312</v>
      </c>
      <c r="D81" s="139">
        <v>37.479999999999997</v>
      </c>
      <c r="E81" s="139"/>
      <c r="F81" s="140">
        <v>-0.03</v>
      </c>
      <c r="G81" s="141">
        <v>-8.0000000000000004E-4</v>
      </c>
      <c r="H81" s="141">
        <v>-0.1721</v>
      </c>
      <c r="I81" s="140" t="s">
        <v>1695</v>
      </c>
      <c r="J81" s="150">
        <v>45292</v>
      </c>
    </row>
    <row r="82" spans="3:10" ht="17" customHeight="1">
      <c r="C82" s="50" t="s">
        <v>1508</v>
      </c>
      <c r="D82" s="139">
        <v>68.510000000000005</v>
      </c>
      <c r="E82" s="139"/>
      <c r="F82" s="140">
        <v>0.25</v>
      </c>
      <c r="G82" s="141">
        <v>3.7000000000000002E-3</v>
      </c>
      <c r="H82" s="141">
        <v>7.4499999999999997E-2</v>
      </c>
      <c r="I82" s="140" t="s">
        <v>1696</v>
      </c>
      <c r="J82" s="150">
        <v>45292</v>
      </c>
    </row>
    <row r="83" spans="3:10" ht="17" customHeight="1">
      <c r="C83" s="50" t="s">
        <v>334</v>
      </c>
      <c r="D83" s="139">
        <v>122.78</v>
      </c>
      <c r="E83" s="139"/>
      <c r="F83" s="140">
        <v>0.05</v>
      </c>
      <c r="G83" s="141">
        <v>4.0000000000000002E-4</v>
      </c>
      <c r="H83" s="141">
        <v>0.29310000000000003</v>
      </c>
      <c r="I83" s="140" t="s">
        <v>1697</v>
      </c>
      <c r="J83" s="150">
        <v>45292</v>
      </c>
    </row>
    <row r="84" spans="3:10" ht="17" customHeight="1">
      <c r="C84" s="50" t="s">
        <v>352</v>
      </c>
      <c r="D84" s="139">
        <v>237.67</v>
      </c>
      <c r="E84" s="139"/>
      <c r="F84" s="140">
        <v>-1.9</v>
      </c>
      <c r="G84" s="141">
        <v>-7.9000000000000008E-3</v>
      </c>
      <c r="H84" s="141">
        <v>0.3352</v>
      </c>
      <c r="I84" s="140" t="s">
        <v>1698</v>
      </c>
      <c r="J84" s="150">
        <v>45292</v>
      </c>
    </row>
    <row r="85" spans="3:10" ht="17" customHeight="1">
      <c r="C85" s="50" t="s">
        <v>205</v>
      </c>
      <c r="D85" s="139">
        <v>176.32</v>
      </c>
      <c r="E85" s="139"/>
      <c r="F85" s="140">
        <v>-2.0299999999999998</v>
      </c>
      <c r="G85" s="141">
        <v>-1.14E-2</v>
      </c>
      <c r="H85" s="141">
        <v>-0.17660000000000001</v>
      </c>
      <c r="I85" s="140" t="s">
        <v>1699</v>
      </c>
      <c r="J85" s="150">
        <v>45292</v>
      </c>
    </row>
    <row r="86" spans="3:10" ht="17" customHeight="1">
      <c r="C86" s="50" t="s">
        <v>309</v>
      </c>
      <c r="D86" s="139">
        <v>102.5</v>
      </c>
      <c r="E86" s="139"/>
      <c r="F86" s="140">
        <v>-1.55</v>
      </c>
      <c r="G86" s="141">
        <v>-1.49E-2</v>
      </c>
      <c r="H86" s="141">
        <v>-8.5199999999999998E-2</v>
      </c>
      <c r="I86" s="140" t="s">
        <v>1700</v>
      </c>
      <c r="J86" s="150">
        <v>45292</v>
      </c>
    </row>
    <row r="87" spans="3:10" ht="17" customHeight="1">
      <c r="C87" s="50" t="s">
        <v>317</v>
      </c>
      <c r="D87" s="139">
        <v>478.15</v>
      </c>
      <c r="E87" s="139"/>
      <c r="F87" s="140">
        <v>3.44</v>
      </c>
      <c r="G87" s="141">
        <v>7.1999999999999998E-3</v>
      </c>
      <c r="H87" s="141">
        <v>0.21659999999999999</v>
      </c>
      <c r="I87" s="140" t="s">
        <v>1701</v>
      </c>
      <c r="J87" s="150">
        <v>45292</v>
      </c>
    </row>
    <row r="88" spans="3:10" ht="17" customHeight="1">
      <c r="C88" s="50" t="s">
        <v>1397</v>
      </c>
      <c r="D88" s="139">
        <v>187.23</v>
      </c>
      <c r="E88" s="139"/>
      <c r="F88" s="140">
        <v>-0.15</v>
      </c>
      <c r="G88" s="141">
        <v>-8.0000000000000004E-4</v>
      </c>
      <c r="H88" s="141">
        <v>0.1009</v>
      </c>
      <c r="I88" s="140" t="s">
        <v>1702</v>
      </c>
      <c r="J88" s="150">
        <v>45292</v>
      </c>
    </row>
    <row r="89" spans="3:10" ht="17" customHeight="1">
      <c r="C89" s="50" t="s">
        <v>304</v>
      </c>
      <c r="D89" s="139">
        <v>59.86</v>
      </c>
      <c r="E89" s="139"/>
      <c r="F89" s="140">
        <v>0.73</v>
      </c>
      <c r="G89" s="141">
        <v>1.23E-2</v>
      </c>
      <c r="H89" s="141">
        <v>0.20660000000000001</v>
      </c>
      <c r="I89" s="140" t="s">
        <v>1703</v>
      </c>
      <c r="J89" s="150">
        <v>45292</v>
      </c>
    </row>
    <row r="90" spans="3:10" ht="17" customHeight="1">
      <c r="C90" s="50" t="s">
        <v>326</v>
      </c>
      <c r="D90" s="139">
        <v>297.51</v>
      </c>
      <c r="E90" s="139"/>
      <c r="F90" s="140">
        <v>1.71</v>
      </c>
      <c r="G90" s="141">
        <v>5.7999999999999996E-3</v>
      </c>
      <c r="H90" s="141">
        <v>0.25679999999999997</v>
      </c>
      <c r="I90" s="140" t="s">
        <v>1704</v>
      </c>
      <c r="J90" s="150">
        <v>45292</v>
      </c>
    </row>
    <row r="91" spans="3:10" ht="17" customHeight="1">
      <c r="C91" s="50" t="s">
        <v>322</v>
      </c>
      <c r="D91" s="139">
        <v>496.65</v>
      </c>
      <c r="E91" s="139"/>
      <c r="F91" s="140">
        <v>-0.37</v>
      </c>
      <c r="G91" s="141">
        <v>-6.9999999999999999E-4</v>
      </c>
      <c r="H91" s="141">
        <v>0.15060000000000001</v>
      </c>
      <c r="I91" s="140" t="s">
        <v>1705</v>
      </c>
      <c r="J91" s="150">
        <v>45292</v>
      </c>
    </row>
    <row r="92" spans="3:10" ht="17" customHeight="1">
      <c r="C92" s="50" t="s">
        <v>367</v>
      </c>
      <c r="D92" s="139">
        <v>209.07</v>
      </c>
      <c r="E92" s="139"/>
      <c r="F92" s="140">
        <v>2.58</v>
      </c>
      <c r="G92" s="141">
        <v>1.2500000000000001E-2</v>
      </c>
      <c r="H92" s="141">
        <v>0.4864</v>
      </c>
      <c r="I92" s="140" t="s">
        <v>1706</v>
      </c>
      <c r="J92" s="150">
        <v>45292</v>
      </c>
    </row>
    <row r="93" spans="3:10" ht="17" customHeight="1">
      <c r="C93" s="50" t="s">
        <v>330</v>
      </c>
      <c r="D93" s="139">
        <v>90.12</v>
      </c>
      <c r="E93" s="139"/>
      <c r="F93" s="140">
        <v>0.85</v>
      </c>
      <c r="G93" s="141">
        <v>9.4999999999999998E-3</v>
      </c>
      <c r="H93" s="141">
        <v>5.0500000000000003E-2</v>
      </c>
      <c r="I93" s="140" t="s">
        <v>1707</v>
      </c>
      <c r="J93" s="150">
        <v>45292</v>
      </c>
    </row>
    <row r="94" spans="3:10" ht="17" customHeight="1">
      <c r="C94" s="50" t="s">
        <v>327</v>
      </c>
      <c r="D94" s="139">
        <v>93.33</v>
      </c>
      <c r="E94" s="139"/>
      <c r="F94" s="140">
        <v>0.48</v>
      </c>
      <c r="G94" s="141">
        <v>5.1999999999999998E-3</v>
      </c>
      <c r="H94" s="141">
        <v>0.1633</v>
      </c>
      <c r="I94" s="140" t="s">
        <v>1708</v>
      </c>
      <c r="J94" s="150">
        <v>45292</v>
      </c>
    </row>
    <row r="95" spans="3:10" ht="17" customHeight="1">
      <c r="C95" s="50" t="s">
        <v>383</v>
      </c>
      <c r="D95" s="139">
        <v>103.09</v>
      </c>
      <c r="E95" s="139"/>
      <c r="F95" s="140">
        <v>-1.68</v>
      </c>
      <c r="G95" s="141">
        <v>-1.6E-2</v>
      </c>
      <c r="H95" s="141">
        <v>0.1704</v>
      </c>
      <c r="I95" s="140" t="s">
        <v>1709</v>
      </c>
      <c r="J95" s="150">
        <v>45292</v>
      </c>
    </row>
    <row r="96" spans="3:10" ht="17" customHeight="1">
      <c r="C96" s="50" t="s">
        <v>306</v>
      </c>
      <c r="D96" s="139">
        <v>133.59</v>
      </c>
      <c r="E96" s="139"/>
      <c r="F96" s="140">
        <v>0.03</v>
      </c>
      <c r="G96" s="141">
        <v>2.0000000000000001E-4</v>
      </c>
      <c r="H96" s="141">
        <v>-0.16350000000000001</v>
      </c>
      <c r="I96" s="140" t="s">
        <v>1710</v>
      </c>
      <c r="J96" s="150">
        <v>45292</v>
      </c>
    </row>
    <row r="97" spans="3:10" ht="17" customHeight="1">
      <c r="C97" s="50" t="s">
        <v>351</v>
      </c>
      <c r="D97" s="139">
        <v>441.21</v>
      </c>
      <c r="E97" s="139"/>
      <c r="F97" s="140">
        <v>0.7</v>
      </c>
      <c r="G97" s="141">
        <v>1.6000000000000001E-3</v>
      </c>
      <c r="H97" s="141">
        <v>2.6200000000000001E-2</v>
      </c>
      <c r="I97" s="140" t="s">
        <v>1711</v>
      </c>
      <c r="J97" s="150">
        <v>45292</v>
      </c>
    </row>
    <row r="98" spans="3:10" ht="17" customHeight="1">
      <c r="C98" s="50" t="s">
        <v>187</v>
      </c>
      <c r="D98" s="139">
        <v>73.349999999999994</v>
      </c>
      <c r="E98" s="139"/>
      <c r="F98" s="140">
        <v>-1.1000000000000001</v>
      </c>
      <c r="G98" s="141">
        <v>-1.4800000000000001E-2</v>
      </c>
      <c r="H98" s="141">
        <v>-0.27200000000000002</v>
      </c>
      <c r="I98" s="140" t="s">
        <v>1712</v>
      </c>
      <c r="J98" s="150">
        <v>45292</v>
      </c>
    </row>
    <row r="99" spans="3:10" ht="17" customHeight="1">
      <c r="C99" s="50" t="s">
        <v>324</v>
      </c>
      <c r="D99" s="139">
        <v>98.93</v>
      </c>
      <c r="E99" s="139"/>
      <c r="F99" s="140">
        <v>1.04</v>
      </c>
      <c r="G99" s="141">
        <v>1.06E-2</v>
      </c>
      <c r="H99" s="141">
        <v>6.8199999999999997E-2</v>
      </c>
      <c r="I99" s="140" t="s">
        <v>1713</v>
      </c>
      <c r="J99" s="150">
        <v>45292</v>
      </c>
    </row>
    <row r="100" spans="3:10" ht="17" customHeight="1">
      <c r="C100" s="50" t="s">
        <v>343</v>
      </c>
      <c r="D100" s="139">
        <v>218.07</v>
      </c>
      <c r="E100" s="139"/>
      <c r="F100" s="140">
        <v>-10.14</v>
      </c>
      <c r="G100" s="141">
        <v>-4.4400000000000002E-2</v>
      </c>
      <c r="H100" s="141">
        <v>9.9699999999999997E-2</v>
      </c>
      <c r="I100" s="140" t="s">
        <v>1714</v>
      </c>
      <c r="J100" s="150">
        <v>45292</v>
      </c>
    </row>
    <row r="101" spans="3:10" ht="17" customHeight="1">
      <c r="C101" s="50" t="s">
        <v>328</v>
      </c>
      <c r="D101" s="139">
        <v>119.53</v>
      </c>
      <c r="E101" s="139"/>
      <c r="F101" s="140">
        <v>1.23</v>
      </c>
      <c r="G101" s="141">
        <v>1.04E-2</v>
      </c>
      <c r="H101" s="141">
        <v>-5.2900000000000003E-2</v>
      </c>
      <c r="I101" s="140" t="s">
        <v>1715</v>
      </c>
      <c r="J101" s="150">
        <v>45292</v>
      </c>
    </row>
    <row r="102" spans="3:10" ht="17" customHeight="1">
      <c r="C102" s="50" t="s">
        <v>1403</v>
      </c>
      <c r="D102" s="139">
        <v>345.93</v>
      </c>
      <c r="E102" s="139"/>
      <c r="F102" s="140">
        <v>-0.72</v>
      </c>
      <c r="G102" s="141">
        <v>-2.0999999999999999E-3</v>
      </c>
      <c r="H102" s="141">
        <v>1.9906999999999999</v>
      </c>
      <c r="I102" s="140" t="s">
        <v>1716</v>
      </c>
      <c r="J102" s="150">
        <v>45292</v>
      </c>
    </row>
    <row r="103" spans="3:10" ht="17" customHeight="1">
      <c r="C103" s="50" t="s">
        <v>340</v>
      </c>
      <c r="D103" s="139">
        <v>266.14999999999998</v>
      </c>
      <c r="E103" s="139"/>
      <c r="F103" s="140">
        <v>-0.03</v>
      </c>
      <c r="G103" s="141">
        <v>-1E-4</v>
      </c>
      <c r="H103" s="141">
        <v>0.10340000000000001</v>
      </c>
      <c r="I103" s="140" t="s">
        <v>1558</v>
      </c>
      <c r="J103" s="150">
        <v>45292</v>
      </c>
    </row>
    <row r="104" spans="3:10" ht="17" customHeight="1">
      <c r="C104" s="50" t="s">
        <v>344</v>
      </c>
      <c r="D104" s="139">
        <v>219.37</v>
      </c>
      <c r="E104" s="139"/>
      <c r="F104" s="140">
        <v>1.78</v>
      </c>
      <c r="G104" s="141">
        <v>8.2000000000000007E-3</v>
      </c>
      <c r="H104" s="141">
        <v>0.14799999999999999</v>
      </c>
      <c r="I104" s="140" t="s">
        <v>1717</v>
      </c>
      <c r="J104" s="150">
        <v>45292</v>
      </c>
    </row>
    <row r="105" spans="3:10" ht="17" customHeight="1">
      <c r="C105" s="50" t="s">
        <v>377</v>
      </c>
      <c r="D105" s="139">
        <v>79.239999999999995</v>
      </c>
      <c r="E105" s="139"/>
      <c r="F105" s="140">
        <v>-1.9</v>
      </c>
      <c r="G105" s="141">
        <v>-2.3400000000000001E-2</v>
      </c>
      <c r="H105" s="141">
        <v>-6.5699999999999995E-2</v>
      </c>
      <c r="I105" s="140" t="s">
        <v>1718</v>
      </c>
      <c r="J105" s="150">
        <v>45292</v>
      </c>
    </row>
    <row r="106" spans="3:10" ht="17" customHeight="1">
      <c r="C106" s="50" t="s">
        <v>392</v>
      </c>
      <c r="D106" s="139">
        <v>746.17</v>
      </c>
      <c r="E106" s="139"/>
      <c r="F106" s="140">
        <v>-14.78</v>
      </c>
      <c r="G106" s="141">
        <v>-1.9400000000000001E-2</v>
      </c>
      <c r="H106" s="141">
        <v>0.1628</v>
      </c>
      <c r="I106" s="140" t="s">
        <v>1719</v>
      </c>
      <c r="J106" s="150">
        <v>45292</v>
      </c>
    </row>
    <row r="107" spans="3:10" ht="17" customHeight="1">
      <c r="C107" s="50" t="s">
        <v>342</v>
      </c>
      <c r="D107" s="139">
        <v>89.09</v>
      </c>
      <c r="E107" s="139"/>
      <c r="F107" s="140">
        <v>-0.61</v>
      </c>
      <c r="G107" s="141">
        <v>-6.7999999999999996E-3</v>
      </c>
      <c r="H107" s="141">
        <v>0.41370000000000001</v>
      </c>
      <c r="I107" s="140" t="s">
        <v>1720</v>
      </c>
      <c r="J107" s="150">
        <v>45292</v>
      </c>
    </row>
    <row r="108" spans="3:10" ht="17" customHeight="1">
      <c r="C108" s="50" t="s">
        <v>1509</v>
      </c>
      <c r="D108" s="139">
        <v>171.84</v>
      </c>
      <c r="E108" s="139"/>
      <c r="F108" s="140">
        <v>2.09</v>
      </c>
      <c r="G108" s="141">
        <v>1.23E-2</v>
      </c>
      <c r="H108" s="141">
        <v>0.752</v>
      </c>
      <c r="I108" s="140" t="s">
        <v>1721</v>
      </c>
      <c r="J108" s="150">
        <v>45292</v>
      </c>
    </row>
    <row r="109" spans="3:10" ht="17" customHeight="1">
      <c r="C109" s="50" t="s">
        <v>410</v>
      </c>
      <c r="D109" s="139">
        <v>77.25</v>
      </c>
      <c r="E109" s="139"/>
      <c r="F109" s="140">
        <v>-1.27</v>
      </c>
      <c r="G109" s="141">
        <v>-1.61E-2</v>
      </c>
      <c r="H109" s="141">
        <v>0.53480000000000005</v>
      </c>
      <c r="I109" s="140" t="s">
        <v>1722</v>
      </c>
      <c r="J109" s="150">
        <v>45292</v>
      </c>
    </row>
    <row r="110" spans="3:10" ht="17" customHeight="1">
      <c r="C110" s="50" t="s">
        <v>1399</v>
      </c>
      <c r="D110" s="139">
        <v>375.18</v>
      </c>
      <c r="E110" s="139"/>
      <c r="F110" s="140">
        <v>-2.3199999999999998</v>
      </c>
      <c r="G110" s="141">
        <v>-6.1000000000000004E-3</v>
      </c>
      <c r="H110" s="141">
        <v>0.27850000000000003</v>
      </c>
      <c r="I110" s="140" t="s">
        <v>1723</v>
      </c>
      <c r="J110" s="150">
        <v>45292</v>
      </c>
    </row>
    <row r="111" spans="3:10" ht="17" customHeight="1">
      <c r="C111" s="50" t="s">
        <v>345</v>
      </c>
      <c r="D111" s="139">
        <v>51.99</v>
      </c>
      <c r="E111" s="139"/>
      <c r="F111" s="140">
        <v>0.84</v>
      </c>
      <c r="G111" s="141">
        <v>1.6400000000000001E-2</v>
      </c>
      <c r="H111" s="141">
        <v>0.30199999999999999</v>
      </c>
      <c r="I111" s="140" t="s">
        <v>1724</v>
      </c>
      <c r="J111" s="150">
        <v>45292</v>
      </c>
    </row>
    <row r="112" spans="3:10" ht="17" customHeight="1">
      <c r="C112" s="50" t="s">
        <v>371</v>
      </c>
      <c r="D112" s="139">
        <v>361.27</v>
      </c>
      <c r="E112" s="139"/>
      <c r="F112" s="140">
        <v>-0.01</v>
      </c>
      <c r="G112" s="143">
        <v>0</v>
      </c>
      <c r="H112" s="141">
        <v>0.2</v>
      </c>
      <c r="I112" s="140" t="s">
        <v>1725</v>
      </c>
      <c r="J112" s="150">
        <v>45292</v>
      </c>
    </row>
    <row r="113" spans="3:10" ht="17" customHeight="1">
      <c r="C113" s="50" t="s">
        <v>1401</v>
      </c>
      <c r="D113" s="139">
        <v>402.44</v>
      </c>
      <c r="E113" s="139"/>
      <c r="F113" s="140">
        <v>1.1000000000000001</v>
      </c>
      <c r="G113" s="141">
        <v>2.7000000000000001E-3</v>
      </c>
      <c r="H113" s="141">
        <v>-0.16209999999999999</v>
      </c>
      <c r="I113" s="140" t="s">
        <v>1726</v>
      </c>
      <c r="J113" s="150">
        <v>45292</v>
      </c>
    </row>
    <row r="114" spans="3:10" ht="17" customHeight="1">
      <c r="C114" s="50" t="s">
        <v>1400</v>
      </c>
      <c r="D114" s="139">
        <v>400.12</v>
      </c>
      <c r="E114" s="139"/>
      <c r="F114" s="140">
        <v>-0.63</v>
      </c>
      <c r="G114" s="141">
        <v>-1.6000000000000001E-3</v>
      </c>
      <c r="H114" s="141">
        <v>0.59330000000000005</v>
      </c>
      <c r="I114" s="140" t="s">
        <v>1727</v>
      </c>
      <c r="J114" s="150">
        <v>45292</v>
      </c>
    </row>
    <row r="115" spans="3:10" ht="17" customHeight="1">
      <c r="C115" s="50" t="s">
        <v>374</v>
      </c>
      <c r="D115" s="139">
        <v>940.92</v>
      </c>
      <c r="E115" s="139"/>
      <c r="F115" s="140">
        <v>-0.01</v>
      </c>
      <c r="G115" s="143">
        <v>0</v>
      </c>
      <c r="H115" s="141">
        <v>0.15409999999999999</v>
      </c>
      <c r="I115" s="140" t="s">
        <v>1728</v>
      </c>
      <c r="J115" s="150">
        <v>45292</v>
      </c>
    </row>
    <row r="116" spans="3:10" ht="17" customHeight="1">
      <c r="C116" s="50" t="s">
        <v>1398</v>
      </c>
      <c r="D116" s="139">
        <v>83.84</v>
      </c>
      <c r="E116" s="139"/>
      <c r="F116" s="140">
        <v>1.58</v>
      </c>
      <c r="G116" s="141">
        <v>1.9199999999999998E-2</v>
      </c>
      <c r="H116" s="141">
        <v>0.2109</v>
      </c>
      <c r="I116" s="140" t="s">
        <v>1728</v>
      </c>
      <c r="J116" s="150">
        <v>45292</v>
      </c>
    </row>
    <row r="117" spans="3:10" ht="17" customHeight="1">
      <c r="C117" s="50" t="s">
        <v>379</v>
      </c>
      <c r="D117" s="139">
        <v>157.74</v>
      </c>
      <c r="E117" s="139"/>
      <c r="F117" s="140">
        <v>0.1</v>
      </c>
      <c r="G117" s="141">
        <v>5.9999999999999995E-4</v>
      </c>
      <c r="H117" s="141">
        <v>0.2417</v>
      </c>
      <c r="I117" s="140" t="s">
        <v>1729</v>
      </c>
      <c r="J117" s="150">
        <v>45292</v>
      </c>
    </row>
    <row r="118" spans="3:10" ht="17" customHeight="1">
      <c r="C118" s="50" t="s">
        <v>390</v>
      </c>
      <c r="D118" s="139">
        <v>489.33</v>
      </c>
      <c r="E118" s="139"/>
      <c r="F118" s="140">
        <v>2.95</v>
      </c>
      <c r="G118" s="141">
        <v>6.1000000000000004E-3</v>
      </c>
      <c r="H118" s="141">
        <v>0.24640000000000001</v>
      </c>
      <c r="I118" s="140" t="s">
        <v>1730</v>
      </c>
      <c r="J118" s="150">
        <v>45292</v>
      </c>
    </row>
    <row r="119" spans="3:10" ht="17" customHeight="1">
      <c r="C119" s="50" t="s">
        <v>201</v>
      </c>
      <c r="D119" s="139">
        <v>20.96</v>
      </c>
      <c r="E119" s="139"/>
      <c r="F119" s="140">
        <v>-0.57999999999999996</v>
      </c>
      <c r="G119" s="141">
        <v>-2.69E-2</v>
      </c>
      <c r="H119" s="141">
        <v>-0.57299999999999995</v>
      </c>
      <c r="I119" s="140" t="s">
        <v>1731</v>
      </c>
      <c r="J119" s="150">
        <v>45292</v>
      </c>
    </row>
    <row r="120" spans="3:10" ht="17" customHeight="1">
      <c r="C120" s="50" t="s">
        <v>411</v>
      </c>
      <c r="D120" s="139">
        <v>318.95</v>
      </c>
      <c r="E120" s="139"/>
      <c r="F120" s="140">
        <v>-5.5</v>
      </c>
      <c r="G120" s="141">
        <v>-1.7000000000000001E-2</v>
      </c>
      <c r="H120" s="141">
        <v>8.1500000000000003E-2</v>
      </c>
      <c r="I120" s="140" t="s">
        <v>1732</v>
      </c>
      <c r="J120" s="150">
        <v>45292</v>
      </c>
    </row>
    <row r="121" spans="3:10" ht="17" customHeight="1">
      <c r="C121" s="50" t="s">
        <v>448</v>
      </c>
      <c r="D121" s="139">
        <v>676.34</v>
      </c>
      <c r="E121" s="139"/>
      <c r="F121" s="140">
        <v>-3.56</v>
      </c>
      <c r="G121" s="141">
        <v>-5.1999999999999998E-3</v>
      </c>
      <c r="H121" s="141">
        <v>0.4335</v>
      </c>
      <c r="I121" s="140" t="s">
        <v>1733</v>
      </c>
      <c r="J121" s="150">
        <v>45292</v>
      </c>
    </row>
    <row r="122" spans="3:10" ht="17" customHeight="1">
      <c r="C122" s="50" t="s">
        <v>331</v>
      </c>
      <c r="D122" s="139">
        <v>185.66</v>
      </c>
      <c r="E122" s="139"/>
      <c r="F122" s="140">
        <v>-0.65</v>
      </c>
      <c r="G122" s="141">
        <v>-3.5000000000000001E-3</v>
      </c>
      <c r="H122" s="141">
        <v>-7.2700000000000001E-2</v>
      </c>
      <c r="I122" s="140" t="s">
        <v>1734</v>
      </c>
      <c r="J122" s="150">
        <v>45292</v>
      </c>
    </row>
    <row r="123" spans="3:10" ht="17" customHeight="1">
      <c r="C123" s="50" t="s">
        <v>365</v>
      </c>
      <c r="D123" s="139">
        <v>313.42</v>
      </c>
      <c r="E123" s="139"/>
      <c r="F123" s="140">
        <v>-11.73</v>
      </c>
      <c r="G123" s="141">
        <v>-3.61E-2</v>
      </c>
      <c r="H123" s="141">
        <v>9.5799999999999996E-2</v>
      </c>
      <c r="I123" s="140" t="s">
        <v>1735</v>
      </c>
      <c r="J123" s="150">
        <v>45292</v>
      </c>
    </row>
    <row r="124" spans="3:10" ht="17" customHeight="1">
      <c r="C124" s="50" t="s">
        <v>375</v>
      </c>
      <c r="D124" s="139">
        <v>234.97</v>
      </c>
      <c r="E124" s="139"/>
      <c r="F124" s="140">
        <v>1.62</v>
      </c>
      <c r="G124" s="141">
        <v>6.8999999999999999E-3</v>
      </c>
      <c r="H124" s="141">
        <v>0.14280000000000001</v>
      </c>
      <c r="I124" s="140" t="s">
        <v>1736</v>
      </c>
      <c r="J124" s="150">
        <v>45292</v>
      </c>
    </row>
    <row r="125" spans="3:10" ht="17" customHeight="1">
      <c r="C125" s="50" t="s">
        <v>353</v>
      </c>
      <c r="D125" s="139">
        <v>110.03</v>
      </c>
      <c r="E125" s="139"/>
      <c r="F125" s="140">
        <v>0.64</v>
      </c>
      <c r="G125" s="141">
        <v>5.8999999999999999E-3</v>
      </c>
      <c r="H125" s="141">
        <v>0.14940000000000001</v>
      </c>
      <c r="I125" s="140" t="s">
        <v>1737</v>
      </c>
      <c r="J125" s="150">
        <v>45292</v>
      </c>
    </row>
    <row r="126" spans="3:10" ht="17" customHeight="1">
      <c r="C126" s="50" t="s">
        <v>363</v>
      </c>
      <c r="D126" s="139">
        <v>209.6</v>
      </c>
      <c r="E126" s="139"/>
      <c r="F126" s="140">
        <v>-0.38</v>
      </c>
      <c r="G126" s="141">
        <v>-1.8E-3</v>
      </c>
      <c r="H126" s="141">
        <v>0.13239999999999999</v>
      </c>
      <c r="I126" s="140" t="s">
        <v>1738</v>
      </c>
      <c r="J126" s="150">
        <v>45292</v>
      </c>
    </row>
    <row r="127" spans="3:10" ht="17" customHeight="1">
      <c r="C127" s="50" t="s">
        <v>397</v>
      </c>
      <c r="D127" s="139">
        <v>545.63</v>
      </c>
      <c r="E127" s="139"/>
      <c r="F127" s="140">
        <v>-5.91</v>
      </c>
      <c r="G127" s="141">
        <v>-1.0699999999999999E-2</v>
      </c>
      <c r="H127" s="141">
        <v>1.67E-2</v>
      </c>
      <c r="I127" s="140" t="s">
        <v>1739</v>
      </c>
      <c r="J127" s="150">
        <v>45292</v>
      </c>
    </row>
    <row r="128" spans="3:10" ht="17" customHeight="1">
      <c r="C128" s="50" t="s">
        <v>207</v>
      </c>
      <c r="D128" s="139">
        <v>149.9</v>
      </c>
      <c r="E128" s="139"/>
      <c r="F128" s="140">
        <v>0.38</v>
      </c>
      <c r="G128" s="141">
        <v>2.5000000000000001E-3</v>
      </c>
      <c r="H128" s="141">
        <v>0.60770000000000002</v>
      </c>
      <c r="I128" s="140" t="s">
        <v>1740</v>
      </c>
      <c r="J128" s="150">
        <v>45292</v>
      </c>
    </row>
    <row r="129" spans="3:10" ht="17" customHeight="1">
      <c r="C129" s="50" t="s">
        <v>332</v>
      </c>
      <c r="D129" s="139">
        <v>294.95</v>
      </c>
      <c r="E129" s="139"/>
      <c r="F129" s="140">
        <v>-0.09</v>
      </c>
      <c r="G129" s="141">
        <v>-2.9999999999999997E-4</v>
      </c>
      <c r="H129" s="141">
        <v>-3.1399999999999997E-2</v>
      </c>
      <c r="I129" s="140" t="s">
        <v>1741</v>
      </c>
      <c r="J129" s="150">
        <v>45292</v>
      </c>
    </row>
    <row r="130" spans="3:10" ht="17" customHeight="1">
      <c r="C130" s="50" t="s">
        <v>396</v>
      </c>
      <c r="D130" s="139">
        <v>283.16000000000003</v>
      </c>
      <c r="E130" s="139"/>
      <c r="F130" s="140">
        <v>-1.9</v>
      </c>
      <c r="G130" s="141">
        <v>-6.7000000000000002E-3</v>
      </c>
      <c r="H130" s="141">
        <v>0.19040000000000001</v>
      </c>
      <c r="I130" s="140" t="s">
        <v>1742</v>
      </c>
      <c r="J130" s="150">
        <v>45292</v>
      </c>
    </row>
    <row r="131" spans="3:10" ht="17" customHeight="1">
      <c r="C131" s="50" t="s">
        <v>1402</v>
      </c>
      <c r="D131" s="139">
        <v>127.21</v>
      </c>
      <c r="E131" s="139"/>
      <c r="F131" s="140">
        <v>-6.04</v>
      </c>
      <c r="G131" s="141">
        <v>-4.53E-2</v>
      </c>
      <c r="H131" s="141">
        <v>-0.1048</v>
      </c>
      <c r="I131" s="140" t="s">
        <v>1743</v>
      </c>
      <c r="J131" s="150">
        <v>45292</v>
      </c>
    </row>
    <row r="132" spans="3:10" ht="17" customHeight="1">
      <c r="C132" s="50" t="s">
        <v>1510</v>
      </c>
      <c r="D132" s="139">
        <v>114.22</v>
      </c>
      <c r="E132" s="139"/>
      <c r="F132" s="140">
        <v>-0.9</v>
      </c>
      <c r="G132" s="141">
        <v>-7.7999999999999996E-3</v>
      </c>
      <c r="H132" s="141">
        <v>0.36449999999999999</v>
      </c>
      <c r="I132" s="140" t="s">
        <v>1744</v>
      </c>
      <c r="J132" s="150">
        <v>44927</v>
      </c>
    </row>
    <row r="133" spans="3:10" ht="17" customHeight="1">
      <c r="C133" s="50" t="s">
        <v>417</v>
      </c>
      <c r="D133" s="139">
        <v>197.49</v>
      </c>
      <c r="E133" s="139"/>
      <c r="F133" s="140">
        <v>-0.34</v>
      </c>
      <c r="G133" s="141">
        <v>-1.6999999999999999E-3</v>
      </c>
      <c r="H133" s="141">
        <v>0.3211</v>
      </c>
      <c r="I133" s="140" t="s">
        <v>1745</v>
      </c>
      <c r="J133" s="150">
        <v>45292</v>
      </c>
    </row>
    <row r="134" spans="3:10" ht="17" customHeight="1">
      <c r="C134" s="50" t="s">
        <v>369</v>
      </c>
      <c r="D134" s="139">
        <v>200.38</v>
      </c>
      <c r="E134" s="139"/>
      <c r="F134" s="140">
        <v>2.97</v>
      </c>
      <c r="G134" s="141">
        <v>1.4999999999999999E-2</v>
      </c>
      <c r="H134" s="141">
        <v>0.33379999999999999</v>
      </c>
      <c r="I134" s="140" t="s">
        <v>1746</v>
      </c>
      <c r="J134" s="150">
        <v>45292</v>
      </c>
    </row>
    <row r="135" spans="3:10" ht="17" customHeight="1">
      <c r="C135" s="50" t="s">
        <v>421</v>
      </c>
      <c r="D135" s="139">
        <v>479.65</v>
      </c>
      <c r="E135" s="139"/>
      <c r="F135" s="140">
        <v>3.82</v>
      </c>
      <c r="G135" s="141">
        <v>8.0000000000000002E-3</v>
      </c>
      <c r="H135" s="141">
        <v>0.4597</v>
      </c>
      <c r="I135" s="140" t="s">
        <v>1747</v>
      </c>
      <c r="J135" s="150">
        <v>45292</v>
      </c>
    </row>
    <row r="136" spans="3:10" ht="17" customHeight="1">
      <c r="C136" s="50" t="s">
        <v>376</v>
      </c>
      <c r="D136" s="139">
        <v>368.7</v>
      </c>
      <c r="E136" s="139"/>
      <c r="F136" s="140">
        <v>4.75</v>
      </c>
      <c r="G136" s="141">
        <v>1.3100000000000001E-2</v>
      </c>
      <c r="H136" s="141">
        <v>0.23019999999999999</v>
      </c>
      <c r="I136" s="140" t="s">
        <v>1748</v>
      </c>
      <c r="J136" s="150">
        <v>45292</v>
      </c>
    </row>
    <row r="137" spans="3:10" ht="17" customHeight="1">
      <c r="C137" s="50" t="s">
        <v>391</v>
      </c>
      <c r="D137" s="139">
        <v>591.16999999999996</v>
      </c>
      <c r="E137" s="139"/>
      <c r="F137" s="140">
        <v>-6.12</v>
      </c>
      <c r="G137" s="141">
        <v>-1.0200000000000001E-2</v>
      </c>
      <c r="H137" s="141">
        <v>0.21890000000000001</v>
      </c>
      <c r="I137" s="140" t="s">
        <v>1224</v>
      </c>
      <c r="J137" s="150">
        <v>45292</v>
      </c>
    </row>
    <row r="138" spans="3:10" ht="17" customHeight="1">
      <c r="C138" s="50" t="s">
        <v>447</v>
      </c>
      <c r="D138" s="139">
        <v>203.24</v>
      </c>
      <c r="E138" s="139"/>
      <c r="F138" s="140">
        <v>-0.79</v>
      </c>
      <c r="G138" s="141">
        <v>-3.8999999999999998E-3</v>
      </c>
      <c r="H138" s="141">
        <v>0.5333</v>
      </c>
      <c r="I138" s="140" t="s">
        <v>1749</v>
      </c>
      <c r="J138" s="150">
        <v>45292</v>
      </c>
    </row>
    <row r="139" spans="3:10" ht="17" customHeight="1">
      <c r="C139" s="50" t="s">
        <v>362</v>
      </c>
      <c r="D139" s="139">
        <v>258.89</v>
      </c>
      <c r="E139" s="139"/>
      <c r="F139" s="140">
        <v>-0.98</v>
      </c>
      <c r="G139" s="141">
        <v>-3.8E-3</v>
      </c>
      <c r="H139" s="141">
        <v>-1.2500000000000001E-2</v>
      </c>
      <c r="I139" s="140" t="s">
        <v>1750</v>
      </c>
      <c r="J139" s="150">
        <v>45292</v>
      </c>
    </row>
    <row r="140" spans="3:10" ht="17" customHeight="1">
      <c r="C140" s="50" t="s">
        <v>337</v>
      </c>
      <c r="D140" s="139">
        <v>57.41</v>
      </c>
      <c r="E140" s="139"/>
      <c r="F140" s="140">
        <v>0.44</v>
      </c>
      <c r="G140" s="141">
        <v>7.7000000000000002E-3</v>
      </c>
      <c r="H140" s="141">
        <v>-0.22370000000000001</v>
      </c>
      <c r="I140" s="140" t="s">
        <v>1559</v>
      </c>
      <c r="J140" s="150">
        <v>45292</v>
      </c>
    </row>
    <row r="141" spans="3:10" ht="17" customHeight="1">
      <c r="C141" s="50" t="s">
        <v>426</v>
      </c>
      <c r="D141" s="139">
        <v>56.56</v>
      </c>
      <c r="E141" s="139"/>
      <c r="F141" s="140">
        <v>-1</v>
      </c>
      <c r="G141" s="141">
        <v>-1.7399999999999999E-2</v>
      </c>
      <c r="H141" s="141">
        <v>0.21110000000000001</v>
      </c>
      <c r="I141" s="140" t="s">
        <v>1751</v>
      </c>
      <c r="J141" s="150">
        <v>45292</v>
      </c>
    </row>
    <row r="142" spans="3:10" ht="17" customHeight="1">
      <c r="C142" s="50" t="s">
        <v>356</v>
      </c>
      <c r="D142" s="139">
        <v>168.67</v>
      </c>
      <c r="E142" s="139"/>
      <c r="F142" s="140">
        <v>1.66</v>
      </c>
      <c r="G142" s="141">
        <v>9.9000000000000008E-3</v>
      </c>
      <c r="H142" s="141">
        <v>-9.9599999999999994E-2</v>
      </c>
      <c r="I142" s="140" t="s">
        <v>1752</v>
      </c>
      <c r="J142" s="150">
        <v>45292</v>
      </c>
    </row>
    <row r="143" spans="3:10" ht="17" customHeight="1">
      <c r="C143" s="50" t="s">
        <v>364</v>
      </c>
      <c r="D143" s="139">
        <v>49.11</v>
      </c>
      <c r="E143" s="139"/>
      <c r="F143" s="140">
        <v>0.69</v>
      </c>
      <c r="G143" s="141">
        <v>1.43E-2</v>
      </c>
      <c r="H143" s="141">
        <v>0.15609999999999999</v>
      </c>
      <c r="I143" s="140" t="s">
        <v>1753</v>
      </c>
      <c r="J143" s="150">
        <v>45292</v>
      </c>
    </row>
    <row r="144" spans="3:10" ht="17" customHeight="1">
      <c r="C144" s="50" t="s">
        <v>1404</v>
      </c>
      <c r="D144" s="139">
        <v>137.41</v>
      </c>
      <c r="E144" s="139"/>
      <c r="F144" s="140">
        <v>5.03</v>
      </c>
      <c r="G144" s="141">
        <v>3.7999999999999999E-2</v>
      </c>
      <c r="H144" s="141">
        <v>0.57540000000000002</v>
      </c>
      <c r="I144" s="140" t="s">
        <v>1754</v>
      </c>
      <c r="J144" s="150">
        <v>45292</v>
      </c>
    </row>
    <row r="145" spans="3:10" ht="17" customHeight="1">
      <c r="C145" s="50" t="s">
        <v>348</v>
      </c>
      <c r="D145" s="139">
        <v>681.96</v>
      </c>
      <c r="E145" s="139"/>
      <c r="F145" s="140">
        <v>-12.82</v>
      </c>
      <c r="G145" s="141">
        <v>-1.8499999999999999E-2</v>
      </c>
      <c r="H145" s="141">
        <v>-0.28079999999999999</v>
      </c>
      <c r="I145" s="140" t="s">
        <v>1755</v>
      </c>
      <c r="J145" s="150">
        <v>45292</v>
      </c>
    </row>
    <row r="146" spans="3:10" ht="17" customHeight="1">
      <c r="C146" s="50" t="s">
        <v>349</v>
      </c>
      <c r="D146" s="139">
        <v>498.82</v>
      </c>
      <c r="E146" s="139"/>
      <c r="F146" s="140">
        <v>-0.76</v>
      </c>
      <c r="G146" s="141">
        <v>-1.5E-3</v>
      </c>
      <c r="H146" s="141">
        <v>0.1479</v>
      </c>
      <c r="I146" s="140" t="s">
        <v>1756</v>
      </c>
      <c r="J146" s="150">
        <v>45292</v>
      </c>
    </row>
    <row r="147" spans="3:10" ht="17" customHeight="1">
      <c r="C147" s="50" t="s">
        <v>465</v>
      </c>
      <c r="D147" s="138">
        <v>1342.43</v>
      </c>
      <c r="E147" s="139"/>
      <c r="F147" s="140">
        <v>-6.38</v>
      </c>
      <c r="G147" s="141">
        <v>-4.7000000000000002E-3</v>
      </c>
      <c r="H147" s="141">
        <v>0.26650000000000001</v>
      </c>
      <c r="I147" s="140" t="s">
        <v>1757</v>
      </c>
      <c r="J147" s="150">
        <v>45292</v>
      </c>
    </row>
    <row r="148" spans="3:10" ht="17" customHeight="1">
      <c r="C148" s="50" t="s">
        <v>350</v>
      </c>
      <c r="D148" s="139">
        <v>132.15</v>
      </c>
      <c r="E148" s="139"/>
      <c r="F148" s="140">
        <v>-1.74</v>
      </c>
      <c r="G148" s="141">
        <v>-1.2999999999999999E-2</v>
      </c>
      <c r="H148" s="141">
        <v>0.15060000000000001</v>
      </c>
      <c r="I148" s="140" t="s">
        <v>1758</v>
      </c>
      <c r="J148" s="150">
        <v>45292</v>
      </c>
    </row>
    <row r="149" spans="3:10" ht="17" customHeight="1">
      <c r="C149" s="50" t="s">
        <v>387</v>
      </c>
      <c r="D149" s="139">
        <v>130.66</v>
      </c>
      <c r="E149" s="139"/>
      <c r="F149" s="140">
        <v>-0.49</v>
      </c>
      <c r="G149" s="141">
        <v>-3.7000000000000002E-3</v>
      </c>
      <c r="H149" s="141">
        <v>0.38429999999999997</v>
      </c>
      <c r="I149" s="140" t="s">
        <v>1759</v>
      </c>
      <c r="J149" s="150">
        <v>45292</v>
      </c>
    </row>
    <row r="150" spans="3:10" ht="17" customHeight="1">
      <c r="C150" s="50" t="s">
        <v>395</v>
      </c>
      <c r="D150" s="138">
        <v>1244.2</v>
      </c>
      <c r="E150" s="139"/>
      <c r="F150" s="140">
        <v>-17.78</v>
      </c>
      <c r="G150" s="141">
        <v>-1.41E-2</v>
      </c>
      <c r="H150" s="141">
        <v>0.22170000000000001</v>
      </c>
      <c r="I150" s="140" t="s">
        <v>1760</v>
      </c>
      <c r="J150" s="150">
        <v>45292</v>
      </c>
    </row>
    <row r="151" spans="3:10" ht="17" customHeight="1">
      <c r="C151" s="50" t="s">
        <v>360</v>
      </c>
      <c r="D151" s="139">
        <v>267.17</v>
      </c>
      <c r="E151" s="139"/>
      <c r="F151" s="140">
        <v>-0.84</v>
      </c>
      <c r="G151" s="141">
        <v>-3.0999999999999999E-3</v>
      </c>
      <c r="H151" s="141">
        <v>2.29E-2</v>
      </c>
      <c r="I151" s="140" t="s">
        <v>1761</v>
      </c>
      <c r="J151" s="150">
        <v>45292</v>
      </c>
    </row>
    <row r="152" spans="3:10" ht="17" customHeight="1">
      <c r="C152" s="50" t="s">
        <v>434</v>
      </c>
      <c r="D152" s="139">
        <v>59.72</v>
      </c>
      <c r="E152" s="139"/>
      <c r="F152" s="140">
        <v>0.16</v>
      </c>
      <c r="G152" s="141">
        <v>2.5999999999999999E-3</v>
      </c>
      <c r="H152" s="141">
        <v>0.75480000000000003</v>
      </c>
      <c r="I152" s="140" t="s">
        <v>1762</v>
      </c>
      <c r="J152" s="150">
        <v>45292</v>
      </c>
    </row>
    <row r="153" spans="3:10" ht="17" customHeight="1">
      <c r="C153" s="50" t="s">
        <v>358</v>
      </c>
      <c r="D153" s="139">
        <v>328.74</v>
      </c>
      <c r="E153" s="139"/>
      <c r="F153" s="140">
        <v>5.07</v>
      </c>
      <c r="G153" s="141">
        <v>1.5699999999999999E-2</v>
      </c>
      <c r="H153" s="141">
        <v>0.24690000000000001</v>
      </c>
      <c r="I153" s="140" t="s">
        <v>1763</v>
      </c>
      <c r="J153" s="150">
        <v>45292</v>
      </c>
    </row>
    <row r="154" spans="3:10" ht="17" customHeight="1">
      <c r="C154" s="50" t="s">
        <v>370</v>
      </c>
      <c r="D154" s="139">
        <v>87.89</v>
      </c>
      <c r="E154" s="139"/>
      <c r="F154" s="140">
        <v>-0.08</v>
      </c>
      <c r="G154" s="141">
        <v>-8.9999999999999998E-4</v>
      </c>
      <c r="H154" s="141">
        <v>8.2100000000000006E-2</v>
      </c>
      <c r="I154" s="140" t="s">
        <v>1764</v>
      </c>
      <c r="J154" s="150">
        <v>45292</v>
      </c>
    </row>
    <row r="155" spans="3:10" ht="17" customHeight="1">
      <c r="C155" s="50" t="s">
        <v>437</v>
      </c>
      <c r="D155" s="139">
        <v>288.95</v>
      </c>
      <c r="E155" s="139"/>
      <c r="F155" s="140">
        <v>1.02</v>
      </c>
      <c r="G155" s="141">
        <v>3.5000000000000001E-3</v>
      </c>
      <c r="H155" s="141">
        <v>0.20860000000000001</v>
      </c>
      <c r="I155" s="140" t="s">
        <v>1765</v>
      </c>
      <c r="J155" s="150">
        <v>45292</v>
      </c>
    </row>
    <row r="156" spans="3:10" ht="17" customHeight="1">
      <c r="C156" s="50" t="s">
        <v>357</v>
      </c>
      <c r="D156" s="139">
        <v>242.82</v>
      </c>
      <c r="E156" s="139"/>
      <c r="F156" s="140">
        <v>2.64</v>
      </c>
      <c r="G156" s="141">
        <v>1.0999999999999999E-2</v>
      </c>
      <c r="H156" s="141">
        <v>2.64E-2</v>
      </c>
      <c r="I156" s="140" t="s">
        <v>1766</v>
      </c>
      <c r="J156" s="150">
        <v>45292</v>
      </c>
    </row>
    <row r="157" spans="3:10" ht="17" customHeight="1">
      <c r="C157" s="50" t="s">
        <v>433</v>
      </c>
      <c r="D157" s="139">
        <v>241.89</v>
      </c>
      <c r="E157" s="139"/>
      <c r="F157" s="140">
        <v>-0.63</v>
      </c>
      <c r="G157" s="141">
        <v>-2.5999999999999999E-3</v>
      </c>
      <c r="H157" s="141">
        <v>0.21779999999999999</v>
      </c>
      <c r="I157" s="140" t="s">
        <v>1767</v>
      </c>
      <c r="J157" s="150">
        <v>45292</v>
      </c>
    </row>
    <row r="158" spans="3:10" ht="17" customHeight="1">
      <c r="C158" s="50" t="s">
        <v>1511</v>
      </c>
      <c r="D158" s="139">
        <v>257.33</v>
      </c>
      <c r="E158" s="139"/>
      <c r="F158" s="140">
        <v>2.02</v>
      </c>
      <c r="G158" s="141">
        <v>7.9000000000000008E-3</v>
      </c>
      <c r="H158" s="141">
        <v>-0.12920000000000001</v>
      </c>
      <c r="I158" s="140" t="s">
        <v>1768</v>
      </c>
      <c r="J158" s="150">
        <v>45292</v>
      </c>
    </row>
    <row r="159" spans="3:10" ht="17" customHeight="1">
      <c r="C159" s="50" t="s">
        <v>432</v>
      </c>
      <c r="D159" s="139">
        <v>30.34</v>
      </c>
      <c r="E159" s="139"/>
      <c r="F159" s="140">
        <v>-0.16</v>
      </c>
      <c r="G159" s="141">
        <v>-5.1000000000000004E-3</v>
      </c>
      <c r="H159" s="141">
        <v>0.75039999999999996</v>
      </c>
      <c r="I159" s="140" t="s">
        <v>1769</v>
      </c>
      <c r="J159" s="150">
        <v>45292</v>
      </c>
    </row>
    <row r="160" spans="3:10" ht="17" customHeight="1">
      <c r="C160" s="50" t="s">
        <v>318</v>
      </c>
      <c r="D160" s="139">
        <v>54.59</v>
      </c>
      <c r="E160" s="139"/>
      <c r="F160" s="140">
        <v>0.73</v>
      </c>
      <c r="G160" s="141">
        <v>1.3599999999999999E-2</v>
      </c>
      <c r="H160" s="141">
        <v>-0.2417</v>
      </c>
      <c r="I160" s="140" t="s">
        <v>1770</v>
      </c>
      <c r="J160" s="150">
        <v>45292</v>
      </c>
    </row>
    <row r="161" spans="3:10" ht="17" customHeight="1">
      <c r="C161" s="50" t="s">
        <v>582</v>
      </c>
      <c r="D161" s="139">
        <v>232.57</v>
      </c>
      <c r="E161" s="139"/>
      <c r="F161" s="140">
        <v>-5.93</v>
      </c>
      <c r="G161" s="141">
        <v>-2.4899999999999999E-2</v>
      </c>
      <c r="H161" s="141">
        <v>0.82110000000000005</v>
      </c>
      <c r="I161" s="140" t="s">
        <v>1771</v>
      </c>
      <c r="J161" s="150">
        <v>45292</v>
      </c>
    </row>
    <row r="162" spans="3:10" ht="17" customHeight="1">
      <c r="C162" s="50" t="s">
        <v>428</v>
      </c>
      <c r="D162" s="139">
        <v>212.53</v>
      </c>
      <c r="E162" s="139"/>
      <c r="F162" s="140">
        <v>0.26</v>
      </c>
      <c r="G162" s="141">
        <v>1.1999999999999999E-3</v>
      </c>
      <c r="H162" s="141">
        <v>0.255</v>
      </c>
      <c r="I162" s="140" t="s">
        <v>1772</v>
      </c>
      <c r="J162" s="150">
        <v>45292</v>
      </c>
    </row>
    <row r="163" spans="3:10" ht="17" customHeight="1">
      <c r="C163" s="50" t="s">
        <v>416</v>
      </c>
      <c r="D163" s="139">
        <v>273.39</v>
      </c>
      <c r="E163" s="139"/>
      <c r="F163" s="140">
        <v>3.64</v>
      </c>
      <c r="G163" s="141">
        <v>1.35E-2</v>
      </c>
      <c r="H163" s="141">
        <v>9.4700000000000006E-2</v>
      </c>
      <c r="I163" s="140" t="s">
        <v>1773</v>
      </c>
      <c r="J163" s="150">
        <v>45292</v>
      </c>
    </row>
    <row r="164" spans="3:10" ht="17" customHeight="1">
      <c r="C164" s="50" t="s">
        <v>430</v>
      </c>
      <c r="D164" s="139">
        <v>300.70999999999998</v>
      </c>
      <c r="E164" s="139"/>
      <c r="F164" s="140">
        <v>-0.41</v>
      </c>
      <c r="G164" s="141">
        <v>-1.2999999999999999E-3</v>
      </c>
      <c r="H164" s="141">
        <v>0.19450000000000001</v>
      </c>
      <c r="I164" s="140" t="s">
        <v>1774</v>
      </c>
      <c r="J164" s="150">
        <v>45292</v>
      </c>
    </row>
    <row r="165" spans="3:10" ht="17" customHeight="1">
      <c r="C165" s="50" t="s">
        <v>1775</v>
      </c>
      <c r="D165" s="139">
        <v>189.92</v>
      </c>
      <c r="E165" s="139"/>
      <c r="F165" s="140">
        <v>4.57</v>
      </c>
      <c r="G165" s="141">
        <v>2.47E-2</v>
      </c>
      <c r="H165" s="141">
        <v>3.7658999999999998</v>
      </c>
      <c r="I165" s="140" t="s">
        <v>1776</v>
      </c>
      <c r="J165" s="150">
        <v>44562</v>
      </c>
    </row>
    <row r="166" spans="3:10" ht="17" customHeight="1">
      <c r="C166" s="50" t="s">
        <v>354</v>
      </c>
      <c r="D166" s="139">
        <v>138.6</v>
      </c>
      <c r="E166" s="139"/>
      <c r="F166" s="140">
        <v>1.3</v>
      </c>
      <c r="G166" s="141">
        <v>9.4999999999999998E-3</v>
      </c>
      <c r="H166" s="141">
        <v>-2.52E-2</v>
      </c>
      <c r="I166" s="140" t="s">
        <v>1777</v>
      </c>
      <c r="J166" s="150">
        <v>45292</v>
      </c>
    </row>
    <row r="167" spans="3:10" ht="17" customHeight="1">
      <c r="C167" s="50" t="s">
        <v>380</v>
      </c>
      <c r="D167" s="139">
        <v>86.28</v>
      </c>
      <c r="E167" s="139"/>
      <c r="F167" s="140">
        <v>-0.56999999999999995</v>
      </c>
      <c r="G167" s="141">
        <v>-6.6E-3</v>
      </c>
      <c r="H167" s="141">
        <v>0.2382</v>
      </c>
      <c r="I167" s="140" t="s">
        <v>1778</v>
      </c>
      <c r="J167" s="150">
        <v>45292</v>
      </c>
    </row>
    <row r="168" spans="3:10" ht="17" customHeight="1">
      <c r="C168" s="50" t="s">
        <v>366</v>
      </c>
      <c r="D168" s="139">
        <v>32.659999999999997</v>
      </c>
      <c r="E168" s="139"/>
      <c r="F168" s="140">
        <v>-0.96</v>
      </c>
      <c r="G168" s="141">
        <v>-2.86E-2</v>
      </c>
      <c r="H168" s="141">
        <v>-5.0299999999999997E-2</v>
      </c>
      <c r="I168" s="140" t="s">
        <v>1779</v>
      </c>
      <c r="J168" s="150">
        <v>45292</v>
      </c>
    </row>
    <row r="169" spans="3:10" ht="17" customHeight="1">
      <c r="C169" s="50" t="s">
        <v>1405</v>
      </c>
      <c r="D169" s="139">
        <v>70.06</v>
      </c>
      <c r="E169" s="139"/>
      <c r="F169" s="140">
        <v>0.3</v>
      </c>
      <c r="G169" s="141">
        <v>4.1999999999999997E-3</v>
      </c>
      <c r="H169" s="141">
        <v>0.2442</v>
      </c>
      <c r="I169" s="140" t="s">
        <v>1780</v>
      </c>
      <c r="J169" s="150">
        <v>45292</v>
      </c>
    </row>
    <row r="170" spans="3:10" ht="17" customHeight="1">
      <c r="C170" s="50" t="s">
        <v>858</v>
      </c>
      <c r="D170" s="139">
        <v>247.46</v>
      </c>
      <c r="E170" s="139"/>
      <c r="F170" s="140">
        <v>-2.56</v>
      </c>
      <c r="G170" s="141">
        <v>-1.0200000000000001E-2</v>
      </c>
      <c r="H170" s="141">
        <v>0.31929999999999997</v>
      </c>
      <c r="I170" s="140" t="s">
        <v>1560</v>
      </c>
      <c r="J170" s="150">
        <v>45292</v>
      </c>
    </row>
    <row r="171" spans="3:10" ht="17" customHeight="1">
      <c r="C171" s="50" t="s">
        <v>378</v>
      </c>
      <c r="D171" s="139">
        <v>46.76</v>
      </c>
      <c r="E171" s="139"/>
      <c r="F171" s="140">
        <v>-0.25</v>
      </c>
      <c r="G171" s="141">
        <v>-5.3E-3</v>
      </c>
      <c r="H171" s="141">
        <v>0.24529999999999999</v>
      </c>
      <c r="I171" s="140" t="s">
        <v>1781</v>
      </c>
      <c r="J171" s="150">
        <v>44927</v>
      </c>
    </row>
    <row r="172" spans="3:10" ht="17" customHeight="1">
      <c r="C172" s="50" t="s">
        <v>385</v>
      </c>
      <c r="D172" s="139">
        <v>54.03</v>
      </c>
      <c r="E172" s="139"/>
      <c r="F172" s="140">
        <v>-0.25</v>
      </c>
      <c r="G172" s="141">
        <v>-4.5999999999999999E-3</v>
      </c>
      <c r="H172" s="141">
        <v>0.55710000000000004</v>
      </c>
      <c r="I172" s="140" t="s">
        <v>1782</v>
      </c>
      <c r="J172" s="150">
        <v>45292</v>
      </c>
    </row>
    <row r="173" spans="3:10" ht="17" customHeight="1">
      <c r="C173" s="50" t="s">
        <v>452</v>
      </c>
      <c r="D173" s="139">
        <v>85.98</v>
      </c>
      <c r="E173" s="139"/>
      <c r="F173" s="140">
        <v>1.22</v>
      </c>
      <c r="G173" s="141">
        <v>1.44E-2</v>
      </c>
      <c r="H173" s="141">
        <v>0.55369999999999997</v>
      </c>
      <c r="I173" s="140" t="s">
        <v>1783</v>
      </c>
      <c r="J173" s="150">
        <v>45292</v>
      </c>
    </row>
    <row r="174" spans="3:10" ht="17" customHeight="1">
      <c r="C174" s="50" t="s">
        <v>480</v>
      </c>
      <c r="D174" s="139">
        <v>104.56</v>
      </c>
      <c r="E174" s="139"/>
      <c r="F174" s="140">
        <v>-0.33</v>
      </c>
      <c r="G174" s="141">
        <v>-3.2000000000000002E-3</v>
      </c>
      <c r="H174" s="141">
        <v>0.51839999999999997</v>
      </c>
      <c r="I174" s="140" t="s">
        <v>1784</v>
      </c>
      <c r="J174" s="150">
        <v>45292</v>
      </c>
    </row>
    <row r="175" spans="3:10" ht="17" customHeight="1">
      <c r="C175" s="50" t="s">
        <v>475</v>
      </c>
      <c r="D175" s="139">
        <v>181.28</v>
      </c>
      <c r="E175" s="139"/>
      <c r="F175" s="140">
        <v>-2.19</v>
      </c>
      <c r="G175" s="141">
        <v>-1.1900000000000001E-2</v>
      </c>
      <c r="H175" s="141">
        <v>0.31430000000000002</v>
      </c>
      <c r="I175" s="140" t="s">
        <v>1785</v>
      </c>
      <c r="J175" s="150">
        <v>45292</v>
      </c>
    </row>
    <row r="176" spans="3:10" ht="17" customHeight="1">
      <c r="C176" s="50" t="s">
        <v>355</v>
      </c>
      <c r="D176" s="139">
        <v>42.5</v>
      </c>
      <c r="E176" s="139"/>
      <c r="F176" s="140">
        <v>0.53</v>
      </c>
      <c r="G176" s="141">
        <v>1.26E-2</v>
      </c>
      <c r="H176" s="141">
        <v>-0.17749999999999999</v>
      </c>
      <c r="I176" s="140" t="s">
        <v>1786</v>
      </c>
      <c r="J176" s="150">
        <v>45292</v>
      </c>
    </row>
    <row r="177" spans="3:10" ht="17" customHeight="1">
      <c r="C177" s="50" t="s">
        <v>425</v>
      </c>
      <c r="D177" s="139">
        <v>104.97</v>
      </c>
      <c r="E177" s="139"/>
      <c r="F177" s="140">
        <v>0.55000000000000004</v>
      </c>
      <c r="G177" s="141">
        <v>5.3E-3</v>
      </c>
      <c r="H177" s="141">
        <v>0.2349</v>
      </c>
      <c r="I177" s="140" t="s">
        <v>1787</v>
      </c>
      <c r="J177" s="150">
        <v>45292</v>
      </c>
    </row>
    <row r="178" spans="3:10" ht="17" customHeight="1">
      <c r="C178" s="50" t="s">
        <v>454</v>
      </c>
      <c r="D178" s="139">
        <v>109.75</v>
      </c>
      <c r="E178" s="139"/>
      <c r="F178" s="140">
        <v>-0.31</v>
      </c>
      <c r="G178" s="141">
        <v>-2.8E-3</v>
      </c>
      <c r="H178" s="141">
        <v>7.5899999999999995E-2</v>
      </c>
      <c r="I178" s="140" t="s">
        <v>1788</v>
      </c>
      <c r="J178" s="150">
        <v>45292</v>
      </c>
    </row>
    <row r="179" spans="3:10" ht="17" customHeight="1">
      <c r="C179" s="50" t="s">
        <v>384</v>
      </c>
      <c r="D179" s="139">
        <v>254.92</v>
      </c>
      <c r="E179" s="139"/>
      <c r="F179" s="140">
        <v>-1.67</v>
      </c>
      <c r="G179" s="141">
        <v>-6.4999999999999997E-3</v>
      </c>
      <c r="H179" s="141">
        <v>7.5300000000000006E-2</v>
      </c>
      <c r="I179" s="140" t="s">
        <v>1789</v>
      </c>
      <c r="J179" s="150">
        <v>45292</v>
      </c>
    </row>
    <row r="180" spans="3:10" ht="17" customHeight="1">
      <c r="C180" s="50" t="s">
        <v>414</v>
      </c>
      <c r="D180" s="139">
        <v>531.41999999999996</v>
      </c>
      <c r="E180" s="139"/>
      <c r="F180" s="140">
        <v>-1.82</v>
      </c>
      <c r="G180" s="141">
        <v>-3.3999999999999998E-3</v>
      </c>
      <c r="H180" s="141">
        <v>-3.61E-2</v>
      </c>
      <c r="I180" s="140" t="s">
        <v>1790</v>
      </c>
      <c r="J180" s="150">
        <v>45292</v>
      </c>
    </row>
    <row r="181" spans="3:10" ht="17" customHeight="1">
      <c r="C181" s="50" t="s">
        <v>1406</v>
      </c>
      <c r="D181" s="139">
        <v>175.37</v>
      </c>
      <c r="E181" s="139"/>
      <c r="F181" s="140">
        <v>0.46</v>
      </c>
      <c r="G181" s="141">
        <v>2.5999999999999999E-3</v>
      </c>
      <c r="H181" s="141">
        <v>0.2394</v>
      </c>
      <c r="I181" s="140" t="s">
        <v>1791</v>
      </c>
      <c r="J181" s="150">
        <v>45292</v>
      </c>
    </row>
    <row r="182" spans="3:10" ht="17" customHeight="1">
      <c r="C182" s="50" t="s">
        <v>406</v>
      </c>
      <c r="D182" s="138">
        <v>3301.83</v>
      </c>
      <c r="E182" s="139"/>
      <c r="F182" s="140">
        <v>-67.3</v>
      </c>
      <c r="G182" s="141">
        <v>-0.02</v>
      </c>
      <c r="H182" s="141">
        <v>0.2</v>
      </c>
      <c r="I182" s="140" t="s">
        <v>1792</v>
      </c>
      <c r="J182" s="150">
        <v>45292</v>
      </c>
    </row>
    <row r="183" spans="3:10" ht="17" customHeight="1">
      <c r="C183" s="50" t="s">
        <v>415</v>
      </c>
      <c r="D183" s="139">
        <v>81.650000000000006</v>
      </c>
      <c r="E183" s="139"/>
      <c r="F183" s="140">
        <v>-0.42</v>
      </c>
      <c r="G183" s="141">
        <v>-5.1000000000000004E-3</v>
      </c>
      <c r="H183" s="141">
        <v>0.48399999999999999</v>
      </c>
      <c r="I183" s="140" t="s">
        <v>1793</v>
      </c>
      <c r="J183" s="150">
        <v>45292</v>
      </c>
    </row>
    <row r="184" spans="3:10" ht="17" customHeight="1">
      <c r="C184" s="50" t="s">
        <v>209</v>
      </c>
      <c r="D184" s="139">
        <v>241.21</v>
      </c>
      <c r="E184" s="139"/>
      <c r="F184" s="140">
        <v>-0.56999999999999995</v>
      </c>
      <c r="G184" s="141">
        <v>-2.3999999999999998E-3</v>
      </c>
      <c r="H184" s="141">
        <v>0.1404</v>
      </c>
      <c r="I184" s="140" t="s">
        <v>1794</v>
      </c>
      <c r="J184" s="150">
        <v>45292</v>
      </c>
    </row>
    <row r="185" spans="3:10" ht="17" customHeight="1">
      <c r="C185" s="50" t="s">
        <v>388</v>
      </c>
      <c r="D185" s="139">
        <v>152.76</v>
      </c>
      <c r="E185" s="139"/>
      <c r="F185" s="140">
        <v>-1.58</v>
      </c>
      <c r="G185" s="141">
        <v>-1.0200000000000001E-2</v>
      </c>
      <c r="H185" s="141">
        <v>-2.87E-2</v>
      </c>
      <c r="I185" s="140" t="s">
        <v>1795</v>
      </c>
      <c r="J185" s="150">
        <v>45292</v>
      </c>
    </row>
    <row r="186" spans="3:10" ht="17" customHeight="1">
      <c r="C186" s="50" t="s">
        <v>471</v>
      </c>
      <c r="D186" s="139">
        <v>57.61</v>
      </c>
      <c r="E186" s="139"/>
      <c r="F186" s="140">
        <v>-0.01</v>
      </c>
      <c r="G186" s="141">
        <v>-2.0000000000000001E-4</v>
      </c>
      <c r="H186" s="141">
        <v>0.18410000000000001</v>
      </c>
      <c r="I186" s="140" t="s">
        <v>1796</v>
      </c>
      <c r="J186" s="150">
        <v>45292</v>
      </c>
    </row>
    <row r="187" spans="3:10" ht="17" customHeight="1">
      <c r="C187" s="50" t="s">
        <v>478</v>
      </c>
      <c r="D187" s="138">
        <v>1123.6400000000001</v>
      </c>
      <c r="E187" s="139"/>
      <c r="F187" s="140">
        <v>3.93</v>
      </c>
      <c r="G187" s="141">
        <v>3.5000000000000001E-3</v>
      </c>
      <c r="H187" s="141">
        <v>0.28970000000000001</v>
      </c>
      <c r="I187" s="140" t="s">
        <v>1797</v>
      </c>
      <c r="J187" s="150">
        <v>45292</v>
      </c>
    </row>
    <row r="188" spans="3:10" ht="17" customHeight="1">
      <c r="C188" s="50" t="s">
        <v>386</v>
      </c>
      <c r="D188" s="139">
        <v>37.61</v>
      </c>
      <c r="E188" s="139"/>
      <c r="F188" s="140">
        <v>-0.88</v>
      </c>
      <c r="G188" s="141">
        <v>-2.2700000000000001E-2</v>
      </c>
      <c r="H188" s="141">
        <v>-5.3199999999999997E-2</v>
      </c>
      <c r="I188" s="140" t="s">
        <v>1798</v>
      </c>
      <c r="J188" s="150">
        <v>45292</v>
      </c>
    </row>
    <row r="189" spans="3:10" ht="17" customHeight="1">
      <c r="C189" s="50" t="s">
        <v>458</v>
      </c>
      <c r="D189" s="139">
        <v>564.86</v>
      </c>
      <c r="E189" s="139"/>
      <c r="F189" s="140">
        <v>1.6</v>
      </c>
      <c r="G189" s="141">
        <v>2.8E-3</v>
      </c>
      <c r="H189" s="141">
        <v>0.45040000000000002</v>
      </c>
      <c r="I189" s="140" t="s">
        <v>1799</v>
      </c>
      <c r="J189" s="150">
        <v>45292</v>
      </c>
    </row>
    <row r="190" spans="3:10" ht="17" customHeight="1">
      <c r="C190" s="50" t="s">
        <v>856</v>
      </c>
      <c r="D190" s="139">
        <v>212.82</v>
      </c>
      <c r="E190" s="139"/>
      <c r="F190" s="140">
        <v>-6.82</v>
      </c>
      <c r="G190" s="141">
        <v>-3.1E-2</v>
      </c>
      <c r="H190" s="141">
        <v>-0.04</v>
      </c>
      <c r="I190" s="140" t="s">
        <v>1800</v>
      </c>
      <c r="J190" s="150">
        <v>45292</v>
      </c>
    </row>
    <row r="191" spans="3:10" ht="17" customHeight="1">
      <c r="C191" s="50" t="s">
        <v>505</v>
      </c>
      <c r="D191" s="139">
        <v>785.54</v>
      </c>
      <c r="E191" s="139"/>
      <c r="F191" s="140">
        <v>-2.12</v>
      </c>
      <c r="G191" s="141">
        <v>-2.7000000000000001E-3</v>
      </c>
      <c r="H191" s="141">
        <v>0.36159999999999998</v>
      </c>
      <c r="I191" s="140" t="s">
        <v>1801</v>
      </c>
      <c r="J191" s="150">
        <v>45292</v>
      </c>
    </row>
    <row r="192" spans="3:10" ht="17" customHeight="1">
      <c r="C192" s="50" t="s">
        <v>399</v>
      </c>
      <c r="D192" s="139">
        <v>122.89</v>
      </c>
      <c r="E192" s="139"/>
      <c r="F192" s="140">
        <v>0.32</v>
      </c>
      <c r="G192" s="141">
        <v>2.5999999999999999E-3</v>
      </c>
      <c r="H192" s="141">
        <v>-0.1072</v>
      </c>
      <c r="I192" s="140" t="s">
        <v>1802</v>
      </c>
      <c r="J192" s="150">
        <v>45292</v>
      </c>
    </row>
    <row r="193" spans="3:10" ht="17" customHeight="1">
      <c r="C193" s="50" t="s">
        <v>1409</v>
      </c>
      <c r="D193" s="139">
        <v>127.74</v>
      </c>
      <c r="E193" s="139"/>
      <c r="F193" s="140">
        <v>1.03</v>
      </c>
      <c r="G193" s="141">
        <v>8.0999999999999996E-3</v>
      </c>
      <c r="H193" s="141">
        <v>1.2673000000000001</v>
      </c>
      <c r="I193" s="140" t="s">
        <v>1803</v>
      </c>
      <c r="J193" s="150">
        <v>44927</v>
      </c>
    </row>
    <row r="194" spans="3:10" ht="17" customHeight="1">
      <c r="C194" s="50" t="s">
        <v>398</v>
      </c>
      <c r="D194" s="139">
        <v>82.87</v>
      </c>
      <c r="E194" s="139"/>
      <c r="F194" s="140">
        <v>-0.02</v>
      </c>
      <c r="G194" s="141">
        <v>-2.0000000000000001E-4</v>
      </c>
      <c r="H194" s="141">
        <v>0.18190000000000001</v>
      </c>
      <c r="I194" s="140" t="s">
        <v>1804</v>
      </c>
      <c r="J194" s="150">
        <v>45292</v>
      </c>
    </row>
    <row r="195" spans="3:10" ht="17" customHeight="1">
      <c r="C195" s="50" t="s">
        <v>424</v>
      </c>
      <c r="D195" s="139">
        <v>146.07</v>
      </c>
      <c r="E195" s="139"/>
      <c r="F195" s="140">
        <v>1.35</v>
      </c>
      <c r="G195" s="141">
        <v>9.2999999999999992E-3</v>
      </c>
      <c r="H195" s="141">
        <v>0.19839999999999999</v>
      </c>
      <c r="I195" s="140" t="s">
        <v>1805</v>
      </c>
      <c r="J195" s="150">
        <v>45292</v>
      </c>
    </row>
    <row r="196" spans="3:10" ht="17" customHeight="1">
      <c r="C196" s="50" t="s">
        <v>527</v>
      </c>
      <c r="D196" s="139">
        <v>356.58</v>
      </c>
      <c r="E196" s="139"/>
      <c r="F196" s="140">
        <v>2.0699999999999998</v>
      </c>
      <c r="G196" s="141">
        <v>5.7999999999999996E-3</v>
      </c>
      <c r="H196" s="141">
        <v>0.80100000000000005</v>
      </c>
      <c r="I196" s="140" t="s">
        <v>1806</v>
      </c>
      <c r="J196" s="150">
        <v>45292</v>
      </c>
    </row>
    <row r="197" spans="3:10" ht="17" customHeight="1">
      <c r="C197" s="50" t="s">
        <v>405</v>
      </c>
      <c r="D197" s="139">
        <v>98.36</v>
      </c>
      <c r="E197" s="139"/>
      <c r="F197" s="140">
        <v>0.87</v>
      </c>
      <c r="G197" s="141">
        <v>8.8999999999999999E-3</v>
      </c>
      <c r="H197" s="141">
        <v>0.27750000000000002</v>
      </c>
      <c r="I197" s="140" t="s">
        <v>1807</v>
      </c>
      <c r="J197" s="150">
        <v>45292</v>
      </c>
    </row>
    <row r="198" spans="3:10" ht="17" customHeight="1">
      <c r="C198" s="50" t="s">
        <v>400</v>
      </c>
      <c r="D198" s="139">
        <v>293</v>
      </c>
      <c r="E198" s="139"/>
      <c r="F198" s="140">
        <v>1.84</v>
      </c>
      <c r="G198" s="141">
        <v>6.3E-3</v>
      </c>
      <c r="H198" s="141">
        <v>1.49E-2</v>
      </c>
      <c r="I198" s="140" t="s">
        <v>1808</v>
      </c>
      <c r="J198" s="150">
        <v>45292</v>
      </c>
    </row>
    <row r="199" spans="3:10" ht="17" customHeight="1">
      <c r="C199" s="50" t="s">
        <v>382</v>
      </c>
      <c r="D199" s="139">
        <v>366.6</v>
      </c>
      <c r="E199" s="139"/>
      <c r="F199" s="140">
        <v>6.87</v>
      </c>
      <c r="G199" s="141">
        <v>1.9099999999999999E-2</v>
      </c>
      <c r="H199" s="141">
        <v>-6.7000000000000002E-3</v>
      </c>
      <c r="I199" s="140" t="s">
        <v>1809</v>
      </c>
      <c r="J199" s="150">
        <v>45292</v>
      </c>
    </row>
    <row r="200" spans="3:10" ht="17" customHeight="1">
      <c r="C200" s="50" t="s">
        <v>499</v>
      </c>
      <c r="D200" s="139">
        <v>173.57</v>
      </c>
      <c r="E200" s="139"/>
      <c r="F200" s="140">
        <v>-3.03</v>
      </c>
      <c r="G200" s="141">
        <v>-1.7100000000000001E-2</v>
      </c>
      <c r="H200" s="141">
        <v>0.1104</v>
      </c>
      <c r="I200" s="140" t="s">
        <v>1810</v>
      </c>
      <c r="J200" s="150">
        <v>45292</v>
      </c>
    </row>
    <row r="201" spans="3:10" ht="17" customHeight="1">
      <c r="C201" s="50" t="s">
        <v>483</v>
      </c>
      <c r="D201" s="139">
        <v>200.51</v>
      </c>
      <c r="E201" s="139"/>
      <c r="F201" s="140">
        <v>-0.34</v>
      </c>
      <c r="G201" s="141">
        <v>-1.6999999999999999E-3</v>
      </c>
      <c r="H201" s="141">
        <v>0.98089999999999999</v>
      </c>
      <c r="I201" s="140" t="s">
        <v>1811</v>
      </c>
      <c r="J201" s="150">
        <v>45292</v>
      </c>
    </row>
    <row r="202" spans="3:10" ht="17" customHeight="1">
      <c r="C202" s="50" t="s">
        <v>460</v>
      </c>
      <c r="D202" s="139">
        <v>367.86</v>
      </c>
      <c r="E202" s="139"/>
      <c r="F202" s="140">
        <v>-1.39</v>
      </c>
      <c r="G202" s="141">
        <v>-3.8E-3</v>
      </c>
      <c r="H202" s="141">
        <v>0.56010000000000004</v>
      </c>
      <c r="I202" s="140" t="s">
        <v>1812</v>
      </c>
      <c r="J202" s="150">
        <v>45292</v>
      </c>
    </row>
    <row r="203" spans="3:10" ht="17" customHeight="1">
      <c r="C203" s="50" t="s">
        <v>393</v>
      </c>
      <c r="D203" s="139">
        <v>48.14</v>
      </c>
      <c r="E203" s="139"/>
      <c r="F203" s="140">
        <v>0.03</v>
      </c>
      <c r="G203" s="141">
        <v>5.0000000000000001E-4</v>
      </c>
      <c r="H203" s="141">
        <v>-0.1258</v>
      </c>
      <c r="I203" s="140" t="s">
        <v>1813</v>
      </c>
      <c r="J203" s="150">
        <v>45292</v>
      </c>
    </row>
    <row r="204" spans="3:10" ht="17" customHeight="1">
      <c r="C204" s="50" t="s">
        <v>439</v>
      </c>
      <c r="D204" s="139">
        <v>149.07</v>
      </c>
      <c r="E204" s="139"/>
      <c r="F204" s="140">
        <v>0.46</v>
      </c>
      <c r="G204" s="141">
        <v>3.0999999999999999E-3</v>
      </c>
      <c r="H204" s="141">
        <v>5.8599999999999999E-2</v>
      </c>
      <c r="I204" s="140" t="s">
        <v>1814</v>
      </c>
      <c r="J204" s="150">
        <v>45292</v>
      </c>
    </row>
    <row r="205" spans="3:10" ht="17" customHeight="1">
      <c r="C205" s="50" t="s">
        <v>459</v>
      </c>
      <c r="D205" s="139">
        <v>185.84</v>
      </c>
      <c r="E205" s="139"/>
      <c r="F205" s="140">
        <v>1.3</v>
      </c>
      <c r="G205" s="141">
        <v>7.1000000000000004E-3</v>
      </c>
      <c r="H205" s="141">
        <v>0.16839999999999999</v>
      </c>
      <c r="I205" s="140" t="s">
        <v>1815</v>
      </c>
      <c r="J205" s="150">
        <v>45292</v>
      </c>
    </row>
    <row r="206" spans="3:10" ht="17" customHeight="1">
      <c r="C206" s="50" t="s">
        <v>449</v>
      </c>
      <c r="D206" s="139">
        <v>42.24</v>
      </c>
      <c r="E206" s="139"/>
      <c r="F206" s="140">
        <v>0.34</v>
      </c>
      <c r="G206" s="141">
        <v>8.0999999999999996E-3</v>
      </c>
      <c r="H206" s="141">
        <v>0.2266</v>
      </c>
      <c r="I206" s="140" t="s">
        <v>1816</v>
      </c>
      <c r="J206" s="150">
        <v>45292</v>
      </c>
    </row>
    <row r="207" spans="3:10" ht="17" customHeight="1">
      <c r="C207" s="50" t="s">
        <v>440</v>
      </c>
      <c r="D207" s="139">
        <v>619.89</v>
      </c>
      <c r="E207" s="139"/>
      <c r="F207" s="140">
        <v>5.3</v>
      </c>
      <c r="G207" s="141">
        <v>8.6E-3</v>
      </c>
      <c r="H207" s="141">
        <v>0.1174</v>
      </c>
      <c r="I207" s="140" t="s">
        <v>1817</v>
      </c>
      <c r="J207" s="150">
        <v>45292</v>
      </c>
    </row>
    <row r="208" spans="3:10" ht="17" customHeight="1">
      <c r="C208" s="50" t="s">
        <v>443</v>
      </c>
      <c r="D208" s="139">
        <v>155.01</v>
      </c>
      <c r="E208" s="139"/>
      <c r="F208" s="140">
        <v>-1.69</v>
      </c>
      <c r="G208" s="141">
        <v>-1.0800000000000001E-2</v>
      </c>
      <c r="H208" s="141">
        <v>7.9200000000000007E-2</v>
      </c>
      <c r="I208" s="140" t="s">
        <v>1818</v>
      </c>
      <c r="J208" s="150">
        <v>45292</v>
      </c>
    </row>
    <row r="209" spans="3:10" ht="17" customHeight="1">
      <c r="C209" s="50" t="s">
        <v>1411</v>
      </c>
      <c r="D209" s="139">
        <v>248.28</v>
      </c>
      <c r="E209" s="139"/>
      <c r="F209" s="140">
        <v>0.49</v>
      </c>
      <c r="G209" s="141">
        <v>2E-3</v>
      </c>
      <c r="H209" s="141">
        <v>0.1421</v>
      </c>
      <c r="I209" s="140" t="s">
        <v>1819</v>
      </c>
      <c r="J209" s="150">
        <v>45292</v>
      </c>
    </row>
    <row r="210" spans="3:10" ht="17" customHeight="1">
      <c r="C210" s="50" t="s">
        <v>868</v>
      </c>
      <c r="D210" s="139">
        <v>209.46</v>
      </c>
      <c r="E210" s="139"/>
      <c r="F210" s="140">
        <v>-2</v>
      </c>
      <c r="G210" s="141">
        <v>-9.4999999999999998E-3</v>
      </c>
      <c r="H210" s="141">
        <v>1.4942</v>
      </c>
      <c r="I210" s="140" t="s">
        <v>1820</v>
      </c>
      <c r="J210" s="150">
        <v>45292</v>
      </c>
    </row>
    <row r="211" spans="3:10" ht="17" customHeight="1">
      <c r="C211" s="50" t="s">
        <v>1512</v>
      </c>
      <c r="D211" s="139">
        <v>398.35</v>
      </c>
      <c r="E211" s="139"/>
      <c r="F211" s="140">
        <v>10.46</v>
      </c>
      <c r="G211" s="141">
        <v>2.7E-2</v>
      </c>
      <c r="H211" s="141">
        <v>-0.16109999999999999</v>
      </c>
      <c r="I211" s="140" t="s">
        <v>1821</v>
      </c>
      <c r="J211" s="150">
        <v>45292</v>
      </c>
    </row>
    <row r="212" spans="3:10" ht="17" customHeight="1">
      <c r="C212" s="50" t="s">
        <v>1408</v>
      </c>
      <c r="D212" s="139">
        <v>613.38</v>
      </c>
      <c r="E212" s="139"/>
      <c r="F212" s="140">
        <v>5.78</v>
      </c>
      <c r="G212" s="141">
        <v>9.4999999999999998E-3</v>
      </c>
      <c r="H212" s="141">
        <v>1.4414</v>
      </c>
      <c r="I212" s="140" t="s">
        <v>1822</v>
      </c>
      <c r="J212" s="150">
        <v>44927</v>
      </c>
    </row>
    <row r="213" spans="3:10" ht="17" customHeight="1">
      <c r="C213" s="50" t="s">
        <v>1410</v>
      </c>
      <c r="D213" s="139">
        <v>81.489999999999995</v>
      </c>
      <c r="E213" s="139"/>
      <c r="F213" s="140">
        <v>0.47</v>
      </c>
      <c r="G213" s="141">
        <v>5.7000000000000002E-3</v>
      </c>
      <c r="H213" s="141">
        <v>0.39600000000000002</v>
      </c>
      <c r="I213" s="140" t="s">
        <v>1823</v>
      </c>
      <c r="J213" s="150">
        <v>45292</v>
      </c>
    </row>
    <row r="214" spans="3:10" ht="17" customHeight="1">
      <c r="C214" s="50" t="s">
        <v>445</v>
      </c>
      <c r="D214" s="139">
        <v>54.49</v>
      </c>
      <c r="E214" s="139"/>
      <c r="F214" s="140">
        <v>0.33</v>
      </c>
      <c r="G214" s="141">
        <v>6.1000000000000004E-3</v>
      </c>
      <c r="H214" s="141">
        <v>-9.1000000000000004E-3</v>
      </c>
      <c r="I214" s="140" t="s">
        <v>1824</v>
      </c>
      <c r="J214" s="150">
        <v>45292</v>
      </c>
    </row>
    <row r="215" spans="3:10" ht="17" customHeight="1">
      <c r="C215" s="50" t="s">
        <v>403</v>
      </c>
      <c r="D215" s="139">
        <v>140.63999999999999</v>
      </c>
      <c r="E215" s="139"/>
      <c r="F215" s="140">
        <v>-0.12</v>
      </c>
      <c r="G215" s="141">
        <v>-8.9999999999999998E-4</v>
      </c>
      <c r="H215" s="141">
        <v>4.5999999999999999E-2</v>
      </c>
      <c r="I215" s="140" t="s">
        <v>1561</v>
      </c>
      <c r="J215" s="150">
        <v>45292</v>
      </c>
    </row>
    <row r="216" spans="3:10" ht="17" customHeight="1">
      <c r="C216" s="50" t="s">
        <v>412</v>
      </c>
      <c r="D216" s="139">
        <v>73.790000000000006</v>
      </c>
      <c r="E216" s="139"/>
      <c r="F216" s="140">
        <v>-0.86</v>
      </c>
      <c r="G216" s="141">
        <v>-1.15E-2</v>
      </c>
      <c r="H216" s="141">
        <v>6.6900000000000001E-2</v>
      </c>
      <c r="I216" s="140" t="s">
        <v>1825</v>
      </c>
      <c r="J216" s="150">
        <v>45292</v>
      </c>
    </row>
    <row r="217" spans="3:10" ht="17" customHeight="1">
      <c r="C217" s="50" t="s">
        <v>481</v>
      </c>
      <c r="D217" s="139">
        <v>143.33000000000001</v>
      </c>
      <c r="E217" s="139"/>
      <c r="F217" s="140">
        <v>-1.94</v>
      </c>
      <c r="G217" s="141">
        <v>-1.34E-2</v>
      </c>
      <c r="H217" s="141">
        <v>2.9600000000000001E-2</v>
      </c>
      <c r="I217" s="140" t="s">
        <v>1826</v>
      </c>
      <c r="J217" s="150">
        <v>45292</v>
      </c>
    </row>
    <row r="218" spans="3:10" ht="17" customHeight="1">
      <c r="C218" s="50" t="s">
        <v>489</v>
      </c>
      <c r="D218" s="139">
        <v>54.06</v>
      </c>
      <c r="E218" s="139"/>
      <c r="F218" s="140">
        <v>0.1</v>
      </c>
      <c r="G218" s="141">
        <v>1.9E-3</v>
      </c>
      <c r="H218" s="141">
        <v>0.77990000000000004</v>
      </c>
      <c r="I218" s="140" t="s">
        <v>1827</v>
      </c>
      <c r="J218" s="150">
        <v>45292</v>
      </c>
    </row>
    <row r="219" spans="3:10" ht="17" customHeight="1">
      <c r="C219" s="50" t="s">
        <v>1412</v>
      </c>
      <c r="D219" s="139">
        <v>45.8</v>
      </c>
      <c r="E219" s="139"/>
      <c r="F219" s="140">
        <v>0.11</v>
      </c>
      <c r="G219" s="141">
        <v>2.3E-3</v>
      </c>
      <c r="H219" s="141">
        <v>0.51160000000000005</v>
      </c>
      <c r="I219" s="140" t="s">
        <v>1828</v>
      </c>
      <c r="J219" s="150">
        <v>45292</v>
      </c>
    </row>
    <row r="220" spans="3:10" ht="17" customHeight="1">
      <c r="C220" s="50" t="s">
        <v>1407</v>
      </c>
      <c r="D220" s="138">
        <v>1814.17</v>
      </c>
      <c r="E220" s="139"/>
      <c r="F220" s="140">
        <v>-36.590000000000003</v>
      </c>
      <c r="G220" s="141">
        <v>-1.9800000000000002E-2</v>
      </c>
      <c r="H220" s="141">
        <v>0.41260000000000002</v>
      </c>
      <c r="I220" s="140" t="s">
        <v>1829</v>
      </c>
      <c r="J220" s="150">
        <v>45292</v>
      </c>
    </row>
    <row r="221" spans="3:10" ht="17" customHeight="1">
      <c r="C221" s="50" t="s">
        <v>404</v>
      </c>
      <c r="D221" s="139">
        <v>53.51</v>
      </c>
      <c r="E221" s="139"/>
      <c r="F221" s="140">
        <v>0.25</v>
      </c>
      <c r="G221" s="141">
        <v>4.7000000000000002E-3</v>
      </c>
      <c r="H221" s="141">
        <v>0.21199999999999999</v>
      </c>
      <c r="I221" s="140" t="s">
        <v>1830</v>
      </c>
      <c r="J221" s="150">
        <v>45292</v>
      </c>
    </row>
    <row r="222" spans="3:10" ht="17" customHeight="1">
      <c r="C222" s="50" t="s">
        <v>427</v>
      </c>
      <c r="D222" s="139">
        <v>145.34</v>
      </c>
      <c r="E222" s="139"/>
      <c r="F222" s="140">
        <v>0.56999999999999995</v>
      </c>
      <c r="G222" s="141">
        <v>3.8999999999999998E-3</v>
      </c>
      <c r="H222" s="141">
        <v>9.1000000000000004E-3</v>
      </c>
      <c r="I222" s="140" t="s">
        <v>1831</v>
      </c>
      <c r="J222" s="150">
        <v>45292</v>
      </c>
    </row>
    <row r="223" spans="3:10" ht="17" customHeight="1">
      <c r="C223" s="50" t="s">
        <v>1415</v>
      </c>
      <c r="D223" s="139">
        <v>64.05</v>
      </c>
      <c r="E223" s="139"/>
      <c r="F223" s="140">
        <v>-0.14000000000000001</v>
      </c>
      <c r="G223" s="141">
        <v>-2.2000000000000001E-3</v>
      </c>
      <c r="H223" s="141">
        <v>0.41049999999999998</v>
      </c>
      <c r="I223" s="140" t="s">
        <v>1832</v>
      </c>
      <c r="J223" s="150">
        <v>45292</v>
      </c>
    </row>
    <row r="224" spans="3:10" ht="17" customHeight="1">
      <c r="C224" s="50" t="s">
        <v>372</v>
      </c>
      <c r="D224" s="139">
        <v>49.59</v>
      </c>
      <c r="E224" s="139"/>
      <c r="F224" s="140">
        <v>-0.69</v>
      </c>
      <c r="G224" s="141">
        <v>-1.37E-2</v>
      </c>
      <c r="H224" s="141">
        <v>-0.14510000000000001</v>
      </c>
      <c r="I224" s="140" t="s">
        <v>1833</v>
      </c>
      <c r="J224" s="150">
        <v>45292</v>
      </c>
    </row>
    <row r="225" spans="3:10" ht="17" customHeight="1">
      <c r="C225" s="50" t="s">
        <v>467</v>
      </c>
      <c r="D225" s="139">
        <v>188.18</v>
      </c>
      <c r="E225" s="139"/>
      <c r="F225" s="140">
        <v>-2.3199999999999998</v>
      </c>
      <c r="G225" s="141">
        <v>-1.2200000000000001E-2</v>
      </c>
      <c r="H225" s="141">
        <v>0.15629999999999999</v>
      </c>
      <c r="I225" s="140" t="s">
        <v>1834</v>
      </c>
      <c r="J225" s="150">
        <v>45292</v>
      </c>
    </row>
    <row r="226" spans="3:10" ht="17" customHeight="1">
      <c r="C226" s="50" t="s">
        <v>479</v>
      </c>
      <c r="D226" s="139">
        <v>87.94</v>
      </c>
      <c r="E226" s="139"/>
      <c r="F226" s="140">
        <v>-0.3</v>
      </c>
      <c r="G226" s="141">
        <v>-3.3E-3</v>
      </c>
      <c r="H226" s="141">
        <v>0.54330000000000001</v>
      </c>
      <c r="I226" s="140" t="s">
        <v>1835</v>
      </c>
      <c r="J226" s="150">
        <v>45292</v>
      </c>
    </row>
    <row r="227" spans="3:10" ht="17" customHeight="1">
      <c r="C227" s="50" t="s">
        <v>484</v>
      </c>
      <c r="D227" s="139">
        <v>75.540000000000006</v>
      </c>
      <c r="E227" s="139"/>
      <c r="F227" s="140">
        <v>0.08</v>
      </c>
      <c r="G227" s="141">
        <v>1E-3</v>
      </c>
      <c r="H227" s="141">
        <v>9.7299999999999998E-2</v>
      </c>
      <c r="I227" s="140" t="s">
        <v>1836</v>
      </c>
      <c r="J227" s="150">
        <v>45292</v>
      </c>
    </row>
    <row r="228" spans="3:10" ht="17" customHeight="1">
      <c r="C228" s="50" t="s">
        <v>519</v>
      </c>
      <c r="D228" s="139">
        <v>67.42</v>
      </c>
      <c r="E228" s="139"/>
      <c r="F228" s="140">
        <v>0.06</v>
      </c>
      <c r="G228" s="141">
        <v>8.0000000000000004E-4</v>
      </c>
      <c r="H228" s="141">
        <v>0.67789999999999995</v>
      </c>
      <c r="I228" s="140" t="s">
        <v>1837</v>
      </c>
      <c r="J228" s="150">
        <v>45292</v>
      </c>
    </row>
    <row r="229" spans="3:10" ht="17" customHeight="1">
      <c r="C229" s="50" t="s">
        <v>419</v>
      </c>
      <c r="D229" s="139">
        <v>152.15</v>
      </c>
      <c r="E229" s="139"/>
      <c r="F229" s="140">
        <v>-0.18</v>
      </c>
      <c r="G229" s="141">
        <v>-1.1999999999999999E-3</v>
      </c>
      <c r="H229" s="141">
        <v>0.1724</v>
      </c>
      <c r="I229" s="140" t="s">
        <v>1838</v>
      </c>
      <c r="J229" s="150">
        <v>45292</v>
      </c>
    </row>
    <row r="230" spans="3:10" ht="17" customHeight="1">
      <c r="C230" s="50" t="s">
        <v>855</v>
      </c>
      <c r="D230" s="139">
        <v>31.09</v>
      </c>
      <c r="E230" s="139"/>
      <c r="F230" s="140">
        <v>0.04</v>
      </c>
      <c r="G230" s="141">
        <v>1.1000000000000001E-3</v>
      </c>
      <c r="H230" s="141">
        <v>-1.6E-2</v>
      </c>
      <c r="I230" s="140" t="s">
        <v>1839</v>
      </c>
      <c r="J230" s="150">
        <v>45292</v>
      </c>
    </row>
    <row r="231" spans="3:10" ht="17" customHeight="1">
      <c r="C231" s="50" t="s">
        <v>1413</v>
      </c>
      <c r="D231" s="139">
        <v>141.63999999999999</v>
      </c>
      <c r="E231" s="139"/>
      <c r="F231" s="140">
        <v>0.67</v>
      </c>
      <c r="G231" s="141">
        <v>4.7999999999999996E-3</v>
      </c>
      <c r="H231" s="141">
        <v>0.63270000000000004</v>
      </c>
      <c r="I231" s="140" t="s">
        <v>1840</v>
      </c>
      <c r="J231" s="150">
        <v>45292</v>
      </c>
    </row>
    <row r="232" spans="3:10" ht="17" customHeight="1">
      <c r="C232" s="50" t="s">
        <v>418</v>
      </c>
      <c r="D232" s="139">
        <v>128.22</v>
      </c>
      <c r="E232" s="139"/>
      <c r="F232" s="140">
        <v>1.1299999999999999</v>
      </c>
      <c r="G232" s="141">
        <v>8.8999999999999999E-3</v>
      </c>
      <c r="H232" s="141">
        <v>8.6199999999999999E-2</v>
      </c>
      <c r="I232" s="140" t="s">
        <v>1841</v>
      </c>
      <c r="J232" s="150">
        <v>45292</v>
      </c>
    </row>
    <row r="233" spans="3:10" ht="17" customHeight="1">
      <c r="C233" s="50" t="s">
        <v>423</v>
      </c>
      <c r="D233" s="139">
        <v>79.19</v>
      </c>
      <c r="E233" s="139"/>
      <c r="F233" s="140">
        <v>-0.03</v>
      </c>
      <c r="G233" s="141">
        <v>-2.9999999999999997E-4</v>
      </c>
      <c r="H233" s="141">
        <v>0.27210000000000001</v>
      </c>
      <c r="I233" s="140" t="s">
        <v>1842</v>
      </c>
      <c r="J233" s="150">
        <v>45292</v>
      </c>
    </row>
    <row r="234" spans="3:10" ht="17" customHeight="1">
      <c r="C234" s="50" t="s">
        <v>462</v>
      </c>
      <c r="D234" s="139">
        <v>58.66</v>
      </c>
      <c r="E234" s="139"/>
      <c r="F234" s="140">
        <v>0.12</v>
      </c>
      <c r="G234" s="141">
        <v>2E-3</v>
      </c>
      <c r="H234" s="141">
        <v>0.27250000000000002</v>
      </c>
      <c r="I234" s="140" t="s">
        <v>1843</v>
      </c>
      <c r="J234" s="150">
        <v>45292</v>
      </c>
    </row>
    <row r="235" spans="3:10" ht="17" customHeight="1">
      <c r="C235" s="50" t="s">
        <v>442</v>
      </c>
      <c r="D235" s="139">
        <v>117.43</v>
      </c>
      <c r="E235" s="139"/>
      <c r="F235" s="140">
        <v>0.67</v>
      </c>
      <c r="G235" s="141">
        <v>5.7000000000000002E-3</v>
      </c>
      <c r="H235" s="141">
        <v>0.1206</v>
      </c>
      <c r="I235" s="140" t="s">
        <v>1844</v>
      </c>
      <c r="J235" s="150">
        <v>45292</v>
      </c>
    </row>
    <row r="236" spans="3:10" ht="17" customHeight="1">
      <c r="C236" s="50" t="s">
        <v>1414</v>
      </c>
      <c r="D236" s="139">
        <v>218.44</v>
      </c>
      <c r="E236" s="139"/>
      <c r="F236" s="140">
        <v>-1.42</v>
      </c>
      <c r="G236" s="141">
        <v>-6.4999999999999997E-3</v>
      </c>
      <c r="H236" s="141">
        <v>6.7400000000000002E-2</v>
      </c>
      <c r="I236" s="140" t="s">
        <v>1845</v>
      </c>
      <c r="J236" s="150">
        <v>45292</v>
      </c>
    </row>
    <row r="237" spans="3:10" ht="17" customHeight="1">
      <c r="C237" s="50" t="s">
        <v>468</v>
      </c>
      <c r="D237" s="139">
        <v>190.05</v>
      </c>
      <c r="E237" s="139"/>
      <c r="F237" s="140">
        <v>-1.41</v>
      </c>
      <c r="G237" s="141">
        <v>-7.4000000000000003E-3</v>
      </c>
      <c r="H237" s="141">
        <v>-2.9600000000000001E-2</v>
      </c>
      <c r="I237" s="140" t="s">
        <v>1846</v>
      </c>
      <c r="J237" s="150">
        <v>45292</v>
      </c>
    </row>
    <row r="238" spans="3:10" ht="17" customHeight="1">
      <c r="C238" s="50" t="s">
        <v>558</v>
      </c>
      <c r="D238" s="139">
        <v>214.05</v>
      </c>
      <c r="E238" s="139"/>
      <c r="F238" s="140">
        <v>-1.61</v>
      </c>
      <c r="G238" s="141">
        <v>-7.4999999999999997E-3</v>
      </c>
      <c r="H238" s="141">
        <v>0.71089999999999998</v>
      </c>
      <c r="I238" s="140" t="s">
        <v>1847</v>
      </c>
      <c r="J238" s="150">
        <v>45292</v>
      </c>
    </row>
    <row r="239" spans="3:10" ht="17" customHeight="1">
      <c r="C239" s="50" t="s">
        <v>490</v>
      </c>
      <c r="D239" s="139">
        <v>528.49</v>
      </c>
      <c r="E239" s="139"/>
      <c r="F239" s="140">
        <v>4.9400000000000004</v>
      </c>
      <c r="G239" s="141">
        <v>9.4000000000000004E-3</v>
      </c>
      <c r="H239" s="141">
        <v>0.1459</v>
      </c>
      <c r="I239" s="140" t="s">
        <v>1848</v>
      </c>
      <c r="J239" s="150">
        <v>45292</v>
      </c>
    </row>
    <row r="240" spans="3:10" ht="17" customHeight="1">
      <c r="C240" s="50" t="s">
        <v>413</v>
      </c>
      <c r="D240" s="139">
        <v>69.150000000000006</v>
      </c>
      <c r="E240" s="139"/>
      <c r="F240" s="140">
        <v>0.21</v>
      </c>
      <c r="G240" s="141">
        <v>3.0000000000000001E-3</v>
      </c>
      <c r="H240" s="141">
        <v>-5.9799999999999999E-2</v>
      </c>
      <c r="I240" s="140" t="s">
        <v>1849</v>
      </c>
      <c r="J240" s="150">
        <v>45292</v>
      </c>
    </row>
    <row r="241" spans="3:10" ht="17" customHeight="1">
      <c r="C241" s="50" t="s">
        <v>389</v>
      </c>
      <c r="D241" s="139">
        <v>10.119999999999999</v>
      </c>
      <c r="E241" s="139"/>
      <c r="F241" s="140">
        <v>-0.03</v>
      </c>
      <c r="G241" s="141">
        <v>-3.0999999999999999E-3</v>
      </c>
      <c r="H241" s="141">
        <v>-8.2199999999999995E-2</v>
      </c>
      <c r="I241" s="140" t="s">
        <v>1850</v>
      </c>
      <c r="J241" s="150">
        <v>45292</v>
      </c>
    </row>
    <row r="242" spans="3:10" ht="17" customHeight="1">
      <c r="C242" s="50" t="s">
        <v>1417</v>
      </c>
      <c r="D242" s="139">
        <v>88.49</v>
      </c>
      <c r="E242" s="139"/>
      <c r="F242" s="140">
        <v>0.33</v>
      </c>
      <c r="G242" s="141">
        <v>3.7000000000000002E-3</v>
      </c>
      <c r="H242" s="141">
        <v>0.21429999999999999</v>
      </c>
      <c r="I242" s="140" t="s">
        <v>1851</v>
      </c>
      <c r="J242" s="150">
        <v>45292</v>
      </c>
    </row>
    <row r="243" spans="3:10" ht="17" customHeight="1">
      <c r="C243" s="50" t="s">
        <v>488</v>
      </c>
      <c r="D243" s="139">
        <v>278.70999999999998</v>
      </c>
      <c r="E243" s="139"/>
      <c r="F243" s="140">
        <v>0.7</v>
      </c>
      <c r="G243" s="141">
        <v>2.5000000000000001E-3</v>
      </c>
      <c r="H243" s="141">
        <v>0.13919999999999999</v>
      </c>
      <c r="I243" s="140" t="s">
        <v>1852</v>
      </c>
      <c r="J243" s="150">
        <v>45292</v>
      </c>
    </row>
    <row r="244" spans="3:10" ht="17" customHeight="1">
      <c r="C244" s="50" t="s">
        <v>472</v>
      </c>
      <c r="D244" s="139">
        <v>79.91</v>
      </c>
      <c r="E244" s="139"/>
      <c r="F244" s="140">
        <v>0.3</v>
      </c>
      <c r="G244" s="141">
        <v>3.7000000000000002E-3</v>
      </c>
      <c r="H244" s="141">
        <v>2.0500000000000001E-2</v>
      </c>
      <c r="I244" s="140" t="s">
        <v>1853</v>
      </c>
      <c r="J244" s="150">
        <v>45292</v>
      </c>
    </row>
    <row r="245" spans="3:10" ht="17" customHeight="1">
      <c r="C245" s="50" t="s">
        <v>441</v>
      </c>
      <c r="D245" s="139">
        <v>39.409999999999997</v>
      </c>
      <c r="E245" s="139"/>
      <c r="F245" s="140">
        <v>0.17</v>
      </c>
      <c r="G245" s="141">
        <v>4.3E-3</v>
      </c>
      <c r="H245" s="141">
        <v>0.15640000000000001</v>
      </c>
      <c r="I245" s="140" t="s">
        <v>1854</v>
      </c>
      <c r="J245" s="150">
        <v>45292</v>
      </c>
    </row>
    <row r="246" spans="3:10" ht="17" customHeight="1">
      <c r="C246" s="50" t="s">
        <v>1416</v>
      </c>
      <c r="D246" s="139">
        <v>96.2</v>
      </c>
      <c r="E246" s="139"/>
      <c r="F246" s="140">
        <v>0.81</v>
      </c>
      <c r="G246" s="141">
        <v>8.5000000000000006E-3</v>
      </c>
      <c r="H246" s="141">
        <v>9.3100000000000002E-2</v>
      </c>
      <c r="I246" s="140" t="s">
        <v>1855</v>
      </c>
      <c r="J246" s="150">
        <v>44927</v>
      </c>
    </row>
    <row r="247" spans="3:10" ht="17" customHeight="1">
      <c r="C247" s="50" t="s">
        <v>381</v>
      </c>
      <c r="D247" s="139">
        <v>88.9</v>
      </c>
      <c r="E247" s="139"/>
      <c r="F247" s="140">
        <v>0.3</v>
      </c>
      <c r="G247" s="141">
        <v>3.3999999999999998E-3</v>
      </c>
      <c r="H247" s="141">
        <v>-0.19769999999999999</v>
      </c>
      <c r="I247" s="140" t="s">
        <v>1856</v>
      </c>
      <c r="J247" s="150">
        <v>45292</v>
      </c>
    </row>
    <row r="248" spans="3:10" ht="17" customHeight="1">
      <c r="C248" s="50" t="s">
        <v>526</v>
      </c>
      <c r="D248" s="139">
        <v>93.36</v>
      </c>
      <c r="E248" s="139"/>
      <c r="F248" s="140">
        <v>-0.84</v>
      </c>
      <c r="G248" s="141">
        <v>-8.8999999999999999E-3</v>
      </c>
      <c r="H248" s="141">
        <v>0.1842</v>
      </c>
      <c r="I248" s="140" t="s">
        <v>1857</v>
      </c>
      <c r="J248" s="150">
        <v>45292</v>
      </c>
    </row>
    <row r="249" spans="3:10" ht="17" customHeight="1">
      <c r="C249" s="50" t="s">
        <v>1418</v>
      </c>
      <c r="D249" s="139">
        <v>205.47</v>
      </c>
      <c r="E249" s="139"/>
      <c r="F249" s="140">
        <v>-0.63</v>
      </c>
      <c r="G249" s="141">
        <v>-3.0999999999999999E-3</v>
      </c>
      <c r="H249" s="141">
        <v>-4.65E-2</v>
      </c>
      <c r="I249" s="140" t="s">
        <v>1858</v>
      </c>
      <c r="J249" s="150">
        <v>45292</v>
      </c>
    </row>
    <row r="250" spans="3:10" ht="17" customHeight="1">
      <c r="C250" s="50" t="s">
        <v>552</v>
      </c>
      <c r="D250" s="139">
        <v>208.7</v>
      </c>
      <c r="E250" s="139"/>
      <c r="F250" s="140">
        <v>-0.49</v>
      </c>
      <c r="G250" s="141">
        <v>-2.3E-3</v>
      </c>
      <c r="H250" s="141">
        <v>0.61160000000000003</v>
      </c>
      <c r="I250" s="140" t="s">
        <v>1859</v>
      </c>
      <c r="J250" s="150">
        <v>45292</v>
      </c>
    </row>
    <row r="251" spans="3:10" ht="17" customHeight="1">
      <c r="C251" s="50" t="s">
        <v>431</v>
      </c>
      <c r="D251" s="139">
        <v>74.599999999999994</v>
      </c>
      <c r="E251" s="139"/>
      <c r="F251" s="140">
        <v>0.9</v>
      </c>
      <c r="G251" s="141">
        <v>1.2200000000000001E-2</v>
      </c>
      <c r="H251" s="141">
        <v>-8.8999999999999999E-3</v>
      </c>
      <c r="I251" s="140" t="s">
        <v>1860</v>
      </c>
      <c r="J251" s="150">
        <v>45292</v>
      </c>
    </row>
    <row r="252" spans="3:10" ht="17" customHeight="1">
      <c r="C252" s="50" t="s">
        <v>450</v>
      </c>
      <c r="D252" s="139">
        <v>66.760000000000005</v>
      </c>
      <c r="E252" s="139"/>
      <c r="F252" s="140">
        <v>0.7</v>
      </c>
      <c r="G252" s="141">
        <v>1.0500000000000001E-2</v>
      </c>
      <c r="H252" s="141">
        <v>0.1467</v>
      </c>
      <c r="I252" s="140" t="s">
        <v>1861</v>
      </c>
      <c r="J252" s="150">
        <v>45292</v>
      </c>
    </row>
    <row r="253" spans="3:10" ht="17" customHeight="1">
      <c r="C253" s="50" t="s">
        <v>463</v>
      </c>
      <c r="D253" s="139">
        <v>250.3</v>
      </c>
      <c r="E253" s="139"/>
      <c r="F253" s="140">
        <v>1.34</v>
      </c>
      <c r="G253" s="141">
        <v>5.4000000000000003E-3</v>
      </c>
      <c r="H253" s="141">
        <v>0.34320000000000001</v>
      </c>
      <c r="I253" s="140" t="s">
        <v>1862</v>
      </c>
      <c r="J253" s="150">
        <v>45292</v>
      </c>
    </row>
    <row r="254" spans="3:10" ht="17" customHeight="1">
      <c r="C254" s="50" t="s">
        <v>508</v>
      </c>
      <c r="D254" s="139">
        <v>277.01</v>
      </c>
      <c r="E254" s="139"/>
      <c r="F254" s="140">
        <v>2.02</v>
      </c>
      <c r="G254" s="141">
        <v>7.3000000000000001E-3</v>
      </c>
      <c r="H254" s="141">
        <v>0.26029999999999998</v>
      </c>
      <c r="I254" s="140" t="s">
        <v>1863</v>
      </c>
      <c r="J254" s="150">
        <v>45292</v>
      </c>
    </row>
    <row r="255" spans="3:10" ht="17" customHeight="1">
      <c r="C255" s="50" t="s">
        <v>456</v>
      </c>
      <c r="D255" s="139">
        <v>435.76</v>
      </c>
      <c r="E255" s="139"/>
      <c r="F255" s="140">
        <v>3.42</v>
      </c>
      <c r="G255" s="141">
        <v>7.9000000000000008E-3</v>
      </c>
      <c r="H255" s="141">
        <v>-0.16589999999999999</v>
      </c>
      <c r="I255" s="140" t="s">
        <v>1864</v>
      </c>
      <c r="J255" s="150">
        <v>45292</v>
      </c>
    </row>
    <row r="256" spans="3:10" ht="17" customHeight="1">
      <c r="C256" s="50" t="s">
        <v>453</v>
      </c>
      <c r="D256" s="139">
        <v>128.9</v>
      </c>
      <c r="E256" s="139"/>
      <c r="F256" s="140">
        <v>1.71</v>
      </c>
      <c r="G256" s="141">
        <v>1.34E-2</v>
      </c>
      <c r="H256" s="141">
        <v>-1.01E-2</v>
      </c>
      <c r="I256" s="140" t="s">
        <v>1865</v>
      </c>
      <c r="J256" s="150">
        <v>45292</v>
      </c>
    </row>
    <row r="257" spans="3:10" ht="17" customHeight="1">
      <c r="C257" s="50" t="s">
        <v>500</v>
      </c>
      <c r="D257" s="139">
        <v>172.56</v>
      </c>
      <c r="E257" s="139"/>
      <c r="F257" s="140">
        <v>1.07</v>
      </c>
      <c r="G257" s="141">
        <v>6.1999999999999998E-3</v>
      </c>
      <c r="H257" s="141">
        <v>0.53349999999999997</v>
      </c>
      <c r="I257" s="140" t="s">
        <v>1866</v>
      </c>
      <c r="J257" s="150">
        <v>45292</v>
      </c>
    </row>
    <row r="258" spans="3:10" ht="17" customHeight="1">
      <c r="C258" s="50" t="s">
        <v>408</v>
      </c>
      <c r="D258" s="139">
        <v>29.31</v>
      </c>
      <c r="E258" s="139"/>
      <c r="F258" s="140">
        <v>0.24</v>
      </c>
      <c r="G258" s="141">
        <v>8.3000000000000001E-3</v>
      </c>
      <c r="H258" s="141">
        <v>-0.21340000000000001</v>
      </c>
      <c r="I258" s="140" t="s">
        <v>1867</v>
      </c>
      <c r="J258" s="150">
        <v>45292</v>
      </c>
    </row>
    <row r="259" spans="3:10" ht="17" customHeight="1">
      <c r="C259" s="50" t="s">
        <v>361</v>
      </c>
      <c r="D259" s="139">
        <v>294.20999999999998</v>
      </c>
      <c r="E259" s="139"/>
      <c r="F259" s="140">
        <v>1</v>
      </c>
      <c r="G259" s="141">
        <v>3.3999999999999998E-3</v>
      </c>
      <c r="H259" s="141">
        <v>-0.26889999999999997</v>
      </c>
      <c r="I259" s="140" t="s">
        <v>1513</v>
      </c>
      <c r="J259" s="150">
        <v>45292</v>
      </c>
    </row>
    <row r="260" spans="3:10" ht="17" customHeight="1">
      <c r="C260" s="50" t="s">
        <v>517</v>
      </c>
      <c r="D260" s="139">
        <v>82.54</v>
      </c>
      <c r="E260" s="139"/>
      <c r="F260" s="140">
        <v>0.64</v>
      </c>
      <c r="G260" s="141">
        <v>7.7999999999999996E-3</v>
      </c>
      <c r="H260" s="141">
        <v>0.69840000000000002</v>
      </c>
      <c r="I260" s="140" t="s">
        <v>1868</v>
      </c>
      <c r="J260" s="150">
        <v>45292</v>
      </c>
    </row>
    <row r="261" spans="3:10" ht="17" customHeight="1">
      <c r="C261" s="50" t="s">
        <v>861</v>
      </c>
      <c r="D261" s="139">
        <v>92.64</v>
      </c>
      <c r="E261" s="139"/>
      <c r="F261" s="140">
        <v>-0.39</v>
      </c>
      <c r="G261" s="141">
        <v>-4.1999999999999997E-3</v>
      </c>
      <c r="H261" s="141">
        <v>0.1638</v>
      </c>
      <c r="I261" s="140" t="s">
        <v>1869</v>
      </c>
      <c r="J261" s="150">
        <v>45292</v>
      </c>
    </row>
    <row r="262" spans="3:10" ht="17" customHeight="1">
      <c r="C262" s="50" t="s">
        <v>446</v>
      </c>
      <c r="D262" s="139">
        <v>16.52</v>
      </c>
      <c r="E262" s="139"/>
      <c r="F262" s="140">
        <v>0.27</v>
      </c>
      <c r="G262" s="141">
        <v>1.66E-2</v>
      </c>
      <c r="H262" s="141">
        <v>-8.9999999999999998E-4</v>
      </c>
      <c r="I262" s="140" t="s">
        <v>1870</v>
      </c>
      <c r="J262" s="150">
        <v>45292</v>
      </c>
    </row>
    <row r="263" spans="3:10" ht="17" customHeight="1">
      <c r="C263" s="50" t="s">
        <v>886</v>
      </c>
      <c r="D263" s="139">
        <v>106.01</v>
      </c>
      <c r="E263" s="139"/>
      <c r="F263" s="140">
        <v>2.71</v>
      </c>
      <c r="G263" s="141">
        <v>2.6200000000000001E-2</v>
      </c>
      <c r="H263" s="141">
        <v>1.5956999999999999</v>
      </c>
      <c r="I263" s="140" t="s">
        <v>1871</v>
      </c>
      <c r="J263" s="150">
        <v>45292</v>
      </c>
    </row>
    <row r="264" spans="3:10" ht="17" customHeight="1">
      <c r="C264" s="50" t="s">
        <v>422</v>
      </c>
      <c r="D264" s="139">
        <v>88.38</v>
      </c>
      <c r="E264" s="139"/>
      <c r="F264" s="140">
        <v>0.6</v>
      </c>
      <c r="G264" s="141">
        <v>6.7999999999999996E-3</v>
      </c>
      <c r="H264" s="141">
        <v>-0.3014</v>
      </c>
      <c r="I264" s="140" t="s">
        <v>1872</v>
      </c>
      <c r="J264" s="150">
        <v>45292</v>
      </c>
    </row>
    <row r="265" spans="3:10" ht="17" customHeight="1">
      <c r="C265" s="50" t="s">
        <v>521</v>
      </c>
      <c r="D265" s="139">
        <v>548.29999999999995</v>
      </c>
      <c r="E265" s="139"/>
      <c r="F265" s="140">
        <v>-0.15</v>
      </c>
      <c r="G265" s="141">
        <v>-2.9999999999999997E-4</v>
      </c>
      <c r="H265" s="141">
        <v>0.1084</v>
      </c>
      <c r="I265" s="140" t="s">
        <v>1873</v>
      </c>
      <c r="J265" s="150">
        <v>45292</v>
      </c>
    </row>
    <row r="266" spans="3:10" ht="17" customHeight="1">
      <c r="C266" s="50" t="s">
        <v>401</v>
      </c>
      <c r="D266" s="139">
        <v>60.34</v>
      </c>
      <c r="E266" s="139"/>
      <c r="F266" s="140">
        <v>0.71</v>
      </c>
      <c r="G266" s="141">
        <v>1.1900000000000001E-2</v>
      </c>
      <c r="H266" s="141">
        <v>-5.1900000000000002E-2</v>
      </c>
      <c r="I266" s="140" t="s">
        <v>1514</v>
      </c>
      <c r="J266" s="150">
        <v>45292</v>
      </c>
    </row>
    <row r="267" spans="3:10" ht="17" customHeight="1">
      <c r="C267" s="50" t="s">
        <v>867</v>
      </c>
      <c r="D267" s="139">
        <v>683.5</v>
      </c>
      <c r="E267" s="139"/>
      <c r="F267" s="140">
        <v>-14.87</v>
      </c>
      <c r="G267" s="141">
        <v>-2.1299999999999999E-2</v>
      </c>
      <c r="H267" s="141">
        <v>8.1500000000000003E-2</v>
      </c>
      <c r="I267" s="140" t="s">
        <v>1874</v>
      </c>
      <c r="J267" s="150">
        <v>45292</v>
      </c>
    </row>
    <row r="268" spans="3:10" ht="17" customHeight="1">
      <c r="C268" s="50" t="s">
        <v>436</v>
      </c>
      <c r="D268" s="139">
        <v>182.96</v>
      </c>
      <c r="E268" s="139"/>
      <c r="F268" s="140">
        <v>3.6</v>
      </c>
      <c r="G268" s="141">
        <v>2.01E-2</v>
      </c>
      <c r="H268" s="141">
        <v>-0.26050000000000001</v>
      </c>
      <c r="I268" s="140" t="s">
        <v>1875</v>
      </c>
      <c r="J268" s="150">
        <v>45292</v>
      </c>
    </row>
    <row r="269" spans="3:10" ht="17" customHeight="1">
      <c r="C269" s="50" t="s">
        <v>510</v>
      </c>
      <c r="D269" s="139">
        <v>269.57</v>
      </c>
      <c r="E269" s="139"/>
      <c r="F269" s="140">
        <v>1.03</v>
      </c>
      <c r="G269" s="141">
        <v>3.8E-3</v>
      </c>
      <c r="H269" s="141">
        <v>8.9499999999999996E-2</v>
      </c>
      <c r="I269" s="140" t="s">
        <v>1876</v>
      </c>
      <c r="J269" s="150">
        <v>45292</v>
      </c>
    </row>
    <row r="270" spans="3:10" ht="17" customHeight="1">
      <c r="C270" s="50" t="s">
        <v>1516</v>
      </c>
      <c r="D270" s="139">
        <v>218.57</v>
      </c>
      <c r="E270" s="139"/>
      <c r="F270" s="140">
        <v>3.65</v>
      </c>
      <c r="G270" s="141">
        <v>1.7000000000000001E-2</v>
      </c>
      <c r="H270" s="141">
        <v>0.74709999999999999</v>
      </c>
      <c r="I270" s="140" t="s">
        <v>1877</v>
      </c>
      <c r="J270" s="150">
        <v>44927</v>
      </c>
    </row>
    <row r="271" spans="3:10" ht="17" customHeight="1">
      <c r="C271" s="50" t="s">
        <v>511</v>
      </c>
      <c r="D271" s="139">
        <v>111.45</v>
      </c>
      <c r="E271" s="139"/>
      <c r="F271" s="140">
        <v>0.5</v>
      </c>
      <c r="G271" s="141">
        <v>4.4999999999999997E-3</v>
      </c>
      <c r="H271" s="141">
        <v>0.28960000000000002</v>
      </c>
      <c r="I271" s="140" t="s">
        <v>1562</v>
      </c>
      <c r="J271" s="150">
        <v>45292</v>
      </c>
    </row>
    <row r="272" spans="3:10" ht="17" customHeight="1">
      <c r="C272" s="50" t="s">
        <v>477</v>
      </c>
      <c r="D272" s="139">
        <v>288.12</v>
      </c>
      <c r="E272" s="139"/>
      <c r="F272" s="140">
        <v>-2.58</v>
      </c>
      <c r="G272" s="141">
        <v>-8.8999999999999999E-3</v>
      </c>
      <c r="H272" s="141">
        <v>-4.07E-2</v>
      </c>
      <c r="I272" s="140" t="s">
        <v>1878</v>
      </c>
      <c r="J272" s="150">
        <v>45292</v>
      </c>
    </row>
    <row r="273" spans="3:10" ht="17" customHeight="1">
      <c r="C273" s="50" t="s">
        <v>485</v>
      </c>
      <c r="D273" s="139">
        <v>199.21</v>
      </c>
      <c r="E273" s="139"/>
      <c r="F273" s="140">
        <v>2.3199999999999998</v>
      </c>
      <c r="G273" s="141">
        <v>1.18E-2</v>
      </c>
      <c r="H273" s="141">
        <v>0.3962</v>
      </c>
      <c r="I273" s="140" t="s">
        <v>1879</v>
      </c>
      <c r="J273" s="150">
        <v>45292</v>
      </c>
    </row>
    <row r="274" spans="3:10" ht="17" customHeight="1">
      <c r="C274" s="50" t="s">
        <v>1419</v>
      </c>
      <c r="D274" s="139">
        <v>321.45</v>
      </c>
      <c r="E274" s="139"/>
      <c r="F274" s="140">
        <v>2.58</v>
      </c>
      <c r="G274" s="141">
        <v>8.0999999999999996E-3</v>
      </c>
      <c r="H274" s="141">
        <v>0.28210000000000002</v>
      </c>
      <c r="I274" s="140" t="s">
        <v>1880</v>
      </c>
      <c r="J274" s="150">
        <v>45292</v>
      </c>
    </row>
    <row r="275" spans="3:10" ht="17" customHeight="1">
      <c r="C275" s="50" t="s">
        <v>520</v>
      </c>
      <c r="D275" s="139">
        <v>132.99</v>
      </c>
      <c r="E275" s="139"/>
      <c r="F275" s="140">
        <v>-1.5</v>
      </c>
      <c r="G275" s="141">
        <v>-1.12E-2</v>
      </c>
      <c r="H275" s="141">
        <v>-8.3599999999999994E-2</v>
      </c>
      <c r="I275" s="140" t="s">
        <v>1881</v>
      </c>
      <c r="J275" s="150">
        <v>45292</v>
      </c>
    </row>
    <row r="276" spans="3:10" ht="17" customHeight="1">
      <c r="C276" s="50" t="s">
        <v>1420</v>
      </c>
      <c r="D276" s="139">
        <v>77.39</v>
      </c>
      <c r="E276" s="139"/>
      <c r="F276" s="140">
        <v>-0.8</v>
      </c>
      <c r="G276" s="141">
        <v>-1.0200000000000001E-2</v>
      </c>
      <c r="H276" s="141">
        <v>0.20710000000000001</v>
      </c>
      <c r="I276" s="140" t="s">
        <v>1882</v>
      </c>
      <c r="J276" s="150">
        <v>45292</v>
      </c>
    </row>
    <row r="277" spans="3:10" ht="17" customHeight="1">
      <c r="C277" s="50" t="s">
        <v>407</v>
      </c>
      <c r="D277" s="139">
        <v>64.510000000000005</v>
      </c>
      <c r="E277" s="139"/>
      <c r="F277" s="140">
        <v>-0.6</v>
      </c>
      <c r="G277" s="141">
        <v>-9.1000000000000004E-3</v>
      </c>
      <c r="H277" s="141">
        <v>-0.14530000000000001</v>
      </c>
      <c r="I277" s="140" t="s">
        <v>1883</v>
      </c>
      <c r="J277" s="150">
        <v>45292</v>
      </c>
    </row>
    <row r="278" spans="3:10" ht="17" customHeight="1">
      <c r="C278" s="50" t="s">
        <v>578</v>
      </c>
      <c r="D278" s="139">
        <v>111.71</v>
      </c>
      <c r="E278" s="139"/>
      <c r="F278" s="140">
        <v>0.5</v>
      </c>
      <c r="G278" s="141">
        <v>4.4999999999999997E-3</v>
      </c>
      <c r="H278" s="141">
        <v>0.63249999999999995</v>
      </c>
      <c r="I278" s="140" t="s">
        <v>1884</v>
      </c>
      <c r="J278" s="150">
        <v>45292</v>
      </c>
    </row>
    <row r="279" spans="3:10" ht="17" customHeight="1">
      <c r="C279" s="50" t="s">
        <v>455</v>
      </c>
      <c r="D279" s="139">
        <v>43.23</v>
      </c>
      <c r="E279" s="139"/>
      <c r="F279" s="140">
        <v>-0.2</v>
      </c>
      <c r="G279" s="141">
        <v>-4.4999999999999997E-3</v>
      </c>
      <c r="H279" s="141">
        <v>-0.12909999999999999</v>
      </c>
      <c r="I279" s="140" t="s">
        <v>1885</v>
      </c>
      <c r="J279" s="150">
        <v>45292</v>
      </c>
    </row>
    <row r="280" spans="3:10" ht="17" customHeight="1">
      <c r="C280" s="50" t="s">
        <v>482</v>
      </c>
      <c r="D280" s="139">
        <v>32.68</v>
      </c>
      <c r="E280" s="139"/>
      <c r="F280" s="140">
        <v>-0.65</v>
      </c>
      <c r="G280" s="141">
        <v>-1.9400000000000001E-2</v>
      </c>
      <c r="H280" s="141">
        <v>0.10539999999999999</v>
      </c>
      <c r="I280" s="140" t="s">
        <v>1886</v>
      </c>
      <c r="J280" s="150">
        <v>45292</v>
      </c>
    </row>
    <row r="281" spans="3:10" ht="17" customHeight="1">
      <c r="C281" s="50" t="s">
        <v>1515</v>
      </c>
      <c r="D281" s="138">
        <v>1405.3</v>
      </c>
      <c r="E281" s="139"/>
      <c r="F281" s="140">
        <v>-10.38</v>
      </c>
      <c r="G281" s="141">
        <v>-7.3000000000000001E-3</v>
      </c>
      <c r="H281" s="141">
        <v>-6.6600000000000006E-2</v>
      </c>
      <c r="I281" s="140" t="s">
        <v>1887</v>
      </c>
      <c r="J281" s="150">
        <v>44927</v>
      </c>
    </row>
    <row r="282" spans="3:10" ht="17" customHeight="1">
      <c r="C282" s="50" t="s">
        <v>568</v>
      </c>
      <c r="D282" s="139">
        <v>139.82</v>
      </c>
      <c r="E282" s="139"/>
      <c r="F282" s="140">
        <v>0.76</v>
      </c>
      <c r="G282" s="141">
        <v>5.4999999999999997E-3</v>
      </c>
      <c r="H282" s="141">
        <v>0.55740000000000001</v>
      </c>
      <c r="I282" s="140" t="s">
        <v>1563</v>
      </c>
      <c r="J282" s="150">
        <v>45292</v>
      </c>
    </row>
    <row r="283" spans="3:10" ht="17" customHeight="1">
      <c r="C283" s="50" t="s">
        <v>533</v>
      </c>
      <c r="D283" s="139">
        <v>152.22</v>
      </c>
      <c r="E283" s="139"/>
      <c r="F283" s="140">
        <v>0.72</v>
      </c>
      <c r="G283" s="141">
        <v>4.7999999999999996E-3</v>
      </c>
      <c r="H283" s="141">
        <v>3.61E-2</v>
      </c>
      <c r="I283" s="140" t="s">
        <v>1564</v>
      </c>
      <c r="J283" s="150">
        <v>45292</v>
      </c>
    </row>
    <row r="284" spans="3:10" ht="17" customHeight="1">
      <c r="C284" s="50" t="s">
        <v>461</v>
      </c>
      <c r="D284" s="139">
        <v>90.83</v>
      </c>
      <c r="E284" s="139"/>
      <c r="F284" s="140">
        <v>0.01</v>
      </c>
      <c r="G284" s="141">
        <v>1E-4</v>
      </c>
      <c r="H284" s="141">
        <v>2.8400000000000002E-2</v>
      </c>
      <c r="I284" s="140" t="s">
        <v>1888</v>
      </c>
      <c r="J284" s="150">
        <v>45292</v>
      </c>
    </row>
    <row r="285" spans="3:10" ht="17" customHeight="1">
      <c r="C285" s="50" t="s">
        <v>587</v>
      </c>
      <c r="D285" s="139">
        <v>53.82</v>
      </c>
      <c r="E285" s="139"/>
      <c r="F285" s="140">
        <v>0.26</v>
      </c>
      <c r="G285" s="141">
        <v>4.8999999999999998E-3</v>
      </c>
      <c r="H285" s="141">
        <v>0.5091</v>
      </c>
      <c r="I285" s="140" t="s">
        <v>1889</v>
      </c>
      <c r="J285" s="150">
        <v>45292</v>
      </c>
    </row>
    <row r="286" spans="3:10" ht="17" customHeight="1">
      <c r="C286" s="50" t="s">
        <v>529</v>
      </c>
      <c r="D286" s="139">
        <v>24.28</v>
      </c>
      <c r="E286" s="139"/>
      <c r="F286" s="140">
        <v>-7.0000000000000007E-2</v>
      </c>
      <c r="G286" s="141">
        <v>-2.7000000000000001E-3</v>
      </c>
      <c r="H286" s="141">
        <v>0.5403</v>
      </c>
      <c r="I286" s="140" t="s">
        <v>1890</v>
      </c>
      <c r="J286" s="150">
        <v>45292</v>
      </c>
    </row>
    <row r="287" spans="3:10" ht="17" customHeight="1">
      <c r="C287" s="50" t="s">
        <v>525</v>
      </c>
      <c r="D287" s="139">
        <v>356.27</v>
      </c>
      <c r="E287" s="139"/>
      <c r="F287" s="140">
        <v>-4.1900000000000004</v>
      </c>
      <c r="G287" s="141">
        <v>-1.1599999999999999E-2</v>
      </c>
      <c r="H287" s="141">
        <v>4.9200000000000001E-2</v>
      </c>
      <c r="I287" s="140" t="s">
        <v>1891</v>
      </c>
      <c r="J287" s="150">
        <v>45292</v>
      </c>
    </row>
    <row r="288" spans="3:10" ht="17" customHeight="1">
      <c r="C288" s="50" t="s">
        <v>532</v>
      </c>
      <c r="D288" s="139">
        <v>129.02000000000001</v>
      </c>
      <c r="E288" s="139"/>
      <c r="F288" s="140">
        <v>-0.37</v>
      </c>
      <c r="G288" s="141">
        <v>-2.8E-3</v>
      </c>
      <c r="H288" s="141">
        <v>0.23630000000000001</v>
      </c>
      <c r="I288" s="140" t="s">
        <v>1892</v>
      </c>
      <c r="J288" s="150">
        <v>45292</v>
      </c>
    </row>
    <row r="289" spans="3:10" ht="17" customHeight="1">
      <c r="C289" s="50" t="s">
        <v>559</v>
      </c>
      <c r="D289" s="139">
        <v>184.08</v>
      </c>
      <c r="E289" s="139"/>
      <c r="F289" s="140">
        <v>0.31</v>
      </c>
      <c r="G289" s="141">
        <v>1.6999999999999999E-3</v>
      </c>
      <c r="H289" s="141">
        <v>0.1096</v>
      </c>
      <c r="I289" s="140" t="s">
        <v>1893</v>
      </c>
      <c r="J289" s="150">
        <v>45292</v>
      </c>
    </row>
    <row r="290" spans="3:10" ht="17" customHeight="1">
      <c r="C290" s="50" t="s">
        <v>506</v>
      </c>
      <c r="D290" s="139">
        <v>64.86</v>
      </c>
      <c r="E290" s="139"/>
      <c r="F290" s="140">
        <v>0.15</v>
      </c>
      <c r="G290" s="141">
        <v>2.2000000000000001E-3</v>
      </c>
      <c r="H290" s="141">
        <v>0.55879999999999996</v>
      </c>
      <c r="I290" s="140" t="s">
        <v>1894</v>
      </c>
      <c r="J290" s="150">
        <v>45292</v>
      </c>
    </row>
    <row r="291" spans="3:10" ht="17" customHeight="1">
      <c r="C291" s="50" t="s">
        <v>504</v>
      </c>
      <c r="D291" s="139">
        <v>57.72</v>
      </c>
      <c r="E291" s="139"/>
      <c r="F291" s="140">
        <v>0.35</v>
      </c>
      <c r="G291" s="141">
        <v>6.0000000000000001E-3</v>
      </c>
      <c r="H291" s="141">
        <v>0.2767</v>
      </c>
      <c r="I291" s="140" t="s">
        <v>1895</v>
      </c>
      <c r="J291" s="150">
        <v>45292</v>
      </c>
    </row>
    <row r="292" spans="3:10" ht="17" customHeight="1">
      <c r="C292" s="50" t="s">
        <v>476</v>
      </c>
      <c r="D292" s="139">
        <v>98.19</v>
      </c>
      <c r="E292" s="139"/>
      <c r="F292" s="140">
        <v>0.76</v>
      </c>
      <c r="G292" s="141">
        <v>7.7999999999999996E-3</v>
      </c>
      <c r="H292" s="141">
        <v>0.24199999999999999</v>
      </c>
      <c r="I292" s="140" t="s">
        <v>1896</v>
      </c>
      <c r="J292" s="150">
        <v>45292</v>
      </c>
    </row>
    <row r="293" spans="3:10" ht="17" customHeight="1">
      <c r="C293" s="50" t="s">
        <v>435</v>
      </c>
      <c r="D293" s="139">
        <v>56.16</v>
      </c>
      <c r="E293" s="139"/>
      <c r="F293" s="140">
        <v>-3.37</v>
      </c>
      <c r="G293" s="141">
        <v>-5.67E-2</v>
      </c>
      <c r="H293" s="141">
        <v>-0.37990000000000002</v>
      </c>
      <c r="I293" s="140" t="s">
        <v>1517</v>
      </c>
      <c r="J293" s="150">
        <v>45292</v>
      </c>
    </row>
    <row r="294" spans="3:10" ht="17" customHeight="1">
      <c r="C294" s="50" t="s">
        <v>409</v>
      </c>
      <c r="D294" s="139">
        <v>150.43</v>
      </c>
      <c r="E294" s="139"/>
      <c r="F294" s="140">
        <v>0.56999999999999995</v>
      </c>
      <c r="G294" s="141">
        <v>3.8E-3</v>
      </c>
      <c r="H294" s="141">
        <v>-0.2054</v>
      </c>
      <c r="I294" s="140" t="s">
        <v>1565</v>
      </c>
      <c r="J294" s="150">
        <v>45292</v>
      </c>
    </row>
    <row r="295" spans="3:10" ht="17" customHeight="1">
      <c r="C295" s="50" t="s">
        <v>451</v>
      </c>
      <c r="D295" s="139">
        <v>116.07</v>
      </c>
      <c r="E295" s="139"/>
      <c r="F295" s="140">
        <v>-2.4500000000000002</v>
      </c>
      <c r="G295" s="141">
        <v>-2.06E-2</v>
      </c>
      <c r="H295" s="141">
        <v>-0.1646</v>
      </c>
      <c r="I295" s="140" t="s">
        <v>1518</v>
      </c>
      <c r="J295" s="150">
        <v>45292</v>
      </c>
    </row>
    <row r="296" spans="3:10" ht="17" customHeight="1">
      <c r="C296" s="50" t="s">
        <v>1421</v>
      </c>
      <c r="D296" s="139">
        <v>29.7</v>
      </c>
      <c r="E296" s="139"/>
      <c r="F296" s="140">
        <v>0.38</v>
      </c>
      <c r="G296" s="141">
        <v>1.2999999999999999E-2</v>
      </c>
      <c r="H296" s="141">
        <v>-2.1100000000000001E-2</v>
      </c>
      <c r="I296" s="140" t="s">
        <v>1566</v>
      </c>
      <c r="J296" s="150">
        <v>45292</v>
      </c>
    </row>
    <row r="297" spans="3:10" ht="17" customHeight="1">
      <c r="C297" s="50" t="s">
        <v>859</v>
      </c>
      <c r="D297" s="139">
        <v>74.8</v>
      </c>
      <c r="E297" s="139"/>
      <c r="F297" s="140">
        <v>0.55000000000000004</v>
      </c>
      <c r="G297" s="141">
        <v>7.4000000000000003E-3</v>
      </c>
      <c r="H297" s="141">
        <v>-0.1159</v>
      </c>
      <c r="I297" s="140" t="s">
        <v>1897</v>
      </c>
      <c r="J297" s="150">
        <v>45292</v>
      </c>
    </row>
    <row r="298" spans="3:10" ht="17" customHeight="1">
      <c r="C298" s="50" t="s">
        <v>869</v>
      </c>
      <c r="D298" s="139">
        <v>105.8</v>
      </c>
      <c r="E298" s="139"/>
      <c r="F298" s="140">
        <v>0.57999999999999996</v>
      </c>
      <c r="G298" s="141">
        <v>5.4999999999999997E-3</v>
      </c>
      <c r="H298" s="141">
        <v>0.36330000000000001</v>
      </c>
      <c r="I298" s="140" t="s">
        <v>1898</v>
      </c>
      <c r="J298" s="150">
        <v>45292</v>
      </c>
    </row>
    <row r="299" spans="3:10" ht="17" customHeight="1">
      <c r="C299" s="50" t="s">
        <v>512</v>
      </c>
      <c r="D299" s="139">
        <v>215.05</v>
      </c>
      <c r="E299" s="139"/>
      <c r="F299" s="140">
        <v>1.34</v>
      </c>
      <c r="G299" s="141">
        <v>6.3E-3</v>
      </c>
      <c r="H299" s="141">
        <v>0.22170000000000001</v>
      </c>
      <c r="I299" s="140" t="s">
        <v>1899</v>
      </c>
      <c r="J299" s="150">
        <v>45292</v>
      </c>
    </row>
    <row r="300" spans="3:10" ht="17" customHeight="1">
      <c r="C300" s="50" t="s">
        <v>470</v>
      </c>
      <c r="D300" s="139">
        <v>172.55</v>
      </c>
      <c r="E300" s="139"/>
      <c r="F300" s="140">
        <v>-0.42</v>
      </c>
      <c r="G300" s="141">
        <v>-2.3999999999999998E-3</v>
      </c>
      <c r="H300" s="141">
        <v>0.1116</v>
      </c>
      <c r="I300" s="140" t="s">
        <v>1900</v>
      </c>
      <c r="J300" s="150">
        <v>45292</v>
      </c>
    </row>
    <row r="301" spans="3:10" ht="17" customHeight="1">
      <c r="C301" s="50" t="s">
        <v>486</v>
      </c>
      <c r="D301" s="139">
        <v>99.46</v>
      </c>
      <c r="E301" s="139"/>
      <c r="F301" s="140">
        <v>1.94</v>
      </c>
      <c r="G301" s="141">
        <v>1.9900000000000001E-2</v>
      </c>
      <c r="H301" s="141">
        <v>0.34699999999999998</v>
      </c>
      <c r="I301" s="140" t="s">
        <v>1065</v>
      </c>
      <c r="J301" s="150">
        <v>45292</v>
      </c>
    </row>
    <row r="302" spans="3:10" ht="17" customHeight="1">
      <c r="C302" s="50" t="s">
        <v>509</v>
      </c>
      <c r="D302" s="139">
        <v>44.2</v>
      </c>
      <c r="E302" s="139"/>
      <c r="F302" s="140">
        <v>0.35</v>
      </c>
      <c r="G302" s="141">
        <v>8.0000000000000002E-3</v>
      </c>
      <c r="H302" s="141">
        <v>0.26650000000000001</v>
      </c>
      <c r="I302" s="140" t="s">
        <v>1901</v>
      </c>
      <c r="J302" s="150">
        <v>45292</v>
      </c>
    </row>
    <row r="303" spans="3:10" ht="17" customHeight="1">
      <c r="C303" s="50" t="s">
        <v>539</v>
      </c>
      <c r="D303" s="139">
        <v>121.32</v>
      </c>
      <c r="E303" s="139"/>
      <c r="F303" s="140">
        <v>-0.32</v>
      </c>
      <c r="G303" s="141">
        <v>-2.5999999999999999E-3</v>
      </c>
      <c r="H303" s="141">
        <v>7.3800000000000004E-2</v>
      </c>
      <c r="I303" s="140" t="s">
        <v>1902</v>
      </c>
      <c r="J303" s="150">
        <v>45292</v>
      </c>
    </row>
    <row r="304" spans="3:10" ht="17" customHeight="1">
      <c r="C304" s="50" t="s">
        <v>621</v>
      </c>
      <c r="D304" s="139">
        <v>25.53</v>
      </c>
      <c r="E304" s="139"/>
      <c r="F304" s="140">
        <v>-0.1</v>
      </c>
      <c r="G304" s="141">
        <v>-3.8999999999999998E-3</v>
      </c>
      <c r="H304" s="141">
        <v>0.58740000000000003</v>
      </c>
      <c r="I304" s="140" t="s">
        <v>1903</v>
      </c>
      <c r="J304" s="150">
        <v>45292</v>
      </c>
    </row>
    <row r="305" spans="3:10" ht="17" customHeight="1">
      <c r="C305" s="50" t="s">
        <v>444</v>
      </c>
      <c r="D305" s="139">
        <v>122.24</v>
      </c>
      <c r="E305" s="139"/>
      <c r="F305" s="140">
        <v>0.1</v>
      </c>
      <c r="G305" s="141">
        <v>8.0000000000000004E-4</v>
      </c>
      <c r="H305" s="141">
        <v>-0.30030000000000001</v>
      </c>
      <c r="I305" s="140" t="s">
        <v>1904</v>
      </c>
      <c r="J305" s="150">
        <v>45292</v>
      </c>
    </row>
    <row r="306" spans="3:10" ht="17" customHeight="1">
      <c r="C306" s="50" t="s">
        <v>473</v>
      </c>
      <c r="D306" s="139">
        <v>123.32</v>
      </c>
      <c r="E306" s="139"/>
      <c r="F306" s="140">
        <v>-0.21</v>
      </c>
      <c r="G306" s="141">
        <v>-1.6999999999999999E-3</v>
      </c>
      <c r="H306" s="141">
        <v>-0.13639999999999999</v>
      </c>
      <c r="I306" s="140" t="s">
        <v>1905</v>
      </c>
      <c r="J306" s="150">
        <v>45292</v>
      </c>
    </row>
    <row r="307" spans="3:10" ht="17" customHeight="1">
      <c r="C307" s="50" t="s">
        <v>1422</v>
      </c>
      <c r="D307" s="139">
        <v>206.36</v>
      </c>
      <c r="E307" s="139"/>
      <c r="F307" s="140">
        <v>-0.83</v>
      </c>
      <c r="G307" s="141">
        <v>-4.0000000000000001E-3</v>
      </c>
      <c r="H307" s="141">
        <v>0.92049999999999998</v>
      </c>
      <c r="I307" s="140" t="s">
        <v>1906</v>
      </c>
      <c r="J307" s="150">
        <v>45292</v>
      </c>
    </row>
    <row r="308" spans="3:10" ht="17" customHeight="1">
      <c r="C308" s="50" t="s">
        <v>1423</v>
      </c>
      <c r="D308" s="139">
        <v>41.49</v>
      </c>
      <c r="E308" s="139"/>
      <c r="F308" s="140">
        <v>-0.01</v>
      </c>
      <c r="G308" s="141">
        <v>-2.0000000000000001E-4</v>
      </c>
      <c r="H308" s="141">
        <v>-0.21859999999999999</v>
      </c>
      <c r="I308" s="140" t="s">
        <v>1907</v>
      </c>
      <c r="J308" s="150">
        <v>45292</v>
      </c>
    </row>
    <row r="309" spans="3:10" ht="17" customHeight="1">
      <c r="C309" s="50" t="s">
        <v>347</v>
      </c>
      <c r="D309" s="139">
        <v>82.07</v>
      </c>
      <c r="E309" s="139"/>
      <c r="F309" s="140">
        <v>1.86</v>
      </c>
      <c r="G309" s="141">
        <v>2.3199999999999998E-2</v>
      </c>
      <c r="H309" s="141">
        <v>-0.36209999999999998</v>
      </c>
      <c r="I309" s="140" t="s">
        <v>1908</v>
      </c>
      <c r="J309" s="150">
        <v>45292</v>
      </c>
    </row>
    <row r="310" spans="3:10" ht="17" customHeight="1">
      <c r="C310" s="50" t="s">
        <v>466</v>
      </c>
      <c r="D310" s="138">
        <v>1333.93</v>
      </c>
      <c r="E310" s="139"/>
      <c r="F310" s="140">
        <v>-1.32</v>
      </c>
      <c r="G310" s="141">
        <v>-1E-3</v>
      </c>
      <c r="H310" s="141">
        <v>0.1072</v>
      </c>
      <c r="I310" s="140" t="s">
        <v>1909</v>
      </c>
      <c r="J310" s="150">
        <v>45292</v>
      </c>
    </row>
    <row r="311" spans="3:10" ht="17" customHeight="1">
      <c r="C311" s="50" t="s">
        <v>572</v>
      </c>
      <c r="D311" s="139">
        <v>69.849999999999994</v>
      </c>
      <c r="E311" s="139"/>
      <c r="F311" s="140">
        <v>-0.52</v>
      </c>
      <c r="G311" s="141">
        <v>-7.4000000000000003E-3</v>
      </c>
      <c r="H311" s="141">
        <v>0.83960000000000001</v>
      </c>
      <c r="I311" s="140" t="s">
        <v>1910</v>
      </c>
      <c r="J311" s="150">
        <v>45292</v>
      </c>
    </row>
    <row r="312" spans="3:10" ht="17" customHeight="1">
      <c r="C312" s="50" t="s">
        <v>1425</v>
      </c>
      <c r="D312" s="139">
        <v>80.39</v>
      </c>
      <c r="E312" s="139"/>
      <c r="F312" s="140">
        <v>0.09</v>
      </c>
      <c r="G312" s="141">
        <v>1.1999999999999999E-3</v>
      </c>
      <c r="H312" s="141">
        <v>8.2100000000000006E-2</v>
      </c>
      <c r="I312" s="140" t="s">
        <v>1911</v>
      </c>
      <c r="J312" s="150">
        <v>45292</v>
      </c>
    </row>
    <row r="313" spans="3:10" ht="17" customHeight="1">
      <c r="C313" s="50" t="s">
        <v>564</v>
      </c>
      <c r="D313" s="139">
        <v>237.14</v>
      </c>
      <c r="E313" s="139"/>
      <c r="F313" s="140">
        <v>0.35</v>
      </c>
      <c r="G313" s="141">
        <v>1.5E-3</v>
      </c>
      <c r="H313" s="141">
        <v>0.13869999999999999</v>
      </c>
      <c r="I313" s="140" t="s">
        <v>1912</v>
      </c>
      <c r="J313" s="150">
        <v>45292</v>
      </c>
    </row>
    <row r="314" spans="3:10" ht="17" customHeight="1">
      <c r="C314" s="50" t="s">
        <v>494</v>
      </c>
      <c r="D314" s="139">
        <v>109.17</v>
      </c>
      <c r="E314" s="139"/>
      <c r="F314" s="140">
        <v>1.45</v>
      </c>
      <c r="G314" s="141">
        <v>1.35E-2</v>
      </c>
      <c r="H314" s="141">
        <v>-0.1603</v>
      </c>
      <c r="I314" s="140" t="s">
        <v>1291</v>
      </c>
      <c r="J314" s="150">
        <v>45292</v>
      </c>
    </row>
    <row r="315" spans="3:10" ht="17" customHeight="1">
      <c r="C315" s="50" t="s">
        <v>538</v>
      </c>
      <c r="D315" s="139">
        <v>198.9</v>
      </c>
      <c r="E315" s="139"/>
      <c r="F315" s="140">
        <v>-0.1</v>
      </c>
      <c r="G315" s="141">
        <v>-5.0000000000000001E-4</v>
      </c>
      <c r="H315" s="141">
        <v>0.34379999999999999</v>
      </c>
      <c r="I315" s="140" t="s">
        <v>1913</v>
      </c>
      <c r="J315" s="150">
        <v>45292</v>
      </c>
    </row>
    <row r="316" spans="3:10" ht="17" customHeight="1">
      <c r="C316" s="50" t="s">
        <v>584</v>
      </c>
      <c r="D316" s="138">
        <v>8261.81</v>
      </c>
      <c r="E316" s="139"/>
      <c r="F316" s="140">
        <v>-80.03</v>
      </c>
      <c r="G316" s="141">
        <v>-9.5999999999999992E-3</v>
      </c>
      <c r="H316" s="141">
        <v>0.20480000000000001</v>
      </c>
      <c r="I316" s="140" t="s">
        <v>1567</v>
      </c>
      <c r="J316" s="150">
        <v>45292</v>
      </c>
    </row>
    <row r="317" spans="3:10" ht="17" customHeight="1">
      <c r="C317" s="50" t="s">
        <v>1427</v>
      </c>
      <c r="D317" s="139">
        <v>380.19</v>
      </c>
      <c r="E317" s="139"/>
      <c r="F317" s="140">
        <v>2.82</v>
      </c>
      <c r="G317" s="141">
        <v>7.4999999999999997E-3</v>
      </c>
      <c r="H317" s="141">
        <v>0.32279999999999998</v>
      </c>
      <c r="I317" s="140" t="s">
        <v>1914</v>
      </c>
      <c r="J317" s="150">
        <v>45292</v>
      </c>
    </row>
    <row r="318" spans="3:10" ht="17" customHeight="1">
      <c r="C318" s="50" t="s">
        <v>501</v>
      </c>
      <c r="D318" s="139">
        <v>196.09</v>
      </c>
      <c r="E318" s="139"/>
      <c r="F318" s="140">
        <v>-1.5</v>
      </c>
      <c r="G318" s="141">
        <v>-7.6E-3</v>
      </c>
      <c r="H318" s="141">
        <v>-0.1336</v>
      </c>
      <c r="I318" s="140" t="s">
        <v>1915</v>
      </c>
      <c r="J318" s="150">
        <v>45292</v>
      </c>
    </row>
    <row r="319" spans="3:10" ht="17" customHeight="1">
      <c r="C319" s="50" t="s">
        <v>590</v>
      </c>
      <c r="D319" s="139">
        <v>125.24</v>
      </c>
      <c r="E319" s="139"/>
      <c r="F319" s="140">
        <v>-1</v>
      </c>
      <c r="G319" s="141">
        <v>-7.9000000000000008E-3</v>
      </c>
      <c r="H319" s="141">
        <v>0.41210000000000002</v>
      </c>
      <c r="I319" s="140" t="s">
        <v>1916</v>
      </c>
      <c r="J319" s="150">
        <v>45292</v>
      </c>
    </row>
    <row r="320" spans="3:10" ht="17" customHeight="1">
      <c r="C320" s="50" t="s">
        <v>1426</v>
      </c>
      <c r="D320" s="139">
        <v>106.47</v>
      </c>
      <c r="E320" s="139"/>
      <c r="F320" s="140">
        <v>0.23</v>
      </c>
      <c r="G320" s="141">
        <v>2.0999999999999999E-3</v>
      </c>
      <c r="H320" s="141">
        <v>9.6500000000000002E-2</v>
      </c>
      <c r="I320" s="140" t="s">
        <v>1917</v>
      </c>
      <c r="J320" s="150">
        <v>45292</v>
      </c>
    </row>
    <row r="321" spans="3:10" ht="17" customHeight="1">
      <c r="C321" s="50" t="s">
        <v>507</v>
      </c>
      <c r="D321" s="139">
        <v>68.55</v>
      </c>
      <c r="E321" s="139"/>
      <c r="F321" s="140">
        <v>0.32</v>
      </c>
      <c r="G321" s="141">
        <v>4.7000000000000002E-3</v>
      </c>
      <c r="H321" s="141">
        <v>0.1666</v>
      </c>
      <c r="I321" s="140" t="s">
        <v>1502</v>
      </c>
      <c r="J321" s="150">
        <v>45292</v>
      </c>
    </row>
    <row r="322" spans="3:10" ht="17" customHeight="1">
      <c r="C322" s="50" t="s">
        <v>1918</v>
      </c>
      <c r="D322" s="139">
        <v>101.69</v>
      </c>
      <c r="E322" s="139"/>
      <c r="F322" s="140">
        <v>-1.58</v>
      </c>
      <c r="G322" s="141">
        <v>-1.5299999999999999E-2</v>
      </c>
      <c r="H322" s="141">
        <v>0.32579999999999998</v>
      </c>
      <c r="I322" s="140" t="s">
        <v>1919</v>
      </c>
      <c r="J322" s="150">
        <v>45292</v>
      </c>
    </row>
    <row r="323" spans="3:10" ht="17" customHeight="1">
      <c r="C323" s="50" t="s">
        <v>493</v>
      </c>
      <c r="D323" s="139">
        <v>114.51</v>
      </c>
      <c r="E323" s="139"/>
      <c r="F323" s="140">
        <v>0.98</v>
      </c>
      <c r="G323" s="141">
        <v>8.6E-3</v>
      </c>
      <c r="H323" s="141">
        <v>4.3400000000000001E-2</v>
      </c>
      <c r="I323" s="140" t="s">
        <v>1519</v>
      </c>
      <c r="J323" s="150">
        <v>45292</v>
      </c>
    </row>
    <row r="324" spans="3:10" ht="17" customHeight="1">
      <c r="C324" s="50" t="s">
        <v>860</v>
      </c>
      <c r="D324" s="139">
        <v>10.26</v>
      </c>
      <c r="E324" s="139"/>
      <c r="F324" s="140">
        <v>-0.02</v>
      </c>
      <c r="G324" s="141">
        <v>-1.5E-3</v>
      </c>
      <c r="H324" s="141">
        <v>-3.0200000000000001E-2</v>
      </c>
      <c r="I324" s="140" t="s">
        <v>1920</v>
      </c>
      <c r="J324" s="150">
        <v>45292</v>
      </c>
    </row>
    <row r="325" spans="3:10" ht="17" customHeight="1">
      <c r="C325" s="50" t="s">
        <v>591</v>
      </c>
      <c r="D325" s="139">
        <v>592.19000000000005</v>
      </c>
      <c r="E325" s="139"/>
      <c r="F325" s="140">
        <v>-1.1299999999999999</v>
      </c>
      <c r="G325" s="141">
        <v>-1.9E-3</v>
      </c>
      <c r="H325" s="141">
        <v>0.37959999999999999</v>
      </c>
      <c r="I325" s="140" t="s">
        <v>1921</v>
      </c>
      <c r="J325" s="150">
        <v>45292</v>
      </c>
    </row>
    <row r="326" spans="3:10" ht="17" customHeight="1">
      <c r="C326" s="50" t="s">
        <v>561</v>
      </c>
      <c r="D326" s="139">
        <v>346</v>
      </c>
      <c r="E326" s="139"/>
      <c r="F326" s="140">
        <v>2.21</v>
      </c>
      <c r="G326" s="141">
        <v>6.4000000000000003E-3</v>
      </c>
      <c r="H326" s="141">
        <v>-2.3199999999999998E-2</v>
      </c>
      <c r="I326" s="140" t="s">
        <v>1922</v>
      </c>
      <c r="J326" s="150">
        <v>45292</v>
      </c>
    </row>
    <row r="327" spans="3:10" ht="17" customHeight="1">
      <c r="C327" s="50" t="s">
        <v>491</v>
      </c>
      <c r="D327" s="139">
        <v>77.59</v>
      </c>
      <c r="E327" s="139"/>
      <c r="F327" s="140">
        <v>0.23</v>
      </c>
      <c r="G327" s="141">
        <v>2.8999999999999998E-3</v>
      </c>
      <c r="H327" s="141">
        <v>-0.1867</v>
      </c>
      <c r="I327" s="140" t="s">
        <v>1923</v>
      </c>
      <c r="J327" s="150">
        <v>45292</v>
      </c>
    </row>
    <row r="328" spans="3:10" ht="17" customHeight="1">
      <c r="C328" s="50" t="s">
        <v>523</v>
      </c>
      <c r="D328" s="139">
        <v>17.25</v>
      </c>
      <c r="E328" s="139"/>
      <c r="F328" s="140">
        <v>0.35</v>
      </c>
      <c r="G328" s="141">
        <v>2.07E-2</v>
      </c>
      <c r="H328" s="141">
        <v>0.33310000000000001</v>
      </c>
      <c r="I328" s="140" t="s">
        <v>1600</v>
      </c>
      <c r="J328" s="150">
        <v>45292</v>
      </c>
    </row>
    <row r="329" spans="3:10" ht="17" customHeight="1">
      <c r="C329" s="50" t="s">
        <v>518</v>
      </c>
      <c r="D329" s="139">
        <v>94.04</v>
      </c>
      <c r="E329" s="139"/>
      <c r="F329" s="140">
        <v>0.56999999999999995</v>
      </c>
      <c r="G329" s="141">
        <v>6.1000000000000004E-3</v>
      </c>
      <c r="H329" s="141">
        <v>0.37569999999999998</v>
      </c>
      <c r="I329" s="140" t="s">
        <v>1568</v>
      </c>
      <c r="J329" s="150">
        <v>45292</v>
      </c>
    </row>
    <row r="330" spans="3:10" ht="17" customHeight="1">
      <c r="C330" s="50" t="s">
        <v>457</v>
      </c>
      <c r="D330" s="139">
        <v>27.9</v>
      </c>
      <c r="E330" s="139"/>
      <c r="F330" s="140">
        <v>-0.12</v>
      </c>
      <c r="G330" s="141">
        <v>-4.3E-3</v>
      </c>
      <c r="H330" s="141">
        <v>-0.24610000000000001</v>
      </c>
      <c r="I330" s="140" t="s">
        <v>1924</v>
      </c>
      <c r="J330" s="150">
        <v>45292</v>
      </c>
    </row>
    <row r="331" spans="3:10" ht="17" customHeight="1">
      <c r="C331" s="50" t="s">
        <v>524</v>
      </c>
      <c r="D331" s="139">
        <v>119.22</v>
      </c>
      <c r="E331" s="139"/>
      <c r="F331" s="140">
        <v>-0.32</v>
      </c>
      <c r="G331" s="141">
        <v>-2.7000000000000001E-3</v>
      </c>
      <c r="H331" s="141">
        <v>0.16470000000000001</v>
      </c>
      <c r="I331" s="140" t="s">
        <v>1212</v>
      </c>
      <c r="J331" s="150">
        <v>45292</v>
      </c>
    </row>
    <row r="332" spans="3:10" ht="17" customHeight="1">
      <c r="C332" s="50" t="s">
        <v>625</v>
      </c>
      <c r="D332" s="139">
        <v>115.54</v>
      </c>
      <c r="E332" s="139"/>
      <c r="F332" s="140">
        <v>-1.04</v>
      </c>
      <c r="G332" s="141">
        <v>-8.8999999999999999E-3</v>
      </c>
      <c r="H332" s="141">
        <v>0.12870000000000001</v>
      </c>
      <c r="I332" s="140" t="s">
        <v>1925</v>
      </c>
      <c r="J332" s="150">
        <v>45292</v>
      </c>
    </row>
    <row r="333" spans="3:10" ht="17" customHeight="1">
      <c r="C333" s="50" t="s">
        <v>1521</v>
      </c>
      <c r="D333" s="139">
        <v>453.79</v>
      </c>
      <c r="E333" s="139"/>
      <c r="F333" s="140">
        <v>-3.07</v>
      </c>
      <c r="G333" s="141">
        <v>-6.7000000000000002E-3</v>
      </c>
      <c r="H333" s="141">
        <v>0.38279999999999997</v>
      </c>
      <c r="I333" s="140" t="s">
        <v>1926</v>
      </c>
      <c r="J333" s="150">
        <v>44927</v>
      </c>
    </row>
    <row r="334" spans="3:10" ht="17" customHeight="1">
      <c r="C334" s="50" t="s">
        <v>535</v>
      </c>
      <c r="D334" s="139">
        <v>412.24</v>
      </c>
      <c r="E334" s="139"/>
      <c r="F334" s="140">
        <v>0.21</v>
      </c>
      <c r="G334" s="141">
        <v>5.0000000000000001E-4</v>
      </c>
      <c r="H334" s="141">
        <v>0.31950000000000001</v>
      </c>
      <c r="I334" s="140" t="s">
        <v>1520</v>
      </c>
      <c r="J334" s="150">
        <v>45292</v>
      </c>
    </row>
    <row r="335" spans="3:10" ht="17" customHeight="1">
      <c r="C335" s="50" t="s">
        <v>541</v>
      </c>
      <c r="D335" s="139">
        <v>512.33000000000004</v>
      </c>
      <c r="E335" s="139"/>
      <c r="F335" s="140">
        <v>-2.89</v>
      </c>
      <c r="G335" s="141">
        <v>-5.5999999999999999E-3</v>
      </c>
      <c r="H335" s="141">
        <v>0.22589999999999999</v>
      </c>
      <c r="I335" s="140" t="s">
        <v>1927</v>
      </c>
      <c r="J335" s="150">
        <v>45292</v>
      </c>
    </row>
    <row r="336" spans="3:10" ht="17" customHeight="1">
      <c r="C336" s="50" t="s">
        <v>531</v>
      </c>
      <c r="D336" s="139">
        <v>32.85</v>
      </c>
      <c r="E336" s="139"/>
      <c r="F336" s="140">
        <v>0.1</v>
      </c>
      <c r="G336" s="141">
        <v>2.8999999999999998E-3</v>
      </c>
      <c r="H336" s="141">
        <v>0.29110000000000003</v>
      </c>
      <c r="I336" s="140" t="s">
        <v>1928</v>
      </c>
      <c r="J336" s="150">
        <v>45292</v>
      </c>
    </row>
    <row r="337" spans="3:10" ht="17" customHeight="1">
      <c r="C337" s="50" t="s">
        <v>402</v>
      </c>
      <c r="D337" s="139">
        <v>50.74</v>
      </c>
      <c r="E337" s="139"/>
      <c r="F337" s="140">
        <v>0.1</v>
      </c>
      <c r="G337" s="141">
        <v>1.9E-3</v>
      </c>
      <c r="H337" s="141">
        <v>-1.2500000000000001E-2</v>
      </c>
      <c r="I337" s="140" t="s">
        <v>1928</v>
      </c>
      <c r="J337" s="150">
        <v>45292</v>
      </c>
    </row>
    <row r="338" spans="3:10" ht="17" customHeight="1">
      <c r="C338" s="50" t="s">
        <v>553</v>
      </c>
      <c r="D338" s="139">
        <v>60.85</v>
      </c>
      <c r="E338" s="139"/>
      <c r="F338" s="140">
        <v>1.41</v>
      </c>
      <c r="G338" s="141">
        <v>2.3599999999999999E-2</v>
      </c>
      <c r="H338" s="141">
        <v>0.28270000000000001</v>
      </c>
      <c r="I338" s="140" t="s">
        <v>1929</v>
      </c>
      <c r="J338" s="150">
        <v>45292</v>
      </c>
    </row>
    <row r="339" spans="3:10" ht="17" customHeight="1">
      <c r="C339" s="50" t="s">
        <v>492</v>
      </c>
      <c r="D339" s="139">
        <v>122.04</v>
      </c>
      <c r="E339" s="139"/>
      <c r="F339" s="140">
        <v>0.19</v>
      </c>
      <c r="G339" s="141">
        <v>1.6000000000000001E-3</v>
      </c>
      <c r="H339" s="141">
        <v>8.0000000000000004E-4</v>
      </c>
      <c r="I339" s="140" t="s">
        <v>1930</v>
      </c>
      <c r="J339" s="150">
        <v>45292</v>
      </c>
    </row>
    <row r="340" spans="3:10" ht="17" customHeight="1">
      <c r="C340" s="50" t="s">
        <v>1522</v>
      </c>
      <c r="D340" s="139">
        <v>666.93</v>
      </c>
      <c r="E340" s="139"/>
      <c r="F340" s="140">
        <v>3.62</v>
      </c>
      <c r="G340" s="141">
        <v>5.4999999999999997E-3</v>
      </c>
      <c r="H340" s="141">
        <v>0.54139999999999999</v>
      </c>
      <c r="I340" s="140" t="s">
        <v>1931</v>
      </c>
      <c r="J340" s="150">
        <v>44927</v>
      </c>
    </row>
    <row r="341" spans="3:10" ht="17" customHeight="1">
      <c r="C341" s="50" t="s">
        <v>628</v>
      </c>
      <c r="D341" s="139">
        <v>112.04</v>
      </c>
      <c r="E341" s="139"/>
      <c r="F341" s="140">
        <v>1.59</v>
      </c>
      <c r="G341" s="141">
        <v>1.44E-2</v>
      </c>
      <c r="H341" s="141">
        <v>1.0867</v>
      </c>
      <c r="I341" s="140" t="s">
        <v>1932</v>
      </c>
      <c r="J341" s="150">
        <v>45292</v>
      </c>
    </row>
    <row r="342" spans="3:10" ht="17" customHeight="1">
      <c r="C342" s="50" t="s">
        <v>542</v>
      </c>
      <c r="D342" s="139">
        <v>48.35</v>
      </c>
      <c r="E342" s="139"/>
      <c r="F342" s="140">
        <v>-0.25</v>
      </c>
      <c r="G342" s="141">
        <v>-5.0000000000000001E-3</v>
      </c>
      <c r="H342" s="141">
        <v>0.1169</v>
      </c>
      <c r="I342" s="140" t="s">
        <v>1933</v>
      </c>
      <c r="J342" s="150">
        <v>45292</v>
      </c>
    </row>
    <row r="343" spans="3:10" ht="17" customHeight="1">
      <c r="C343" s="50" t="s">
        <v>420</v>
      </c>
      <c r="D343" s="139">
        <v>36.19</v>
      </c>
      <c r="E343" s="139"/>
      <c r="F343" s="140">
        <v>-0.23</v>
      </c>
      <c r="G343" s="141">
        <v>-6.1999999999999998E-3</v>
      </c>
      <c r="H343" s="141">
        <v>-0.14829999999999999</v>
      </c>
      <c r="I343" s="140" t="s">
        <v>1934</v>
      </c>
      <c r="J343" s="150">
        <v>45292</v>
      </c>
    </row>
    <row r="344" spans="3:10" ht="17" customHeight="1">
      <c r="C344" s="50" t="s">
        <v>1424</v>
      </c>
      <c r="D344" s="139">
        <v>54.21</v>
      </c>
      <c r="E344" s="139"/>
      <c r="F344" s="140">
        <v>-2.04</v>
      </c>
      <c r="G344" s="141">
        <v>-3.6299999999999999E-2</v>
      </c>
      <c r="H344" s="141">
        <v>-0.27860000000000001</v>
      </c>
      <c r="I344" s="140" t="s">
        <v>1935</v>
      </c>
      <c r="J344" s="150">
        <v>45292</v>
      </c>
    </row>
    <row r="345" spans="3:10" ht="17" customHeight="1">
      <c r="C345" s="50" t="s">
        <v>1428</v>
      </c>
      <c r="D345" s="139">
        <v>110.87</v>
      </c>
      <c r="E345" s="139"/>
      <c r="F345" s="140">
        <v>1.1499999999999999</v>
      </c>
      <c r="G345" s="141">
        <v>1.0500000000000001E-2</v>
      </c>
      <c r="H345" s="141">
        <v>-8.0100000000000005E-2</v>
      </c>
      <c r="I345" s="140" t="s">
        <v>1936</v>
      </c>
      <c r="J345" s="150">
        <v>44927</v>
      </c>
    </row>
    <row r="346" spans="3:10" ht="17" customHeight="1">
      <c r="C346" s="50" t="s">
        <v>619</v>
      </c>
      <c r="D346" s="139">
        <v>108.53</v>
      </c>
      <c r="E346" s="139"/>
      <c r="F346" s="140">
        <v>0.08</v>
      </c>
      <c r="G346" s="141">
        <v>6.9999999999999999E-4</v>
      </c>
      <c r="H346" s="141">
        <v>0.21709999999999999</v>
      </c>
      <c r="I346" s="140" t="s">
        <v>1937</v>
      </c>
      <c r="J346" s="150">
        <v>45292</v>
      </c>
    </row>
    <row r="347" spans="3:10" ht="17" customHeight="1">
      <c r="C347" s="50" t="s">
        <v>871</v>
      </c>
      <c r="D347" s="139">
        <v>189.08</v>
      </c>
      <c r="E347" s="139"/>
      <c r="F347" s="140">
        <v>0.01</v>
      </c>
      <c r="G347" s="143">
        <v>0</v>
      </c>
      <c r="H347" s="141">
        <v>5.0200000000000002E-2</v>
      </c>
      <c r="I347" s="140" t="s">
        <v>1938</v>
      </c>
      <c r="J347" s="150">
        <v>45292</v>
      </c>
    </row>
    <row r="348" spans="3:10" ht="17" customHeight="1">
      <c r="C348" s="50" t="s">
        <v>503</v>
      </c>
      <c r="D348" s="139">
        <v>58.48</v>
      </c>
      <c r="E348" s="139"/>
      <c r="F348" s="140">
        <v>1.31</v>
      </c>
      <c r="G348" s="141">
        <v>2.29E-2</v>
      </c>
      <c r="H348" s="141">
        <v>-0.1027</v>
      </c>
      <c r="I348" s="140" t="s">
        <v>1541</v>
      </c>
      <c r="J348" s="150">
        <v>45292</v>
      </c>
    </row>
    <row r="349" spans="3:10" ht="17" customHeight="1">
      <c r="C349" s="50" t="s">
        <v>615</v>
      </c>
      <c r="D349" s="139">
        <v>67.95</v>
      </c>
      <c r="E349" s="139"/>
      <c r="F349" s="140">
        <v>-0.69</v>
      </c>
      <c r="G349" s="141">
        <v>-1.01E-2</v>
      </c>
      <c r="H349" s="141">
        <v>0.1709</v>
      </c>
      <c r="I349" s="140" t="s">
        <v>1939</v>
      </c>
      <c r="J349" s="150">
        <v>45292</v>
      </c>
    </row>
    <row r="350" spans="3:10" ht="17" customHeight="1">
      <c r="C350" s="50" t="s">
        <v>516</v>
      </c>
      <c r="D350" s="139">
        <v>39.14</v>
      </c>
      <c r="E350" s="139"/>
      <c r="F350" s="140">
        <v>0.12</v>
      </c>
      <c r="G350" s="141">
        <v>3.0999999999999999E-3</v>
      </c>
      <c r="H350" s="141">
        <v>8.8300000000000003E-2</v>
      </c>
      <c r="I350" s="140" t="s">
        <v>1095</v>
      </c>
      <c r="J350" s="150">
        <v>45292</v>
      </c>
    </row>
    <row r="351" spans="3:10" ht="17" customHeight="1">
      <c r="C351" s="50" t="s">
        <v>530</v>
      </c>
      <c r="D351" s="139">
        <v>24.51</v>
      </c>
      <c r="E351" s="139"/>
      <c r="F351" s="140">
        <v>0.3</v>
      </c>
      <c r="G351" s="141">
        <v>1.24E-2</v>
      </c>
      <c r="H351" s="141">
        <v>0.27300000000000002</v>
      </c>
      <c r="I351" s="140" t="s">
        <v>1940</v>
      </c>
      <c r="J351" s="150">
        <v>45292</v>
      </c>
    </row>
    <row r="352" spans="3:10" ht="17" customHeight="1">
      <c r="C352" s="50" t="s">
        <v>571</v>
      </c>
      <c r="D352" s="139">
        <v>169.5</v>
      </c>
      <c r="E352" s="139"/>
      <c r="F352" s="140">
        <v>-7.24</v>
      </c>
      <c r="G352" s="141">
        <v>-4.1000000000000002E-2</v>
      </c>
      <c r="H352" s="141">
        <v>0.1409</v>
      </c>
      <c r="I352" s="140" t="s">
        <v>1941</v>
      </c>
      <c r="J352" s="150">
        <v>45292</v>
      </c>
    </row>
    <row r="353" spans="3:10" ht="17" customHeight="1">
      <c r="C353" s="50" t="s">
        <v>545</v>
      </c>
      <c r="D353" s="139">
        <v>111.16</v>
      </c>
      <c r="E353" s="139"/>
      <c r="F353" s="140">
        <v>1.7</v>
      </c>
      <c r="G353" s="141">
        <v>1.55E-2</v>
      </c>
      <c r="H353" s="141">
        <v>0.37430000000000002</v>
      </c>
      <c r="I353" s="140" t="s">
        <v>1942</v>
      </c>
      <c r="J353" s="150">
        <v>45292</v>
      </c>
    </row>
    <row r="354" spans="3:10" ht="17" customHeight="1">
      <c r="C354" s="50" t="s">
        <v>495</v>
      </c>
      <c r="D354" s="139">
        <v>85.65</v>
      </c>
      <c r="E354" s="139"/>
      <c r="F354" s="140">
        <v>-0.8</v>
      </c>
      <c r="G354" s="141">
        <v>-9.2999999999999992E-3</v>
      </c>
      <c r="H354" s="141">
        <v>3.9800000000000002E-2</v>
      </c>
      <c r="I354" s="140" t="s">
        <v>1943</v>
      </c>
      <c r="J354" s="150">
        <v>45292</v>
      </c>
    </row>
    <row r="355" spans="3:10" ht="17" customHeight="1">
      <c r="C355" s="50" t="s">
        <v>1524</v>
      </c>
      <c r="D355" s="139">
        <v>171.24</v>
      </c>
      <c r="E355" s="139"/>
      <c r="F355" s="140">
        <v>2.27</v>
      </c>
      <c r="G355" s="141">
        <v>1.34E-2</v>
      </c>
      <c r="H355" s="141">
        <v>0.38169999999999998</v>
      </c>
      <c r="I355" s="140" t="s">
        <v>1944</v>
      </c>
      <c r="J355" s="150">
        <v>44927</v>
      </c>
    </row>
    <row r="356" spans="3:10" ht="17" customHeight="1">
      <c r="C356" s="50" t="s">
        <v>514</v>
      </c>
      <c r="D356" s="139">
        <v>30.11</v>
      </c>
      <c r="E356" s="139"/>
      <c r="F356" s="140">
        <v>0.18</v>
      </c>
      <c r="G356" s="141">
        <v>6.0000000000000001E-3</v>
      </c>
      <c r="H356" s="141">
        <v>-9.6500000000000002E-2</v>
      </c>
      <c r="I356" s="140" t="s">
        <v>1570</v>
      </c>
      <c r="J356" s="150">
        <v>45292</v>
      </c>
    </row>
    <row r="357" spans="3:10" ht="17" customHeight="1">
      <c r="C357" s="50" t="s">
        <v>560</v>
      </c>
      <c r="D357" s="139">
        <v>187.95</v>
      </c>
      <c r="E357" s="139"/>
      <c r="F357" s="140">
        <v>1.69</v>
      </c>
      <c r="G357" s="141">
        <v>9.1000000000000004E-3</v>
      </c>
      <c r="H357" s="141">
        <v>0.1593</v>
      </c>
      <c r="I357" s="140" t="s">
        <v>1523</v>
      </c>
      <c r="J357" s="150">
        <v>45292</v>
      </c>
    </row>
    <row r="358" spans="3:10" ht="17" customHeight="1">
      <c r="C358" s="50" t="s">
        <v>574</v>
      </c>
      <c r="D358" s="139">
        <v>139.72999999999999</v>
      </c>
      <c r="E358" s="139"/>
      <c r="F358" s="140">
        <v>-0.06</v>
      </c>
      <c r="G358" s="141">
        <v>-4.0000000000000002E-4</v>
      </c>
      <c r="H358" s="141">
        <v>0.2266</v>
      </c>
      <c r="I358" s="140" t="s">
        <v>1945</v>
      </c>
      <c r="J358" s="150">
        <v>45292</v>
      </c>
    </row>
    <row r="359" spans="3:10" ht="17" customHeight="1">
      <c r="C359" s="50" t="s">
        <v>596</v>
      </c>
      <c r="D359" s="139">
        <v>414.88</v>
      </c>
      <c r="E359" s="139"/>
      <c r="F359" s="140">
        <v>-5.74</v>
      </c>
      <c r="G359" s="141">
        <v>-1.3599999999999999E-2</v>
      </c>
      <c r="H359" s="141">
        <v>0.63229999999999997</v>
      </c>
      <c r="I359" s="140" t="s">
        <v>1946</v>
      </c>
      <c r="J359" s="150">
        <v>45292</v>
      </c>
    </row>
    <row r="360" spans="3:10" ht="17" customHeight="1">
      <c r="C360" s="50" t="s">
        <v>865</v>
      </c>
      <c r="D360" s="139">
        <v>217.52</v>
      </c>
      <c r="E360" s="139"/>
      <c r="F360" s="140">
        <v>0.23</v>
      </c>
      <c r="G360" s="141">
        <v>1.1000000000000001E-3</v>
      </c>
      <c r="H360" s="141">
        <v>1.24E-2</v>
      </c>
      <c r="I360" s="140" t="s">
        <v>1208</v>
      </c>
      <c r="J360" s="150">
        <v>45292</v>
      </c>
    </row>
    <row r="361" spans="3:10" ht="17" customHeight="1">
      <c r="C361" s="50" t="s">
        <v>863</v>
      </c>
      <c r="D361" s="139">
        <v>29.24</v>
      </c>
      <c r="E361" s="139"/>
      <c r="F361" s="140">
        <v>0.01</v>
      </c>
      <c r="G361" s="141">
        <v>2.0000000000000001E-4</v>
      </c>
      <c r="H361" s="141">
        <v>0.15740000000000001</v>
      </c>
      <c r="I361" s="140" t="s">
        <v>1947</v>
      </c>
      <c r="J361" s="150">
        <v>45292</v>
      </c>
    </row>
    <row r="362" spans="3:10" ht="17" customHeight="1">
      <c r="C362" s="50" t="s">
        <v>562</v>
      </c>
      <c r="D362" s="139">
        <v>137.19999999999999</v>
      </c>
      <c r="E362" s="139"/>
      <c r="F362" s="140">
        <v>1.19</v>
      </c>
      <c r="G362" s="141">
        <v>8.6999999999999994E-3</v>
      </c>
      <c r="H362" s="141">
        <v>0.2147</v>
      </c>
      <c r="I362" s="140" t="s">
        <v>1947</v>
      </c>
      <c r="J362" s="150">
        <v>45292</v>
      </c>
    </row>
    <row r="363" spans="3:10" ht="17" customHeight="1">
      <c r="C363" s="50" t="s">
        <v>607</v>
      </c>
      <c r="D363" s="139">
        <v>240.59</v>
      </c>
      <c r="E363" s="139"/>
      <c r="F363" s="140">
        <v>1.55</v>
      </c>
      <c r="G363" s="141">
        <v>6.4999999999999997E-3</v>
      </c>
      <c r="H363" s="141">
        <v>0.45800000000000002</v>
      </c>
      <c r="I363" s="140" t="s">
        <v>1948</v>
      </c>
      <c r="J363" s="150">
        <v>45292</v>
      </c>
    </row>
    <row r="364" spans="3:10" ht="17" customHeight="1">
      <c r="C364" s="50" t="s">
        <v>474</v>
      </c>
      <c r="D364" s="139">
        <v>197.68</v>
      </c>
      <c r="E364" s="139"/>
      <c r="F364" s="140">
        <v>-1.01</v>
      </c>
      <c r="G364" s="141">
        <v>-5.1000000000000004E-3</v>
      </c>
      <c r="H364" s="141">
        <v>-0.14990000000000001</v>
      </c>
      <c r="I364" s="140" t="s">
        <v>1948</v>
      </c>
      <c r="J364" s="150">
        <v>45292</v>
      </c>
    </row>
    <row r="365" spans="3:10" ht="17" customHeight="1">
      <c r="C365" s="50" t="s">
        <v>547</v>
      </c>
      <c r="D365" s="139">
        <v>32.130000000000003</v>
      </c>
      <c r="E365" s="139"/>
      <c r="F365" s="140">
        <v>-0.32</v>
      </c>
      <c r="G365" s="141">
        <v>-9.9000000000000008E-3</v>
      </c>
      <c r="H365" s="141">
        <v>0.18390000000000001</v>
      </c>
      <c r="I365" s="140" t="s">
        <v>1949</v>
      </c>
      <c r="J365" s="150">
        <v>45292</v>
      </c>
    </row>
    <row r="366" spans="3:10" ht="17" customHeight="1">
      <c r="C366" s="50" t="s">
        <v>873</v>
      </c>
      <c r="D366" s="139">
        <v>200.62</v>
      </c>
      <c r="E366" s="139"/>
      <c r="F366" s="140">
        <v>-0.91</v>
      </c>
      <c r="G366" s="141">
        <v>-4.4999999999999997E-3</v>
      </c>
      <c r="H366" s="141">
        <v>6.3200000000000006E-2</v>
      </c>
      <c r="I366" s="140" t="s">
        <v>1950</v>
      </c>
      <c r="J366" s="150">
        <v>45292</v>
      </c>
    </row>
    <row r="367" spans="3:10" ht="17" customHeight="1">
      <c r="C367" s="50" t="s">
        <v>534</v>
      </c>
      <c r="D367" s="139">
        <v>209.87</v>
      </c>
      <c r="E367" s="139"/>
      <c r="F367" s="140">
        <v>3.31</v>
      </c>
      <c r="G367" s="141">
        <v>1.6E-2</v>
      </c>
      <c r="H367" s="141">
        <v>2.8899999999999999E-2</v>
      </c>
      <c r="I367" s="140" t="s">
        <v>1951</v>
      </c>
      <c r="J367" s="150">
        <v>45292</v>
      </c>
    </row>
    <row r="368" spans="3:10" ht="17" customHeight="1">
      <c r="C368" s="50" t="s">
        <v>536</v>
      </c>
      <c r="D368" s="139">
        <v>47.65</v>
      </c>
      <c r="E368" s="139"/>
      <c r="F368" s="140">
        <v>0.31</v>
      </c>
      <c r="G368" s="141">
        <v>6.4000000000000003E-3</v>
      </c>
      <c r="H368" s="141">
        <v>0.4148</v>
      </c>
      <c r="I368" s="140" t="s">
        <v>1952</v>
      </c>
      <c r="J368" s="150">
        <v>45292</v>
      </c>
    </row>
    <row r="369" spans="3:10" ht="17" customHeight="1">
      <c r="C369" s="50" t="s">
        <v>429</v>
      </c>
      <c r="D369" s="139">
        <v>145.05000000000001</v>
      </c>
      <c r="E369" s="139"/>
      <c r="F369" s="140">
        <v>1.47</v>
      </c>
      <c r="G369" s="141">
        <v>1.0200000000000001E-2</v>
      </c>
      <c r="H369" s="141">
        <v>-0.41089999999999999</v>
      </c>
      <c r="I369" s="140" t="s">
        <v>1953</v>
      </c>
      <c r="J369" s="150">
        <v>45292</v>
      </c>
    </row>
    <row r="370" spans="3:10" ht="17" customHeight="1">
      <c r="C370" s="50" t="s">
        <v>487</v>
      </c>
      <c r="D370" s="139">
        <v>56.14</v>
      </c>
      <c r="E370" s="139"/>
      <c r="F370" s="140">
        <v>-0.2</v>
      </c>
      <c r="G370" s="141">
        <v>-3.5000000000000001E-3</v>
      </c>
      <c r="H370" s="141">
        <v>2.3300000000000001E-2</v>
      </c>
      <c r="I370" s="140" t="s">
        <v>1954</v>
      </c>
      <c r="J370" s="150">
        <v>45292</v>
      </c>
    </row>
    <row r="371" spans="3:10" ht="17" customHeight="1">
      <c r="C371" s="50" t="s">
        <v>604</v>
      </c>
      <c r="D371" s="139">
        <v>59.96</v>
      </c>
      <c r="E371" s="139"/>
      <c r="F371" s="140">
        <v>1.41</v>
      </c>
      <c r="G371" s="141">
        <v>2.41E-2</v>
      </c>
      <c r="H371" s="141">
        <v>0.59260000000000002</v>
      </c>
      <c r="I371" s="140" t="s">
        <v>1955</v>
      </c>
      <c r="J371" s="150">
        <v>45292</v>
      </c>
    </row>
    <row r="372" spans="3:10" ht="17" customHeight="1">
      <c r="C372" s="50" t="s">
        <v>1429</v>
      </c>
      <c r="D372" s="139">
        <v>415.79</v>
      </c>
      <c r="E372" s="139"/>
      <c r="F372" s="140">
        <v>-2.95</v>
      </c>
      <c r="G372" s="141">
        <v>-7.0000000000000001E-3</v>
      </c>
      <c r="H372" s="141">
        <v>-0.13150000000000001</v>
      </c>
      <c r="I372" s="140" t="s">
        <v>1956</v>
      </c>
      <c r="J372" s="150">
        <v>45292</v>
      </c>
    </row>
    <row r="373" spans="3:10" ht="17" customHeight="1">
      <c r="C373" s="50" t="s">
        <v>583</v>
      </c>
      <c r="D373" s="139">
        <v>145.88999999999999</v>
      </c>
      <c r="E373" s="139"/>
      <c r="F373" s="140">
        <v>-2.9</v>
      </c>
      <c r="G373" s="141">
        <v>-1.95E-2</v>
      </c>
      <c r="H373" s="141">
        <v>0.3175</v>
      </c>
      <c r="I373" s="140" t="s">
        <v>1957</v>
      </c>
      <c r="J373" s="150">
        <v>45292</v>
      </c>
    </row>
    <row r="374" spans="3:10" ht="17" customHeight="1">
      <c r="C374" s="50" t="s">
        <v>513</v>
      </c>
      <c r="D374" s="139">
        <v>56.74</v>
      </c>
      <c r="E374" s="139"/>
      <c r="F374" s="140">
        <v>0.65</v>
      </c>
      <c r="G374" s="141">
        <v>1.17E-2</v>
      </c>
      <c r="H374" s="141">
        <v>0.05</v>
      </c>
      <c r="I374" s="140" t="s">
        <v>1958</v>
      </c>
      <c r="J374" s="150">
        <v>45292</v>
      </c>
    </row>
    <row r="375" spans="3:10" ht="17" customHeight="1">
      <c r="C375" s="50" t="s">
        <v>554</v>
      </c>
      <c r="D375" s="139">
        <v>159.83000000000001</v>
      </c>
      <c r="E375" s="139"/>
      <c r="F375" s="140">
        <v>-0.95</v>
      </c>
      <c r="G375" s="141">
        <v>-5.8999999999999999E-3</v>
      </c>
      <c r="H375" s="141">
        <v>0.14380000000000001</v>
      </c>
      <c r="I375" s="140" t="s">
        <v>1571</v>
      </c>
      <c r="J375" s="150">
        <v>45292</v>
      </c>
    </row>
    <row r="376" spans="3:10" ht="17" customHeight="1">
      <c r="C376" s="50" t="s">
        <v>563</v>
      </c>
      <c r="D376" s="139">
        <v>65.86</v>
      </c>
      <c r="E376" s="139"/>
      <c r="F376" s="140">
        <v>-0.01</v>
      </c>
      <c r="G376" s="141">
        <v>-1E-4</v>
      </c>
      <c r="H376" s="141">
        <v>0.18429999999999999</v>
      </c>
      <c r="I376" s="140" t="s">
        <v>1572</v>
      </c>
      <c r="J376" s="150">
        <v>45292</v>
      </c>
    </row>
    <row r="377" spans="3:10" ht="17" customHeight="1">
      <c r="C377" s="50" t="s">
        <v>1525</v>
      </c>
      <c r="D377" s="139">
        <v>381.7</v>
      </c>
      <c r="E377" s="139"/>
      <c r="F377" s="140">
        <v>4.08</v>
      </c>
      <c r="G377" s="141">
        <v>1.0800000000000001E-2</v>
      </c>
      <c r="H377" s="141">
        <v>0.1275</v>
      </c>
      <c r="I377" s="140" t="s">
        <v>1572</v>
      </c>
      <c r="J377" s="150">
        <v>45292</v>
      </c>
    </row>
    <row r="378" spans="3:10" ht="17" customHeight="1">
      <c r="C378" s="50" t="s">
        <v>866</v>
      </c>
      <c r="D378" s="139">
        <v>123.06</v>
      </c>
      <c r="E378" s="139"/>
      <c r="F378" s="140">
        <v>0.73</v>
      </c>
      <c r="G378" s="141">
        <v>6.0000000000000001E-3</v>
      </c>
      <c r="H378" s="141">
        <v>5.5899999999999998E-2</v>
      </c>
      <c r="I378" s="140" t="s">
        <v>1959</v>
      </c>
      <c r="J378" s="150">
        <v>45292</v>
      </c>
    </row>
    <row r="379" spans="3:10" ht="17" customHeight="1">
      <c r="C379" s="50" t="s">
        <v>1431</v>
      </c>
      <c r="D379" s="139">
        <v>277.36</v>
      </c>
      <c r="E379" s="139"/>
      <c r="F379" s="140">
        <v>0.16</v>
      </c>
      <c r="G379" s="141">
        <v>5.9999999999999995E-4</v>
      </c>
      <c r="H379" s="141">
        <v>0.39610000000000001</v>
      </c>
      <c r="I379" s="140" t="s">
        <v>1222</v>
      </c>
      <c r="J379" s="150">
        <v>45292</v>
      </c>
    </row>
    <row r="380" spans="3:10" ht="17" customHeight="1">
      <c r="C380" s="50" t="s">
        <v>1526</v>
      </c>
      <c r="D380" s="139">
        <v>168.44</v>
      </c>
      <c r="E380" s="139"/>
      <c r="F380" s="140">
        <v>0.32</v>
      </c>
      <c r="G380" s="141">
        <v>1.9E-3</v>
      </c>
      <c r="H380" s="141">
        <v>1.8800000000000001E-2</v>
      </c>
      <c r="I380" s="140" t="s">
        <v>1573</v>
      </c>
      <c r="J380" s="150">
        <v>45292</v>
      </c>
    </row>
    <row r="381" spans="3:10" ht="17" customHeight="1">
      <c r="C381" s="50" t="s">
        <v>522</v>
      </c>
      <c r="D381" s="139">
        <v>81.93</v>
      </c>
      <c r="E381" s="139"/>
      <c r="F381" s="140">
        <v>0.06</v>
      </c>
      <c r="G381" s="141">
        <v>6.9999999999999999E-4</v>
      </c>
      <c r="H381" s="141">
        <v>2.2100000000000002E-2</v>
      </c>
      <c r="I381" s="140" t="s">
        <v>1960</v>
      </c>
      <c r="J381" s="150">
        <v>45292</v>
      </c>
    </row>
    <row r="382" spans="3:10" ht="17" customHeight="1">
      <c r="C382" s="50" t="s">
        <v>576</v>
      </c>
      <c r="D382" s="139">
        <v>97.45</v>
      </c>
      <c r="E382" s="139"/>
      <c r="F382" s="140">
        <v>1.79</v>
      </c>
      <c r="G382" s="141">
        <v>1.8700000000000001E-2</v>
      </c>
      <c r="H382" s="141">
        <v>2.7900000000000001E-2</v>
      </c>
      <c r="I382" s="140" t="s">
        <v>1961</v>
      </c>
      <c r="J382" s="150">
        <v>45292</v>
      </c>
    </row>
    <row r="383" spans="3:10" ht="17" customHeight="1">
      <c r="C383" s="50" t="s">
        <v>515</v>
      </c>
      <c r="D383" s="139">
        <v>32.049999999999997</v>
      </c>
      <c r="E383" s="139"/>
      <c r="F383" s="140">
        <v>-7.0000000000000007E-2</v>
      </c>
      <c r="G383" s="141">
        <v>-2E-3</v>
      </c>
      <c r="H383" s="141">
        <v>5.45E-2</v>
      </c>
      <c r="I383" s="140" t="s">
        <v>1962</v>
      </c>
      <c r="J383" s="150">
        <v>45292</v>
      </c>
    </row>
    <row r="384" spans="3:10" ht="17" customHeight="1">
      <c r="C384" s="50" t="s">
        <v>875</v>
      </c>
      <c r="D384" s="139">
        <v>77.36</v>
      </c>
      <c r="E384" s="139"/>
      <c r="F384" s="140">
        <v>-0.11</v>
      </c>
      <c r="G384" s="141">
        <v>-1.4E-3</v>
      </c>
      <c r="H384" s="141">
        <v>0.49659999999999999</v>
      </c>
      <c r="I384" s="140" t="s">
        <v>1527</v>
      </c>
      <c r="J384" s="150">
        <v>45292</v>
      </c>
    </row>
    <row r="385" spans="3:10" ht="17" customHeight="1">
      <c r="C385" s="50" t="s">
        <v>528</v>
      </c>
      <c r="D385" s="139">
        <v>75.12</v>
      </c>
      <c r="E385" s="139"/>
      <c r="F385" s="140">
        <v>0.4</v>
      </c>
      <c r="G385" s="141">
        <v>5.3E-3</v>
      </c>
      <c r="H385" s="141">
        <v>0.14199999999999999</v>
      </c>
      <c r="I385" s="140" t="s">
        <v>1574</v>
      </c>
      <c r="J385" s="150">
        <v>45292</v>
      </c>
    </row>
    <row r="386" spans="3:10" ht="17" customHeight="1">
      <c r="C386" s="50" t="s">
        <v>597</v>
      </c>
      <c r="D386" s="139">
        <v>84.72</v>
      </c>
      <c r="E386" s="139"/>
      <c r="F386" s="140">
        <v>0.75</v>
      </c>
      <c r="G386" s="141">
        <v>8.8999999999999999E-3</v>
      </c>
      <c r="H386" s="141">
        <v>0.16089999999999999</v>
      </c>
      <c r="I386" s="140" t="s">
        <v>1963</v>
      </c>
      <c r="J386" s="150">
        <v>45292</v>
      </c>
    </row>
    <row r="387" spans="3:10" ht="17" customHeight="1">
      <c r="C387" s="50" t="s">
        <v>1430</v>
      </c>
      <c r="D387" s="139">
        <v>30.62</v>
      </c>
      <c r="E387" s="139"/>
      <c r="F387" s="140">
        <v>0.17</v>
      </c>
      <c r="G387" s="141">
        <v>5.4000000000000003E-3</v>
      </c>
      <c r="H387" s="141">
        <v>-7.5499999999999998E-2</v>
      </c>
      <c r="I387" s="140" t="s">
        <v>1575</v>
      </c>
      <c r="J387" s="150">
        <v>45292</v>
      </c>
    </row>
    <row r="388" spans="3:10" ht="17" customHeight="1">
      <c r="C388" s="50" t="s">
        <v>606</v>
      </c>
      <c r="D388" s="139">
        <v>349.05</v>
      </c>
      <c r="E388" s="139"/>
      <c r="F388" s="140">
        <v>-1.78</v>
      </c>
      <c r="G388" s="141">
        <v>-5.1000000000000004E-3</v>
      </c>
      <c r="H388" s="141">
        <v>0.21929999999999999</v>
      </c>
      <c r="I388" s="140" t="s">
        <v>1964</v>
      </c>
      <c r="J388" s="150">
        <v>45292</v>
      </c>
    </row>
    <row r="389" spans="3:10" ht="17" customHeight="1">
      <c r="C389" s="50" t="s">
        <v>544</v>
      </c>
      <c r="D389" s="139">
        <v>85.24</v>
      </c>
      <c r="E389" s="139"/>
      <c r="F389" s="140">
        <v>-0.35</v>
      </c>
      <c r="G389" s="141">
        <v>-4.1000000000000003E-3</v>
      </c>
      <c r="H389" s="141">
        <v>0.13339999999999999</v>
      </c>
      <c r="I389" s="140" t="s">
        <v>1965</v>
      </c>
      <c r="J389" s="150">
        <v>45292</v>
      </c>
    </row>
    <row r="390" spans="3:10" ht="17" customHeight="1">
      <c r="C390" s="50" t="s">
        <v>555</v>
      </c>
      <c r="D390" s="139">
        <v>169.82</v>
      </c>
      <c r="E390" s="139"/>
      <c r="F390" s="140">
        <v>-4.29</v>
      </c>
      <c r="G390" s="141">
        <v>-2.46E-2</v>
      </c>
      <c r="H390" s="141">
        <v>0.13800000000000001</v>
      </c>
      <c r="I390" s="140" t="s">
        <v>1966</v>
      </c>
      <c r="J390" s="150">
        <v>45292</v>
      </c>
    </row>
    <row r="391" spans="3:10" ht="17" customHeight="1">
      <c r="C391" s="50" t="s">
        <v>864</v>
      </c>
      <c r="D391" s="139">
        <v>304.85000000000002</v>
      </c>
      <c r="E391" s="139"/>
      <c r="F391" s="140">
        <v>-0.98</v>
      </c>
      <c r="G391" s="141">
        <v>-3.2000000000000002E-3</v>
      </c>
      <c r="H391" s="141">
        <v>-0.16789999999999999</v>
      </c>
      <c r="I391" s="140" t="s">
        <v>1967</v>
      </c>
      <c r="J391" s="150">
        <v>45292</v>
      </c>
    </row>
    <row r="392" spans="3:10" ht="17" customHeight="1">
      <c r="C392" s="50" t="s">
        <v>577</v>
      </c>
      <c r="D392" s="139">
        <v>141.25</v>
      </c>
      <c r="E392" s="139"/>
      <c r="F392" s="140">
        <v>-0.39</v>
      </c>
      <c r="G392" s="141">
        <v>-2.8E-3</v>
      </c>
      <c r="H392" s="141">
        <v>5.3400000000000003E-2</v>
      </c>
      <c r="I392" s="140" t="s">
        <v>1968</v>
      </c>
      <c r="J392" s="150">
        <v>45292</v>
      </c>
    </row>
    <row r="393" spans="3:10" ht="17" customHeight="1">
      <c r="C393" s="50" t="s">
        <v>593</v>
      </c>
      <c r="D393" s="139">
        <v>277.17</v>
      </c>
      <c r="E393" s="139"/>
      <c r="F393" s="140">
        <v>-0.34</v>
      </c>
      <c r="G393" s="141">
        <v>-1.1999999999999999E-3</v>
      </c>
      <c r="H393" s="141">
        <v>0.18490000000000001</v>
      </c>
      <c r="I393" s="140" t="s">
        <v>1969</v>
      </c>
      <c r="J393" s="150">
        <v>45292</v>
      </c>
    </row>
    <row r="394" spans="3:10" ht="17" customHeight="1">
      <c r="C394" s="50" t="s">
        <v>870</v>
      </c>
      <c r="D394" s="139">
        <v>464.95</v>
      </c>
      <c r="E394" s="139"/>
      <c r="F394" s="140">
        <v>1.18</v>
      </c>
      <c r="G394" s="141">
        <v>2.5000000000000001E-3</v>
      </c>
      <c r="H394" s="141">
        <v>-1.2500000000000001E-2</v>
      </c>
      <c r="I394" s="140" t="s">
        <v>1528</v>
      </c>
      <c r="J394" s="150">
        <v>45292</v>
      </c>
    </row>
    <row r="395" spans="3:10" ht="17" customHeight="1">
      <c r="C395" s="50" t="s">
        <v>502</v>
      </c>
      <c r="D395" s="139">
        <v>101.63</v>
      </c>
      <c r="E395" s="139"/>
      <c r="F395" s="140">
        <v>1.28</v>
      </c>
      <c r="G395" s="141">
        <v>1.2699999999999999E-2</v>
      </c>
      <c r="H395" s="141">
        <v>-0.1585</v>
      </c>
      <c r="I395" s="140" t="s">
        <v>1970</v>
      </c>
      <c r="J395" s="150">
        <v>45292</v>
      </c>
    </row>
    <row r="396" spans="3:10" ht="17" customHeight="1">
      <c r="C396" s="50" t="s">
        <v>551</v>
      </c>
      <c r="D396" s="139">
        <v>170.5</v>
      </c>
      <c r="E396" s="139"/>
      <c r="F396" s="140">
        <v>0.22</v>
      </c>
      <c r="G396" s="141">
        <v>1.2999999999999999E-3</v>
      </c>
      <c r="H396" s="141">
        <v>-0.1734</v>
      </c>
      <c r="I396" s="140" t="s">
        <v>1971</v>
      </c>
      <c r="J396" s="150">
        <v>45292</v>
      </c>
    </row>
    <row r="397" spans="3:10" ht="17" customHeight="1">
      <c r="C397" s="50" t="s">
        <v>1432</v>
      </c>
      <c r="D397" s="139">
        <v>27.52</v>
      </c>
      <c r="E397" s="139"/>
      <c r="F397" s="140">
        <v>0.03</v>
      </c>
      <c r="G397" s="141">
        <v>8.9999999999999998E-4</v>
      </c>
      <c r="H397" s="141">
        <v>0.1542</v>
      </c>
      <c r="I397" s="140" t="s">
        <v>1971</v>
      </c>
      <c r="J397" s="150">
        <v>45292</v>
      </c>
    </row>
    <row r="398" spans="3:10" ht="17" customHeight="1">
      <c r="C398" s="50" t="s">
        <v>610</v>
      </c>
      <c r="D398" s="139">
        <v>79.489999999999995</v>
      </c>
      <c r="E398" s="139"/>
      <c r="F398" s="140">
        <v>-0.02</v>
      </c>
      <c r="G398" s="141">
        <v>-2.0000000000000001E-4</v>
      </c>
      <c r="H398" s="141">
        <v>0.1832</v>
      </c>
      <c r="I398" s="140" t="s">
        <v>1972</v>
      </c>
      <c r="J398" s="150">
        <v>45292</v>
      </c>
    </row>
    <row r="399" spans="3:10" ht="17" customHeight="1">
      <c r="C399" s="50" t="s">
        <v>1433</v>
      </c>
      <c r="D399" s="139">
        <v>103.11</v>
      </c>
      <c r="E399" s="139"/>
      <c r="F399" s="140">
        <v>-1.1399999999999999</v>
      </c>
      <c r="G399" s="141">
        <v>-1.09E-2</v>
      </c>
      <c r="H399" s="141">
        <v>0.45860000000000001</v>
      </c>
      <c r="I399" s="140" t="s">
        <v>1576</v>
      </c>
      <c r="J399" s="150">
        <v>45292</v>
      </c>
    </row>
    <row r="400" spans="3:10" ht="17" customHeight="1">
      <c r="C400" s="50" t="s">
        <v>580</v>
      </c>
      <c r="D400" s="139">
        <v>232.07</v>
      </c>
      <c r="E400" s="139"/>
      <c r="F400" s="140">
        <v>-2.99</v>
      </c>
      <c r="G400" s="141">
        <v>-1.2699999999999999E-2</v>
      </c>
      <c r="H400" s="141">
        <v>-9.7299999999999998E-2</v>
      </c>
      <c r="I400" s="140" t="s">
        <v>1973</v>
      </c>
      <c r="J400" s="150">
        <v>45292</v>
      </c>
    </row>
    <row r="401" spans="3:10" ht="17" customHeight="1">
      <c r="C401" s="50" t="s">
        <v>575</v>
      </c>
      <c r="D401" s="139">
        <v>86.31</v>
      </c>
      <c r="E401" s="139"/>
      <c r="F401" s="140">
        <v>0.12</v>
      </c>
      <c r="G401" s="141">
        <v>1.4E-3</v>
      </c>
      <c r="H401" s="141">
        <v>-5.1299999999999998E-2</v>
      </c>
      <c r="I401" s="140" t="s">
        <v>1974</v>
      </c>
      <c r="J401" s="150">
        <v>45292</v>
      </c>
    </row>
    <row r="402" spans="3:10" ht="17" customHeight="1">
      <c r="C402" s="50" t="s">
        <v>549</v>
      </c>
      <c r="D402" s="139">
        <v>149.07</v>
      </c>
      <c r="E402" s="139"/>
      <c r="F402" s="140">
        <v>2.09</v>
      </c>
      <c r="G402" s="141">
        <v>1.4200000000000001E-2</v>
      </c>
      <c r="H402" s="141">
        <v>0.112</v>
      </c>
      <c r="I402" s="140" t="s">
        <v>1975</v>
      </c>
      <c r="J402" s="150">
        <v>45292</v>
      </c>
    </row>
    <row r="403" spans="3:10" ht="17" customHeight="1">
      <c r="C403" s="50" t="s">
        <v>567</v>
      </c>
      <c r="D403" s="139">
        <v>156.09</v>
      </c>
      <c r="E403" s="139"/>
      <c r="F403" s="140">
        <v>4.2</v>
      </c>
      <c r="G403" s="141">
        <v>2.7699999999999999E-2</v>
      </c>
      <c r="H403" s="141">
        <v>0.1993</v>
      </c>
      <c r="I403" s="140" t="s">
        <v>1577</v>
      </c>
      <c r="J403" s="150">
        <v>45292</v>
      </c>
    </row>
    <row r="404" spans="3:10" ht="17" customHeight="1">
      <c r="C404" s="50" t="s">
        <v>1437</v>
      </c>
      <c r="D404" s="139">
        <v>74.680000000000007</v>
      </c>
      <c r="E404" s="139"/>
      <c r="F404" s="140">
        <v>1.07</v>
      </c>
      <c r="G404" s="141">
        <v>1.4500000000000001E-2</v>
      </c>
      <c r="H404" s="141">
        <v>0.95189999999999997</v>
      </c>
      <c r="I404" s="140" t="s">
        <v>1578</v>
      </c>
      <c r="J404" s="150">
        <v>45292</v>
      </c>
    </row>
    <row r="405" spans="3:10" ht="17" customHeight="1">
      <c r="C405" s="50" t="s">
        <v>616</v>
      </c>
      <c r="D405" s="139">
        <v>37.76</v>
      </c>
      <c r="E405" s="139"/>
      <c r="F405" s="140">
        <v>0.13</v>
      </c>
      <c r="G405" s="141">
        <v>3.3E-3</v>
      </c>
      <c r="H405" s="141">
        <v>0.49940000000000001</v>
      </c>
      <c r="I405" s="140" t="s">
        <v>1976</v>
      </c>
      <c r="J405" s="150">
        <v>45292</v>
      </c>
    </row>
    <row r="406" spans="3:10" ht="17" customHeight="1">
      <c r="C406" s="50" t="s">
        <v>497</v>
      </c>
      <c r="D406" s="139">
        <v>30.97</v>
      </c>
      <c r="E406" s="139"/>
      <c r="F406" s="140">
        <v>7.0000000000000007E-2</v>
      </c>
      <c r="G406" s="141">
        <v>2.0999999999999999E-3</v>
      </c>
      <c r="H406" s="141">
        <v>1.8800000000000001E-2</v>
      </c>
      <c r="I406" s="140" t="s">
        <v>1976</v>
      </c>
      <c r="J406" s="150">
        <v>45292</v>
      </c>
    </row>
    <row r="407" spans="3:10" ht="17" customHeight="1">
      <c r="C407" s="50" t="s">
        <v>557</v>
      </c>
      <c r="D407" s="139">
        <v>219.24</v>
      </c>
      <c r="E407" s="139"/>
      <c r="F407" s="140">
        <v>-2.85</v>
      </c>
      <c r="G407" s="141">
        <v>-1.2800000000000001E-2</v>
      </c>
      <c r="H407" s="141">
        <v>6.59E-2</v>
      </c>
      <c r="I407" s="140" t="s">
        <v>1977</v>
      </c>
      <c r="J407" s="150">
        <v>45292</v>
      </c>
    </row>
    <row r="408" spans="3:10" ht="17" customHeight="1">
      <c r="C408" s="50" t="s">
        <v>548</v>
      </c>
      <c r="D408" s="139">
        <v>71.27</v>
      </c>
      <c r="E408" s="139"/>
      <c r="F408" s="140">
        <v>0.56999999999999995</v>
      </c>
      <c r="G408" s="141">
        <v>8.0999999999999996E-3</v>
      </c>
      <c r="H408" s="141">
        <v>-3.8699999999999998E-2</v>
      </c>
      <c r="I408" s="140" t="s">
        <v>1978</v>
      </c>
      <c r="J408" s="150">
        <v>45292</v>
      </c>
    </row>
    <row r="409" spans="3:10" ht="17" customHeight="1">
      <c r="C409" s="50" t="s">
        <v>565</v>
      </c>
      <c r="D409" s="139">
        <v>55.21</v>
      </c>
      <c r="E409" s="139"/>
      <c r="F409" s="140">
        <v>0.02</v>
      </c>
      <c r="G409" s="141">
        <v>4.0000000000000002E-4</v>
      </c>
      <c r="H409" s="141">
        <v>-2.92E-2</v>
      </c>
      <c r="I409" s="140" t="s">
        <v>1579</v>
      </c>
      <c r="J409" s="150">
        <v>45292</v>
      </c>
    </row>
    <row r="410" spans="3:10" ht="17" customHeight="1">
      <c r="C410" s="50" t="s">
        <v>1436</v>
      </c>
      <c r="D410" s="139">
        <v>17.77</v>
      </c>
      <c r="E410" s="139"/>
      <c r="F410" s="140">
        <v>0.28999999999999998</v>
      </c>
      <c r="G410" s="141">
        <v>1.6299999999999999E-2</v>
      </c>
      <c r="H410" s="141">
        <v>0.2303</v>
      </c>
      <c r="I410" s="140" t="s">
        <v>1979</v>
      </c>
      <c r="J410" s="150">
        <v>45292</v>
      </c>
    </row>
    <row r="411" spans="3:10" ht="17" customHeight="1">
      <c r="C411" s="50" t="s">
        <v>496</v>
      </c>
      <c r="D411" s="139">
        <v>32.479999999999997</v>
      </c>
      <c r="E411" s="139"/>
      <c r="F411" s="140">
        <v>0.03</v>
      </c>
      <c r="G411" s="141">
        <v>8.0000000000000004E-4</v>
      </c>
      <c r="H411" s="141">
        <v>-0.14269999999999999</v>
      </c>
      <c r="I411" s="140" t="s">
        <v>1980</v>
      </c>
      <c r="J411" s="150">
        <v>45292</v>
      </c>
    </row>
    <row r="412" spans="3:10" ht="17" customHeight="1">
      <c r="C412" s="50" t="s">
        <v>639</v>
      </c>
      <c r="D412" s="139">
        <v>255.59</v>
      </c>
      <c r="E412" s="139"/>
      <c r="F412" s="140">
        <v>-0.91</v>
      </c>
      <c r="G412" s="141">
        <v>-3.5000000000000001E-3</v>
      </c>
      <c r="H412" s="141">
        <v>0.80179999999999996</v>
      </c>
      <c r="I412" s="140" t="s">
        <v>1981</v>
      </c>
      <c r="J412" s="150">
        <v>45292</v>
      </c>
    </row>
    <row r="413" spans="3:10" ht="17" customHeight="1">
      <c r="C413" s="50" t="s">
        <v>498</v>
      </c>
      <c r="D413" s="139">
        <v>117.1</v>
      </c>
      <c r="E413" s="139"/>
      <c r="F413" s="140">
        <v>-1.2</v>
      </c>
      <c r="G413" s="141">
        <v>-1.01E-2</v>
      </c>
      <c r="H413" s="141">
        <v>-0.1734</v>
      </c>
      <c r="I413" s="140" t="s">
        <v>1981</v>
      </c>
      <c r="J413" s="150">
        <v>45292</v>
      </c>
    </row>
    <row r="414" spans="3:10" ht="17" customHeight="1">
      <c r="C414" s="50" t="s">
        <v>1435</v>
      </c>
      <c r="D414" s="139">
        <v>72.760000000000005</v>
      </c>
      <c r="E414" s="139"/>
      <c r="F414" s="140">
        <v>0.23</v>
      </c>
      <c r="G414" s="141">
        <v>3.2000000000000002E-3</v>
      </c>
      <c r="H414" s="141">
        <v>0.19439999999999999</v>
      </c>
      <c r="I414" s="140" t="s">
        <v>1982</v>
      </c>
      <c r="J414" s="150">
        <v>45292</v>
      </c>
    </row>
    <row r="415" spans="3:10" ht="17" customHeight="1">
      <c r="C415" s="50" t="s">
        <v>1434</v>
      </c>
      <c r="D415" s="139">
        <v>41.38</v>
      </c>
      <c r="E415" s="139"/>
      <c r="F415" s="140">
        <v>-1.01</v>
      </c>
      <c r="G415" s="141">
        <v>-2.3800000000000002E-2</v>
      </c>
      <c r="H415" s="141">
        <v>-0.5907</v>
      </c>
      <c r="I415" s="140" t="s">
        <v>1983</v>
      </c>
      <c r="J415" s="150">
        <v>45292</v>
      </c>
    </row>
    <row r="416" spans="3:10" ht="17" customHeight="1">
      <c r="C416" s="50" t="s">
        <v>605</v>
      </c>
      <c r="D416" s="139">
        <v>366.16</v>
      </c>
      <c r="E416" s="139"/>
      <c r="F416" s="140">
        <v>3.47</v>
      </c>
      <c r="G416" s="141">
        <v>9.5999999999999992E-3</v>
      </c>
      <c r="H416" s="141">
        <v>-2.3599999999999999E-2</v>
      </c>
      <c r="I416" s="140" t="s">
        <v>1984</v>
      </c>
      <c r="J416" s="150">
        <v>45292</v>
      </c>
    </row>
    <row r="417" spans="3:10" ht="17" customHeight="1">
      <c r="C417" s="50" t="s">
        <v>550</v>
      </c>
      <c r="D417" s="139">
        <v>113.2</v>
      </c>
      <c r="E417" s="139"/>
      <c r="F417" s="140">
        <v>-1.08</v>
      </c>
      <c r="G417" s="141">
        <v>-9.4999999999999998E-3</v>
      </c>
      <c r="H417" s="141">
        <v>-0.1099</v>
      </c>
      <c r="I417" s="140" t="s">
        <v>1985</v>
      </c>
      <c r="J417" s="150">
        <v>45292</v>
      </c>
    </row>
    <row r="418" spans="3:10" ht="17" customHeight="1">
      <c r="C418" s="50" t="s">
        <v>632</v>
      </c>
      <c r="D418" s="139">
        <v>272.47000000000003</v>
      </c>
      <c r="E418" s="139"/>
      <c r="F418" s="140">
        <v>-0.44</v>
      </c>
      <c r="G418" s="141">
        <v>-1.6000000000000001E-3</v>
      </c>
      <c r="H418" s="141">
        <v>0.47570000000000001</v>
      </c>
      <c r="I418" s="140" t="s">
        <v>1986</v>
      </c>
      <c r="J418" s="150">
        <v>45292</v>
      </c>
    </row>
    <row r="419" spans="3:10" ht="17" customHeight="1">
      <c r="C419" s="50" t="s">
        <v>394</v>
      </c>
      <c r="D419" s="139">
        <v>72.11</v>
      </c>
      <c r="E419" s="139"/>
      <c r="F419" s="140">
        <v>0.78</v>
      </c>
      <c r="G419" s="141">
        <v>1.09E-2</v>
      </c>
      <c r="H419" s="141">
        <v>-0.45729999999999998</v>
      </c>
      <c r="I419" s="140" t="s">
        <v>1987</v>
      </c>
      <c r="J419" s="150">
        <v>45292</v>
      </c>
    </row>
    <row r="420" spans="3:10" ht="17" customHeight="1">
      <c r="C420" s="50" t="s">
        <v>579</v>
      </c>
      <c r="D420" s="139">
        <v>191.76</v>
      </c>
      <c r="E420" s="139"/>
      <c r="F420" s="140">
        <v>-1.36</v>
      </c>
      <c r="G420" s="141">
        <v>-7.0000000000000001E-3</v>
      </c>
      <c r="H420" s="141">
        <v>-3.3799999999999997E-2</v>
      </c>
      <c r="I420" s="140" t="s">
        <v>1988</v>
      </c>
      <c r="J420" s="150">
        <v>45292</v>
      </c>
    </row>
    <row r="421" spans="3:10" ht="17" customHeight="1">
      <c r="C421" s="50" t="s">
        <v>537</v>
      </c>
      <c r="D421" s="139">
        <v>88.84</v>
      </c>
      <c r="E421" s="139"/>
      <c r="F421" s="140">
        <v>-6.39</v>
      </c>
      <c r="G421" s="141">
        <v>-6.7100000000000007E-2</v>
      </c>
      <c r="H421" s="141">
        <v>0.1545</v>
      </c>
      <c r="I421" s="140" t="s">
        <v>1989</v>
      </c>
      <c r="J421" s="150">
        <v>45292</v>
      </c>
    </row>
    <row r="422" spans="3:10" ht="17" customHeight="1">
      <c r="C422" s="50" t="s">
        <v>599</v>
      </c>
      <c r="D422" s="139">
        <v>434.88</v>
      </c>
      <c r="E422" s="139"/>
      <c r="F422" s="140">
        <v>-12.98</v>
      </c>
      <c r="G422" s="141">
        <v>-2.9000000000000001E-2</v>
      </c>
      <c r="H422" s="141">
        <v>3.1099999999999999E-2</v>
      </c>
      <c r="I422" s="140" t="s">
        <v>1990</v>
      </c>
      <c r="J422" s="150">
        <v>45292</v>
      </c>
    </row>
    <row r="423" spans="3:10" ht="17" customHeight="1">
      <c r="C423" s="50" t="s">
        <v>1442</v>
      </c>
      <c r="D423" s="139">
        <v>123.46</v>
      </c>
      <c r="E423" s="139"/>
      <c r="F423" s="140">
        <v>0.43</v>
      </c>
      <c r="G423" s="141">
        <v>3.5000000000000001E-3</v>
      </c>
      <c r="H423" s="141">
        <v>0.1358</v>
      </c>
      <c r="I423" s="140" t="s">
        <v>1580</v>
      </c>
      <c r="J423" s="150">
        <v>45292</v>
      </c>
    </row>
    <row r="424" spans="3:10" ht="17" customHeight="1">
      <c r="C424" s="50" t="s">
        <v>464</v>
      </c>
      <c r="D424" s="139">
        <v>72.72</v>
      </c>
      <c r="E424" s="139"/>
      <c r="F424" s="140">
        <v>1.57</v>
      </c>
      <c r="G424" s="141">
        <v>2.1999999999999999E-2</v>
      </c>
      <c r="H424" s="141">
        <v>-0.44130000000000003</v>
      </c>
      <c r="I424" s="140" t="s">
        <v>1991</v>
      </c>
      <c r="J424" s="150">
        <v>45292</v>
      </c>
    </row>
    <row r="425" spans="3:10" ht="17" customHeight="1">
      <c r="C425" s="50" t="s">
        <v>594</v>
      </c>
      <c r="D425" s="139">
        <v>22.92</v>
      </c>
      <c r="E425" s="139"/>
      <c r="F425" s="140">
        <v>0.23</v>
      </c>
      <c r="G425" s="141">
        <v>9.9000000000000008E-3</v>
      </c>
      <c r="H425" s="141">
        <v>9.8199999999999996E-2</v>
      </c>
      <c r="I425" s="140" t="s">
        <v>1992</v>
      </c>
      <c r="J425" s="150">
        <v>45292</v>
      </c>
    </row>
    <row r="426" spans="3:10" ht="17" customHeight="1">
      <c r="C426" s="50" t="s">
        <v>598</v>
      </c>
      <c r="D426" s="139">
        <v>58.9</v>
      </c>
      <c r="E426" s="139"/>
      <c r="F426" s="140">
        <v>0.18</v>
      </c>
      <c r="G426" s="141">
        <v>3.0999999999999999E-3</v>
      </c>
      <c r="H426" s="141">
        <v>0.22339999999999999</v>
      </c>
      <c r="I426" s="140" t="s">
        <v>1529</v>
      </c>
      <c r="J426" s="150">
        <v>45292</v>
      </c>
    </row>
    <row r="427" spans="3:10" ht="17" customHeight="1">
      <c r="C427" s="50" t="s">
        <v>588</v>
      </c>
      <c r="D427" s="139">
        <v>77.77</v>
      </c>
      <c r="E427" s="139"/>
      <c r="F427" s="140">
        <v>-0.61</v>
      </c>
      <c r="G427" s="141">
        <v>-7.7000000000000002E-3</v>
      </c>
      <c r="H427" s="141">
        <v>-9.0899999999999995E-2</v>
      </c>
      <c r="I427" s="140" t="s">
        <v>1993</v>
      </c>
      <c r="J427" s="150">
        <v>45292</v>
      </c>
    </row>
    <row r="428" spans="3:10" ht="17" customHeight="1">
      <c r="C428" s="50" t="s">
        <v>1441</v>
      </c>
      <c r="D428" s="139">
        <v>63.29</v>
      </c>
      <c r="E428" s="139"/>
      <c r="F428" s="140">
        <v>-0.73</v>
      </c>
      <c r="G428" s="141">
        <v>-1.14E-2</v>
      </c>
      <c r="H428" s="141">
        <v>-0.25119999999999998</v>
      </c>
      <c r="I428" s="140" t="s">
        <v>902</v>
      </c>
      <c r="J428" s="150">
        <v>45292</v>
      </c>
    </row>
    <row r="429" spans="3:10" ht="17" customHeight="1">
      <c r="C429" s="50" t="s">
        <v>586</v>
      </c>
      <c r="D429" s="139">
        <v>91.17</v>
      </c>
      <c r="E429" s="139"/>
      <c r="F429" s="140">
        <v>-1.34</v>
      </c>
      <c r="G429" s="141">
        <v>-1.4500000000000001E-2</v>
      </c>
      <c r="H429" s="141">
        <v>-0.1482</v>
      </c>
      <c r="I429" s="140" t="s">
        <v>1994</v>
      </c>
      <c r="J429" s="150">
        <v>45292</v>
      </c>
    </row>
    <row r="430" spans="3:10" ht="17" customHeight="1">
      <c r="C430" s="50" t="s">
        <v>540</v>
      </c>
      <c r="D430" s="139">
        <v>57.11</v>
      </c>
      <c r="E430" s="139"/>
      <c r="F430" s="140">
        <v>0.19</v>
      </c>
      <c r="G430" s="141">
        <v>3.3E-3</v>
      </c>
      <c r="H430" s="141">
        <v>-0.26490000000000002</v>
      </c>
      <c r="I430" s="140" t="s">
        <v>1995</v>
      </c>
      <c r="J430" s="150">
        <v>45292</v>
      </c>
    </row>
    <row r="431" spans="3:10" ht="17" customHeight="1">
      <c r="C431" s="50" t="s">
        <v>1439</v>
      </c>
      <c r="D431" s="139">
        <v>20.65</v>
      </c>
      <c r="E431" s="139"/>
      <c r="F431" s="140">
        <v>0.1</v>
      </c>
      <c r="G431" s="141">
        <v>4.8999999999999998E-3</v>
      </c>
      <c r="H431" s="141">
        <v>7.9500000000000001E-2</v>
      </c>
      <c r="I431" s="140" t="s">
        <v>1996</v>
      </c>
      <c r="J431" s="150">
        <v>44927</v>
      </c>
    </row>
    <row r="432" spans="3:10" ht="17" customHeight="1">
      <c r="C432" s="50" t="s">
        <v>585</v>
      </c>
      <c r="D432" s="139">
        <v>97.51</v>
      </c>
      <c r="E432" s="139"/>
      <c r="F432" s="140">
        <v>1.65</v>
      </c>
      <c r="G432" s="141">
        <v>1.72E-2</v>
      </c>
      <c r="H432" s="141">
        <v>-0.21149999999999999</v>
      </c>
      <c r="I432" s="140" t="s">
        <v>1997</v>
      </c>
      <c r="J432" s="150">
        <v>45292</v>
      </c>
    </row>
    <row r="433" spans="3:10" ht="17" customHeight="1">
      <c r="C433" s="50" t="s">
        <v>1440</v>
      </c>
      <c r="D433" s="139">
        <v>63.45</v>
      </c>
      <c r="E433" s="139"/>
      <c r="F433" s="140">
        <v>0.39</v>
      </c>
      <c r="G433" s="141">
        <v>6.1000000000000004E-3</v>
      </c>
      <c r="H433" s="141">
        <v>0.26700000000000002</v>
      </c>
      <c r="I433" s="140" t="s">
        <v>1998</v>
      </c>
      <c r="J433" s="150">
        <v>45292</v>
      </c>
    </row>
    <row r="434" spans="3:10" ht="17" customHeight="1">
      <c r="C434" s="50" t="s">
        <v>1443</v>
      </c>
      <c r="D434" s="139">
        <v>9.7899999999999991</v>
      </c>
      <c r="E434" s="139"/>
      <c r="F434" s="140">
        <v>0.02</v>
      </c>
      <c r="G434" s="141">
        <v>2E-3</v>
      </c>
      <c r="H434" s="141">
        <v>3.3799999999999997E-2</v>
      </c>
      <c r="I434" s="140" t="s">
        <v>1999</v>
      </c>
      <c r="J434" s="150">
        <v>45292</v>
      </c>
    </row>
    <row r="435" spans="3:10" ht="17" customHeight="1">
      <c r="C435" s="50" t="s">
        <v>862</v>
      </c>
      <c r="D435" s="139">
        <v>251.34</v>
      </c>
      <c r="E435" s="139"/>
      <c r="F435" s="140">
        <v>6.01</v>
      </c>
      <c r="G435" s="141">
        <v>2.4500000000000001E-2</v>
      </c>
      <c r="H435" s="141">
        <v>-0.11849999999999999</v>
      </c>
      <c r="I435" s="140" t="s">
        <v>2000</v>
      </c>
      <c r="J435" s="150">
        <v>45292</v>
      </c>
    </row>
    <row r="436" spans="3:10" ht="17" customHeight="1">
      <c r="C436" s="50" t="s">
        <v>642</v>
      </c>
      <c r="D436" s="139">
        <v>169.93</v>
      </c>
      <c r="E436" s="139"/>
      <c r="F436" s="140">
        <v>0.08</v>
      </c>
      <c r="G436" s="141">
        <v>5.0000000000000001E-4</v>
      </c>
      <c r="H436" s="141">
        <v>0.58179999999999998</v>
      </c>
      <c r="I436" s="140" t="s">
        <v>2000</v>
      </c>
      <c r="J436" s="150">
        <v>45292</v>
      </c>
    </row>
    <row r="437" spans="3:10" ht="17" customHeight="1">
      <c r="C437" s="50" t="s">
        <v>876</v>
      </c>
      <c r="D437" s="139">
        <v>354.03</v>
      </c>
      <c r="E437" s="139"/>
      <c r="F437" s="140">
        <v>-8.0299999999999994</v>
      </c>
      <c r="G437" s="141">
        <v>-2.2200000000000001E-2</v>
      </c>
      <c r="H437" s="141">
        <v>-6.4799999999999996E-2</v>
      </c>
      <c r="I437" s="140" t="s">
        <v>2001</v>
      </c>
      <c r="J437" s="150">
        <v>45292</v>
      </c>
    </row>
    <row r="438" spans="3:10" ht="17" customHeight="1">
      <c r="C438" s="50" t="s">
        <v>608</v>
      </c>
      <c r="D438" s="139">
        <v>88.51</v>
      </c>
      <c r="E438" s="139"/>
      <c r="F438" s="140">
        <v>-0.12</v>
      </c>
      <c r="G438" s="141">
        <v>-1.4E-3</v>
      </c>
      <c r="H438" s="141">
        <v>-6.88E-2</v>
      </c>
      <c r="I438" s="140" t="s">
        <v>2002</v>
      </c>
      <c r="J438" s="150">
        <v>45292</v>
      </c>
    </row>
    <row r="439" spans="3:10" ht="17" customHeight="1">
      <c r="C439" s="50" t="s">
        <v>1438</v>
      </c>
      <c r="D439" s="139">
        <v>11.24</v>
      </c>
      <c r="E439" s="139"/>
      <c r="F439" s="140">
        <v>0.11</v>
      </c>
      <c r="G439" s="141">
        <v>9.4000000000000004E-3</v>
      </c>
      <c r="H439" s="141">
        <v>-4.1000000000000002E-2</v>
      </c>
      <c r="I439" s="140" t="s">
        <v>1581</v>
      </c>
      <c r="J439" s="150">
        <v>45292</v>
      </c>
    </row>
    <row r="440" spans="3:10" ht="17" customHeight="1">
      <c r="C440" s="50" t="s">
        <v>601</v>
      </c>
      <c r="D440" s="139">
        <v>40.630000000000003</v>
      </c>
      <c r="E440" s="139"/>
      <c r="F440" s="140">
        <v>0.31</v>
      </c>
      <c r="G440" s="141">
        <v>7.7000000000000002E-3</v>
      </c>
      <c r="H440" s="141">
        <v>0.10680000000000001</v>
      </c>
      <c r="I440" s="140" t="s">
        <v>1530</v>
      </c>
      <c r="J440" s="150">
        <v>45292</v>
      </c>
    </row>
    <row r="441" spans="3:10" ht="17" customHeight="1">
      <c r="C441" s="50" t="s">
        <v>613</v>
      </c>
      <c r="D441" s="139">
        <v>71.790000000000006</v>
      </c>
      <c r="E441" s="139"/>
      <c r="F441" s="140">
        <v>0.72</v>
      </c>
      <c r="G441" s="141">
        <v>1.01E-2</v>
      </c>
      <c r="H441" s="141">
        <v>0.1222</v>
      </c>
      <c r="I441" s="140" t="s">
        <v>2003</v>
      </c>
      <c r="J441" s="150">
        <v>45292</v>
      </c>
    </row>
    <row r="442" spans="3:10" ht="17" customHeight="1">
      <c r="C442" s="50" t="s">
        <v>620</v>
      </c>
      <c r="D442" s="139">
        <v>82.56</v>
      </c>
      <c r="E442" s="139"/>
      <c r="F442" s="140">
        <v>0.64</v>
      </c>
      <c r="G442" s="141">
        <v>7.7999999999999996E-3</v>
      </c>
      <c r="H442" s="141">
        <v>0.1951</v>
      </c>
      <c r="I442" s="140" t="s">
        <v>2004</v>
      </c>
      <c r="J442" s="150">
        <v>45292</v>
      </c>
    </row>
    <row r="443" spans="3:10" ht="17" customHeight="1">
      <c r="C443" s="50" t="s">
        <v>1536</v>
      </c>
      <c r="D443" s="139">
        <v>73.92</v>
      </c>
      <c r="E443" s="139"/>
      <c r="F443" s="140">
        <v>0.32</v>
      </c>
      <c r="G443" s="141">
        <v>4.3E-3</v>
      </c>
      <c r="H443" s="141">
        <v>-1.44E-2</v>
      </c>
      <c r="I443" s="140" t="s">
        <v>2005</v>
      </c>
      <c r="J443" s="150">
        <v>45292</v>
      </c>
    </row>
    <row r="444" spans="3:10" ht="17" customHeight="1">
      <c r="C444" s="50" t="s">
        <v>631</v>
      </c>
      <c r="D444" s="139">
        <v>183.96</v>
      </c>
      <c r="E444" s="139"/>
      <c r="F444" s="140">
        <v>-6.13</v>
      </c>
      <c r="G444" s="141">
        <v>-3.2199999999999999E-2</v>
      </c>
      <c r="H444" s="141">
        <v>0.1996</v>
      </c>
      <c r="I444" s="140" t="s">
        <v>2006</v>
      </c>
      <c r="J444" s="150">
        <v>45292</v>
      </c>
    </row>
    <row r="445" spans="3:10" ht="17" customHeight="1">
      <c r="C445" s="50" t="s">
        <v>595</v>
      </c>
      <c r="D445" s="139">
        <v>173.89</v>
      </c>
      <c r="E445" s="139"/>
      <c r="F445" s="140">
        <v>-0.23</v>
      </c>
      <c r="G445" s="141">
        <v>-1.2999999999999999E-3</v>
      </c>
      <c r="H445" s="141">
        <v>3.3300000000000003E-2</v>
      </c>
      <c r="I445" s="140" t="s">
        <v>2007</v>
      </c>
      <c r="J445" s="150">
        <v>45292</v>
      </c>
    </row>
    <row r="446" spans="3:10" ht="17" customHeight="1">
      <c r="C446" s="50" t="s">
        <v>612</v>
      </c>
      <c r="D446" s="139">
        <v>108.42</v>
      </c>
      <c r="E446" s="139"/>
      <c r="F446" s="140">
        <v>1.43</v>
      </c>
      <c r="G446" s="141">
        <v>1.34E-2</v>
      </c>
      <c r="H446" s="141">
        <v>0.24740000000000001</v>
      </c>
      <c r="I446" s="140" t="s">
        <v>2008</v>
      </c>
      <c r="J446" s="150">
        <v>45292</v>
      </c>
    </row>
    <row r="447" spans="3:10" ht="17" customHeight="1">
      <c r="C447" s="50" t="s">
        <v>622</v>
      </c>
      <c r="D447" s="139">
        <v>39.07</v>
      </c>
      <c r="E447" s="139"/>
      <c r="F447" s="140">
        <v>0.13</v>
      </c>
      <c r="G447" s="141">
        <v>3.3E-3</v>
      </c>
      <c r="H447" s="141">
        <v>4.9299999999999997E-2</v>
      </c>
      <c r="I447" s="140" t="s">
        <v>2009</v>
      </c>
      <c r="J447" s="150">
        <v>45292</v>
      </c>
    </row>
    <row r="448" spans="3:10" ht="17" customHeight="1">
      <c r="C448" s="50" t="s">
        <v>872</v>
      </c>
      <c r="D448" s="139">
        <v>217.16</v>
      </c>
      <c r="E448" s="139"/>
      <c r="F448" s="140">
        <v>-2.41</v>
      </c>
      <c r="G448" s="141">
        <v>-1.0999999999999999E-2</v>
      </c>
      <c r="H448" s="141">
        <v>-0.13500000000000001</v>
      </c>
      <c r="I448" s="140" t="s">
        <v>2010</v>
      </c>
      <c r="J448" s="150">
        <v>45292</v>
      </c>
    </row>
    <row r="449" spans="3:10" ht="17" customHeight="1">
      <c r="C449" s="50" t="s">
        <v>556</v>
      </c>
      <c r="D449" s="139">
        <v>25.83</v>
      </c>
      <c r="E449" s="139"/>
      <c r="F449" s="140">
        <v>0.48</v>
      </c>
      <c r="G449" s="141">
        <v>1.8700000000000001E-2</v>
      </c>
      <c r="H449" s="141">
        <v>-0.12189999999999999</v>
      </c>
      <c r="I449" s="140" t="s">
        <v>2011</v>
      </c>
      <c r="J449" s="150">
        <v>45292</v>
      </c>
    </row>
    <row r="450" spans="3:10" ht="17" customHeight="1">
      <c r="C450" s="50" t="s">
        <v>603</v>
      </c>
      <c r="D450" s="139">
        <v>17.350000000000001</v>
      </c>
      <c r="E450" s="139"/>
      <c r="F450" s="140">
        <v>-0.09</v>
      </c>
      <c r="G450" s="141">
        <v>-4.8999999999999998E-3</v>
      </c>
      <c r="H450" s="141">
        <v>-0.1137</v>
      </c>
      <c r="I450" s="140" t="s">
        <v>1531</v>
      </c>
      <c r="J450" s="150">
        <v>45292</v>
      </c>
    </row>
    <row r="451" spans="3:10" ht="17" customHeight="1">
      <c r="C451" s="50" t="s">
        <v>543</v>
      </c>
      <c r="D451" s="139">
        <v>207.24</v>
      </c>
      <c r="E451" s="139"/>
      <c r="F451" s="140">
        <v>2.09</v>
      </c>
      <c r="G451" s="141">
        <v>1.0200000000000001E-2</v>
      </c>
      <c r="H451" s="141">
        <v>7.1400000000000005E-2</v>
      </c>
      <c r="I451" s="140" t="s">
        <v>2012</v>
      </c>
      <c r="J451" s="150">
        <v>45292</v>
      </c>
    </row>
    <row r="452" spans="3:10" ht="17" customHeight="1">
      <c r="C452" s="50" t="s">
        <v>874</v>
      </c>
      <c r="D452" s="139">
        <v>77.19</v>
      </c>
      <c r="E452" s="139"/>
      <c r="F452" s="140">
        <v>0.27</v>
      </c>
      <c r="G452" s="141">
        <v>3.3999999999999998E-3</v>
      </c>
      <c r="H452" s="141">
        <v>8.6300000000000002E-2</v>
      </c>
      <c r="I452" s="140" t="s">
        <v>1504</v>
      </c>
      <c r="J452" s="150">
        <v>45292</v>
      </c>
    </row>
    <row r="453" spans="3:10" ht="17" customHeight="1">
      <c r="C453" s="50" t="s">
        <v>877</v>
      </c>
      <c r="D453" s="139">
        <v>111.06</v>
      </c>
      <c r="E453" s="139"/>
      <c r="F453" s="140">
        <v>1.1299999999999999</v>
      </c>
      <c r="G453" s="141">
        <v>1.03E-2</v>
      </c>
      <c r="H453" s="141">
        <v>0.1381</v>
      </c>
      <c r="I453" s="140" t="s">
        <v>2013</v>
      </c>
      <c r="J453" s="150">
        <v>45292</v>
      </c>
    </row>
    <row r="454" spans="3:10" ht="17" customHeight="1">
      <c r="C454" s="50" t="s">
        <v>573</v>
      </c>
      <c r="D454" s="139">
        <v>39.130000000000003</v>
      </c>
      <c r="E454" s="139"/>
      <c r="F454" s="140">
        <v>0.55000000000000004</v>
      </c>
      <c r="G454" s="141">
        <v>1.41E-2</v>
      </c>
      <c r="H454" s="141">
        <v>-0.1132</v>
      </c>
      <c r="I454" s="140" t="s">
        <v>2014</v>
      </c>
      <c r="J454" s="150">
        <v>45292</v>
      </c>
    </row>
    <row r="455" spans="3:10" ht="17" customHeight="1">
      <c r="C455" s="50" t="s">
        <v>626</v>
      </c>
      <c r="D455" s="139">
        <v>132.38999999999999</v>
      </c>
      <c r="E455" s="139"/>
      <c r="F455" s="140">
        <v>-0.98</v>
      </c>
      <c r="G455" s="141">
        <v>-7.3000000000000001E-3</v>
      </c>
      <c r="H455" s="141">
        <v>7.6999999999999999E-2</v>
      </c>
      <c r="I455" s="140" t="s">
        <v>1505</v>
      </c>
      <c r="J455" s="150">
        <v>45292</v>
      </c>
    </row>
    <row r="456" spans="3:10" ht="17" customHeight="1">
      <c r="C456" s="50" t="s">
        <v>617</v>
      </c>
      <c r="D456" s="139">
        <v>73.78</v>
      </c>
      <c r="E456" s="139"/>
      <c r="F456" s="140">
        <v>1.88</v>
      </c>
      <c r="G456" s="141">
        <v>2.6100000000000002E-2</v>
      </c>
      <c r="H456" s="141">
        <v>4.7E-2</v>
      </c>
      <c r="I456" s="140" t="s">
        <v>2015</v>
      </c>
      <c r="J456" s="150">
        <v>45292</v>
      </c>
    </row>
    <row r="457" spans="3:10" ht="17" customHeight="1">
      <c r="C457" s="50" t="s">
        <v>1447</v>
      </c>
      <c r="D457" s="139">
        <v>119.39</v>
      </c>
      <c r="E457" s="139"/>
      <c r="F457" s="140">
        <v>1.02</v>
      </c>
      <c r="G457" s="141">
        <v>8.6E-3</v>
      </c>
      <c r="H457" s="141">
        <v>-3.3300000000000003E-2</v>
      </c>
      <c r="I457" s="140" t="s">
        <v>2016</v>
      </c>
      <c r="J457" s="150">
        <v>45292</v>
      </c>
    </row>
    <row r="458" spans="3:10" ht="17" customHeight="1">
      <c r="C458" s="50" t="s">
        <v>634</v>
      </c>
      <c r="D458" s="139">
        <v>17.04</v>
      </c>
      <c r="E458" s="139"/>
      <c r="F458" s="140">
        <v>0.02</v>
      </c>
      <c r="G458" s="141">
        <v>1.4E-3</v>
      </c>
      <c r="H458" s="141">
        <v>0.22320000000000001</v>
      </c>
      <c r="I458" s="140" t="s">
        <v>2017</v>
      </c>
      <c r="J458" s="150">
        <v>45292</v>
      </c>
    </row>
    <row r="459" spans="3:10" ht="17" customHeight="1">
      <c r="C459" s="50" t="s">
        <v>1445</v>
      </c>
      <c r="D459" s="139">
        <v>71.260000000000005</v>
      </c>
      <c r="E459" s="139"/>
      <c r="F459" s="140">
        <v>1.26</v>
      </c>
      <c r="G459" s="141">
        <v>1.7999999999999999E-2</v>
      </c>
      <c r="H459" s="141">
        <v>3.7699999999999997E-2</v>
      </c>
      <c r="I459" s="140" t="s">
        <v>2018</v>
      </c>
      <c r="J459" s="150">
        <v>45292</v>
      </c>
    </row>
    <row r="460" spans="3:10" ht="17" customHeight="1">
      <c r="C460" s="50" t="s">
        <v>640</v>
      </c>
      <c r="D460" s="139">
        <v>25.83</v>
      </c>
      <c r="E460" s="139"/>
      <c r="F460" s="140">
        <v>-0.67</v>
      </c>
      <c r="G460" s="141">
        <v>-2.53E-2</v>
      </c>
      <c r="H460" s="141">
        <v>0.45519999999999999</v>
      </c>
      <c r="I460" s="140" t="s">
        <v>1582</v>
      </c>
      <c r="J460" s="150">
        <v>45292</v>
      </c>
    </row>
    <row r="461" spans="3:10" ht="17" customHeight="1">
      <c r="C461" s="50" t="s">
        <v>569</v>
      </c>
      <c r="D461" s="139">
        <v>104</v>
      </c>
      <c r="E461" s="139"/>
      <c r="F461" s="140">
        <v>1.4</v>
      </c>
      <c r="G461" s="141">
        <v>1.3599999999999999E-2</v>
      </c>
      <c r="H461" s="141">
        <v>-0.19839999999999999</v>
      </c>
      <c r="I461" s="140" t="s">
        <v>2019</v>
      </c>
      <c r="J461" s="150">
        <v>45292</v>
      </c>
    </row>
    <row r="462" spans="3:10" ht="17" customHeight="1">
      <c r="C462" s="50" t="s">
        <v>1446</v>
      </c>
      <c r="D462" s="139">
        <v>46.31</v>
      </c>
      <c r="E462" s="139"/>
      <c r="F462" s="140">
        <v>0.28000000000000003</v>
      </c>
      <c r="G462" s="141">
        <v>6.1000000000000004E-3</v>
      </c>
      <c r="H462" s="141">
        <v>0.55869999999999997</v>
      </c>
      <c r="I462" s="140" t="s">
        <v>2020</v>
      </c>
      <c r="J462" s="150">
        <v>45292</v>
      </c>
    </row>
    <row r="463" spans="3:10" ht="17" customHeight="1">
      <c r="C463" s="50" t="s">
        <v>618</v>
      </c>
      <c r="D463" s="139">
        <v>55.34</v>
      </c>
      <c r="E463" s="139"/>
      <c r="F463" s="140">
        <v>1.31</v>
      </c>
      <c r="G463" s="141">
        <v>2.4199999999999999E-2</v>
      </c>
      <c r="H463" s="141">
        <v>-0.11990000000000001</v>
      </c>
      <c r="I463" s="140" t="s">
        <v>2021</v>
      </c>
      <c r="J463" s="150">
        <v>45292</v>
      </c>
    </row>
    <row r="464" spans="3:10" ht="17" customHeight="1">
      <c r="C464" s="50" t="s">
        <v>602</v>
      </c>
      <c r="D464" s="139">
        <v>28.5</v>
      </c>
      <c r="E464" s="139"/>
      <c r="F464" s="140">
        <v>0.22</v>
      </c>
      <c r="G464" s="141">
        <v>7.6E-3</v>
      </c>
      <c r="H464" s="141">
        <v>-0.1343</v>
      </c>
      <c r="I464" s="140" t="s">
        <v>2022</v>
      </c>
      <c r="J464" s="150">
        <v>45292</v>
      </c>
    </row>
    <row r="465" spans="3:10" ht="17" customHeight="1">
      <c r="C465" s="50" t="s">
        <v>623</v>
      </c>
      <c r="D465" s="139">
        <v>92.26</v>
      </c>
      <c r="E465" s="139"/>
      <c r="F465" s="140">
        <v>-0.85</v>
      </c>
      <c r="G465" s="141">
        <v>-9.1000000000000004E-3</v>
      </c>
      <c r="H465" s="141">
        <v>0.10100000000000001</v>
      </c>
      <c r="I465" s="140" t="s">
        <v>2023</v>
      </c>
      <c r="J465" s="150">
        <v>45292</v>
      </c>
    </row>
    <row r="466" spans="3:10" ht="17" customHeight="1">
      <c r="C466" s="50" t="s">
        <v>641</v>
      </c>
      <c r="D466" s="139">
        <v>210.8</v>
      </c>
      <c r="E466" s="139"/>
      <c r="F466" s="140">
        <v>3.74</v>
      </c>
      <c r="G466" s="141">
        <v>1.8100000000000002E-2</v>
      </c>
      <c r="H466" s="141">
        <v>0.24299999999999999</v>
      </c>
      <c r="I466" s="140" t="s">
        <v>1583</v>
      </c>
      <c r="J466" s="150">
        <v>45292</v>
      </c>
    </row>
    <row r="467" spans="3:10" ht="17" customHeight="1">
      <c r="C467" s="50" t="s">
        <v>636</v>
      </c>
      <c r="D467" s="139">
        <v>85.93</v>
      </c>
      <c r="E467" s="139"/>
      <c r="F467" s="140">
        <v>0.5</v>
      </c>
      <c r="G467" s="141">
        <v>5.7999999999999996E-3</v>
      </c>
      <c r="H467" s="141">
        <v>0.26</v>
      </c>
      <c r="I467" s="140" t="s">
        <v>1584</v>
      </c>
      <c r="J467" s="150">
        <v>45292</v>
      </c>
    </row>
    <row r="468" spans="3:10" ht="17" customHeight="1">
      <c r="C468" s="50" t="s">
        <v>600</v>
      </c>
      <c r="D468" s="139">
        <v>20.170000000000002</v>
      </c>
      <c r="E468" s="139"/>
      <c r="F468" s="140">
        <v>0.18</v>
      </c>
      <c r="G468" s="141">
        <v>8.9999999999999993E-3</v>
      </c>
      <c r="H468" s="141">
        <v>-0.26619999999999999</v>
      </c>
      <c r="I468" s="140" t="s">
        <v>2024</v>
      </c>
      <c r="J468" s="150">
        <v>45292</v>
      </c>
    </row>
    <row r="469" spans="3:10" ht="17" customHeight="1">
      <c r="C469" s="50" t="s">
        <v>469</v>
      </c>
      <c r="D469" s="139">
        <v>88.91</v>
      </c>
      <c r="E469" s="139"/>
      <c r="F469" s="140">
        <v>-0.97</v>
      </c>
      <c r="G469" s="141">
        <v>-1.0800000000000001E-2</v>
      </c>
      <c r="H469" s="141">
        <v>-0.24940000000000001</v>
      </c>
      <c r="I469" s="140" t="s">
        <v>1585</v>
      </c>
      <c r="J469" s="150">
        <v>45292</v>
      </c>
    </row>
    <row r="470" spans="3:10" ht="17" customHeight="1">
      <c r="C470" s="50" t="s">
        <v>592</v>
      </c>
      <c r="D470" s="139">
        <v>32.979999999999997</v>
      </c>
      <c r="E470" s="139"/>
      <c r="F470" s="140">
        <v>-0.17</v>
      </c>
      <c r="G470" s="141">
        <v>-5.0000000000000001E-3</v>
      </c>
      <c r="H470" s="141">
        <v>-0.23050000000000001</v>
      </c>
      <c r="I470" s="140" t="s">
        <v>1176</v>
      </c>
      <c r="J470" s="150">
        <v>45292</v>
      </c>
    </row>
    <row r="471" spans="3:10" ht="17" customHeight="1">
      <c r="C471" s="50" t="s">
        <v>1448</v>
      </c>
      <c r="D471" s="139">
        <v>77.489999999999995</v>
      </c>
      <c r="E471" s="139"/>
      <c r="F471" s="140">
        <v>-1.23</v>
      </c>
      <c r="G471" s="141">
        <v>-1.5599999999999999E-2</v>
      </c>
      <c r="H471" s="141">
        <v>-0.1239</v>
      </c>
      <c r="I471" s="140" t="s">
        <v>2025</v>
      </c>
      <c r="J471" s="150">
        <v>45292</v>
      </c>
    </row>
    <row r="472" spans="3:10" ht="17" customHeight="1">
      <c r="C472" s="50" t="s">
        <v>589</v>
      </c>
      <c r="D472" s="139">
        <v>38.26</v>
      </c>
      <c r="E472" s="139"/>
      <c r="F472" s="140">
        <v>-0.38</v>
      </c>
      <c r="G472" s="141">
        <v>-9.9000000000000008E-3</v>
      </c>
      <c r="H472" s="141">
        <v>-0.1948</v>
      </c>
      <c r="I472" s="140" t="s">
        <v>2026</v>
      </c>
      <c r="J472" s="150">
        <v>45292</v>
      </c>
    </row>
    <row r="473" spans="3:10" ht="17" customHeight="1">
      <c r="C473" s="50" t="s">
        <v>1444</v>
      </c>
      <c r="D473" s="139">
        <v>33.79</v>
      </c>
      <c r="E473" s="139"/>
      <c r="F473" s="140">
        <v>0.68</v>
      </c>
      <c r="G473" s="141">
        <v>2.0500000000000001E-2</v>
      </c>
      <c r="H473" s="141">
        <v>-0.39350000000000002</v>
      </c>
      <c r="I473" s="140" t="s">
        <v>1139</v>
      </c>
      <c r="J473" s="150">
        <v>45292</v>
      </c>
    </row>
    <row r="474" spans="3:10" ht="17">
      <c r="C474" s="50" t="s">
        <v>211</v>
      </c>
      <c r="D474" s="139">
        <v>11.84</v>
      </c>
      <c r="E474" s="139"/>
      <c r="F474" s="140">
        <v>0.11</v>
      </c>
      <c r="G474" s="141">
        <v>9.4000000000000004E-3</v>
      </c>
      <c r="H474" s="141">
        <v>-0.47089999999999999</v>
      </c>
      <c r="I474" s="140" t="s">
        <v>2027</v>
      </c>
      <c r="J474" s="150">
        <v>45292</v>
      </c>
    </row>
    <row r="475" spans="3:10" ht="17">
      <c r="C475" s="50" t="s">
        <v>614</v>
      </c>
      <c r="D475" s="139">
        <v>74.97</v>
      </c>
      <c r="E475" s="139"/>
      <c r="F475" s="140">
        <v>0.22</v>
      </c>
      <c r="G475" s="141">
        <v>2.8999999999999998E-3</v>
      </c>
      <c r="H475" s="141">
        <v>1.26E-2</v>
      </c>
      <c r="I475" s="140" t="s">
        <v>1532</v>
      </c>
      <c r="J475" s="150">
        <v>45292</v>
      </c>
    </row>
    <row r="476" spans="3:10" ht="17">
      <c r="C476" s="50" t="s">
        <v>629</v>
      </c>
      <c r="D476" s="139">
        <v>84.53</v>
      </c>
      <c r="E476" s="139"/>
      <c r="F476" s="140">
        <v>-0.56999999999999995</v>
      </c>
      <c r="G476" s="141">
        <v>-6.7000000000000002E-3</v>
      </c>
      <c r="H476" s="141">
        <v>-0.10349999999999999</v>
      </c>
      <c r="I476" s="140" t="s">
        <v>2028</v>
      </c>
      <c r="J476" s="150">
        <v>45292</v>
      </c>
    </row>
    <row r="477" spans="3:10" ht="17">
      <c r="C477" s="50" t="s">
        <v>880</v>
      </c>
      <c r="D477" s="139">
        <v>158.25</v>
      </c>
      <c r="E477" s="139"/>
      <c r="F477" s="140">
        <v>1.75</v>
      </c>
      <c r="G477" s="141">
        <v>1.12E-2</v>
      </c>
      <c r="H477" s="141">
        <v>0.39829999999999999</v>
      </c>
      <c r="I477" s="140" t="s">
        <v>2029</v>
      </c>
      <c r="J477" s="150">
        <v>45292</v>
      </c>
    </row>
    <row r="478" spans="3:10" ht="17">
      <c r="C478" s="50" t="s">
        <v>566</v>
      </c>
      <c r="D478" s="139">
        <v>28.31</v>
      </c>
      <c r="E478" s="139"/>
      <c r="F478" s="140">
        <v>-0.48</v>
      </c>
      <c r="G478" s="141">
        <v>-1.6500000000000001E-2</v>
      </c>
      <c r="H478" s="141">
        <v>-0.1167</v>
      </c>
      <c r="I478" s="140" t="s">
        <v>1586</v>
      </c>
      <c r="J478" s="150">
        <v>45292</v>
      </c>
    </row>
    <row r="479" spans="3:10" ht="17">
      <c r="C479" s="50" t="s">
        <v>1451</v>
      </c>
      <c r="D479" s="139">
        <v>33.69</v>
      </c>
      <c r="E479" s="139"/>
      <c r="F479" s="140">
        <v>0.4</v>
      </c>
      <c r="G479" s="141">
        <v>1.2E-2</v>
      </c>
      <c r="H479" s="141">
        <v>-0.11459999999999999</v>
      </c>
      <c r="I479" s="140" t="s">
        <v>2030</v>
      </c>
      <c r="J479" s="150">
        <v>45292</v>
      </c>
    </row>
    <row r="480" spans="3:10" ht="17">
      <c r="C480" s="50" t="s">
        <v>635</v>
      </c>
      <c r="D480" s="139">
        <v>106.31</v>
      </c>
      <c r="E480" s="139"/>
      <c r="F480" s="140">
        <v>1.18</v>
      </c>
      <c r="G480" s="141">
        <v>1.12E-2</v>
      </c>
      <c r="H480" s="141">
        <v>5.0200000000000002E-2</v>
      </c>
      <c r="I480" s="140" t="s">
        <v>2031</v>
      </c>
      <c r="J480" s="150">
        <v>45292</v>
      </c>
    </row>
    <row r="481" spans="3:10" ht="17">
      <c r="C481" s="50" t="s">
        <v>1449</v>
      </c>
      <c r="D481" s="139">
        <v>60.65</v>
      </c>
      <c r="E481" s="139"/>
      <c r="F481" s="140">
        <v>0.12</v>
      </c>
      <c r="G481" s="141">
        <v>2E-3</v>
      </c>
      <c r="H481" s="141">
        <v>-0.42259999999999998</v>
      </c>
      <c r="I481" s="140" t="s">
        <v>2032</v>
      </c>
      <c r="J481" s="150">
        <v>45292</v>
      </c>
    </row>
    <row r="482" spans="3:10" ht="17">
      <c r="C482" s="50" t="s">
        <v>581</v>
      </c>
      <c r="D482" s="139">
        <v>23.54</v>
      </c>
      <c r="E482" s="139"/>
      <c r="F482" s="140">
        <v>0.03</v>
      </c>
      <c r="G482" s="141">
        <v>1.1000000000000001E-3</v>
      </c>
      <c r="H482" s="141">
        <v>-0.24979999999999999</v>
      </c>
      <c r="I482" s="140" t="s">
        <v>2033</v>
      </c>
      <c r="J482" s="150">
        <v>45292</v>
      </c>
    </row>
    <row r="483" spans="3:10" ht="17">
      <c r="C483" s="50" t="s">
        <v>857</v>
      </c>
      <c r="D483" s="139">
        <v>64</v>
      </c>
      <c r="E483" s="139"/>
      <c r="F483" s="140">
        <v>-0.33</v>
      </c>
      <c r="G483" s="141">
        <v>-5.1000000000000004E-3</v>
      </c>
      <c r="H483" s="141">
        <v>-0.4078</v>
      </c>
      <c r="I483" s="140" t="s">
        <v>2034</v>
      </c>
      <c r="J483" s="150">
        <v>45292</v>
      </c>
    </row>
    <row r="484" spans="3:10" ht="17">
      <c r="C484" s="50" t="s">
        <v>878</v>
      </c>
      <c r="D484" s="139">
        <v>165.71</v>
      </c>
      <c r="E484" s="139"/>
      <c r="F484" s="140">
        <v>-1.01</v>
      </c>
      <c r="G484" s="141">
        <v>-6.0000000000000001E-3</v>
      </c>
      <c r="H484" s="141">
        <v>-0.22239999999999999</v>
      </c>
      <c r="I484" s="140" t="s">
        <v>2035</v>
      </c>
      <c r="J484" s="150">
        <v>45292</v>
      </c>
    </row>
    <row r="485" spans="3:10" ht="17">
      <c r="C485" s="50" t="s">
        <v>624</v>
      </c>
      <c r="D485" s="139">
        <v>224.16</v>
      </c>
      <c r="E485" s="139"/>
      <c r="F485" s="140">
        <v>-1.84</v>
      </c>
      <c r="G485" s="141">
        <v>-8.0999999999999996E-3</v>
      </c>
      <c r="H485" s="141">
        <v>-0.18459999999999999</v>
      </c>
      <c r="I485" s="140" t="s">
        <v>2035</v>
      </c>
      <c r="J485" s="150">
        <v>45292</v>
      </c>
    </row>
    <row r="486" spans="3:10" ht="17">
      <c r="C486" s="50" t="s">
        <v>611</v>
      </c>
      <c r="D486" s="139">
        <v>180.26</v>
      </c>
      <c r="E486" s="139"/>
      <c r="F486" s="140">
        <v>-0.4</v>
      </c>
      <c r="G486" s="141">
        <v>-2.2000000000000001E-3</v>
      </c>
      <c r="H486" s="141">
        <v>-0.255</v>
      </c>
      <c r="I486" s="140" t="s">
        <v>1587</v>
      </c>
      <c r="J486" s="150">
        <v>45292</v>
      </c>
    </row>
    <row r="487" spans="3:10" ht="17">
      <c r="C487" s="50" t="s">
        <v>633</v>
      </c>
      <c r="D487" s="139">
        <v>70.64</v>
      </c>
      <c r="E487" s="139"/>
      <c r="F487" s="140">
        <v>-0.78</v>
      </c>
      <c r="G487" s="141">
        <v>-1.09E-2</v>
      </c>
      <c r="H487" s="141">
        <v>-0.1207</v>
      </c>
      <c r="I487" s="140" t="s">
        <v>2036</v>
      </c>
      <c r="J487" s="150">
        <v>45292</v>
      </c>
    </row>
    <row r="488" spans="3:10" ht="17">
      <c r="C488" s="50" t="s">
        <v>546</v>
      </c>
      <c r="D488" s="139">
        <v>11.68</v>
      </c>
      <c r="E488" s="139"/>
      <c r="F488" s="140">
        <v>0.16</v>
      </c>
      <c r="G488" s="141">
        <v>1.35E-2</v>
      </c>
      <c r="H488" s="141">
        <v>-0.29239999999999999</v>
      </c>
      <c r="I488" s="140" t="s">
        <v>2037</v>
      </c>
      <c r="J488" s="150">
        <v>45292</v>
      </c>
    </row>
    <row r="489" spans="3:10" ht="17">
      <c r="C489" s="50" t="s">
        <v>630</v>
      </c>
      <c r="D489" s="139">
        <v>203.22</v>
      </c>
      <c r="E489" s="139"/>
      <c r="F489" s="140">
        <v>-0.94</v>
      </c>
      <c r="G489" s="141">
        <v>-4.5999999999999999E-3</v>
      </c>
      <c r="H489" s="141">
        <v>-0.1988</v>
      </c>
      <c r="I489" s="140" t="s">
        <v>1143</v>
      </c>
      <c r="J489" s="150">
        <v>45292</v>
      </c>
    </row>
    <row r="490" spans="3:10" ht="17">
      <c r="C490" s="50" t="s">
        <v>609</v>
      </c>
      <c r="D490" s="139">
        <v>74.31</v>
      </c>
      <c r="E490" s="139"/>
      <c r="F490" s="140">
        <v>0.68</v>
      </c>
      <c r="G490" s="141">
        <v>9.1999999999999998E-3</v>
      </c>
      <c r="H490" s="141">
        <v>-0.48139999999999999</v>
      </c>
      <c r="I490" s="140" t="s">
        <v>2038</v>
      </c>
      <c r="J490" s="150">
        <v>45292</v>
      </c>
    </row>
    <row r="491" spans="3:10" ht="17">
      <c r="C491" s="50" t="s">
        <v>643</v>
      </c>
      <c r="D491" s="139">
        <v>125.47</v>
      </c>
      <c r="E491" s="139"/>
      <c r="F491" s="140">
        <v>-5.44</v>
      </c>
      <c r="G491" s="141">
        <v>-4.1500000000000002E-2</v>
      </c>
      <c r="H491" s="141">
        <v>0.2601</v>
      </c>
      <c r="I491" s="140" t="s">
        <v>2039</v>
      </c>
      <c r="J491" s="150">
        <v>45292</v>
      </c>
    </row>
    <row r="492" spans="3:10" ht="17">
      <c r="C492" s="50" t="s">
        <v>637</v>
      </c>
      <c r="D492" s="139">
        <v>57.4</v>
      </c>
      <c r="E492" s="139"/>
      <c r="F492" s="140">
        <v>-0.14000000000000001</v>
      </c>
      <c r="G492" s="141">
        <v>-2.3999999999999998E-3</v>
      </c>
      <c r="H492" s="141">
        <v>0.14630000000000001</v>
      </c>
      <c r="I492" s="140" t="s">
        <v>1533</v>
      </c>
      <c r="J492" s="150">
        <v>45292</v>
      </c>
    </row>
    <row r="493" spans="3:10" ht="17">
      <c r="C493" s="50" t="s">
        <v>638</v>
      </c>
      <c r="D493" s="139">
        <v>17.72</v>
      </c>
      <c r="E493" s="139"/>
      <c r="F493" s="140">
        <v>0.14000000000000001</v>
      </c>
      <c r="G493" s="141">
        <v>7.7000000000000002E-3</v>
      </c>
      <c r="H493" s="141">
        <v>9.35E-2</v>
      </c>
      <c r="I493" s="140" t="s">
        <v>1588</v>
      </c>
      <c r="J493" s="150">
        <v>45292</v>
      </c>
    </row>
    <row r="494" spans="3:10" ht="17">
      <c r="C494" s="50" t="s">
        <v>879</v>
      </c>
      <c r="D494" s="139">
        <v>34.79</v>
      </c>
      <c r="E494" s="139"/>
      <c r="F494" s="140">
        <v>0.63</v>
      </c>
      <c r="G494" s="141">
        <v>1.83E-2</v>
      </c>
      <c r="H494" s="141">
        <v>-0.22520000000000001</v>
      </c>
      <c r="I494" s="140" t="s">
        <v>2040</v>
      </c>
      <c r="J494" s="150">
        <v>45292</v>
      </c>
    </row>
    <row r="495" spans="3:10" ht="17">
      <c r="C495" s="50" t="s">
        <v>627</v>
      </c>
      <c r="D495" s="139">
        <v>32.619999999999997</v>
      </c>
      <c r="E495" s="139"/>
      <c r="F495" s="140">
        <v>0.4</v>
      </c>
      <c r="G495" s="141">
        <v>1.23E-2</v>
      </c>
      <c r="H495" s="141">
        <v>-1.9699999999999999E-2</v>
      </c>
      <c r="I495" s="140" t="s">
        <v>2041</v>
      </c>
      <c r="J495" s="150">
        <v>45292</v>
      </c>
    </row>
    <row r="496" spans="3:10" ht="17">
      <c r="C496" s="50" t="s">
        <v>570</v>
      </c>
      <c r="D496" s="139">
        <v>55.78</v>
      </c>
      <c r="E496" s="139"/>
      <c r="F496" s="140">
        <v>0.09</v>
      </c>
      <c r="G496" s="141">
        <v>1.6000000000000001E-3</v>
      </c>
      <c r="H496" s="141">
        <v>-2.1600000000000001E-2</v>
      </c>
      <c r="I496" s="140" t="s">
        <v>2042</v>
      </c>
      <c r="J496" s="150">
        <v>45292</v>
      </c>
    </row>
    <row r="497" spans="3:10" ht="17">
      <c r="C497" s="50" t="s">
        <v>1453</v>
      </c>
      <c r="D497" s="139">
        <v>10.99</v>
      </c>
      <c r="E497" s="139"/>
      <c r="F497" s="140">
        <v>0.13</v>
      </c>
      <c r="G497" s="141">
        <v>1.2E-2</v>
      </c>
      <c r="H497" s="141">
        <v>-0.21279999999999999</v>
      </c>
      <c r="I497" s="140" t="s">
        <v>1241</v>
      </c>
      <c r="J497" s="150">
        <v>45292</v>
      </c>
    </row>
    <row r="498" spans="3:10" ht="17">
      <c r="C498" s="50" t="s">
        <v>644</v>
      </c>
      <c r="D498" s="139">
        <v>31.59</v>
      </c>
      <c r="E498" s="139"/>
      <c r="F498" s="140">
        <v>0.27</v>
      </c>
      <c r="G498" s="141">
        <v>8.6E-3</v>
      </c>
      <c r="H498" s="141">
        <v>0.2301</v>
      </c>
      <c r="I498" s="140" t="s">
        <v>2043</v>
      </c>
      <c r="J498" s="150">
        <v>45292</v>
      </c>
    </row>
    <row r="499" spans="3:10" ht="17">
      <c r="C499" s="50" t="s">
        <v>1534</v>
      </c>
      <c r="D499" s="139">
        <v>33.46</v>
      </c>
      <c r="E499" s="139"/>
      <c r="F499" s="140">
        <v>0.05</v>
      </c>
      <c r="G499" s="141">
        <v>1.5E-3</v>
      </c>
      <c r="H499" s="141">
        <v>-0.92959999999999998</v>
      </c>
      <c r="I499" s="140" t="s">
        <v>1535</v>
      </c>
      <c r="J499" s="150">
        <v>45292</v>
      </c>
    </row>
    <row r="500" spans="3:10" ht="17" customHeight="1"/>
    <row r="501" spans="3:10" ht="17">
      <c r="C501" s="136" t="s">
        <v>212</v>
      </c>
      <c r="D501" s="136" t="s">
        <v>8</v>
      </c>
      <c r="E501" s="136"/>
      <c r="F501" s="136"/>
      <c r="G501" s="137" t="s">
        <v>9</v>
      </c>
      <c r="H501" s="137" t="s">
        <v>156</v>
      </c>
      <c r="I501" s="137" t="s">
        <v>4</v>
      </c>
    </row>
    <row r="502" spans="3:10" ht="17">
      <c r="C502" s="9" t="s">
        <v>10</v>
      </c>
      <c r="D502" s="139">
        <v>44457</v>
      </c>
      <c r="E502" s="139"/>
      <c r="F502" s="140">
        <v>-108.01</v>
      </c>
      <c r="G502" s="141">
        <v>-2.3999999999999998E-3</v>
      </c>
      <c r="H502" s="141">
        <v>0.16839999999999999</v>
      </c>
      <c r="I502" s="142">
        <v>45292</v>
      </c>
    </row>
    <row r="503" spans="3:10" ht="17">
      <c r="C503" s="9" t="s">
        <v>213</v>
      </c>
      <c r="D503" s="139">
        <v>3273</v>
      </c>
      <c r="E503" s="139"/>
      <c r="F503" s="140">
        <v>-5.89</v>
      </c>
      <c r="G503" s="141">
        <v>-1.8E-3</v>
      </c>
      <c r="H503" s="141">
        <v>0.1857</v>
      </c>
      <c r="I503" s="142">
        <v>45292</v>
      </c>
    </row>
    <row r="504" spans="3:10" ht="17">
      <c r="C504" s="9" t="s">
        <v>645</v>
      </c>
      <c r="D504" s="139">
        <v>2309</v>
      </c>
      <c r="E504" s="139"/>
      <c r="F504" s="140">
        <v>-5.61</v>
      </c>
      <c r="G504" s="141">
        <v>-2.3999999999999998E-3</v>
      </c>
      <c r="H504" s="141">
        <v>0.1686</v>
      </c>
      <c r="I504" s="142">
        <v>45292</v>
      </c>
    </row>
    <row r="505" spans="3:10" ht="17">
      <c r="C505" s="9" t="s">
        <v>11</v>
      </c>
      <c r="D505" s="139">
        <v>6104</v>
      </c>
      <c r="E505" s="139"/>
      <c r="F505" s="140">
        <v>-14.49</v>
      </c>
      <c r="G505" s="141">
        <v>-2.3999999999999998E-3</v>
      </c>
      <c r="H505" s="141">
        <v>0.2472</v>
      </c>
      <c r="I505" s="142">
        <v>45292</v>
      </c>
    </row>
    <row r="506" spans="3:10" ht="17">
      <c r="C506" s="9" t="s">
        <v>1454</v>
      </c>
      <c r="D506" s="139">
        <v>21779</v>
      </c>
      <c r="E506" s="139"/>
      <c r="F506" s="140">
        <v>-121.6</v>
      </c>
      <c r="G506" s="141">
        <v>-5.5999999999999999E-3</v>
      </c>
      <c r="H506" s="141">
        <v>0.24329999999999999</v>
      </c>
      <c r="I506" s="142">
        <v>45292</v>
      </c>
    </row>
    <row r="507" spans="3:10" ht="17">
      <c r="C507" s="9" t="s">
        <v>646</v>
      </c>
      <c r="D507" s="139">
        <v>15</v>
      </c>
      <c r="E507" s="139"/>
      <c r="F507" s="140">
        <v>-0.24</v>
      </c>
      <c r="G507" s="141">
        <v>-2.3999999999999998E-3</v>
      </c>
      <c r="H507" s="141">
        <v>1.3299999999999999E-2</v>
      </c>
      <c r="I507" s="142">
        <v>45292</v>
      </c>
    </row>
    <row r="509" spans="3:10" ht="17">
      <c r="C509" s="136"/>
      <c r="D509" s="136" t="s">
        <v>7</v>
      </c>
      <c r="E509" s="144" t="s">
        <v>214</v>
      </c>
      <c r="F509" s="136" t="s">
        <v>215</v>
      </c>
    </row>
    <row r="510" spans="3:10" ht="17">
      <c r="C510" s="9" t="s">
        <v>1314</v>
      </c>
      <c r="D510" s="145">
        <v>74.578999999999994</v>
      </c>
      <c r="E510" s="146">
        <v>0.04</v>
      </c>
      <c r="F510" s="147">
        <v>-5.0000000000000001E-4</v>
      </c>
    </row>
    <row r="511" spans="3:10" ht="17">
      <c r="C511" s="9" t="s">
        <v>1315</v>
      </c>
      <c r="D511" s="145">
        <v>78.47</v>
      </c>
      <c r="E511" s="146">
        <v>0.18</v>
      </c>
      <c r="F511" s="147">
        <v>2.3E-3</v>
      </c>
    </row>
    <row r="512" spans="3:10" ht="17">
      <c r="C512" s="9" t="s">
        <v>1316</v>
      </c>
      <c r="D512" s="145">
        <v>4.0331000000000001</v>
      </c>
      <c r="E512" s="146">
        <v>0.09</v>
      </c>
      <c r="F512" s="147">
        <v>2.23E-2</v>
      </c>
    </row>
    <row r="513" spans="3:6" ht="17">
      <c r="C513" s="9" t="s">
        <v>1317</v>
      </c>
      <c r="D513" s="145">
        <v>2.0476000000000001</v>
      </c>
      <c r="E513" s="146">
        <v>0.01</v>
      </c>
      <c r="F513" s="147">
        <v>-3.7000000000000002E-3</v>
      </c>
    </row>
    <row r="514" spans="3:6" ht="17">
      <c r="C514" s="9" t="s">
        <v>1318</v>
      </c>
      <c r="D514" s="145">
        <v>2.504</v>
      </c>
      <c r="E514" s="146">
        <v>0.04</v>
      </c>
      <c r="F514" s="147">
        <v>1.47E-2</v>
      </c>
    </row>
    <row r="515" spans="3:6" ht="17">
      <c r="C515" s="9" t="s">
        <v>1319</v>
      </c>
      <c r="D515" s="145">
        <v>2774.41</v>
      </c>
      <c r="E515" s="146">
        <v>19.96</v>
      </c>
      <c r="F515" s="147">
        <v>7.1999999999999998E-3</v>
      </c>
    </row>
    <row r="516" spans="3:6" ht="17">
      <c r="C516" s="9" t="s">
        <v>1320</v>
      </c>
      <c r="D516" s="145">
        <v>30.681000000000001</v>
      </c>
      <c r="E516" s="146">
        <v>0.22</v>
      </c>
      <c r="F516" s="147">
        <v>7.1999999999999998E-3</v>
      </c>
    </row>
    <row r="517" spans="3:6" ht="17">
      <c r="C517" s="9" t="s">
        <v>1321</v>
      </c>
      <c r="D517" s="145">
        <v>4.2824</v>
      </c>
      <c r="E517" s="146">
        <v>0.02</v>
      </c>
      <c r="F517" s="147">
        <v>-4.0000000000000001E-3</v>
      </c>
    </row>
    <row r="518" spans="3:6" ht="17">
      <c r="C518" s="9" t="s">
        <v>1322</v>
      </c>
      <c r="D518" s="145">
        <v>1054.75</v>
      </c>
      <c r="E518" s="146">
        <v>10.75</v>
      </c>
      <c r="F518" s="147">
        <v>-1.01E-2</v>
      </c>
    </row>
    <row r="519" spans="3:6" ht="17">
      <c r="C519" s="9" t="s">
        <v>1323</v>
      </c>
      <c r="D519" s="145">
        <v>543.70000000000005</v>
      </c>
      <c r="E519" s="146">
        <v>10.3</v>
      </c>
      <c r="F519" s="147">
        <v>-1.8599999999999998E-2</v>
      </c>
    </row>
    <row r="520" spans="3:6" ht="17">
      <c r="C520" s="9" t="s">
        <v>1324</v>
      </c>
      <c r="D520" s="145">
        <v>116.5</v>
      </c>
      <c r="E520" s="146">
        <v>0.25</v>
      </c>
      <c r="F520" s="147">
        <v>-2.0999999999999999E-3</v>
      </c>
    </row>
    <row r="521" spans="3:6" ht="17">
      <c r="C521" s="9" t="s">
        <v>1325</v>
      </c>
      <c r="D521" s="145">
        <v>3307</v>
      </c>
      <c r="E521" s="146">
        <v>24</v>
      </c>
      <c r="F521" s="147">
        <v>7.3000000000000001E-3</v>
      </c>
    </row>
    <row r="522" spans="3:6" ht="17">
      <c r="C522" s="9" t="s">
        <v>1326</v>
      </c>
      <c r="D522" s="145">
        <v>49.87</v>
      </c>
      <c r="E522" s="146">
        <v>0.55000000000000004</v>
      </c>
      <c r="F522" s="147">
        <v>1.0999999999999999E-2</v>
      </c>
    </row>
    <row r="523" spans="3:6" ht="16" customHeight="1">
      <c r="C523" s="9" t="s">
        <v>1327</v>
      </c>
      <c r="D523" s="145">
        <v>568.04999999999995</v>
      </c>
      <c r="E523" s="146">
        <v>1.1200000000000001</v>
      </c>
      <c r="F523" s="147">
        <v>-2E-3</v>
      </c>
    </row>
    <row r="524" spans="3:6" ht="17">
      <c r="C524" s="9" t="s">
        <v>1328</v>
      </c>
      <c r="D524" s="145">
        <v>101.34</v>
      </c>
      <c r="E524" s="146">
        <v>0.06</v>
      </c>
      <c r="F524" s="147">
        <v>-5.9999999999999995E-4</v>
      </c>
    </row>
    <row r="525" spans="3:6" ht="16" customHeight="1">
      <c r="C525" s="177" t="s">
        <v>216</v>
      </c>
      <c r="D525" s="177"/>
      <c r="E525" s="177"/>
      <c r="F525" s="177"/>
    </row>
    <row r="526" spans="3:6" ht="16" customHeight="1"/>
    <row r="527" spans="3:6" ht="17">
      <c r="C527" s="136"/>
      <c r="D527" s="136" t="s">
        <v>7</v>
      </c>
      <c r="E527" s="144" t="s">
        <v>214</v>
      </c>
      <c r="F527" s="136" t="s">
        <v>215</v>
      </c>
    </row>
    <row r="528" spans="3:6" ht="17">
      <c r="C528" s="9" t="s">
        <v>1329</v>
      </c>
      <c r="D528" s="145">
        <v>1.0496099999999999</v>
      </c>
      <c r="E528" s="146">
        <v>8.0000000000000002E-3</v>
      </c>
      <c r="F528" s="147">
        <v>7.7000000000000002E-3</v>
      </c>
    </row>
    <row r="529" spans="3:6" ht="17">
      <c r="C529" s="9" t="s">
        <v>1330</v>
      </c>
      <c r="D529" s="145">
        <v>1.2482200000000001</v>
      </c>
      <c r="E529" s="146">
        <v>1.2800000000000001E-2</v>
      </c>
      <c r="F529" s="147">
        <v>1.04E-2</v>
      </c>
    </row>
    <row r="530" spans="3:6" ht="16" customHeight="1">
      <c r="C530" s="9" t="s">
        <v>1331</v>
      </c>
      <c r="D530" s="145">
        <v>0.63131000000000004</v>
      </c>
      <c r="E530" s="146">
        <v>2.8999999999999998E-3</v>
      </c>
      <c r="F530" s="147">
        <v>4.5999999999999999E-3</v>
      </c>
    </row>
    <row r="531" spans="3:6" ht="17">
      <c r="C531" s="9" t="s">
        <v>1332</v>
      </c>
      <c r="D531" s="145">
        <v>0.57118000000000002</v>
      </c>
      <c r="E531" s="146">
        <v>2.8E-3</v>
      </c>
      <c r="F531" s="147">
        <v>5.0000000000000001E-3</v>
      </c>
    </row>
    <row r="532" spans="3:6" ht="16" customHeight="1">
      <c r="C532" s="9" t="s">
        <v>1333</v>
      </c>
      <c r="D532" s="145">
        <v>155.80799999999999</v>
      </c>
      <c r="E532" s="146">
        <v>0.2525</v>
      </c>
      <c r="F532" s="147">
        <v>-1.6000000000000001E-3</v>
      </c>
    </row>
    <row r="533" spans="3:6" ht="17">
      <c r="C533" s="9" t="s">
        <v>1334</v>
      </c>
      <c r="D533" s="145">
        <v>7.24322</v>
      </c>
      <c r="E533" s="146">
        <v>4.4299999999999999E-2</v>
      </c>
      <c r="F533" s="147">
        <v>-6.1000000000000004E-3</v>
      </c>
    </row>
    <row r="534" spans="3:6" ht="17">
      <c r="C534" s="9" t="s">
        <v>1335</v>
      </c>
      <c r="D534" s="145">
        <v>0.90580000000000005</v>
      </c>
      <c r="E534" s="146">
        <v>1.9E-3</v>
      </c>
      <c r="F534" s="147">
        <v>-2E-3</v>
      </c>
    </row>
    <row r="535" spans="3:6" ht="17">
      <c r="C535" s="9" t="s">
        <v>1336</v>
      </c>
      <c r="D535" s="145">
        <v>1.43455</v>
      </c>
      <c r="E535" s="146">
        <v>3.8E-3</v>
      </c>
      <c r="F535" s="147">
        <v>-2.5999999999999999E-3</v>
      </c>
    </row>
    <row r="536" spans="3:6" ht="17">
      <c r="C536" s="9" t="s">
        <v>1337</v>
      </c>
      <c r="D536" s="145">
        <v>20.288799999999998</v>
      </c>
      <c r="E536" s="146">
        <v>0.1038</v>
      </c>
      <c r="F536" s="147">
        <v>-5.1000000000000004E-3</v>
      </c>
    </row>
    <row r="537" spans="3:6" ht="17">
      <c r="C537" s="9" t="s">
        <v>1338</v>
      </c>
      <c r="D537" s="145">
        <v>86.185000000000002</v>
      </c>
      <c r="E537" s="146">
        <v>0.27889999999999998</v>
      </c>
      <c r="F537" s="147">
        <v>-3.2000000000000002E-3</v>
      </c>
    </row>
    <row r="538" spans="3:6" ht="17">
      <c r="C538" s="9" t="s">
        <v>1339</v>
      </c>
      <c r="D538" s="145">
        <v>5.9210000000000003</v>
      </c>
      <c r="E538" s="146">
        <v>4.7000000000000002E-3</v>
      </c>
      <c r="F538" s="147">
        <v>-8.0000000000000004E-4</v>
      </c>
    </row>
    <row r="539" spans="3:6" ht="17">
      <c r="C539" s="9" t="s">
        <v>1340</v>
      </c>
      <c r="D539" s="145">
        <v>97.798599999999993</v>
      </c>
      <c r="E539" s="146">
        <v>2.0718999999999999</v>
      </c>
      <c r="F539" s="147">
        <v>-2.07E-2</v>
      </c>
    </row>
    <row r="540" spans="3:6" ht="17">
      <c r="C540" s="9" t="s">
        <v>1341</v>
      </c>
      <c r="D540" s="145">
        <v>1430.52</v>
      </c>
      <c r="E540" s="146">
        <v>5.31</v>
      </c>
      <c r="F540" s="147">
        <v>-3.7000000000000002E-3</v>
      </c>
    </row>
    <row r="541" spans="3:6" ht="16" customHeight="1">
      <c r="C541" s="9" t="s">
        <v>1342</v>
      </c>
      <c r="D541" s="145">
        <v>35.68</v>
      </c>
      <c r="E541" s="146">
        <v>5.9900000000000002E-2</v>
      </c>
      <c r="F541" s="147">
        <v>1.6999999999999999E-3</v>
      </c>
    </row>
    <row r="542" spans="3:6" ht="17">
      <c r="C542" s="9" t="s">
        <v>1343</v>
      </c>
      <c r="D542" s="145">
        <v>107.43600000000001</v>
      </c>
      <c r="E542" s="146">
        <v>0.67620000000000002</v>
      </c>
      <c r="F542" s="147">
        <v>-6.3E-3</v>
      </c>
    </row>
    <row r="543" spans="3:6" ht="16" customHeight="1">
      <c r="C543" s="177" t="s">
        <v>216</v>
      </c>
      <c r="D543" s="177"/>
      <c r="E543" s="177"/>
      <c r="F543" s="177"/>
    </row>
    <row r="544" spans="3:6" ht="16" customHeight="1"/>
    <row r="545" spans="3:7" ht="17">
      <c r="C545" s="136"/>
      <c r="D545" s="136" t="s">
        <v>7</v>
      </c>
      <c r="E545" s="144" t="s">
        <v>214</v>
      </c>
      <c r="F545" s="136" t="s">
        <v>215</v>
      </c>
      <c r="G545" s="136"/>
    </row>
    <row r="546" spans="3:7" ht="17">
      <c r="C546" s="9" t="s">
        <v>1344</v>
      </c>
      <c r="D546" s="145">
        <v>6103.22</v>
      </c>
      <c r="E546" s="146">
        <v>15</v>
      </c>
      <c r="F546" s="147">
        <v>-2.5000000000000001E-3</v>
      </c>
      <c r="G546" s="195"/>
    </row>
    <row r="547" spans="3:7" ht="16" customHeight="1">
      <c r="C547" s="9" t="s">
        <v>1345</v>
      </c>
      <c r="D547" s="145">
        <v>44442</v>
      </c>
      <c r="E547" s="146">
        <v>123</v>
      </c>
      <c r="F547" s="147">
        <v>-2.8E-3</v>
      </c>
      <c r="G547" s="195"/>
    </row>
    <row r="548" spans="3:7" ht="16" customHeight="1">
      <c r="C548" s="9" t="s">
        <v>1346</v>
      </c>
      <c r="D548" s="145">
        <v>21775</v>
      </c>
      <c r="E548" s="146">
        <v>126</v>
      </c>
      <c r="F548" s="147">
        <v>-5.7999999999999996E-3</v>
      </c>
      <c r="G548" s="195"/>
    </row>
    <row r="549" spans="3:7" ht="17">
      <c r="C549" s="9" t="s">
        <v>1347</v>
      </c>
      <c r="D549" s="145">
        <v>40534</v>
      </c>
      <c r="E549" s="146">
        <v>575</v>
      </c>
      <c r="F549" s="147">
        <v>1.44E-2</v>
      </c>
      <c r="G549" s="148"/>
    </row>
    <row r="550" spans="3:7" ht="16" customHeight="1">
      <c r="C550" s="9" t="s">
        <v>1348</v>
      </c>
      <c r="D550" s="145">
        <v>8475</v>
      </c>
      <c r="E550" s="146">
        <v>90</v>
      </c>
      <c r="F550" s="147">
        <v>-1.0500000000000001E-2</v>
      </c>
      <c r="G550" s="148"/>
    </row>
    <row r="551" spans="3:7" ht="17">
      <c r="C551" s="9" t="s">
        <v>1349</v>
      </c>
      <c r="D551" s="145">
        <v>21356</v>
      </c>
      <c r="E551" s="146">
        <v>56</v>
      </c>
      <c r="F551" s="147">
        <v>-2.5999999999999999E-3</v>
      </c>
      <c r="G551" s="148"/>
    </row>
    <row r="552" spans="3:7" ht="17">
      <c r="C552" s="9" t="s">
        <v>1350</v>
      </c>
      <c r="D552" s="145">
        <v>7927</v>
      </c>
      <c r="E552" s="146">
        <v>34</v>
      </c>
      <c r="F552" s="147">
        <v>4.3E-3</v>
      </c>
      <c r="G552" s="148"/>
    </row>
    <row r="553" spans="3:7" ht="17">
      <c r="C553" s="9" t="s">
        <v>1351</v>
      </c>
      <c r="D553" s="145">
        <v>36255</v>
      </c>
      <c r="E553" s="146">
        <v>142</v>
      </c>
      <c r="F553" s="147">
        <v>3.8999999999999998E-3</v>
      </c>
      <c r="G553" s="148"/>
    </row>
    <row r="554" spans="3:7" ht="17">
      <c r="C554" s="9" t="s">
        <v>1352</v>
      </c>
      <c r="D554" s="145">
        <v>11955</v>
      </c>
      <c r="E554" s="146">
        <v>37</v>
      </c>
      <c r="F554" s="147">
        <v>-3.0000000000000001E-3</v>
      </c>
      <c r="G554" s="148"/>
    </row>
    <row r="555" spans="3:7" ht="17">
      <c r="C555" s="9" t="s">
        <v>1353</v>
      </c>
      <c r="D555" s="145">
        <v>8390</v>
      </c>
      <c r="E555" s="146">
        <v>11</v>
      </c>
      <c r="F555" s="147">
        <v>1.2999999999999999E-3</v>
      </c>
      <c r="G555" s="148"/>
    </row>
    <row r="556" spans="3:7" ht="17">
      <c r="C556" s="9" t="s">
        <v>1354</v>
      </c>
      <c r="D556" s="145">
        <v>3253</v>
      </c>
      <c r="E556" s="146">
        <v>22</v>
      </c>
      <c r="F556" s="147">
        <v>7.0000000000000001E-3</v>
      </c>
      <c r="G556" s="148"/>
    </row>
    <row r="557" spans="3:7" ht="17">
      <c r="C557" s="9" t="s">
        <v>1355</v>
      </c>
      <c r="D557" s="145">
        <v>76190</v>
      </c>
      <c r="E557" s="146">
        <v>330</v>
      </c>
      <c r="F557" s="147">
        <v>-4.3E-3</v>
      </c>
      <c r="G557" s="148"/>
    </row>
    <row r="558" spans="3:7" ht="17">
      <c r="C558" s="9" t="s">
        <v>1356</v>
      </c>
      <c r="D558" s="145">
        <v>25491</v>
      </c>
      <c r="E558" s="146">
        <v>56</v>
      </c>
      <c r="F558" s="147">
        <v>2.2000000000000001E-3</v>
      </c>
      <c r="G558" s="195"/>
    </row>
    <row r="559" spans="3:7" ht="16" customHeight="1">
      <c r="C559" s="9" t="s">
        <v>1357</v>
      </c>
      <c r="D559" s="145">
        <v>2953</v>
      </c>
      <c r="E559" s="146">
        <v>27</v>
      </c>
      <c r="F559" s="147">
        <v>9.1000000000000004E-3</v>
      </c>
      <c r="G559" s="148"/>
    </row>
    <row r="560" spans="3:7" ht="17">
      <c r="C560" s="9" t="s">
        <v>1358</v>
      </c>
      <c r="D560" s="145">
        <v>122460</v>
      </c>
      <c r="E560" s="146">
        <v>23</v>
      </c>
      <c r="F560" s="147">
        <v>-2.0000000000000001E-4</v>
      </c>
      <c r="G560" s="195"/>
    </row>
    <row r="561" spans="3:6" ht="16" customHeight="1">
      <c r="C561" s="177" t="s">
        <v>216</v>
      </c>
      <c r="D561" s="177"/>
      <c r="E561" s="177"/>
      <c r="F561" s="177"/>
    </row>
    <row r="562" spans="3:6" ht="16" customHeight="1"/>
    <row r="563" spans="3:6" ht="17">
      <c r="C563" s="136"/>
      <c r="D563" s="136" t="s">
        <v>7</v>
      </c>
      <c r="E563" s="144" t="s">
        <v>214</v>
      </c>
      <c r="F563" s="136" t="s">
        <v>215</v>
      </c>
    </row>
    <row r="564" spans="3:6" ht="17">
      <c r="C564" s="9" t="s">
        <v>1359</v>
      </c>
      <c r="D564" s="145">
        <v>222.77</v>
      </c>
      <c r="E564" s="146">
        <v>0.55000000000000004</v>
      </c>
      <c r="F564" s="147">
        <v>-2.5000000000000001E-3</v>
      </c>
    </row>
    <row r="565" spans="3:6" ht="16" customHeight="1">
      <c r="C565" s="9" t="s">
        <v>142</v>
      </c>
      <c r="D565" s="145">
        <v>408.28</v>
      </c>
      <c r="E565" s="146">
        <v>3.71</v>
      </c>
      <c r="F565" s="147">
        <v>-8.9999999999999993E-3</v>
      </c>
    </row>
    <row r="566" spans="3:6" ht="16" customHeight="1">
      <c r="C566" s="9" t="s">
        <v>1360</v>
      </c>
      <c r="D566" s="145">
        <v>442.41</v>
      </c>
      <c r="E566" s="146">
        <v>4</v>
      </c>
      <c r="F566" s="147">
        <v>-8.9999999999999993E-3</v>
      </c>
    </row>
    <row r="567" spans="3:6" ht="17">
      <c r="C567" s="9" t="s">
        <v>141</v>
      </c>
      <c r="D567" s="145">
        <v>233.31</v>
      </c>
      <c r="E567" s="146">
        <v>2.06</v>
      </c>
      <c r="F567" s="147">
        <v>-8.8000000000000005E-3</v>
      </c>
    </row>
    <row r="568" spans="3:6" ht="16" customHeight="1">
      <c r="C568" s="9" t="s">
        <v>1361</v>
      </c>
      <c r="D568" s="145">
        <v>645.59</v>
      </c>
      <c r="E568" s="146">
        <v>9.3699999999999992</v>
      </c>
      <c r="F568" s="147">
        <v>1.47E-2</v>
      </c>
    </row>
    <row r="569" spans="3:6" ht="17">
      <c r="C569" s="9" t="s">
        <v>1362</v>
      </c>
      <c r="D569" s="145">
        <v>142.52000000000001</v>
      </c>
      <c r="E569" s="146">
        <v>4.63</v>
      </c>
      <c r="F569" s="147">
        <v>-3.15E-2</v>
      </c>
    </row>
    <row r="570" spans="3:6" ht="17">
      <c r="C570" s="9" t="s">
        <v>1363</v>
      </c>
      <c r="D570" s="145">
        <v>329.81</v>
      </c>
      <c r="E570" s="146">
        <v>1.71</v>
      </c>
      <c r="F570" s="147">
        <v>5.1999999999999998E-3</v>
      </c>
    </row>
    <row r="571" spans="3:6" ht="17">
      <c r="C571" s="9" t="s">
        <v>1364</v>
      </c>
      <c r="D571" s="145">
        <v>263.91000000000003</v>
      </c>
      <c r="E571" s="146">
        <v>1.72</v>
      </c>
      <c r="F571" s="147">
        <v>-6.4999999999999997E-3</v>
      </c>
    </row>
    <row r="572" spans="3:6" ht="17">
      <c r="C572" s="9" t="s">
        <v>1365</v>
      </c>
      <c r="D572" s="145">
        <v>20.96</v>
      </c>
      <c r="E572" s="146">
        <v>0.57999999999999996</v>
      </c>
      <c r="F572" s="147">
        <v>-2.69E-2</v>
      </c>
    </row>
    <row r="573" spans="3:6" ht="17">
      <c r="C573" s="9" t="s">
        <v>1366</v>
      </c>
      <c r="D573" s="145">
        <v>146.84</v>
      </c>
      <c r="E573" s="146">
        <v>0.28999999999999998</v>
      </c>
      <c r="F573" s="147">
        <v>2E-3</v>
      </c>
    </row>
    <row r="574" spans="3:6" ht="17">
      <c r="C574" s="9" t="s">
        <v>1367</v>
      </c>
      <c r="D574" s="145">
        <v>164.67</v>
      </c>
      <c r="E574" s="146">
        <v>1.52</v>
      </c>
      <c r="F574" s="147">
        <v>-9.1000000000000004E-3</v>
      </c>
    </row>
    <row r="575" spans="3:6" ht="17">
      <c r="C575" s="9" t="s">
        <v>1368</v>
      </c>
      <c r="D575" s="145">
        <v>108.95</v>
      </c>
      <c r="E575" s="146">
        <v>1.1499999999999999</v>
      </c>
      <c r="F575" s="147">
        <v>-1.04E-2</v>
      </c>
    </row>
    <row r="576" spans="3:6" ht="17">
      <c r="C576" s="9" t="s">
        <v>1369</v>
      </c>
      <c r="D576" s="145">
        <v>149.96</v>
      </c>
      <c r="E576" s="146">
        <v>0.44</v>
      </c>
      <c r="F576" s="147">
        <v>2.8999999999999998E-3</v>
      </c>
    </row>
    <row r="577" spans="3:6" ht="16" customHeight="1">
      <c r="C577" s="9" t="s">
        <v>1370</v>
      </c>
      <c r="D577" s="145">
        <v>637.15</v>
      </c>
      <c r="E577" s="146">
        <v>1.42</v>
      </c>
      <c r="F577" s="147">
        <v>-2.2000000000000001E-3</v>
      </c>
    </row>
    <row r="578" spans="3:6" ht="17">
      <c r="C578" s="9" t="s">
        <v>1371</v>
      </c>
      <c r="D578" s="145">
        <v>407.64</v>
      </c>
      <c r="E578" s="146">
        <v>0.81</v>
      </c>
      <c r="F578" s="147">
        <v>2E-3</v>
      </c>
    </row>
    <row r="579" spans="3:6" ht="16" customHeight="1">
      <c r="C579" s="177" t="s">
        <v>216</v>
      </c>
      <c r="D579" s="177"/>
      <c r="E579" s="177"/>
      <c r="F579" s="177"/>
    </row>
    <row r="580" spans="3:6" ht="16" customHeight="1"/>
    <row r="581" spans="3:6" ht="17">
      <c r="C581" s="136"/>
      <c r="D581" s="136" t="s">
        <v>7</v>
      </c>
      <c r="E581" s="144" t="s">
        <v>214</v>
      </c>
      <c r="F581" s="136" t="s">
        <v>215</v>
      </c>
    </row>
    <row r="582" spans="3:6" ht="17">
      <c r="C582" s="9" t="s">
        <v>220</v>
      </c>
      <c r="D582" s="145">
        <v>4.6230000000000002</v>
      </c>
      <c r="E582" s="146">
        <v>2.3E-2</v>
      </c>
      <c r="F582" s="147">
        <v>-2.0000000000000001E-4</v>
      </c>
    </row>
    <row r="583" spans="3:6" ht="16" customHeight="1">
      <c r="C583" s="9" t="s">
        <v>221</v>
      </c>
      <c r="D583" s="145">
        <v>4.641</v>
      </c>
      <c r="E583" s="146">
        <v>1E-3</v>
      </c>
      <c r="F583" s="147">
        <v>0</v>
      </c>
    </row>
    <row r="584" spans="3:6" ht="16" customHeight="1">
      <c r="C584" s="9" t="s">
        <v>222</v>
      </c>
      <c r="D584" s="145">
        <v>1.2350000000000001</v>
      </c>
      <c r="E584" s="146">
        <v>2.5999999999999999E-2</v>
      </c>
      <c r="F584" s="147">
        <v>2.9999999999999997E-4</v>
      </c>
    </row>
    <row r="585" spans="3:6" ht="17">
      <c r="C585" s="9" t="s">
        <v>223</v>
      </c>
      <c r="D585" s="145">
        <v>4.5229999999999997</v>
      </c>
      <c r="E585" s="146">
        <v>4.5999999999999999E-2</v>
      </c>
      <c r="F585" s="147">
        <v>5.0000000000000001E-4</v>
      </c>
    </row>
    <row r="586" spans="3:6" ht="16" customHeight="1">
      <c r="C586" s="9" t="s">
        <v>224</v>
      </c>
      <c r="D586" s="145">
        <v>2.5415000000000001</v>
      </c>
      <c r="E586" s="146">
        <v>2.9000000000000001E-2</v>
      </c>
      <c r="F586" s="147">
        <v>2.9999999999999997E-4</v>
      </c>
    </row>
    <row r="587" spans="3:6" ht="17">
      <c r="C587" s="9" t="s">
        <v>225</v>
      </c>
      <c r="D587" s="145">
        <v>15.188000000000001</v>
      </c>
      <c r="E587" s="146">
        <v>9.8000000000000004E-2</v>
      </c>
      <c r="F587" s="147">
        <v>2.7000000000000001E-3</v>
      </c>
    </row>
    <row r="588" spans="3:6" ht="17">
      <c r="C588" s="9" t="s">
        <v>226</v>
      </c>
      <c r="D588" s="145">
        <v>16.04</v>
      </c>
      <c r="E588" s="146">
        <v>0.08</v>
      </c>
      <c r="F588" s="147">
        <v>8.0000000000000004E-4</v>
      </c>
    </row>
    <row r="589" spans="3:6" ht="17">
      <c r="C589" s="9" t="s">
        <v>227</v>
      </c>
      <c r="D589" s="145">
        <v>6.7619999999999996</v>
      </c>
      <c r="E589" s="146">
        <v>4.0000000000000001E-3</v>
      </c>
      <c r="F589" s="147">
        <v>0</v>
      </c>
    </row>
    <row r="590" spans="3:6" ht="17">
      <c r="C590" s="9" t="s">
        <v>228</v>
      </c>
      <c r="D590" s="145">
        <v>3.306</v>
      </c>
      <c r="E590" s="146">
        <v>1.6E-2</v>
      </c>
      <c r="F590" s="147">
        <v>-2.0000000000000001E-4</v>
      </c>
    </row>
    <row r="591" spans="3:6" ht="17">
      <c r="C591" s="9" t="s">
        <v>229</v>
      </c>
      <c r="D591" s="145">
        <v>3.6560000000000001</v>
      </c>
      <c r="E591" s="146">
        <v>1.9E-2</v>
      </c>
      <c r="F591" s="147">
        <v>2.0000000000000001E-4</v>
      </c>
    </row>
    <row r="592" spans="3:6" ht="17">
      <c r="C592" s="9" t="s">
        <v>230</v>
      </c>
      <c r="D592" s="145">
        <v>3.3029999999999999</v>
      </c>
      <c r="E592" s="146">
        <v>1.0999999999999999E-2</v>
      </c>
      <c r="F592" s="147">
        <v>1E-4</v>
      </c>
    </row>
    <row r="593" spans="3:6" ht="17">
      <c r="C593" s="9" t="s">
        <v>231</v>
      </c>
      <c r="D593" s="145">
        <v>8.99</v>
      </c>
      <c r="E593" s="146">
        <v>0.05</v>
      </c>
      <c r="F593" s="147">
        <v>1.6000000000000001E-3</v>
      </c>
    </row>
    <row r="594" spans="3:6" ht="17">
      <c r="C594" s="9" t="s">
        <v>232</v>
      </c>
      <c r="D594" s="145">
        <v>1.6739999999999999</v>
      </c>
      <c r="E594" s="146">
        <v>2.4E-2</v>
      </c>
      <c r="F594" s="147">
        <v>2.0000000000000001E-4</v>
      </c>
    </row>
    <row r="595" spans="3:6" ht="16" customHeight="1">
      <c r="C595" s="9" t="s">
        <v>233</v>
      </c>
      <c r="D595" s="145">
        <v>0.42499999999999999</v>
      </c>
      <c r="E595" s="146">
        <v>1.6E-2</v>
      </c>
      <c r="F595" s="147">
        <v>2.0000000000000001E-4</v>
      </c>
    </row>
    <row r="596" spans="3:6" ht="17">
      <c r="C596" s="9" t="s">
        <v>234</v>
      </c>
      <c r="D596" s="145">
        <v>6.03</v>
      </c>
      <c r="E596" s="146">
        <v>0</v>
      </c>
      <c r="F596" s="147">
        <v>0</v>
      </c>
    </row>
    <row r="597" spans="3:6" ht="16" customHeight="1">
      <c r="C597" s="177" t="s">
        <v>216</v>
      </c>
      <c r="D597" s="177"/>
      <c r="E597" s="177"/>
      <c r="F597" s="177"/>
    </row>
    <row r="598" spans="3:6" ht="16" customHeight="1"/>
    <row r="599" spans="3:6" ht="17">
      <c r="C599" s="136"/>
      <c r="D599" s="136" t="s">
        <v>7</v>
      </c>
      <c r="E599" s="144" t="s">
        <v>214</v>
      </c>
      <c r="F599" s="136" t="s">
        <v>215</v>
      </c>
    </row>
    <row r="600" spans="3:6" ht="17">
      <c r="C600" s="9" t="s">
        <v>1372</v>
      </c>
      <c r="D600" s="145">
        <v>105750</v>
      </c>
      <c r="E600" s="149">
        <v>1583</v>
      </c>
      <c r="F600" s="147">
        <v>1.52E-2</v>
      </c>
    </row>
    <row r="601" spans="3:6" ht="16" customHeight="1">
      <c r="C601" s="9" t="s">
        <v>1373</v>
      </c>
      <c r="D601" s="145">
        <v>3367.79</v>
      </c>
      <c r="E601" s="146">
        <v>30.89</v>
      </c>
      <c r="F601" s="147">
        <v>9.2999999999999992E-3</v>
      </c>
    </row>
    <row r="602" spans="3:6" ht="16" customHeight="1">
      <c r="C602" s="9" t="s">
        <v>1374</v>
      </c>
      <c r="D602" s="145">
        <v>683.7</v>
      </c>
      <c r="E602" s="146">
        <v>5.31</v>
      </c>
      <c r="F602" s="147">
        <v>-7.7000000000000002E-3</v>
      </c>
    </row>
    <row r="603" spans="3:6" ht="17">
      <c r="C603" s="9" t="s">
        <v>1375</v>
      </c>
      <c r="D603" s="145">
        <v>0.98699999999999999</v>
      </c>
      <c r="E603" s="146">
        <v>3.0000000000000001E-3</v>
      </c>
      <c r="F603" s="147">
        <v>-3.0000000000000001E-3</v>
      </c>
    </row>
    <row r="604" spans="3:6" ht="16" customHeight="1">
      <c r="C604" s="9" t="s">
        <v>1376</v>
      </c>
      <c r="D604" s="145">
        <v>261.33999999999997</v>
      </c>
      <c r="E604" s="146">
        <v>7.2903000000000002</v>
      </c>
      <c r="F604" s="147">
        <v>2.87E-2</v>
      </c>
    </row>
    <row r="605" spans="3:6" ht="17">
      <c r="C605" s="9" t="s">
        <v>1377</v>
      </c>
      <c r="D605" s="145">
        <v>3.1384500000000002</v>
      </c>
      <c r="E605" s="146">
        <v>1.23E-2</v>
      </c>
      <c r="F605" s="147">
        <v>3.8999999999999998E-3</v>
      </c>
    </row>
    <row r="606" spans="3:6" ht="17">
      <c r="C606" s="9" t="s">
        <v>1378</v>
      </c>
      <c r="D606" s="145">
        <v>6.42</v>
      </c>
      <c r="E606" s="146">
        <v>4.6300000000000001E-2</v>
      </c>
      <c r="F606" s="147">
        <v>7.3000000000000001E-3</v>
      </c>
    </row>
    <row r="607" spans="3:6" ht="17">
      <c r="C607" s="9" t="s">
        <v>1379</v>
      </c>
      <c r="D607" s="145">
        <v>36.49</v>
      </c>
      <c r="E607" s="146">
        <v>0.87</v>
      </c>
      <c r="F607" s="147">
        <v>2.4400000000000002E-2</v>
      </c>
    </row>
    <row r="608" spans="3:6" ht="17">
      <c r="C608" s="9" t="s">
        <v>1380</v>
      </c>
      <c r="D608" s="145">
        <v>0.44</v>
      </c>
      <c r="E608" s="146">
        <v>8.9999999999999998E-4</v>
      </c>
      <c r="F608" s="147">
        <v>1.9E-3</v>
      </c>
    </row>
    <row r="609" spans="3:9" ht="17">
      <c r="C609" s="9" t="s">
        <v>1381</v>
      </c>
      <c r="D609" s="145">
        <v>6.27</v>
      </c>
      <c r="E609" s="146">
        <v>0.1376</v>
      </c>
      <c r="F609" s="147">
        <v>2.2499999999999999E-2</v>
      </c>
    </row>
    <row r="610" spans="3:9" ht="17">
      <c r="C610" s="9" t="s">
        <v>1382</v>
      </c>
      <c r="D610" s="145">
        <v>1.0005999999999999</v>
      </c>
      <c r="E610" s="146">
        <v>2.9999999999999997E-4</v>
      </c>
      <c r="F610" s="147">
        <v>2.9999999999999997E-4</v>
      </c>
    </row>
    <row r="611" spans="3:9" ht="17">
      <c r="C611" s="9" t="s">
        <v>1383</v>
      </c>
      <c r="D611" s="145">
        <v>118.55</v>
      </c>
      <c r="E611" s="146">
        <v>2</v>
      </c>
      <c r="F611" s="147">
        <v>1.72E-2</v>
      </c>
    </row>
    <row r="612" spans="3:9" ht="17">
      <c r="C612" s="9" t="s">
        <v>1384</v>
      </c>
      <c r="D612" s="145">
        <v>12.7</v>
      </c>
      <c r="E612" s="146">
        <v>0.1351</v>
      </c>
      <c r="F612" s="147">
        <v>-1.0500000000000001E-2</v>
      </c>
    </row>
    <row r="613" spans="3:9" ht="16" customHeight="1">
      <c r="C613" s="9" t="s">
        <v>1385</v>
      </c>
      <c r="D613" s="145">
        <v>0.42</v>
      </c>
      <c r="E613" s="146">
        <v>4.7000000000000002E-3</v>
      </c>
      <c r="F613" s="147">
        <v>1.15E-2</v>
      </c>
    </row>
    <row r="614" spans="3:9" ht="17">
      <c r="C614" s="9" t="s">
        <v>1386</v>
      </c>
      <c r="D614" s="145">
        <v>437.2</v>
      </c>
      <c r="E614" s="146">
        <v>1.1069</v>
      </c>
      <c r="F614" s="147">
        <v>-2.5000000000000001E-3</v>
      </c>
    </row>
    <row r="615" spans="3:9" ht="16" customHeight="1">
      <c r="C615" s="177" t="s">
        <v>216</v>
      </c>
      <c r="D615" s="177"/>
      <c r="E615" s="177"/>
      <c r="F615" s="177"/>
    </row>
    <row r="616" spans="3:9" ht="16" customHeight="1"/>
    <row r="619" spans="3:9" ht="16" customHeight="1"/>
    <row r="620" spans="3:9" ht="16" customHeight="1">
      <c r="C620" s="136" t="s">
        <v>742</v>
      </c>
      <c r="D620" s="136" t="s">
        <v>8</v>
      </c>
      <c r="E620" s="137"/>
      <c r="F620" s="137" t="s">
        <v>214</v>
      </c>
      <c r="G620" s="136" t="s">
        <v>9</v>
      </c>
      <c r="H620" s="137" t="s">
        <v>156</v>
      </c>
      <c r="I620" s="137" t="s">
        <v>4</v>
      </c>
    </row>
    <row r="621" spans="3:9" ht="17">
      <c r="C621" s="9" t="s">
        <v>1302</v>
      </c>
      <c r="D621" s="138">
        <v>1702.5</v>
      </c>
      <c r="E621" s="139"/>
      <c r="F621" s="140">
        <v>12.5</v>
      </c>
      <c r="G621" s="141">
        <v>7.4000000000000003E-3</v>
      </c>
      <c r="H621" s="141">
        <v>7.0800000000000002E-2</v>
      </c>
      <c r="I621" s="142">
        <v>45292</v>
      </c>
    </row>
    <row r="622" spans="3:9" ht="16" customHeight="1">
      <c r="C622" s="9" t="s">
        <v>1303</v>
      </c>
      <c r="D622" s="139">
        <v>64.66</v>
      </c>
      <c r="E622" s="139"/>
      <c r="F622" s="140">
        <v>-0.18</v>
      </c>
      <c r="G622" s="141">
        <v>-2.8E-3</v>
      </c>
      <c r="H622" s="141">
        <v>1.1200000000000001</v>
      </c>
      <c r="I622" s="142">
        <v>45292</v>
      </c>
    </row>
    <row r="623" spans="3:9" ht="17">
      <c r="C623" s="9" t="s">
        <v>1304</v>
      </c>
      <c r="D623" s="139">
        <v>12.73</v>
      </c>
      <c r="E623" s="139"/>
      <c r="F623" s="140">
        <v>-0.14000000000000001</v>
      </c>
      <c r="G623" s="141">
        <v>-1.09E-2</v>
      </c>
      <c r="H623" s="141">
        <v>0.33439999999999998</v>
      </c>
      <c r="I623" s="142">
        <v>45292</v>
      </c>
    </row>
    <row r="624" spans="3:9" ht="17">
      <c r="C624" s="9" t="s">
        <v>1305</v>
      </c>
      <c r="D624" s="139">
        <v>463.09</v>
      </c>
      <c r="E624" s="139"/>
      <c r="F624" s="140">
        <v>3.37</v>
      </c>
      <c r="G624" s="141">
        <v>7.3000000000000001E-3</v>
      </c>
      <c r="H624" s="141">
        <v>0.22969999999999999</v>
      </c>
      <c r="I624" s="142">
        <v>45292</v>
      </c>
    </row>
    <row r="625" spans="1:9" ht="17">
      <c r="C625" s="9" t="s">
        <v>1306</v>
      </c>
      <c r="D625" s="139">
        <v>40.299999999999997</v>
      </c>
      <c r="E625" s="139"/>
      <c r="F625" s="140">
        <v>0</v>
      </c>
      <c r="G625" s="143">
        <v>0</v>
      </c>
      <c r="H625" s="141">
        <v>-0.33040000000000003</v>
      </c>
      <c r="I625" s="142">
        <v>44927</v>
      </c>
    </row>
    <row r="626" spans="1:9" ht="17">
      <c r="C626" s="9" t="s">
        <v>1307</v>
      </c>
      <c r="D626" s="139">
        <v>138.22999999999999</v>
      </c>
      <c r="E626" s="139"/>
      <c r="F626" s="140">
        <v>0.67</v>
      </c>
      <c r="G626" s="141">
        <v>4.8999999999999998E-3</v>
      </c>
      <c r="H626" s="141">
        <v>0.73609999999999998</v>
      </c>
      <c r="I626" s="142">
        <v>45292</v>
      </c>
    </row>
    <row r="627" spans="1:9" ht="17">
      <c r="C627" s="9" t="s">
        <v>1308</v>
      </c>
      <c r="D627" s="139">
        <v>2.06</v>
      </c>
      <c r="E627" s="139"/>
      <c r="F627" s="140">
        <v>0.01</v>
      </c>
      <c r="G627" s="141">
        <v>4.8999999999999998E-3</v>
      </c>
      <c r="H627" s="141">
        <v>0.15079999999999999</v>
      </c>
      <c r="I627" s="142">
        <v>45292</v>
      </c>
    </row>
    <row r="628" spans="1:9" ht="17">
      <c r="C628" s="9" t="s">
        <v>1309</v>
      </c>
      <c r="D628" s="139">
        <v>314.39999999999998</v>
      </c>
      <c r="E628" s="139"/>
      <c r="F628" s="140">
        <v>0.8</v>
      </c>
      <c r="G628" s="141">
        <v>2.5999999999999999E-3</v>
      </c>
      <c r="H628" s="141">
        <v>0.30730000000000002</v>
      </c>
      <c r="I628" s="142">
        <v>45292</v>
      </c>
    </row>
    <row r="629" spans="1:9" ht="17">
      <c r="C629" s="9" t="s">
        <v>1310</v>
      </c>
      <c r="D629" s="139">
        <v>4.88</v>
      </c>
      <c r="E629" s="139"/>
      <c r="F629" s="140">
        <v>0.03</v>
      </c>
      <c r="G629" s="141">
        <v>7.0000000000000001E-3</v>
      </c>
      <c r="H629" s="141">
        <v>-0.32779999999999998</v>
      </c>
      <c r="I629" s="142">
        <v>45292</v>
      </c>
    </row>
    <row r="630" spans="1:9" ht="17">
      <c r="C630" s="9" t="s">
        <v>1311</v>
      </c>
      <c r="D630" s="139">
        <v>682</v>
      </c>
      <c r="E630" s="139"/>
      <c r="F630" s="140">
        <v>-2</v>
      </c>
      <c r="G630" s="141">
        <v>-2.8999999999999998E-3</v>
      </c>
      <c r="H630" s="141">
        <v>0.27239999999999998</v>
      </c>
      <c r="I630" s="142">
        <v>45292</v>
      </c>
    </row>
    <row r="631" spans="1:9" ht="17">
      <c r="C631" s="9" t="s">
        <v>1312</v>
      </c>
      <c r="D631" s="139">
        <v>33.979999999999997</v>
      </c>
      <c r="E631" s="139"/>
      <c r="F631" s="140">
        <v>0.1</v>
      </c>
      <c r="G631" s="141">
        <v>3.0000000000000001E-3</v>
      </c>
      <c r="H631" s="141">
        <v>2.0400000000000001E-2</v>
      </c>
      <c r="I631" s="142">
        <v>45292</v>
      </c>
    </row>
    <row r="632" spans="1:9" ht="17">
      <c r="C632" s="9" t="s">
        <v>1313</v>
      </c>
      <c r="D632" s="139">
        <v>4.25</v>
      </c>
      <c r="E632" s="139"/>
      <c r="F632" s="140">
        <v>0.15</v>
      </c>
      <c r="G632" s="141">
        <v>3.6600000000000001E-2</v>
      </c>
      <c r="H632" s="141">
        <v>0.2276</v>
      </c>
      <c r="I632" s="142">
        <v>44927</v>
      </c>
    </row>
    <row r="633" spans="1:9" ht="16" customHeight="1"/>
    <row r="634" spans="1:9" ht="16" customHeight="1">
      <c r="C634" s="136" t="s">
        <v>212</v>
      </c>
      <c r="D634" s="136" t="s">
        <v>8</v>
      </c>
      <c r="E634" s="136"/>
      <c r="F634" s="136"/>
      <c r="G634" s="137" t="s">
        <v>9</v>
      </c>
      <c r="H634" s="137" t="s">
        <v>156</v>
      </c>
      <c r="I634" s="137" t="s">
        <v>4</v>
      </c>
    </row>
    <row r="635" spans="1:9" ht="17">
      <c r="C635" s="9" t="s">
        <v>11</v>
      </c>
      <c r="D635" s="139">
        <v>6104</v>
      </c>
      <c r="E635" s="139"/>
      <c r="F635" s="140">
        <v>-14.49</v>
      </c>
      <c r="G635" s="141">
        <v>-2.3999999999999998E-3</v>
      </c>
      <c r="H635" s="141">
        <v>0.2472</v>
      </c>
      <c r="I635" s="142">
        <v>45292</v>
      </c>
    </row>
    <row r="637" spans="1:9" ht="16" customHeight="1">
      <c r="A637" s="1" t="s">
        <v>741</v>
      </c>
      <c r="C637" s="136"/>
      <c r="D637" s="136" t="s">
        <v>7</v>
      </c>
      <c r="E637" s="144" t="s">
        <v>214</v>
      </c>
      <c r="F637" s="136" t="s">
        <v>215</v>
      </c>
    </row>
    <row r="638" spans="1:9" ht="17">
      <c r="C638" s="9" t="s">
        <v>1314</v>
      </c>
      <c r="D638" s="145">
        <v>74.578999999999994</v>
      </c>
      <c r="E638" s="146">
        <v>0.04</v>
      </c>
      <c r="F638" s="147">
        <v>-5.0000000000000001E-4</v>
      </c>
    </row>
    <row r="639" spans="1:9" ht="17">
      <c r="C639" s="9" t="s">
        <v>1315</v>
      </c>
      <c r="D639" s="145">
        <v>78.47</v>
      </c>
      <c r="E639" s="146">
        <v>0.18</v>
      </c>
      <c r="F639" s="147">
        <v>2.3E-3</v>
      </c>
    </row>
    <row r="640" spans="1:9" ht="17">
      <c r="C640" s="9" t="s">
        <v>1316</v>
      </c>
      <c r="D640" s="145">
        <v>4.0331000000000001</v>
      </c>
      <c r="E640" s="146">
        <v>0.09</v>
      </c>
      <c r="F640" s="147">
        <v>2.23E-2</v>
      </c>
    </row>
    <row r="641" spans="3:6" ht="17">
      <c r="C641" s="9" t="s">
        <v>1317</v>
      </c>
      <c r="D641" s="145">
        <v>2.0476000000000001</v>
      </c>
      <c r="E641" s="146">
        <v>0.01</v>
      </c>
      <c r="F641" s="147">
        <v>-3.7000000000000002E-3</v>
      </c>
    </row>
    <row r="642" spans="3:6" ht="17">
      <c r="C642" s="9" t="s">
        <v>1318</v>
      </c>
      <c r="D642" s="145">
        <v>2.5062000000000002</v>
      </c>
      <c r="E642" s="146">
        <v>0.04</v>
      </c>
      <c r="F642" s="147">
        <v>1.5599999999999999E-2</v>
      </c>
    </row>
    <row r="643" spans="3:6" ht="17">
      <c r="C643" s="9" t="s">
        <v>1319</v>
      </c>
      <c r="D643" s="145">
        <v>2774.41</v>
      </c>
      <c r="E643" s="146">
        <v>19.96</v>
      </c>
      <c r="F643" s="147">
        <v>7.1999999999999998E-3</v>
      </c>
    </row>
    <row r="644" spans="3:6" ht="17">
      <c r="C644" s="9" t="s">
        <v>1320</v>
      </c>
      <c r="D644" s="145">
        <v>30.681000000000001</v>
      </c>
      <c r="E644" s="146">
        <v>0.22</v>
      </c>
      <c r="F644" s="147">
        <v>7.1999999999999998E-3</v>
      </c>
    </row>
    <row r="645" spans="3:6" ht="17">
      <c r="C645" s="9" t="s">
        <v>1321</v>
      </c>
      <c r="D645" s="145">
        <v>4.2824</v>
      </c>
      <c r="E645" s="146">
        <v>0.02</v>
      </c>
      <c r="F645" s="147">
        <v>-4.0000000000000001E-3</v>
      </c>
    </row>
    <row r="646" spans="3:6" ht="17">
      <c r="C646" s="9" t="s">
        <v>1322</v>
      </c>
      <c r="D646" s="145">
        <v>1054.75</v>
      </c>
      <c r="E646" s="146">
        <v>10.75</v>
      </c>
      <c r="F646" s="147">
        <v>-1.01E-2</v>
      </c>
    </row>
    <row r="647" spans="3:6" ht="17">
      <c r="C647" s="9" t="s">
        <v>1323</v>
      </c>
      <c r="D647" s="145">
        <v>543.70000000000005</v>
      </c>
      <c r="E647" s="146">
        <v>10.3</v>
      </c>
      <c r="F647" s="147">
        <v>-1.8599999999999998E-2</v>
      </c>
    </row>
    <row r="648" spans="3:6" ht="17">
      <c r="C648" s="9" t="s">
        <v>1324</v>
      </c>
      <c r="D648" s="145">
        <v>116.5</v>
      </c>
      <c r="E648" s="146">
        <v>0.25</v>
      </c>
      <c r="F648" s="147">
        <v>-2.0999999999999999E-3</v>
      </c>
    </row>
    <row r="649" spans="3:6" ht="17">
      <c r="C649" s="9" t="s">
        <v>1325</v>
      </c>
      <c r="D649" s="145">
        <v>3307</v>
      </c>
      <c r="E649" s="146">
        <v>24</v>
      </c>
      <c r="F649" s="147">
        <v>7.3000000000000001E-3</v>
      </c>
    </row>
    <row r="650" spans="3:6" ht="17">
      <c r="C650" s="9" t="s">
        <v>1326</v>
      </c>
      <c r="D650" s="145">
        <v>49.87</v>
      </c>
      <c r="E650" s="146">
        <v>0.55000000000000004</v>
      </c>
      <c r="F650" s="147">
        <v>1.0999999999999999E-2</v>
      </c>
    </row>
    <row r="651" spans="3:6" ht="16" customHeight="1">
      <c r="C651" s="9" t="s">
        <v>1327</v>
      </c>
      <c r="D651" s="145">
        <v>568.04999999999995</v>
      </c>
      <c r="E651" s="146">
        <v>1.1200000000000001</v>
      </c>
      <c r="F651" s="147">
        <v>-2E-3</v>
      </c>
    </row>
    <row r="652" spans="3:6" ht="17">
      <c r="C652" s="9" t="s">
        <v>1328</v>
      </c>
      <c r="D652" s="145">
        <v>101.34</v>
      </c>
      <c r="E652" s="146">
        <v>0.06</v>
      </c>
      <c r="F652" s="147">
        <v>-5.9999999999999995E-4</v>
      </c>
    </row>
    <row r="653" spans="3:6" ht="16" customHeight="1">
      <c r="C653" s="177" t="s">
        <v>216</v>
      </c>
      <c r="D653" s="177"/>
      <c r="E653" s="177"/>
      <c r="F653" s="177"/>
    </row>
    <row r="654" spans="3:6" ht="16" customHeight="1"/>
    <row r="655" spans="3:6" ht="17">
      <c r="C655" s="136"/>
      <c r="D655" s="136" t="s">
        <v>7</v>
      </c>
      <c r="E655" s="144" t="s">
        <v>214</v>
      </c>
      <c r="F655" s="136" t="s">
        <v>215</v>
      </c>
    </row>
    <row r="656" spans="3:6" ht="17">
      <c r="C656" s="9" t="s">
        <v>1329</v>
      </c>
      <c r="D656" s="145">
        <v>1.0496099999999999</v>
      </c>
      <c r="E656" s="146">
        <v>8.0000000000000002E-3</v>
      </c>
      <c r="F656" s="147">
        <v>7.7000000000000002E-3</v>
      </c>
    </row>
    <row r="657" spans="3:6" ht="17">
      <c r="C657" s="9" t="s">
        <v>1330</v>
      </c>
      <c r="D657" s="145">
        <v>1.2482200000000001</v>
      </c>
      <c r="E657" s="146">
        <v>1.2800000000000001E-2</v>
      </c>
      <c r="F657" s="147">
        <v>1.04E-2</v>
      </c>
    </row>
    <row r="658" spans="3:6" ht="17">
      <c r="C658" s="9" t="s">
        <v>1331</v>
      </c>
      <c r="D658" s="145">
        <v>0.63131000000000004</v>
      </c>
      <c r="E658" s="146">
        <v>2.8999999999999998E-3</v>
      </c>
      <c r="F658" s="147">
        <v>4.5999999999999999E-3</v>
      </c>
    </row>
    <row r="659" spans="3:6" ht="17">
      <c r="C659" s="9" t="s">
        <v>1332</v>
      </c>
      <c r="D659" s="145">
        <v>0.57118000000000002</v>
      </c>
      <c r="E659" s="146">
        <v>2.8E-3</v>
      </c>
      <c r="F659" s="147">
        <v>5.0000000000000001E-3</v>
      </c>
    </row>
    <row r="660" spans="3:6" ht="16" customHeight="1">
      <c r="C660" s="9" t="s">
        <v>1333</v>
      </c>
      <c r="D660" s="145">
        <v>155.80799999999999</v>
      </c>
      <c r="E660" s="146">
        <v>0.2525</v>
      </c>
      <c r="F660" s="147">
        <v>-1.6000000000000001E-3</v>
      </c>
    </row>
    <row r="661" spans="3:6" ht="17">
      <c r="C661" s="9" t="s">
        <v>1334</v>
      </c>
      <c r="D661" s="145">
        <v>7.24322</v>
      </c>
      <c r="E661" s="146">
        <v>4.4299999999999999E-2</v>
      </c>
      <c r="F661" s="147">
        <v>-6.1000000000000004E-3</v>
      </c>
    </row>
    <row r="662" spans="3:6" ht="17">
      <c r="C662" s="9" t="s">
        <v>1335</v>
      </c>
      <c r="D662" s="145">
        <v>0.90580000000000005</v>
      </c>
      <c r="E662" s="146">
        <v>1.9E-3</v>
      </c>
      <c r="F662" s="147">
        <v>-2E-3</v>
      </c>
    </row>
    <row r="663" spans="3:6" ht="16" customHeight="1">
      <c r="C663" s="9" t="s">
        <v>1336</v>
      </c>
      <c r="D663" s="145">
        <v>1.43455</v>
      </c>
      <c r="E663" s="146">
        <v>3.8E-3</v>
      </c>
      <c r="F663" s="147">
        <v>-2.5999999999999999E-3</v>
      </c>
    </row>
    <row r="664" spans="3:6" ht="17">
      <c r="C664" s="9" t="s">
        <v>1337</v>
      </c>
      <c r="D664" s="145">
        <v>20.288799999999998</v>
      </c>
      <c r="E664" s="146">
        <v>0.1038</v>
      </c>
      <c r="F664" s="147">
        <v>-5.1000000000000004E-3</v>
      </c>
    </row>
    <row r="665" spans="3:6" ht="16" customHeight="1">
      <c r="C665" s="9" t="s">
        <v>1338</v>
      </c>
      <c r="D665" s="145">
        <v>86.185000000000002</v>
      </c>
      <c r="E665" s="146">
        <v>0.27889999999999998</v>
      </c>
      <c r="F665" s="147">
        <v>-3.2000000000000002E-3</v>
      </c>
    </row>
    <row r="666" spans="3:6" ht="17">
      <c r="C666" s="9" t="s">
        <v>1339</v>
      </c>
      <c r="D666" s="145">
        <v>5.9210000000000003</v>
      </c>
      <c r="E666" s="146">
        <v>4.7000000000000002E-3</v>
      </c>
      <c r="F666" s="147">
        <v>-8.0000000000000004E-4</v>
      </c>
    </row>
    <row r="667" spans="3:6" ht="17">
      <c r="C667" s="9" t="s">
        <v>1340</v>
      </c>
      <c r="D667" s="145">
        <v>97.798599999999993</v>
      </c>
      <c r="E667" s="146">
        <v>2.0718999999999999</v>
      </c>
      <c r="F667" s="147">
        <v>-2.07E-2</v>
      </c>
    </row>
    <row r="668" spans="3:6" ht="17">
      <c r="C668" s="9" t="s">
        <v>1341</v>
      </c>
      <c r="D668" s="145">
        <v>1430.52</v>
      </c>
      <c r="E668" s="146">
        <v>5.31</v>
      </c>
      <c r="F668" s="147">
        <v>-3.7000000000000002E-3</v>
      </c>
    </row>
    <row r="669" spans="3:6" ht="16" customHeight="1">
      <c r="C669" s="9" t="s">
        <v>1342</v>
      </c>
      <c r="D669" s="145">
        <v>35.68</v>
      </c>
      <c r="E669" s="146">
        <v>5.9900000000000002E-2</v>
      </c>
      <c r="F669" s="147">
        <v>1.6999999999999999E-3</v>
      </c>
    </row>
    <row r="670" spans="3:6" ht="17">
      <c r="C670" s="9" t="s">
        <v>1343</v>
      </c>
      <c r="D670" s="145">
        <v>107.43600000000001</v>
      </c>
      <c r="E670" s="146">
        <v>0.67620000000000002</v>
      </c>
      <c r="F670" s="147">
        <v>-6.3E-3</v>
      </c>
    </row>
    <row r="671" spans="3:6" ht="16" customHeight="1">
      <c r="C671" s="177" t="s">
        <v>216</v>
      </c>
      <c r="D671" s="177"/>
      <c r="E671" s="177"/>
      <c r="F671" s="177"/>
    </row>
    <row r="672" spans="3:6" ht="16" customHeight="1"/>
    <row r="673" spans="3:7" ht="16" customHeight="1">
      <c r="C673" s="136"/>
      <c r="D673" s="136" t="s">
        <v>7</v>
      </c>
      <c r="E673" s="144" t="s">
        <v>214</v>
      </c>
      <c r="F673" s="136" t="s">
        <v>215</v>
      </c>
      <c r="G673" s="136"/>
    </row>
    <row r="674" spans="3:7" ht="16" customHeight="1">
      <c r="C674" s="9" t="s">
        <v>1344</v>
      </c>
      <c r="D674" s="145">
        <v>6104.22</v>
      </c>
      <c r="E674" s="146">
        <v>14</v>
      </c>
      <c r="F674" s="147">
        <v>-2.3999999999999998E-3</v>
      </c>
      <c r="G674" s="195"/>
    </row>
    <row r="675" spans="3:7" ht="17">
      <c r="C675" s="9" t="s">
        <v>1345</v>
      </c>
      <c r="D675" s="145">
        <v>44442</v>
      </c>
      <c r="E675" s="146">
        <v>123</v>
      </c>
      <c r="F675" s="147">
        <v>-2.8E-3</v>
      </c>
      <c r="G675" s="195"/>
    </row>
    <row r="676" spans="3:7" ht="17">
      <c r="C676" s="9" t="s">
        <v>1346</v>
      </c>
      <c r="D676" s="145">
        <v>21775</v>
      </c>
      <c r="E676" s="146">
        <v>126</v>
      </c>
      <c r="F676" s="147">
        <v>-5.7999999999999996E-3</v>
      </c>
      <c r="G676" s="195"/>
    </row>
    <row r="677" spans="3:7" ht="16" customHeight="1">
      <c r="C677" s="9" t="s">
        <v>1347</v>
      </c>
      <c r="D677" s="145">
        <v>40534</v>
      </c>
      <c r="E677" s="146">
        <v>575</v>
      </c>
      <c r="F677" s="147">
        <v>1.44E-2</v>
      </c>
      <c r="G677" s="148"/>
    </row>
    <row r="678" spans="3:7" ht="16" customHeight="1">
      <c r="C678" s="9" t="s">
        <v>1348</v>
      </c>
      <c r="D678" s="145">
        <v>8475</v>
      </c>
      <c r="E678" s="146">
        <v>90</v>
      </c>
      <c r="F678" s="147">
        <v>-1.0500000000000001E-2</v>
      </c>
      <c r="G678" s="148"/>
    </row>
    <row r="679" spans="3:7" ht="17">
      <c r="C679" s="9" t="s">
        <v>1349</v>
      </c>
      <c r="D679" s="145">
        <v>21356</v>
      </c>
      <c r="E679" s="146">
        <v>56</v>
      </c>
      <c r="F679" s="147">
        <v>-2.5999999999999999E-3</v>
      </c>
      <c r="G679" s="148"/>
    </row>
    <row r="680" spans="3:7" ht="16" customHeight="1">
      <c r="C680" s="9" t="s">
        <v>1350</v>
      </c>
      <c r="D680" s="145">
        <v>7927</v>
      </c>
      <c r="E680" s="146">
        <v>34</v>
      </c>
      <c r="F680" s="147">
        <v>4.3E-3</v>
      </c>
      <c r="G680" s="148"/>
    </row>
    <row r="681" spans="3:7" ht="16" customHeight="1">
      <c r="C681" s="9" t="s">
        <v>1351</v>
      </c>
      <c r="D681" s="145">
        <v>36255</v>
      </c>
      <c r="E681" s="146">
        <v>142</v>
      </c>
      <c r="F681" s="147">
        <v>3.8999999999999998E-3</v>
      </c>
      <c r="G681" s="148"/>
    </row>
    <row r="682" spans="3:7" ht="17">
      <c r="C682" s="9" t="s">
        <v>1352</v>
      </c>
      <c r="D682" s="145">
        <v>11955</v>
      </c>
      <c r="E682" s="146">
        <v>37</v>
      </c>
      <c r="F682" s="147">
        <v>-3.0000000000000001E-3</v>
      </c>
      <c r="G682" s="148"/>
    </row>
    <row r="683" spans="3:7" ht="16" customHeight="1">
      <c r="C683" s="9" t="s">
        <v>1353</v>
      </c>
      <c r="D683" s="145">
        <v>8390</v>
      </c>
      <c r="E683" s="146">
        <v>11</v>
      </c>
      <c r="F683" s="147">
        <v>1.2999999999999999E-3</v>
      </c>
      <c r="G683" s="148"/>
    </row>
    <row r="684" spans="3:7" ht="17">
      <c r="C684" s="9" t="s">
        <v>1354</v>
      </c>
      <c r="D684" s="145">
        <v>3253</v>
      </c>
      <c r="E684" s="146">
        <v>22</v>
      </c>
      <c r="F684" s="147">
        <v>7.0000000000000001E-3</v>
      </c>
      <c r="G684" s="148"/>
    </row>
    <row r="685" spans="3:7" ht="17">
      <c r="C685" s="9" t="s">
        <v>1355</v>
      </c>
      <c r="D685" s="145">
        <v>76190</v>
      </c>
      <c r="E685" s="146">
        <v>330</v>
      </c>
      <c r="F685" s="147">
        <v>-4.3E-3</v>
      </c>
      <c r="G685" s="148"/>
    </row>
    <row r="686" spans="3:7" ht="17">
      <c r="C686" s="9" t="s">
        <v>1356</v>
      </c>
      <c r="D686" s="145">
        <v>25491</v>
      </c>
      <c r="E686" s="146">
        <v>56</v>
      </c>
      <c r="F686" s="147">
        <v>2.2000000000000001E-3</v>
      </c>
      <c r="G686" s="195"/>
    </row>
    <row r="687" spans="3:7" ht="16" customHeight="1">
      <c r="C687" s="9" t="s">
        <v>1357</v>
      </c>
      <c r="D687" s="145">
        <v>2953</v>
      </c>
      <c r="E687" s="146">
        <v>27</v>
      </c>
      <c r="F687" s="147">
        <v>9.1000000000000004E-3</v>
      </c>
      <c r="G687" s="148"/>
    </row>
    <row r="688" spans="3:7" ht="17">
      <c r="C688" s="9" t="s">
        <v>1358</v>
      </c>
      <c r="D688" s="145">
        <v>122460</v>
      </c>
      <c r="E688" s="146">
        <v>23</v>
      </c>
      <c r="F688" s="147">
        <v>-2.0000000000000001E-4</v>
      </c>
      <c r="G688" s="195"/>
    </row>
    <row r="689" spans="3:6" ht="16" customHeight="1">
      <c r="C689" s="177" t="s">
        <v>216</v>
      </c>
      <c r="D689" s="177"/>
      <c r="E689" s="177"/>
      <c r="F689" s="177"/>
    </row>
    <row r="690" spans="3:6" ht="16" customHeight="1"/>
    <row r="691" spans="3:6" ht="16" customHeight="1">
      <c r="C691" s="136"/>
      <c r="D691" s="136" t="s">
        <v>7</v>
      </c>
      <c r="E691" s="144" t="s">
        <v>214</v>
      </c>
      <c r="F691" s="136" t="s">
        <v>215</v>
      </c>
    </row>
    <row r="692" spans="3:6" ht="16" customHeight="1">
      <c r="C692" s="9" t="s">
        <v>1359</v>
      </c>
      <c r="D692" s="145">
        <v>222.77</v>
      </c>
      <c r="E692" s="146">
        <v>0.55000000000000004</v>
      </c>
      <c r="F692" s="147">
        <v>-2.5000000000000001E-3</v>
      </c>
    </row>
    <row r="693" spans="3:6" ht="17">
      <c r="C693" s="9" t="s">
        <v>142</v>
      </c>
      <c r="D693" s="145">
        <v>408.28</v>
      </c>
      <c r="E693" s="146">
        <v>3.71</v>
      </c>
      <c r="F693" s="147">
        <v>-8.9999999999999993E-3</v>
      </c>
    </row>
    <row r="694" spans="3:6" ht="17">
      <c r="C694" s="9" t="s">
        <v>1360</v>
      </c>
      <c r="D694" s="145">
        <v>442.51</v>
      </c>
      <c r="E694" s="146">
        <v>3.9</v>
      </c>
      <c r="F694" s="147">
        <v>-8.6999999999999994E-3</v>
      </c>
    </row>
    <row r="695" spans="3:6" ht="16" customHeight="1">
      <c r="C695" s="9" t="s">
        <v>141</v>
      </c>
      <c r="D695" s="145">
        <v>233.31</v>
      </c>
      <c r="E695" s="146">
        <v>2.06</v>
      </c>
      <c r="F695" s="147">
        <v>-8.8000000000000005E-3</v>
      </c>
    </row>
    <row r="696" spans="3:6" ht="16" customHeight="1">
      <c r="C696" s="9" t="s">
        <v>1361</v>
      </c>
      <c r="D696" s="145">
        <v>645.92999999999995</v>
      </c>
      <c r="E696" s="146">
        <v>9.7100000000000009</v>
      </c>
      <c r="F696" s="147">
        <v>1.5299999999999999E-2</v>
      </c>
    </row>
    <row r="697" spans="3:6" ht="17">
      <c r="C697" s="9" t="s">
        <v>1362</v>
      </c>
      <c r="D697" s="145">
        <v>142.52000000000001</v>
      </c>
      <c r="E697" s="146">
        <v>4.63</v>
      </c>
      <c r="F697" s="147">
        <v>-3.15E-2</v>
      </c>
    </row>
    <row r="698" spans="3:6" ht="16" customHeight="1">
      <c r="C698" s="9" t="s">
        <v>1363</v>
      </c>
      <c r="D698" s="145">
        <v>329.93</v>
      </c>
      <c r="E698" s="146">
        <v>1.83</v>
      </c>
      <c r="F698" s="147">
        <v>5.5999999999999999E-3</v>
      </c>
    </row>
    <row r="699" spans="3:6" ht="16" customHeight="1">
      <c r="C699" s="9" t="s">
        <v>1364</v>
      </c>
      <c r="D699" s="145">
        <v>263.91000000000003</v>
      </c>
      <c r="E699" s="146">
        <v>1.72</v>
      </c>
      <c r="F699" s="147">
        <v>-6.4999999999999997E-3</v>
      </c>
    </row>
    <row r="700" spans="3:6" ht="17">
      <c r="C700" s="9" t="s">
        <v>1365</v>
      </c>
      <c r="D700" s="145">
        <v>20.96</v>
      </c>
      <c r="E700" s="146">
        <v>0.57999999999999996</v>
      </c>
      <c r="F700" s="147">
        <v>-2.69E-2</v>
      </c>
    </row>
    <row r="701" spans="3:6" ht="16" customHeight="1">
      <c r="C701" s="9" t="s">
        <v>1366</v>
      </c>
      <c r="D701" s="145">
        <v>146.84</v>
      </c>
      <c r="E701" s="146">
        <v>0.28999999999999998</v>
      </c>
      <c r="F701" s="147">
        <v>2E-3</v>
      </c>
    </row>
    <row r="702" spans="3:6" ht="17">
      <c r="C702" s="9" t="s">
        <v>1367</v>
      </c>
      <c r="D702" s="145">
        <v>164.67</v>
      </c>
      <c r="E702" s="146">
        <v>1.52</v>
      </c>
      <c r="F702" s="147">
        <v>-9.1000000000000004E-3</v>
      </c>
    </row>
    <row r="703" spans="3:6" ht="17">
      <c r="C703" s="9" t="s">
        <v>1368</v>
      </c>
      <c r="D703" s="145">
        <v>108.92</v>
      </c>
      <c r="E703" s="146">
        <v>1.18</v>
      </c>
      <c r="F703" s="147">
        <v>-1.0699999999999999E-2</v>
      </c>
    </row>
    <row r="704" spans="3:6" ht="17">
      <c r="C704" s="9" t="s">
        <v>1369</v>
      </c>
      <c r="D704" s="145">
        <v>149.94</v>
      </c>
      <c r="E704" s="146">
        <v>0.42</v>
      </c>
      <c r="F704" s="147">
        <v>2.8E-3</v>
      </c>
    </row>
    <row r="705" spans="3:6" ht="16" customHeight="1">
      <c r="C705" s="9" t="s">
        <v>1370</v>
      </c>
      <c r="D705" s="145">
        <v>637.92999999999995</v>
      </c>
      <c r="E705" s="146">
        <v>0.64</v>
      </c>
      <c r="F705" s="147">
        <v>-1E-3</v>
      </c>
    </row>
    <row r="706" spans="3:6" ht="17">
      <c r="C706" s="9" t="s">
        <v>1371</v>
      </c>
      <c r="D706" s="145">
        <v>407.64</v>
      </c>
      <c r="E706" s="146">
        <v>0.81</v>
      </c>
      <c r="F706" s="147">
        <v>2E-3</v>
      </c>
    </row>
    <row r="707" spans="3:6" ht="16" customHeight="1">
      <c r="C707" s="177" t="s">
        <v>216</v>
      </c>
      <c r="D707" s="177"/>
      <c r="E707" s="177"/>
      <c r="F707" s="177"/>
    </row>
    <row r="708" spans="3:6" ht="16" customHeight="1"/>
    <row r="709" spans="3:6" ht="16" customHeight="1">
      <c r="C709" s="136"/>
      <c r="D709" s="136" t="s">
        <v>7</v>
      </c>
      <c r="E709" s="144" t="s">
        <v>214</v>
      </c>
      <c r="F709" s="136" t="s">
        <v>215</v>
      </c>
    </row>
    <row r="710" spans="3:6" ht="16" customHeight="1">
      <c r="C710" s="9" t="s">
        <v>220</v>
      </c>
      <c r="D710" s="145">
        <v>4.6230000000000002</v>
      </c>
      <c r="E710" s="146">
        <v>2.3E-2</v>
      </c>
      <c r="F710" s="147">
        <v>-2.0000000000000001E-4</v>
      </c>
    </row>
    <row r="711" spans="3:6" ht="17">
      <c r="C711" s="9" t="s">
        <v>221</v>
      </c>
      <c r="D711" s="145">
        <v>4.641</v>
      </c>
      <c r="E711" s="146">
        <v>1E-3</v>
      </c>
      <c r="F711" s="147">
        <v>0</v>
      </c>
    </row>
    <row r="712" spans="3:6" ht="17">
      <c r="C712" s="9" t="s">
        <v>222</v>
      </c>
      <c r="D712" s="145">
        <v>1.2350000000000001</v>
      </c>
      <c r="E712" s="146">
        <v>2.5999999999999999E-2</v>
      </c>
      <c r="F712" s="147">
        <v>2.9999999999999997E-4</v>
      </c>
    </row>
    <row r="713" spans="3:6" ht="16" customHeight="1">
      <c r="C713" s="9" t="s">
        <v>223</v>
      </c>
      <c r="D713" s="145">
        <v>4.5229999999999997</v>
      </c>
      <c r="E713" s="146">
        <v>4.5999999999999999E-2</v>
      </c>
      <c r="F713" s="147">
        <v>5.0000000000000001E-4</v>
      </c>
    </row>
    <row r="714" spans="3:6" ht="16" customHeight="1">
      <c r="C714" s="9" t="s">
        <v>224</v>
      </c>
      <c r="D714" s="145">
        <v>2.5415000000000001</v>
      </c>
      <c r="E714" s="146">
        <v>2.9000000000000001E-2</v>
      </c>
      <c r="F714" s="147">
        <v>2.9999999999999997E-4</v>
      </c>
    </row>
    <row r="715" spans="3:6" ht="17">
      <c r="C715" s="9" t="s">
        <v>225</v>
      </c>
      <c r="D715" s="145">
        <v>15.188000000000001</v>
      </c>
      <c r="E715" s="146">
        <v>9.8000000000000004E-2</v>
      </c>
      <c r="F715" s="147">
        <v>2.7000000000000001E-3</v>
      </c>
    </row>
    <row r="716" spans="3:6" ht="16" customHeight="1">
      <c r="C716" s="9" t="s">
        <v>226</v>
      </c>
      <c r="D716" s="145">
        <v>16.04</v>
      </c>
      <c r="E716" s="146">
        <v>0.08</v>
      </c>
      <c r="F716" s="147">
        <v>8.0000000000000004E-4</v>
      </c>
    </row>
    <row r="717" spans="3:6" ht="16" customHeight="1">
      <c r="C717" s="9" t="s">
        <v>227</v>
      </c>
      <c r="D717" s="145">
        <v>6.7619999999999996</v>
      </c>
      <c r="E717" s="146">
        <v>4.0000000000000001E-3</v>
      </c>
      <c r="F717" s="147">
        <v>0</v>
      </c>
    </row>
    <row r="718" spans="3:6" ht="17">
      <c r="C718" s="9" t="s">
        <v>228</v>
      </c>
      <c r="D718" s="145">
        <v>3.306</v>
      </c>
      <c r="E718" s="146">
        <v>1.6E-2</v>
      </c>
      <c r="F718" s="147">
        <v>-2.0000000000000001E-4</v>
      </c>
    </row>
    <row r="719" spans="3:6" ht="16" customHeight="1">
      <c r="C719" s="9" t="s">
        <v>229</v>
      </c>
      <c r="D719" s="145">
        <v>3.6560000000000001</v>
      </c>
      <c r="E719" s="146">
        <v>1.9E-2</v>
      </c>
      <c r="F719" s="147">
        <v>2.0000000000000001E-4</v>
      </c>
    </row>
    <row r="720" spans="3:6" ht="17">
      <c r="C720" s="9" t="s">
        <v>230</v>
      </c>
      <c r="D720" s="145">
        <v>3.3029999999999999</v>
      </c>
      <c r="E720" s="146">
        <v>1.0999999999999999E-2</v>
      </c>
      <c r="F720" s="147">
        <v>1E-4</v>
      </c>
    </row>
    <row r="721" spans="3:6" ht="17">
      <c r="C721" s="9" t="s">
        <v>231</v>
      </c>
      <c r="D721" s="145">
        <v>8.99</v>
      </c>
      <c r="E721" s="146">
        <v>0.05</v>
      </c>
      <c r="F721" s="147">
        <v>1.6000000000000001E-3</v>
      </c>
    </row>
    <row r="722" spans="3:6" ht="17">
      <c r="C722" s="9" t="s">
        <v>232</v>
      </c>
      <c r="D722" s="145">
        <v>1.6739999999999999</v>
      </c>
      <c r="E722" s="146">
        <v>2.4E-2</v>
      </c>
      <c r="F722" s="147">
        <v>2.0000000000000001E-4</v>
      </c>
    </row>
    <row r="723" spans="3:6" ht="16" customHeight="1">
      <c r="C723" s="9" t="s">
        <v>233</v>
      </c>
      <c r="D723" s="145">
        <v>0.42499999999999999</v>
      </c>
      <c r="E723" s="146">
        <v>1.6E-2</v>
      </c>
      <c r="F723" s="147">
        <v>2.0000000000000001E-4</v>
      </c>
    </row>
    <row r="724" spans="3:6" ht="17">
      <c r="C724" s="9" t="s">
        <v>234</v>
      </c>
      <c r="D724" s="145">
        <v>6.03</v>
      </c>
      <c r="E724" s="146">
        <v>0</v>
      </c>
      <c r="F724" s="147">
        <v>0</v>
      </c>
    </row>
    <row r="725" spans="3:6" ht="16" customHeight="1">
      <c r="C725" s="177" t="s">
        <v>216</v>
      </c>
      <c r="D725" s="177"/>
      <c r="E725" s="177"/>
      <c r="F725" s="177"/>
    </row>
    <row r="726" spans="3:6" ht="16" customHeight="1"/>
    <row r="727" spans="3:6" ht="16" customHeight="1">
      <c r="C727" s="136"/>
      <c r="D727" s="136" t="s">
        <v>7</v>
      </c>
      <c r="E727" s="144" t="s">
        <v>214</v>
      </c>
      <c r="F727" s="136" t="s">
        <v>215</v>
      </c>
    </row>
    <row r="728" spans="3:6" ht="16" customHeight="1">
      <c r="C728" s="9" t="s">
        <v>1372</v>
      </c>
      <c r="D728" s="145">
        <v>105750</v>
      </c>
      <c r="E728" s="149">
        <v>1583</v>
      </c>
      <c r="F728" s="147">
        <v>1.52E-2</v>
      </c>
    </row>
    <row r="729" spans="3:6" ht="17">
      <c r="C729" s="9" t="s">
        <v>1373</v>
      </c>
      <c r="D729" s="145">
        <v>3367.79</v>
      </c>
      <c r="E729" s="146">
        <v>30.89</v>
      </c>
      <c r="F729" s="147">
        <v>9.2999999999999992E-3</v>
      </c>
    </row>
    <row r="730" spans="3:6" ht="17">
      <c r="C730" s="9" t="s">
        <v>1374</v>
      </c>
      <c r="D730" s="145">
        <v>683.7</v>
      </c>
      <c r="E730" s="146">
        <v>5.31</v>
      </c>
      <c r="F730" s="147">
        <v>-7.7000000000000002E-3</v>
      </c>
    </row>
    <row r="731" spans="3:6" ht="16" customHeight="1">
      <c r="C731" s="9" t="s">
        <v>1375</v>
      </c>
      <c r="D731" s="145">
        <v>0.98699999999999999</v>
      </c>
      <c r="E731" s="146">
        <v>3.0000000000000001E-3</v>
      </c>
      <c r="F731" s="147">
        <v>-3.0000000000000001E-3</v>
      </c>
    </row>
    <row r="732" spans="3:6" ht="16" customHeight="1">
      <c r="C732" s="9" t="s">
        <v>1376</v>
      </c>
      <c r="D732" s="145">
        <v>261.33999999999997</v>
      </c>
      <c r="E732" s="146">
        <v>7.2903000000000002</v>
      </c>
      <c r="F732" s="147">
        <v>2.87E-2</v>
      </c>
    </row>
    <row r="733" spans="3:6" ht="17">
      <c r="C733" s="9" t="s">
        <v>1377</v>
      </c>
      <c r="D733" s="145">
        <v>3.1384500000000002</v>
      </c>
      <c r="E733" s="146">
        <v>1.23E-2</v>
      </c>
      <c r="F733" s="147">
        <v>3.8999999999999998E-3</v>
      </c>
    </row>
    <row r="734" spans="3:6" ht="16" customHeight="1">
      <c r="C734" s="9" t="s">
        <v>1378</v>
      </c>
      <c r="D734" s="145">
        <v>6.42</v>
      </c>
      <c r="E734" s="146">
        <v>4.6300000000000001E-2</v>
      </c>
      <c r="F734" s="147">
        <v>7.3000000000000001E-3</v>
      </c>
    </row>
    <row r="735" spans="3:6" ht="16" customHeight="1">
      <c r="C735" s="9" t="s">
        <v>1379</v>
      </c>
      <c r="D735" s="145">
        <v>36.49</v>
      </c>
      <c r="E735" s="146">
        <v>0.87</v>
      </c>
      <c r="F735" s="147">
        <v>2.4400000000000002E-2</v>
      </c>
    </row>
    <row r="736" spans="3:6" ht="17">
      <c r="C736" s="9" t="s">
        <v>1380</v>
      </c>
      <c r="D736" s="145">
        <v>0.44</v>
      </c>
      <c r="E736" s="146">
        <v>8.9999999999999998E-4</v>
      </c>
      <c r="F736" s="147">
        <v>1.9E-3</v>
      </c>
    </row>
    <row r="737" spans="3:6" ht="16" customHeight="1">
      <c r="C737" s="9" t="s">
        <v>1381</v>
      </c>
      <c r="D737" s="145">
        <v>6.27</v>
      </c>
      <c r="E737" s="146">
        <v>0.1376</v>
      </c>
      <c r="F737" s="147">
        <v>2.2499999999999999E-2</v>
      </c>
    </row>
    <row r="738" spans="3:6" ht="17">
      <c r="C738" s="9" t="s">
        <v>1382</v>
      </c>
      <c r="D738" s="145">
        <v>1.0005999999999999</v>
      </c>
      <c r="E738" s="146">
        <v>2.9999999999999997E-4</v>
      </c>
      <c r="F738" s="147">
        <v>2.9999999999999997E-4</v>
      </c>
    </row>
    <row r="739" spans="3:6" ht="17">
      <c r="C739" s="9" t="s">
        <v>1383</v>
      </c>
      <c r="D739" s="145">
        <v>118.569</v>
      </c>
      <c r="E739" s="146">
        <v>2.0190999999999999</v>
      </c>
      <c r="F739" s="147">
        <v>1.7299999999999999E-2</v>
      </c>
    </row>
    <row r="740" spans="3:6" ht="17">
      <c r="C740" s="9" t="s">
        <v>1384</v>
      </c>
      <c r="D740" s="145">
        <v>12.7</v>
      </c>
      <c r="E740" s="146">
        <v>0.1351</v>
      </c>
      <c r="F740" s="147">
        <v>-1.0500000000000001E-2</v>
      </c>
    </row>
    <row r="741" spans="3:6" ht="16" customHeight="1">
      <c r="C741" s="9" t="s">
        <v>1385</v>
      </c>
      <c r="D741" s="145">
        <v>0.42</v>
      </c>
      <c r="E741" s="146">
        <v>4.7000000000000002E-3</v>
      </c>
      <c r="F741" s="147">
        <v>1.15E-2</v>
      </c>
    </row>
    <row r="742" spans="3:6" ht="17">
      <c r="C742" s="9" t="s">
        <v>1386</v>
      </c>
      <c r="D742" s="145">
        <v>437.2</v>
      </c>
      <c r="E742" s="146">
        <v>1.1069</v>
      </c>
      <c r="F742" s="147">
        <v>-2.5000000000000001E-3</v>
      </c>
    </row>
    <row r="743" spans="3:6" ht="16" customHeight="1">
      <c r="C743" s="177" t="s">
        <v>216</v>
      </c>
      <c r="D743" s="177"/>
      <c r="E743" s="177"/>
      <c r="F743" s="177"/>
    </row>
    <row r="744" spans="3:6" ht="16" customHeight="1"/>
    <row r="745" spans="3:6" ht="16" customHeight="1"/>
    <row r="746" spans="3:6" ht="16" customHeight="1"/>
    <row r="749" spans="3:6" ht="16" customHeight="1"/>
    <row r="750" spans="3:6" ht="16" customHeight="1"/>
    <row r="752" spans="3:6" ht="16" customHeight="1"/>
    <row r="753" ht="16" customHeight="1"/>
    <row r="755" ht="16" customHeight="1"/>
    <row r="763" ht="16" customHeight="1"/>
    <row r="764" ht="16" customHeight="1"/>
    <row r="767" ht="16" customHeight="1"/>
    <row r="770" ht="16" customHeight="1"/>
  </sheetData>
  <mergeCells count="12">
    <mergeCell ref="C615:F615"/>
    <mergeCell ref="C725:F725"/>
    <mergeCell ref="C743:F743"/>
    <mergeCell ref="C653:F653"/>
    <mergeCell ref="C671:F671"/>
    <mergeCell ref="C689:F689"/>
    <mergeCell ref="C707:F707"/>
    <mergeCell ref="C525:F525"/>
    <mergeCell ref="C543:F543"/>
    <mergeCell ref="C561:F561"/>
    <mergeCell ref="C579:F579"/>
    <mergeCell ref="C597:F597"/>
  </mergeCells>
  <hyperlinks>
    <hyperlink ref="A1" r:id="rId1" xr:uid="{B3971025-8433-D841-9C86-147023736EB2}"/>
    <hyperlink ref="A637" r:id="rId2" xr:uid="{84BEB381-7855-3E4C-BDC7-74F2DE4967A6}"/>
    <hyperlink ref="C621" r:id="rId3" display="file:///8697:jp" xr:uid="{CE7407B1-B3B7-9D48-9729-D8912CAE2384}"/>
    <hyperlink ref="C622" r:id="rId4" display="file:///ads:us" xr:uid="{42A0E1AA-4692-3343-8937-219B87B7F287}"/>
    <hyperlink ref="C623" r:id="rId5" display="file:///bmed:im" xr:uid="{1B272E88-842A-B54E-8CBD-6686DA750992}"/>
    <hyperlink ref="C624" r:id="rId6" display="file:///brkb:us" xr:uid="{7C928222-1FB1-B548-832F-87B4D058FF7A}"/>
    <hyperlink ref="C625" r:id="rId7" display="file:///bvb:ro" xr:uid="{ADEF9E48-202B-B942-8EA4-0A3DC492191C}"/>
    <hyperlink ref="C626" r:id="rId8" display="file:///frhc:us" xr:uid="{E5AA0D91-EF9E-2F4F-AF5C-029A7C0F5CEE}"/>
    <hyperlink ref="C627" r:id="rId9" display="file:///gqg:au" xr:uid="{B1E84C6A-DEE7-824A-875D-671B469E3C39}"/>
    <hyperlink ref="C628" r:id="rId10" display="file:///invea:ss" xr:uid="{3E09EDC3-25D2-FF42-949F-96EE69C1280E}"/>
    <hyperlink ref="C629" r:id="rId11" display="file:///nexi:im" xr:uid="{DD7E52F3-119C-4049-B3ED-B54CCE954B5C}"/>
    <hyperlink ref="C630" r:id="rId12" display="file:///pay:ln" xr:uid="{A38443A4-C869-FA4C-B177-3D4431793B82}"/>
    <hyperlink ref="C631" r:id="rId13" display="file:///sol:au" xr:uid="{ACCB0D1F-24CF-6946-893B-6693CB43AB46}"/>
    <hyperlink ref="C632" r:id="rId14" display="file:///ubaaf:us" xr:uid="{84565691-DAA7-9A4D-9E1A-80C3CE92618F}"/>
    <hyperlink ref="C635" r:id="rId15" display="file:///united-states/stock-market" xr:uid="{4DB164CD-7A74-5E45-9C19-CCB058B2C625}"/>
    <hyperlink ref="C638" r:id="rId16" display="file:///commodity/crude-oil" xr:uid="{18126DD7-EBD6-144D-B49B-AE7B4062110B}"/>
    <hyperlink ref="C639" r:id="rId17" display="file:///commodity/brent-crude-oil" xr:uid="{A0E9AB64-C797-734B-BFE4-0E33941F098A}"/>
    <hyperlink ref="C640" r:id="rId18" display="file:///commodity/natural-gas" xr:uid="{24A6E1C9-3DBF-1F4D-AC6D-032BD7271882}"/>
    <hyperlink ref="C641" r:id="rId19" display="file:///commodity/gasoline" xr:uid="{0922AB78-03EB-9043-AC3E-FA2C5019CCE4}"/>
    <hyperlink ref="C642" r:id="rId20" display="file:///commodity/heating-oil" xr:uid="{D0E85E1D-D835-7C4D-92BD-8202B34EF0AE}"/>
    <hyperlink ref="C643" r:id="rId21" display="file:///commodity/gold" xr:uid="{765004FD-55CD-ED4E-A533-EE4625256802}"/>
    <hyperlink ref="C644" r:id="rId22" display="file:///commodity/silver" xr:uid="{47050618-4A84-EA48-B226-4C9017970B9F}"/>
    <hyperlink ref="C645" r:id="rId23" display="file:///commodity/copper" xr:uid="{E2B7808F-BA76-954C-94F0-21FDC1A15A9E}"/>
    <hyperlink ref="C646" r:id="rId24" display="file:///commodity/soybeans" xr:uid="{6C0DE822-BBBE-334C-84C1-72540BB94DC3}"/>
    <hyperlink ref="C647" r:id="rId25" display="file:///commodity/wheat" xr:uid="{0F658050-74BA-CA4A-8ADE-AEF2A9C2854D}"/>
    <hyperlink ref="C648" r:id="rId26" display="file:///commodity/coal" xr:uid="{CA44AE4E-A876-7348-B2CD-74164C317BFB}"/>
    <hyperlink ref="C649" r:id="rId27" display="file:///commodity/steel" xr:uid="{4D113710-5A86-6F42-886D-816A6A2F198A}"/>
    <hyperlink ref="C650" r:id="rId28" display="file:///commodity/eu-natural-gas" xr:uid="{68BB9377-3018-3442-B9DE-FC0057F3F118}"/>
    <hyperlink ref="C651" r:id="rId29" display="file:///commodity/lumber" xr:uid="{6F6A529A-E27A-F449-86DF-6D1FAFA9451F}"/>
    <hyperlink ref="C652" r:id="rId30" display="file:///commodity/iron-ore" xr:uid="{B3CFE254-336A-2444-914E-58B72435F418}"/>
    <hyperlink ref="C653" r:id="rId31" display="file:///commodities" xr:uid="{475108EC-DDE8-7541-B122-AFC606DC7656}"/>
    <hyperlink ref="C656" r:id="rId32" display="file:///euro-area/currency" xr:uid="{D180EAED-D05E-0E44-83F8-D969F52EAD0D}"/>
    <hyperlink ref="C657" r:id="rId33" display="file:///united-kingdom/currency" xr:uid="{4EE5A6D4-E6A4-594B-BDE7-BFCB3EF1CEED}"/>
    <hyperlink ref="C658" r:id="rId34" display="file:///australia/currency" xr:uid="{0CE27148-D741-8A48-B4D9-EDF6A007BEC0}"/>
    <hyperlink ref="C659" r:id="rId35" display="file:///new-zealand/currency" xr:uid="{DE843EE8-BC3F-9D45-BC1A-ADC5F053D514}"/>
    <hyperlink ref="C660" r:id="rId36" display="file:///japan/currency" xr:uid="{B2E0CB18-B253-D34B-B5B8-956E1687A6E1}"/>
    <hyperlink ref="C661" r:id="rId37" display="file:///china/currency" xr:uid="{23FAAF58-4438-F64B-BCB0-8F6717E5EF0B}"/>
    <hyperlink ref="C662" r:id="rId38" display="file:///switzerland/currency" xr:uid="{9A83CA21-C010-5B47-B409-9E379B9259B2}"/>
    <hyperlink ref="C663" r:id="rId39" display="file:///canada/currency" xr:uid="{95E94825-4DAE-7F4E-8EEF-B8A0E379A621}"/>
    <hyperlink ref="C664" r:id="rId40" display="file:///mexico/currency" xr:uid="{1747CC2A-B671-B044-9304-A30E743197A4}"/>
    <hyperlink ref="C665" r:id="rId41" display="file:///india/currency" xr:uid="{EFCA025F-62F4-624A-960F-C7334EE57D7D}"/>
    <hyperlink ref="C666" r:id="rId42" display="file:///brazil/currency" xr:uid="{DFD62810-AFC4-D047-B76D-3ADFCD0C1E64}"/>
    <hyperlink ref="C667" r:id="rId43" display="file:///russia/currency" xr:uid="{C31346B7-169F-4848-A315-5F1F084EF63A}"/>
    <hyperlink ref="C668" r:id="rId44" display="file:///south-korea/currency" xr:uid="{CEB0D661-D485-8245-B170-C6E7E194E42D}"/>
    <hyperlink ref="C669" r:id="rId45" display="file:///turkey/currency" xr:uid="{ACA56B3E-6827-A844-9B89-94FFA14F3FCC}"/>
    <hyperlink ref="C670" r:id="rId46" display="file:///united-states/currency" xr:uid="{285530D9-E010-004A-83AB-5194A819AB71}"/>
    <hyperlink ref="C671" r:id="rId47" display="file:///currencies" xr:uid="{BF781158-8ED3-C643-8DE9-C7D94AF1897D}"/>
    <hyperlink ref="C674" r:id="rId48" display="file:///united-states/stock-market" xr:uid="{55482B40-A676-2246-BD20-A84EED4F70B8}"/>
    <hyperlink ref="C675" r:id="rId49" display="file:///indu:ind" xr:uid="{87D4CC0F-715D-4B4E-B53F-51D042B29CC7}"/>
    <hyperlink ref="C676" r:id="rId50" display="file:///us100:ind" xr:uid="{F3D64F60-3228-BA4F-9B27-B56000E34120}"/>
    <hyperlink ref="C677" r:id="rId51" display="file:///japan/stock-market" xr:uid="{79CBCD7F-F510-6C4D-A14C-4E505E9EAA1F}"/>
    <hyperlink ref="C678" r:id="rId52" display="file:///united-kingdom/stock-market" xr:uid="{86BA4398-EFAC-014F-81E6-30A8AB23D283}"/>
    <hyperlink ref="C679" r:id="rId53" display="file:///germany/stock-market" xr:uid="{9A2EFC98-A176-A94C-9A53-8780A76A594A}"/>
    <hyperlink ref="C680" r:id="rId54" display="file:///france/stock-market" xr:uid="{F68F8FBD-EB49-604A-9A26-6E30E1319861}"/>
    <hyperlink ref="C681" r:id="rId55" display="file:///italy/stock-market" xr:uid="{946B822E-98D2-F447-BBA6-DEBED3DFB502}"/>
    <hyperlink ref="C682" r:id="rId56" display="file:///spain/stock-market" xr:uid="{7D8AD4AF-E09B-7545-8C8C-2B77F34C7CEC}"/>
    <hyperlink ref="C683" r:id="rId57" display="file:///australia/stock-market" xr:uid="{BB2ED8A9-B8A3-5749-B00F-69B9619ECF68}"/>
    <hyperlink ref="C684" r:id="rId58" display="file:///china/stock-market" xr:uid="{2063F964-2E92-B04C-8A98-517F558A1062}"/>
    <hyperlink ref="C685" r:id="rId59" display="file:///india/stock-market" xr:uid="{BB5F037B-3A8D-9F4D-A4D5-BAD59B9123E0}"/>
    <hyperlink ref="C686" r:id="rId60" display="file:///canada/stock-market" xr:uid="{43D2A9F7-FEA8-E446-B5E6-BCEDCD183D52}"/>
    <hyperlink ref="C687" r:id="rId61" display="file:///russia/stock-market" xr:uid="{62AC3BB1-D017-7446-92A2-97F8FA460066}"/>
    <hyperlink ref="C688" r:id="rId62" display="file:///brazil/stock-market" xr:uid="{F57C8375-041C-7C41-AE13-3AC677212F6D}"/>
    <hyperlink ref="C689" r:id="rId63" display="file:///stocks" xr:uid="{1A97F73A-AA32-D74C-944F-87DFD7559DBD}"/>
    <hyperlink ref="C692" r:id="rId64" display="file:///aapl:us" xr:uid="{32E12B17-13CC-EB41-A778-D20D70B54B85}"/>
    <hyperlink ref="C693" r:id="rId65" display="file:///tsla:us" xr:uid="{E32A381C-6BD1-AD49-A7BB-951BC413B480}"/>
    <hyperlink ref="C694" r:id="rId66" display="file:///msft:us" xr:uid="{028C96E0-ADA6-FB4A-92FA-D988F5B536ED}"/>
    <hyperlink ref="C695" r:id="rId67" display="file:///amzn:us" xr:uid="{6289A032-16F0-C947-B41F-B9E889AD19F8}"/>
    <hyperlink ref="C696" r:id="rId68" display="file:///fb:us" xr:uid="{D0071B30-57B3-0A42-BDC5-17FFE56563CA}"/>
    <hyperlink ref="C697" r:id="rId69" display="file:///nvda:us" xr:uid="{A885746D-E746-8943-A5C8-F76D6A5C5974}"/>
    <hyperlink ref="C698" r:id="rId70" display="file:///v/us" xr:uid="{AD6F1EBC-C350-814D-AEB7-4B6E99A6F551}"/>
    <hyperlink ref="C699" r:id="rId71" display="file:///jpm:us" xr:uid="{04ABCC9A-F715-9949-8074-92C159F0D9A6}"/>
    <hyperlink ref="C700" r:id="rId72" display="file:///intc:us" xr:uid="{5973E4B5-9D16-A046-955D-E38CF487DD19}"/>
    <hyperlink ref="C701" r:id="rId73" display="file:///jnj:us" xr:uid="{34B05966-1476-E044-A32F-642B3717F60B}"/>
    <hyperlink ref="C702" r:id="rId74" display="file:///pg:us" xr:uid="{42FF2342-EEA6-0748-99C3-50AA0F33D81B}"/>
    <hyperlink ref="C703" r:id="rId75" display="file:///xom:us" xr:uid="{2BBA4072-BC99-F246-A6C3-BE9DBC031F47}"/>
    <hyperlink ref="C704" r:id="rId76" display="file:///mmm:us" xr:uid="{DF3F7C46-B2C3-BC4C-9E08-33F94C814F41}"/>
    <hyperlink ref="C705" r:id="rId77" display="file:///gs:us" xr:uid="{4E19D761-557A-0F4D-B54F-AA902A1C69D9}"/>
    <hyperlink ref="C706" r:id="rId78" display="file:///cat:us" xr:uid="{28F79547-9CA4-E347-8509-656B17F3A027}"/>
    <hyperlink ref="C707" r:id="rId79" display="file:///stocks" xr:uid="{074D9168-CA19-EB48-A035-438F1CE83FB0}"/>
    <hyperlink ref="C710" r:id="rId80" display="file:///united-states/government-bond-yield" xr:uid="{A7A6CAFD-CF1F-8548-8298-A98FFC3C9357}"/>
    <hyperlink ref="C711" r:id="rId81" display="file:///united-kingdom/government-bond-yield" xr:uid="{A9EF6D2B-6633-6242-AF0D-66455602C10B}"/>
    <hyperlink ref="C712" r:id="rId82" display="file:///japan/government-bond-yield" xr:uid="{E416EA23-B6E0-6145-89FA-1B91EA9EA8FA}"/>
    <hyperlink ref="C713" r:id="rId83" display="file:///australia/government-bond-yield" xr:uid="{39C276EF-E2EB-5D40-B56A-8C3CAE59C011}"/>
    <hyperlink ref="C714" r:id="rId84" display="file:///germany/government-bond-yield" xr:uid="{0376490B-FD3C-9A4F-8A4D-A499A8C03652}"/>
    <hyperlink ref="C715" r:id="rId85" display="file:///brazil/government-bond-yield" xr:uid="{799159E8-A0B8-2F4C-9AA5-47D13CD6DD02}"/>
    <hyperlink ref="C716" r:id="rId86" display="file:///russia/government-bond-yield" xr:uid="{A7C80CF4-1756-B14A-9D55-32A5064B0FEC}"/>
    <hyperlink ref="C717" r:id="rId87" display="file:///india/government-bond-yield" xr:uid="{0C11B3F8-18C0-8840-B951-72B20E8A597E}"/>
    <hyperlink ref="C718" r:id="rId88" display="file:///canada/government-bond-yield" xr:uid="{C4682A8B-0E38-5C4D-944A-1427D24DD880}"/>
    <hyperlink ref="C719" r:id="rId89" display="file:///italy/government-bond-yield" xr:uid="{B81D2FF7-F852-BB4E-87AA-4BBA65C6DB93}"/>
    <hyperlink ref="C720" r:id="rId90" display="file:///france/government-bond-yield" xr:uid="{98111B14-2A86-0E4E-BD37-4EAB0687A210}"/>
    <hyperlink ref="C721" r:id="rId91" display="file:///south-africa/government-bond-yield" xr:uid="{77634142-971A-A645-95F7-25EE00B04BF8}"/>
    <hyperlink ref="C722" r:id="rId92" display="file:///china/government-bond-yield" xr:uid="{A1CFA3D7-C63A-B242-8CDB-4615E7B514E7}"/>
    <hyperlink ref="C723" r:id="rId93" display="file:///switzerland/government-bond-yield" xr:uid="{0B2D9694-7059-C142-9D51-6F3E4523E1EC}"/>
    <hyperlink ref="C724" r:id="rId94" display="file:///chile/government-bond-yield" xr:uid="{DCD44952-6B79-0042-8506-756E96CDA582}"/>
    <hyperlink ref="C725" r:id="rId95" display="file:///bonds" xr:uid="{4AEC049D-EEA0-9749-A0A1-779F17043949}"/>
    <hyperlink ref="C728" r:id="rId96" display="file:///btcusd:cur" xr:uid="{66585E3D-FB53-344E-BE05-F43740DD1DF1}"/>
    <hyperlink ref="C729" r:id="rId97" display="file:///ethusd:cur" xr:uid="{BA67E01C-0B3D-3B46-B9E1-2F3AFF8D4480}"/>
    <hyperlink ref="C730" r:id="rId98" display="file:///bnbusd:cur" xr:uid="{D5645D58-7A5A-E146-9069-5628B4D199B0}"/>
    <hyperlink ref="C731" r:id="rId99" display="file:///adausd:cur" xr:uid="{B67732B0-E87C-7648-87D5-C9D658D1FFFC}"/>
    <hyperlink ref="C732" r:id="rId100" display="file:///solusd:cur" xr:uid="{56602AF0-4C9F-7947-904E-4E33F4CA0675}"/>
    <hyperlink ref="C733" r:id="rId101" display="file:///xrpusd:cur" xr:uid="{B3BD93FD-500C-224E-BA12-CF6401356CDB}"/>
    <hyperlink ref="C734" r:id="rId102" display="file:///dotusd:cur" xr:uid="{764A9D22-2D27-9A48-BDC1-5373CE0E5C72}"/>
    <hyperlink ref="C735" r:id="rId103" display="file:///avxusd:cur" xr:uid="{B459FE23-44DB-FD4A-9DEC-645F3BEF6EB3}"/>
    <hyperlink ref="C736" r:id="rId104" display="file:///mtcusd:cur" xr:uid="{07C87033-C0D4-E541-AE43-61E153876A7B}"/>
    <hyperlink ref="C737" r:id="rId105" display="file:///atmusd:cur" xr:uid="{30DECD98-EE36-B74C-9879-E0AD2F697389}"/>
    <hyperlink ref="C738" r:id="rId106" display="file:///daiusd:cur" xr:uid="{47BCEECB-C5A5-0F4E-A944-DA8BDA26BC09}"/>
    <hyperlink ref="C739" r:id="rId107" display="file:///ltcusd:cur" xr:uid="{5F72A0FB-2180-C14E-9E92-52798CE88884}"/>
    <hyperlink ref="C740" r:id="rId108" display="file:///uniusd:cur" xr:uid="{BDD7E19F-DBDB-D445-B682-214BF9639A4C}"/>
    <hyperlink ref="C741" r:id="rId109" display="file:///algusd:cur" xr:uid="{59234B40-62AC-A94B-AA79-528446EB7B2E}"/>
    <hyperlink ref="C742" r:id="rId110" display="file:///bchusd:cur" xr:uid="{E708314F-05EC-694D-AD27-9CCB6E27D590}"/>
    <hyperlink ref="C743" r:id="rId111" display="file:///crypto" xr:uid="{2DEEED15-BD66-5F4B-898F-02F5879B8AAD}"/>
    <hyperlink ref="C6" r:id="rId112" display="file:///nvda:us" xr:uid="{C9CC7286-B56B-8747-94DC-C583ADA01112}"/>
    <hyperlink ref="C7" r:id="rId113" display="file:///aapl:us" xr:uid="{AD0B64BF-3059-5145-A714-0F33224A48C3}"/>
    <hyperlink ref="C8" r:id="rId114" display="file:///msft:us" xr:uid="{837DACCC-E808-1747-A5F8-2A6E6141D793}"/>
    <hyperlink ref="C9" r:id="rId115" display="file:///amzn:us" xr:uid="{D61A94C5-6D18-E241-8588-DCEF75B1837A}"/>
    <hyperlink ref="C10" r:id="rId116" display="file:///fb:us" xr:uid="{4E172C76-A912-1449-8AC4-E7FDE512A0FC}"/>
    <hyperlink ref="C11" r:id="rId117" display="file:///tsla:us" xr:uid="{F7E24D48-19BB-8149-9A28-2224F8587A15}"/>
    <hyperlink ref="C12" r:id="rId118" display="file:///avgo:us" xr:uid="{88BA494C-6B32-6647-A546-43331BAD49B2}"/>
    <hyperlink ref="C13" r:id="rId119" display="file:///goog:us" xr:uid="{E69717AC-E8B7-CA48-8F6D-70C5916805DD}"/>
    <hyperlink ref="C14" r:id="rId120" display="file:///jpm:us" xr:uid="{CD1EAFB7-070C-1C47-BAE6-E83517918134}"/>
    <hyperlink ref="C15" r:id="rId121" display="file:///wmt:us" xr:uid="{4218ED02-61C1-634C-BBE2-DBBFD8AFD723}"/>
    <hyperlink ref="C16" r:id="rId122" display="file:///lly:us" xr:uid="{9526FFC9-EA53-1A4B-8183-758786263D27}"/>
    <hyperlink ref="C17" r:id="rId123" display="file:///v/us" xr:uid="{42D48FBC-ECCE-9C45-8171-81A0DB0DF746}"/>
    <hyperlink ref="C18" r:id="rId124" display="file:///brkb:us" xr:uid="{B699ACEA-E015-8F4F-A465-20DB91CD4EFD}"/>
    <hyperlink ref="C19" r:id="rId125" display="file:///orcl:us" xr:uid="{AF4E4E9F-04FF-0246-BBF4-45D0DEE3BEEB}"/>
    <hyperlink ref="C20" r:id="rId126" display="file:///ma:us" xr:uid="{03FA2F9F-2FB7-424C-934B-2C4DCD0C02CB}"/>
    <hyperlink ref="C21" r:id="rId127" display="file:///unh:us" xr:uid="{A8BA378E-B24E-7544-855A-669D3850D615}"/>
    <hyperlink ref="C22" r:id="rId128" display="file:///nflx:us" xr:uid="{563DBFE2-CF80-F142-96FF-6DF2A7AFAD5D}"/>
    <hyperlink ref="C23" r:id="rId129" display="file:///xom:us" xr:uid="{E42FB0E2-949A-9B4C-979B-F7AF264F2F80}"/>
    <hyperlink ref="C24" r:id="rId130" display="file:///cost:us" xr:uid="{C7221558-C587-C64C-9046-6514404F2426}"/>
    <hyperlink ref="C25" r:id="rId131" display="file:///hd:us" xr:uid="{0A602F89-0653-A54F-AD00-B83F183C862E}"/>
    <hyperlink ref="C26" r:id="rId132" display="file:///pg:us" xr:uid="{A3816CA9-2936-F149-A6F0-7ED01840BA12}"/>
    <hyperlink ref="C27" r:id="rId133" display="file:///bac:us" xr:uid="{44908C5C-E553-8D4F-8679-58F6C57DC3EF}"/>
    <hyperlink ref="C28" r:id="rId134" display="file:///jnj:us" xr:uid="{884E7E73-6D22-554F-89F2-10694A49258F}"/>
    <hyperlink ref="C29" r:id="rId135" display="file:///crm:us" xr:uid="{68D193FD-704C-3F40-9D3C-24080B40BAF3}"/>
    <hyperlink ref="C30" r:id="rId136" display="file:///abbv:us" xr:uid="{FD9A900F-5275-874C-924C-A9AA5CD4847B}"/>
    <hyperlink ref="C31" r:id="rId137" display="file:///cvx:us" xr:uid="{23DD5A83-BFA5-B94A-8DB9-95235FDE8203}"/>
    <hyperlink ref="C32" r:id="rId138" display="file:///wfc:us" xr:uid="{B94D5A88-61C8-BC43-9C6F-05B2F81EC691}"/>
    <hyperlink ref="C33" r:id="rId139" display="file:///ko:us" xr:uid="{72079C62-7709-AF4D-AACF-BF9BD64BF027}"/>
    <hyperlink ref="C34" r:id="rId140" display="file:///tmus:us" xr:uid="{DF430F7E-F466-8042-BB0F-C729C251551A}"/>
    <hyperlink ref="C35" r:id="rId141" display="file:///csco:us" xr:uid="{F508038E-D357-0D46-A16C-C3CC7A5C2C17}"/>
    <hyperlink ref="C36" r:id="rId142" display="file:///acn:us" xr:uid="{22686C7E-8A2B-3344-8ABF-4E9F83615277}"/>
    <hyperlink ref="C37" r:id="rId143" display="file:///mrk:us" xr:uid="{8E475377-FF41-7E46-B467-DA51800682B5}"/>
    <hyperlink ref="C38" r:id="rId144" display="file:///now:us" xr:uid="{AF0BE426-88A5-C24D-A96F-595CBEE26E34}"/>
    <hyperlink ref="C39" r:id="rId145" display="file:///bx:us" xr:uid="{C874A42A-5D94-B247-8D39-D34715EE0C4B}"/>
    <hyperlink ref="C40" r:id="rId146" display="file:///ms:us" xr:uid="{62D89FE0-0993-9740-8F76-CB90B83762C7}"/>
    <hyperlink ref="C41" r:id="rId147" display="file:///axp:us" xr:uid="{6FBF4A66-29C2-344D-908C-6A50CE277A7E}"/>
    <hyperlink ref="C42" r:id="rId148" display="file:///tmo:us" xr:uid="{1F0CDE93-38CA-DB48-BFDE-62C016F99C41}"/>
    <hyperlink ref="C43" r:id="rId149" display="file:///abt:us" xr:uid="{8C18727C-8AF1-674A-9CB1-DACFA381B9F5}"/>
    <hyperlink ref="C44" r:id="rId150" display="file:///ge:us" xr:uid="{65CC11C0-E407-414A-95FC-78D78E8F8107}"/>
    <hyperlink ref="C45" r:id="rId151" display="file:///lin:us" xr:uid="{956A8971-C6E3-F341-AE04-AE2A854B7535}"/>
    <hyperlink ref="C46" r:id="rId152" display="file:///isrg:us" xr:uid="{97E9D2FC-A427-C842-9D09-073AB5D92C6B}"/>
    <hyperlink ref="C47" r:id="rId153" display="file:///ibm:us" xr:uid="{8C955B84-BA12-1445-82AC-19BCBAAFC40B}"/>
    <hyperlink ref="C48" r:id="rId154" display="file:///gs:us" xr:uid="{774283F3-9652-2240-95FC-B2B3BF82C2AA}"/>
    <hyperlink ref="C49" r:id="rId155" display="file:///mcd:us" xr:uid="{84E33F99-F6B8-9342-967E-D6FB80A1B2AA}"/>
    <hyperlink ref="C50" r:id="rId156" display="file:///pep:us" xr:uid="{157A2CCD-FFE0-E34A-AA35-EB8D641B40A6}"/>
    <hyperlink ref="C51" r:id="rId157" display="file:///dis:us" xr:uid="{F9776C1D-0171-4A40-BAE1-0D32B2FC9115}"/>
    <hyperlink ref="C52" r:id="rId158" display="file:///amd:us" xr:uid="{9961B8FA-04A3-CC4E-BBCC-058EC4CF80D8}"/>
    <hyperlink ref="C53" r:id="rId159" display="file:///pm:us" xr:uid="{E14285B7-E1C6-264B-9F20-272C047009A4}"/>
    <hyperlink ref="C54" r:id="rId160" display="file:///cat:us" xr:uid="{0D3C65C1-89AF-2145-94C8-AC5EC786E5BD}"/>
    <hyperlink ref="C55" r:id="rId161" display="file:///qcom:us" xr:uid="{D5CB43D9-CC92-154D-BDD8-149CDA506AA1}"/>
    <hyperlink ref="C56" r:id="rId162" display="file:///adbe:us" xr:uid="{67C8FFF3-641E-754F-8284-925E6BE18F99}"/>
    <hyperlink ref="C57" r:id="rId163" display="file:///pltr:us" xr:uid="{4C00C238-2178-234F-A3CD-C238C36C33C0}"/>
    <hyperlink ref="C58" r:id="rId164" display="file:///dhr:us" xr:uid="{F08109C7-A97F-BA4D-9D7A-0129EAF329D7}"/>
    <hyperlink ref="C59" r:id="rId165" display="file:///txn:us" xr:uid="{6B6C896A-D014-7149-A6B8-D578CEA17B3E}"/>
    <hyperlink ref="C60" r:id="rId166" display="file:///intu:us" xr:uid="{72ADAACF-2CEB-194F-ACBE-C84129CEE0A4}"/>
    <hyperlink ref="C61" r:id="rId167" display="file:///rtx:us" xr:uid="{5A0A79A0-0704-2049-9FAF-04D9CDF93DE8}"/>
    <hyperlink ref="C62" r:id="rId168" display="file:///vz:us" xr:uid="{7472EF61-B5F0-6947-B6D8-C72E72BE8CFC}"/>
    <hyperlink ref="C63" r:id="rId169" display="file:///anet:us" xr:uid="{6D549E62-C723-3A40-8411-F37F5E258E72}"/>
    <hyperlink ref="C64" r:id="rId170" display="file:///spgi:us" xr:uid="{9E201983-5463-C84B-BB4B-BC11E3CFC849}"/>
    <hyperlink ref="C65" r:id="rId171" display="file:///t/us" xr:uid="{EED01C7D-FA45-6441-97AC-E106879A4529}"/>
    <hyperlink ref="C66" r:id="rId172" display="file:///bkng:us" xr:uid="{D56458D3-C74E-1E4A-A98C-99A408C8140F}"/>
    <hyperlink ref="C67" r:id="rId173" display="file:///blk:us" xr:uid="{13D0E306-9E1A-1C46-89DF-E658B3392F76}"/>
    <hyperlink ref="C68" r:id="rId174" display="file:///c/us" xr:uid="{CD31ACDF-6944-664A-B07B-A8117C3F3CCD}"/>
    <hyperlink ref="C69" r:id="rId175" display="file:///amat:us" xr:uid="{4025478E-69D1-734E-8F19-CE4731068B68}"/>
    <hyperlink ref="C70" r:id="rId176" display="file:///unp:us" xr:uid="{8FA69AE3-65F6-F343-9720-3C78A1F3B13D}"/>
    <hyperlink ref="C71" r:id="rId177" display="file:///bsx:us" xr:uid="{5542E020-1EBC-6141-9633-5E0B1B234326}"/>
    <hyperlink ref="C72" r:id="rId178" display="file:///syk:us" xr:uid="{D5DFF7F3-8C4E-904C-B50E-538125F2997D}"/>
    <hyperlink ref="C73" r:id="rId179" display="file:///low:us" xr:uid="{0890F966-9603-0245-B0F5-0BC9CFAA81B8}"/>
    <hyperlink ref="C74" r:id="rId180" display="file:///pfe:us" xr:uid="{5C647E2A-B754-4E41-95D0-78D4BEF56895}"/>
    <hyperlink ref="C75" r:id="rId181" display="file:///etn:us" xr:uid="{0901BFCF-6C73-0649-B7C8-1C9BC6101FD2}"/>
    <hyperlink ref="C76" r:id="rId182" display="file:///hon:us" xr:uid="{78D56897-C0F3-D745-A966-489DE4E26492}"/>
    <hyperlink ref="C77" r:id="rId183" display="file:///amgn:us" xr:uid="{037F937A-839A-B74C-BADD-D253B3658B88}"/>
    <hyperlink ref="C78" r:id="rId184" display="file:///kkr:us" xr:uid="{69A1C9BE-8C50-504A-A1A2-A0F98E64DA81}"/>
    <hyperlink ref="C79" r:id="rId185" display="file:///nee:us" xr:uid="{266E4011-6EED-D14C-9D6C-B2180A6ABCF5}"/>
    <hyperlink ref="C80" r:id="rId186" display="file:///schw:us" xr:uid="{3BCB8891-CDE9-164E-BF38-7FAE9AF8EF11}"/>
    <hyperlink ref="C81" r:id="rId187" display="file:///cmcsa:us" xr:uid="{C06A28F3-8B9C-4040-9865-23C8AA7FE38F}"/>
    <hyperlink ref="C82" r:id="rId188" display="file:///uber:us" xr:uid="{417671A2-C4A1-894C-8DD8-FEE69D578431}"/>
    <hyperlink ref="C83" r:id="rId189" display="file:///tjx:us" xr:uid="{F5AC174B-26AC-9C45-9C97-9F843F98A14A}"/>
    <hyperlink ref="C84" r:id="rId190" display="file:///pgr:us" xr:uid="{64A510BC-0769-0C45-936F-0015C5038F68}"/>
    <hyperlink ref="C85" r:id="rId191" display="file:///ba:us" xr:uid="{C8EE9FE5-9655-1B4E-8D9D-B1BE2CFA60F9}"/>
    <hyperlink ref="C86" r:id="rId192" display="file:///cop:us" xr:uid="{84BA789D-0E4D-7940-A78F-2766A2EEE51D}"/>
    <hyperlink ref="C87" r:id="rId193" display="file:///de:us" xr:uid="{9CB55B46-5D4B-C94E-B16B-3E258A460E82}"/>
    <hyperlink ref="C88" r:id="rId194" display="file:///panw:us" xr:uid="{B3725AB1-90F2-A747-B2F2-A966010F530B}"/>
    <hyperlink ref="C89" r:id="rId195" display="file:///bmy:us" xr:uid="{8D6D1983-EEE3-464D-AD9B-373B7FB08921}"/>
    <hyperlink ref="C90" r:id="rId196" display="file:///adp:us" xr:uid="{93F3FF8A-5EB2-4E43-92ED-14D4B295716E}"/>
    <hyperlink ref="C91" r:id="rId197" display="file:///lmt:us" xr:uid="{CE02CCB8-0675-8941-93EB-C55BFF56B832}"/>
    <hyperlink ref="C92" r:id="rId198" display="file:///fisv:us" xr:uid="{55BDEFB8-B4EF-3743-9B98-B3B8F37EEAAF}"/>
    <hyperlink ref="C93" r:id="rId199" display="file:///mdt:us" xr:uid="{E53812F7-8DED-4E44-9D9F-4F4D1DA29B18}"/>
    <hyperlink ref="C94" r:id="rId200" display="file:///gild:us" xr:uid="{98BF6792-1AE1-8D46-97C0-2D1B8DC9F0BC}"/>
    <hyperlink ref="C95" r:id="rId201" display="file:///mu:us" xr:uid="{0A00D74E-A27B-E040-B8BA-DE28929F373C}"/>
    <hyperlink ref="C96" r:id="rId202" display="file:///ups:us" xr:uid="{0AE03424-630D-334A-BEC7-108B773B2D7F}"/>
    <hyperlink ref="C97" r:id="rId203" display="file:///vrtx:us" xr:uid="{77A9CDCC-B81C-4240-931F-01EEDD57767F}"/>
    <hyperlink ref="C98" r:id="rId204" display="file:///nke:us" xr:uid="{0EF93D2B-0907-7E46-9D3C-8BDB1D704ADE}"/>
    <hyperlink ref="C99" r:id="rId205" display="file:///sbux:us" xr:uid="{4750F005-D67B-B849-9E23-418700FD8A75}"/>
    <hyperlink ref="C100" r:id="rId206" display="file:///adi:us" xr:uid="{C5117333-4337-A740-9FAA-D0DA765EEFA0}"/>
    <hyperlink ref="C101" r:id="rId207" display="file:///pld:us" xr:uid="{E6408F05-1B6D-FE49-9B07-AFB44067D174}"/>
    <hyperlink ref="C102" r:id="rId208" display="file:///ceg:us" xr:uid="{A4178366-498B-0940-9C3A-39181113053A}"/>
    <hyperlink ref="C103" r:id="rId209" display="file:///cb:us" xr:uid="{9CC1E20E-DBB8-0645-A7AF-3033B1EB5154}"/>
    <hyperlink ref="C104" r:id="rId210" display="file:///mmc:us" xr:uid="{8E2B8D3B-7AC2-FE43-B1F3-E3B66C252EA3}"/>
    <hyperlink ref="C105" r:id="rId211" display="file:///lrcx:us" xr:uid="{E63B3595-37CA-744B-B8FD-F1D58B4A2643}"/>
    <hyperlink ref="C106" r:id="rId212" display="file:///klac:us" xr:uid="{AB2712A2-74FA-2247-80AA-78BEFBE5629B}"/>
    <hyperlink ref="C107" r:id="rId213" display="file:///pypl:us" xr:uid="{BFE1FEFB-C917-4845-87E1-31CCE5D62707}"/>
    <hyperlink ref="C108" r:id="rId214" display="file:///apo:us" xr:uid="{B64C300D-5FA3-524D-A74D-F8A7ACE55B8B}"/>
    <hyperlink ref="C109" r:id="rId215" display="file:///aph:us" xr:uid="{F26FC760-F3BD-6A41-BE5C-B4F9BABC7369}"/>
    <hyperlink ref="C110" r:id="rId216" display="file:///crwd:us" xr:uid="{DD6BF372-C249-A34D-848B-E61CDAA75998}"/>
    <hyperlink ref="C111" r:id="rId217" display="file:///mo:us" xr:uid="{0DB01103-7039-BD47-A0B3-153F2BA59ABA}"/>
    <hyperlink ref="C112" r:id="rId218" display="file:///shw:us" xr:uid="{B2BC790E-0268-3B4A-8309-25595D0BEB30}"/>
    <hyperlink ref="C113" r:id="rId219" display="file:///antm:us" xr:uid="{061854B2-8CCD-3747-9833-83520333CE0A}"/>
    <hyperlink ref="C114" r:id="rId220" display="file:///tt:us" xr:uid="{7B4929BC-5BF8-D047-BEA7-0CB73A2B9006}"/>
    <hyperlink ref="C115" r:id="rId221" display="file:///eqix:us" xr:uid="{DF0A9DE2-F451-8B49-8DDC-45BAF9E0677B}"/>
    <hyperlink ref="C116" r:id="rId222" display="file:///so:us" xr:uid="{635AD7E5-6502-E64E-9694-E14C62C27371}"/>
    <hyperlink ref="C117" r:id="rId223" display="file:///ice:us" xr:uid="{FB0BD8DE-3849-F140-A57C-4D71E3D5180B}"/>
    <hyperlink ref="C118" r:id="rId224" display="file:///mco:us" xr:uid="{09DF19AF-3222-4C4A-BDE4-18A17B186CAA}"/>
    <hyperlink ref="C119" r:id="rId225" display="file:///intc:us" xr:uid="{BF25FBE0-98BF-174A-86D1-6767544D4899}"/>
    <hyperlink ref="C120" r:id="rId226" display="file:///cdns:us" xr:uid="{CF8571DA-13E5-7B4F-9FC3-DFA884C8C3FD}"/>
    <hyperlink ref="C121" r:id="rId227" display="file:///ph:us" xr:uid="{183F4DBE-5F2D-6E44-BB8C-A063331CA26A}"/>
    <hyperlink ref="C122" r:id="rId228" display="file:///amt:us" xr:uid="{597C7F2A-5450-5C4A-91BF-514C578A8D2F}"/>
    <hyperlink ref="C123" r:id="rId229" display="file:///hca:us" xr:uid="{544E4039-0EF1-834C-9148-D0E43727B6CA}"/>
    <hyperlink ref="C124" r:id="rId230" display="file:///cme:us" xr:uid="{BD72FED4-E028-5543-B955-C7A4D7CBC95E}"/>
    <hyperlink ref="C125" r:id="rId231" display="file:///duk:us" xr:uid="{E9B54774-B4B3-9C4D-989D-28D5F9BA90A4}"/>
    <hyperlink ref="C126" r:id="rId232" display="file:///wm:us" xr:uid="{4F138F0B-746C-5444-8B55-E43FC41432B9}"/>
    <hyperlink ref="C127" r:id="rId233" display="file:///snps:us" xr:uid="{A4E03B44-C3D7-2A4F-9DDC-EA2BE0A3B69F}"/>
    <hyperlink ref="C128" r:id="rId234" display="file:///mmm:us" xr:uid="{8727F473-E57F-A84C-8488-30066C69C2FB}"/>
    <hyperlink ref="C129" r:id="rId235" display="file:///ci:us" xr:uid="{0A33DEC2-AB60-094D-893B-08718CC4DA3E}"/>
    <hyperlink ref="C130" r:id="rId236" display="file:///mar:us" xr:uid="{4F717F87-AF4C-D749-948A-3BAE52047A51}"/>
    <hyperlink ref="C131" r:id="rId237" display="file:///abnb:us" xr:uid="{1E363CCD-F131-AF41-98BC-D9AEBD05F81A}"/>
    <hyperlink ref="C132" r:id="rId238" display="file:///dell:us" xr:uid="{39948A1F-4BB4-7642-AF1C-CC4AFDFFFEA4}"/>
    <hyperlink ref="C133" r:id="rId239" display="file:///ctas:us" xr:uid="{3DB13C61-0F7B-9F40-B9D6-3D45815DBFBA}"/>
    <hyperlink ref="C134" r:id="rId240" display="file:///pnc:us" xr:uid="{F1174786-50D6-4544-A981-03D441B85B79}"/>
    <hyperlink ref="C135" r:id="rId241" display="file:///msi:us" xr:uid="{D9F19DB1-7118-524C-BAE3-53AED81984EB}"/>
    <hyperlink ref="C136" r:id="rId242" display="file:///aon:us" xr:uid="{B9DFD7C6-26D3-1E4A-AD7A-2F487D547BF9}"/>
    <hyperlink ref="C137" r:id="rId243" display="file:///mck:us" xr:uid="{111186B6-4EA3-C14B-9DF6-3D3B98AC0973}"/>
    <hyperlink ref="C138" r:id="rId244" display="file:///cof:us" xr:uid="{C36A5761-3C18-034C-846F-1C838AC31A3D}"/>
    <hyperlink ref="C139" r:id="rId245" display="file:///itw:us" xr:uid="{5ED2F84B-C785-BC49-82B2-7867731F35B2}"/>
    <hyperlink ref="C140" r:id="rId246" display="file:///mdlz:us" xr:uid="{014F4AD1-03CA-324D-9D85-68D27C2FF325}"/>
    <hyperlink ref="C141" r:id="rId247" display="file:///cmg:us" xr:uid="{02B513F5-4484-5541-9182-6420C853DDDC}"/>
    <hyperlink ref="C142" r:id="rId248" display="file:///zts:us" xr:uid="{34A9D2D3-E73B-F847-837A-58306D8469EC}"/>
    <hyperlink ref="C143" r:id="rId249" display="file:///usb:us" xr:uid="{69BACAA7-5303-4648-8779-CF8930E1DFFD}"/>
    <hyperlink ref="C144" r:id="rId250" display="file:///well:us" xr:uid="{A39658CF-3E59-D64A-B3AC-E239AD91DA7D}"/>
    <hyperlink ref="C145" r:id="rId251" display="file:///regn:us" xr:uid="{F828C66B-D4A1-FF4F-B6AF-BED2395DD6C0}"/>
    <hyperlink ref="C146" r:id="rId252" display="file:///noc:us" xr:uid="{CF64CD0C-F6FF-F043-9681-4545DB150503}"/>
    <hyperlink ref="C147" r:id="rId253" display="file:///tdg:us" xr:uid="{5D8BC1D6-6A95-1049-9621-69EBD6D988FB}"/>
    <hyperlink ref="C148" r:id="rId254" display="file:///eog:us" xr:uid="{BE7314B8-45DA-4E49-91FA-87EBC0C5C4EB}"/>
    <hyperlink ref="C149" r:id="rId255" display="file:///emr:us" xr:uid="{F82F49BC-52DE-5B48-94B0-89DD21AB18FB}"/>
    <hyperlink ref="C150" r:id="rId256" display="file:///orly:us" xr:uid="{C6FEFD79-3674-8D46-A168-008C4D725BD1}"/>
    <hyperlink ref="C151" r:id="rId257" display="file:///gd:us" xr:uid="{F366A6D8-7D91-1E4C-A6B4-E38D2E97640E}"/>
    <hyperlink ref="C152" r:id="rId258" display="file:///wmb:us" xr:uid="{0FAA18F4-B194-5B49-B7C3-8970CECD0017}"/>
    <hyperlink ref="C153" r:id="rId259" display="file:///apd:us" xr:uid="{EE6D51AA-982B-2F43-A2C9-308909FF241E}"/>
    <hyperlink ref="C154" r:id="rId260" display="file:///cl:us" xr:uid="{5C9E28C7-A9E1-0D48-87CB-8A3FA2383D00}"/>
    <hyperlink ref="C155" r:id="rId261" display="file:///ajg:us" xr:uid="{FDADA342-FECC-4F40-95A8-2AFA8CA0A7B6}"/>
    <hyperlink ref="C156" r:id="rId262" display="file:///bdx:us" xr:uid="{8C307BDE-36BC-B64E-92F5-D8AA9622D8A0}"/>
    <hyperlink ref="C157" r:id="rId263" display="file:///ecl:us" xr:uid="{469B640B-1728-004D-883C-15D6B9BF67F9}"/>
    <hyperlink ref="C158" r:id="rId264" display="file:///wday:us" xr:uid="{A1C4271A-735A-2C4E-BA5D-C0FF103BD4E9}"/>
    <hyperlink ref="C159" r:id="rId265" display="file:///kmi:us" xr:uid="{629ED46E-FED5-7E4C-B3B8-40295341F331}"/>
    <hyperlink ref="C160" r:id="rId266" display="file:///cvs:us" xr:uid="{A35E4263-C7A8-AA49-A468-2A0E1F9CC19D}"/>
    <hyperlink ref="C161" r:id="rId267" display="file:///rcl:us" xr:uid="{AA22C20F-370F-8B4F-A76D-321B727667B5}"/>
    <hyperlink ref="C162" r:id="rId268" display="file:///rsg:us" xr:uid="{07BF145C-DB9B-B546-A93A-99B344BE3DB4}"/>
    <hyperlink ref="C163" r:id="rId269" display="file:///fdx:us" xr:uid="{BE4473D0-35A7-7442-AC82-97CBF15FE5BA}"/>
    <hyperlink ref="C164" r:id="rId270" display="file:///adsk:us" xr:uid="{078C7E77-F8DB-EC43-99CA-C4FC5222E22F}"/>
    <hyperlink ref="C165" r:id="rId271" display="file:///vst:us" xr:uid="{C2C2FD72-381F-9746-A98F-C2B2DEA8453A}"/>
    <hyperlink ref="C166" r:id="rId272" display="file:///tgt:us" xr:uid="{AD9E6CCF-7FEB-8546-8E44-EF284190DB4A}"/>
    <hyperlink ref="C167" r:id="rId273" display="file:///met:us" xr:uid="{6C26BE8A-39E9-5247-9321-9B814A667676}"/>
    <hyperlink ref="C168" r:id="rId274" display="file:///csx:us" xr:uid="{E9C01AFB-1312-AD48-AD27-96CE795EC894}"/>
    <hyperlink ref="C169" r:id="rId275" display="file:///carr:us" xr:uid="{B04DDAEA-07C1-7847-9D10-83C77B89A87C}"/>
    <hyperlink ref="C170" r:id="rId276" display="file:///hlt:us" xr:uid="{6A70E9B5-D1F8-B34B-87A3-1F6DFA741775}"/>
    <hyperlink ref="C171" r:id="rId277" display="file:///tfc:us" xr:uid="{D81A5CC3-D7DE-7E4F-B4CD-1417ADF99F15}"/>
    <hyperlink ref="C172" r:id="rId278" display="file:///gm:us" xr:uid="{B92FB4EF-F53A-3E4C-A2F4-3E345F08D404}"/>
    <hyperlink ref="C173" r:id="rId279" display="file:///bk:us" xr:uid="{EEEA24D5-7451-2249-BA66-9AF745F249A1}"/>
    <hyperlink ref="C174" r:id="rId280" display="file:///oke:us" xr:uid="{E6BC69CE-22BD-A14B-B0F6-DB9C722430B3}"/>
    <hyperlink ref="C175" r:id="rId281" display="file:///dlr:us" xr:uid="{7AD82B67-E3F6-7047-80CC-8367AF57B49C}"/>
    <hyperlink ref="C176" r:id="rId282" display="file:///slb:us" xr:uid="{80FC5742-2561-8447-9D54-A9B0CB62DFE3}"/>
    <hyperlink ref="C177" r:id="rId283" display="file:///afl:us" xr:uid="{4F26C09A-7E22-8B47-BFA8-748DF2BE04E7}"/>
    <hyperlink ref="C178" r:id="rId284" display="file:///pcar:us" xr:uid="{25252575-E979-B945-8C7B-AFA4914DAD74}"/>
    <hyperlink ref="C179" r:id="rId285" display="file:///nsc:us" xr:uid="{BF2E3A48-20DF-1143-8E63-2D00F727DD4F}"/>
    <hyperlink ref="C180" r:id="rId286" display="file:///rop:us" xr:uid="{DE9254AA-ED26-A043-A16D-52184E00B0D3}"/>
    <hyperlink ref="C181" r:id="rId287" display="file:///spg:us" xr:uid="{77CB6254-67A6-784B-B67E-2BB1EB6144E4}"/>
    <hyperlink ref="C182" r:id="rId288" display="file:///azo:us" xr:uid="{623F53E9-6B45-7541-9BB8-7502B13AD088}"/>
    <hyperlink ref="C183" r:id="rId289" display="file:///jci:us" xr:uid="{630247F3-0DCA-2542-B5F4-819116319D5D}"/>
    <hyperlink ref="C184" r:id="rId290" display="file:///trv:us" xr:uid="{089F351B-CDD2-7847-B255-55EA8C865F61}"/>
    <hyperlink ref="C185" r:id="rId291" display="file:///mpc:us" xr:uid="{025384D4-C58D-AE4C-8A9E-7AF8BB00022E}"/>
    <hyperlink ref="C186" r:id="rId292" display="file:///cprt:us" xr:uid="{73E65FEE-2CE1-5C4F-BBD7-150205DE355D}"/>
    <hyperlink ref="C187" r:id="rId293" display="file:///gww:us" xr:uid="{7A3CBBC5-A93E-0749-B4F9-AE11BAB25AA0}"/>
    <hyperlink ref="C188" r:id="rId294" display="file:///fcx:us" xr:uid="{4FA91340-1B75-2843-8E30-33A4E984C9F6}"/>
    <hyperlink ref="C189" r:id="rId295" display="file:///amp:us" xr:uid="{BD223E58-0BDF-644E-865A-AAD44F2C3D65}"/>
    <hyperlink ref="C190" r:id="rId296" display="file:///nxpi:us" xr:uid="{88424F5B-81BF-254E-9CDE-FF922DA03AAC}"/>
    <hyperlink ref="C191" r:id="rId297" display="file:///uri:us" xr:uid="{F95EA5C8-31DD-1D43-92AB-5D6370727DA8}"/>
    <hyperlink ref="C192" r:id="rId298" display="file:///psx:us" xr:uid="{FB0BAC19-4F1D-314C-ACBF-C85972C4BCA2}"/>
    <hyperlink ref="C193" r:id="rId299" display="file:///hwm:us" xr:uid="{581163E6-10FD-3D4A-8049-8B086BA58076}"/>
    <hyperlink ref="C194" r:id="rId300" display="file:///sre:us" xr:uid="{EC7FCA07-1B8C-F948-988A-363EA9C6EF1A}"/>
    <hyperlink ref="C195" r:id="rId301" display="file:///payx:us" xr:uid="{65A090C7-542A-8040-AC82-55246FE4A5DA}"/>
    <hyperlink ref="C196" r:id="rId302" display="file:///pwr:us" xr:uid="{AF60265A-72C0-6349-9CD3-A1F3B9215060}"/>
    <hyperlink ref="C197" r:id="rId303" display="file:///aep:us" xr:uid="{A9F06194-5FB2-3E4D-BF5B-DEFD855DC41A}"/>
    <hyperlink ref="C198" r:id="rId304" display="file:///psa:us" xr:uid="{56A4C72D-800A-7047-8594-C2C73687063C}"/>
    <hyperlink ref="C199" r:id="rId305" display="file:///chtr:us" xr:uid="{9485F156-0A11-DB4D-A175-B574D6383530}"/>
    <hyperlink ref="C200" r:id="rId306" display="file:///fang:us" xr:uid="{0BFB8CBB-5797-8A44-81DE-984BE9104A78}"/>
    <hyperlink ref="C201" r:id="rId307" display="file:///dfs:us" xr:uid="{201B220C-975B-7745-89C5-752653AE8938}"/>
    <hyperlink ref="C202" r:id="rId308" display="file:///cmi:us" xr:uid="{582CB965-F49B-1B45-B3A9-BD0858A6372B}"/>
    <hyperlink ref="C203" r:id="rId309" display="file:///mnst:us" xr:uid="{E0F17B69-31A6-AD46-90F3-806F570D59B3}"/>
    <hyperlink ref="C204" r:id="rId310" display="file:///rost:us" xr:uid="{18FD3F7F-A1F2-DF41-ADD1-4CBF9AB68439}"/>
    <hyperlink ref="C205" r:id="rId311" display="file:///all:us" xr:uid="{D29F0612-3F72-4741-BB1A-005F61722366}"/>
    <hyperlink ref="C206" r:id="rId312" display="file:///nem:us" xr:uid="{7F556EF7-3D70-414B-9014-AFF8BEF24B77}"/>
    <hyperlink ref="C207" r:id="rId313" display="file:///msci:us" xr:uid="{7120BF7E-6CBE-1441-996D-8AFEB9D4891A}"/>
    <hyperlink ref="C208" r:id="rId314" display="file:///tel:us" xr:uid="{37AAD373-92C7-FE44-A46D-E0DEC10427AE}"/>
    <hyperlink ref="C209" r:id="rId315" display="file:///cor:us" xr:uid="{250A0678-93EC-5447-87C0-6FC5B164555E}"/>
    <hyperlink ref="C210" r:id="rId316" display="file:///trgp:us" xr:uid="{091D5149-8111-074C-B29B-E6A4D11E139E}"/>
    <hyperlink ref="C211" r:id="rId317" display="file:///lulu:us" xr:uid="{CF4D3759-F064-B349-AB1B-6C0B3CE488D1}"/>
    <hyperlink ref="C212" r:id="rId318" display="file:///aaxn:us" xr:uid="{9B40BA57-02FA-9D48-ACB8-63024EC0B816}"/>
    <hyperlink ref="C213" r:id="rId319" display="file:///ndaq:us" xr:uid="{F9C63329-5EC1-AA45-B3D8-F9C905A5DD94}"/>
    <hyperlink ref="C214" r:id="rId320" display="file:///o/us" xr:uid="{D33E09ED-7F9E-F545-864E-C4D996DF21AC}"/>
    <hyperlink ref="C215" r:id="rId321" display="file:///vlo:us" xr:uid="{E1F4857B-100E-EC44-AD95-269F160752DD}"/>
    <hyperlink ref="C216" r:id="rId322" display="file:///aig:us" xr:uid="{EF127A9D-2F7F-934C-90A2-D7CE754A0AC2}"/>
    <hyperlink ref="C217" r:id="rId323" display="file:///dhi:us" xr:uid="{B9237FE0-FCDD-3D4A-ABE3-C320F04FF847}"/>
    <hyperlink ref="C218" r:id="rId324" display="file:///glw:us" xr:uid="{BB7DFB20-B4A4-E943-9D3F-C144794A3BAB}"/>
    <hyperlink ref="C219" r:id="rId325" display="file:///bkr:us" xr:uid="{329253A9-7D64-AA48-A846-6B901795C284}"/>
    <hyperlink ref="C220" r:id="rId326" display="file:///fico:us" xr:uid="{C171205D-FE19-FD43-9F30-08995477D80B}"/>
    <hyperlink ref="C221" r:id="rId327" display="file:///d/us" xr:uid="{FB8E347D-54C3-AD48-BC78-86860C0E4A9D}"/>
    <hyperlink ref="C222" r:id="rId328" display="file:///hes:us" xr:uid="{8FFA275F-6E01-794C-8FAC-82769CB93786}"/>
    <hyperlink ref="C223" r:id="rId329" display="file:///ctva:us" xr:uid="{9DE4C9CE-F8F2-8344-A073-37E300C10970}"/>
    <hyperlink ref="C224" r:id="rId330" display="file:///oxy:us" xr:uid="{A0715A8A-0988-CD42-9D8E-C3F3B218293B}"/>
    <hyperlink ref="C225" r:id="rId331" display="file:///ame:us" xr:uid="{63D0B693-38AB-1C49-8A25-79CBC0B77E8B}"/>
    <hyperlink ref="C226" r:id="rId332" display="file:///peg:us" xr:uid="{E55589D0-86AA-654C-92E5-166D2915ED61}"/>
    <hyperlink ref="C227" r:id="rId333" display="file:///fast:us" xr:uid="{6627E2CE-95E1-B74C-B7F1-A1E4CC450587}"/>
    <hyperlink ref="C228" r:id="rId334" display="file:///dal:us" xr:uid="{6A7D77AB-4529-0342-969B-34C22FDA9FFC}"/>
    <hyperlink ref="C229" r:id="rId335" display="file:///a/us" xr:uid="{21F2B726-AB93-DF4F-9DA6-7B1F4C5C4206}"/>
    <hyperlink ref="C230" r:id="rId336" display="file:///kdp:us" xr:uid="{653BF123-4BF7-B14F-B39A-7EA1CB244C5A}"/>
    <hyperlink ref="C231" r:id="rId337" display="file:///cbre:us" xr:uid="{99CD6493-3E76-D547-A816-1D59111AFB9A}"/>
    <hyperlink ref="C232" r:id="rId338" display="file:///kmb:us" xr:uid="{2F78EC34-EE03-864F-9BD5-FE3544EC7F9A}"/>
    <hyperlink ref="C233" r:id="rId339" display="file:///fis:us" xr:uid="{36380D8D-D1CC-6840-AD57-0CB2AD753DAE}"/>
    <hyperlink ref="C234" r:id="rId340" display="file:///kr:us" xr:uid="{35BD1210-5B0C-2F43-9655-866C4F2FC882}"/>
    <hyperlink ref="C235" r:id="rId341" display="file:///pru:us" xr:uid="{B6CD6F40-F766-444B-AE86-F9CD9DC0656F}"/>
    <hyperlink ref="C236" r:id="rId342" display="file:///lhx:us" xr:uid="{689B9A3B-73C3-2446-B00D-C0A2322D9CEC}"/>
    <hyperlink ref="C237" r:id="rId343" display="file:///odfl:us" xr:uid="{8D0FB398-8EF8-484A-8947-81ED3D7F9155}"/>
    <hyperlink ref="C238" r:id="rId344" display="file:///grmn:us" xr:uid="{9EE9358E-9255-544A-909E-FD407FBFA5D8}"/>
    <hyperlink ref="C239" r:id="rId345" display="file:///it:us" xr:uid="{B6F2655A-D9A8-034F-87D8-3938A468F832}"/>
    <hyperlink ref="C240" r:id="rId346" display="file:///ew:us" xr:uid="{984F8BB2-A68A-684D-9A5C-B833978911B0}"/>
    <hyperlink ref="C241" r:id="rId347" display="file:///f/us" xr:uid="{3B586FC3-BDC0-1240-A28E-02D8D8289BBE}"/>
    <hyperlink ref="C242" r:id="rId348" display="file:///gehc:us" xr:uid="{9E19D682-09B9-E744-823B-6A2F6E62EB60}"/>
    <hyperlink ref="C243" r:id="rId349" display="file:///vrsk:us" xr:uid="{8DC4423A-A23C-B645-9A4E-2577DA380EEA}"/>
    <hyperlink ref="C244" r:id="rId350" display="file:///ctsh:us" xr:uid="{35717048-A90F-864D-9BBC-4411FE9AB1C6}"/>
    <hyperlink ref="C245" r:id="rId351" display="file:///exc:us" xr:uid="{4A5825F8-CEB1-EC44-A68C-741ADF5A7C5D}"/>
    <hyperlink ref="C246" r:id="rId352" display="file:///otis:us" xr:uid="{78E15D4C-5799-1040-B7AD-E07D82C79D36}"/>
    <hyperlink ref="C247" r:id="rId353" display="file:///cci:us" xr:uid="{ED5050E1-3556-5B45-9DA8-D58B2B04E959}"/>
    <hyperlink ref="C248" r:id="rId354" display="file:///ir:us" xr:uid="{4DBDB58E-C306-8D48-A5B1-66E7A773C7DE}"/>
    <hyperlink ref="C249" r:id="rId355" display="file:///iqv:us" xr:uid="{1BA51B61-DB9A-0143-9F68-3C95B0417C6F}"/>
    <hyperlink ref="C250" r:id="rId356" display="file:///wab:us" xr:uid="{12CAF941-4201-A041-BCB0-6647A1620E2D}"/>
    <hyperlink ref="C251" r:id="rId357" display="file:///syy:us" xr:uid="{6205319B-9932-1843-B2F3-78E08F38C203}"/>
    <hyperlink ref="C252" r:id="rId358" display="file:///xel:us" xr:uid="{EA25D171-311B-BF4E-9EA4-8B8826E73B52}"/>
    <hyperlink ref="C253" r:id="rId359" display="file:///rmd:us" xr:uid="{61BBF824-2AE3-C54B-822B-8EB8B545BDC1}"/>
    <hyperlink ref="C254" r:id="rId360" display="file:///vmc:us" xr:uid="{658E43A7-5C37-C143-994A-403A4F3E27B4}"/>
    <hyperlink ref="C255" r:id="rId361" display="file:///idxx:us" xr:uid="{35C50EF3-E059-3541-AC10-73FB9635534A}"/>
    <hyperlink ref="C256" r:id="rId362" display="file:///yum:us" xr:uid="{DFECC2D8-3DB4-A64C-A78E-E51203D19363}"/>
    <hyperlink ref="C257" r:id="rId363" display="file:///rjf:us" xr:uid="{B5E99036-F8D3-9C4A-B39C-6966C4FFCCE0}"/>
    <hyperlink ref="C258" r:id="rId364" display="file:///khc:us" xr:uid="{52D518CD-5ED1-484C-BFAB-EF6D5D48911D}"/>
    <hyperlink ref="C259" r:id="rId365" display="file:///hum:us" xr:uid="{2E4688ED-BA5D-5B43-A5C7-C447E468BEDC}"/>
    <hyperlink ref="C260" r:id="rId366" display="file:///etr:us" xr:uid="{F097A5BC-00A9-4B4A-9B69-DA09DDDC44C7}"/>
    <hyperlink ref="C261" r:id="rId367" display="file:///acgl:us" xr:uid="{84CF5A1B-A8C0-BD47-8D45-2F29F2C70554}"/>
    <hyperlink ref="C262" r:id="rId368" display="file:///pcg:us" xr:uid="{CEB82B1C-CB2E-0047-A90E-05F649D2333E}"/>
    <hyperlink ref="C263" r:id="rId369" display="file:///ual:us" xr:uid="{A9B80B8B-4C54-7340-8592-48F2D14C5A1B}"/>
    <hyperlink ref="C264" r:id="rId370" display="file:///dxcm:us" xr:uid="{A85AD52B-9FC6-6C45-B9A2-7830217E43CA}"/>
    <hyperlink ref="C265" r:id="rId371" display="file:///mlm:us" xr:uid="{A88BDFDB-6404-8843-9E92-B0333A7FF6A5}"/>
    <hyperlink ref="C266" r:id="rId372" display="file:///gis:us" xr:uid="{3E9C2308-224C-2B41-AB46-F2380BE525A3}"/>
    <hyperlink ref="C267" r:id="rId373" display="file:///mpwr:us" xr:uid="{6465E838-7DB8-9C46-A3C8-591D4B05CF36}"/>
    <hyperlink ref="C268" r:id="rId374" display="file:///stz:us" xr:uid="{BEB43D5C-16A2-1F43-907D-FF67D6BF8AD9}"/>
    <hyperlink ref="C269" r:id="rId375" display="file:///efx:us" xr:uid="{4E44A0C4-97EC-2A4D-9FFB-F5732E2DE538}"/>
    <hyperlink ref="C270" r:id="rId376" display="file:///deck:us" xr:uid="{6B0CB30F-58F0-8641-ADBF-9CB62B6E54D4}"/>
    <hyperlink ref="C271" r:id="rId377" display="file:///hig:us" xr:uid="{AD895980-1BD1-4C4C-A735-44CE922BC2DC}"/>
    <hyperlink ref="C272" r:id="rId378" display="file:///rok:us" xr:uid="{CBE6D4F5-1623-694F-8A85-F9464CE91218}"/>
    <hyperlink ref="C273" r:id="rId379" display="file:///mtb:us" xr:uid="{FDCE0046-58A7-0E4F-84D2-A286B0D11992}"/>
    <hyperlink ref="C274" r:id="rId380" display="file:///wltw:us" xr:uid="{2D3BE950-CC57-B147-A9EF-B0BD7F4F98C4}"/>
    <hyperlink ref="C275" r:id="rId381" display="file:///len:us" xr:uid="{FEEF1DEB-3FF5-4948-A40E-2E01D636943E}"/>
    <hyperlink ref="C276" r:id="rId382" display="file:///dd:us" xr:uid="{BA946E33-2C2B-264B-80BB-9755AB1306E5}"/>
    <hyperlink ref="C277" r:id="rId383" display="file:///cnc:us" xr:uid="{6E64D52E-1347-5741-845C-C275E895353F}"/>
    <hyperlink ref="C278" r:id="rId384" display="file:///irm:us" xr:uid="{56C11061-C550-574C-95D2-F0BE286A8C0E}"/>
    <hyperlink ref="C279" r:id="rId385" display="file:///lvs:us" xr:uid="{5D3740DD-6234-F144-9C03-A06DF0D32FE7}"/>
    <hyperlink ref="C280" r:id="rId386" display="file:///hpq:us" xr:uid="{797C0D4F-7663-F344-A613-906269D0DDD9}"/>
    <hyperlink ref="C281" r:id="rId387" display="file:///tpl:us" xr:uid="{221BAC9C-3B1A-D940-9888-29CA99131F07}"/>
    <hyperlink ref="C282" r:id="rId388" display="file:///lyv:us" xr:uid="{BB11C626-1E7B-9145-9E0E-A3DE309D233E}"/>
    <hyperlink ref="C283" r:id="rId389" display="file:///exr:us" xr:uid="{04706507-1CBC-F045-9E21-428BF054853F}"/>
    <hyperlink ref="C284" r:id="rId390" display="file:///ed:us" xr:uid="{683A089F-CE25-3C4F-A99C-97B0638243CB}"/>
    <hyperlink ref="C285" r:id="rId391" display="file:///eqt:us" xr:uid="{7A07CCD8-6EA9-234B-8F61-8FEC9779548E}"/>
    <hyperlink ref="C286" r:id="rId392" display="file:///hpe:us" xr:uid="{9C4DAC67-CDBC-3E4F-9038-A305AA29A212}"/>
    <hyperlink ref="C287" r:id="rId393" display="file:///anss:us" xr:uid="{3AA3F392-B7D2-5E45-8FCB-277CE520CFC5}"/>
    <hyperlink ref="C288" r:id="rId394" display="file:///cah:us" xr:uid="{990BB2B3-2B14-C441-BEEA-720DE4975F49}"/>
    <hyperlink ref="C289" r:id="rId395" display="file:///ttwo:us" xr:uid="{F7976640-9D77-4E4A-AA4B-A6C057C3F64D}"/>
    <hyperlink ref="C290" r:id="rId396" display="file:///ebay:us" xr:uid="{92B19FA6-439A-A447-A0DC-EB99786BB5FD}"/>
    <hyperlink ref="C291" r:id="rId397" display="file:///tsco:us" xr:uid="{D8973037-DDCE-2743-A9D9-0E02507B5B70}"/>
    <hyperlink ref="C292" r:id="rId398" display="file:///wec:us" xr:uid="{93AFE799-0154-D147-97E4-D5492BC098F6}"/>
    <hyperlink ref="C293" r:id="rId399" display="file:///mchp:us" xr:uid="{D9B8AA5A-1EEB-384D-9C95-B55AFD74C428}"/>
    <hyperlink ref="C294" r:id="rId400" display="file:///hsy:us" xr:uid="{99FCB422-B699-3B4C-BBB9-35C15838389B}"/>
    <hyperlink ref="C295" r:id="rId401" display="file:///ea:us" xr:uid="{498EA140-6AE0-3344-BFD3-FCA5CBE0E075}"/>
    <hyperlink ref="C296" r:id="rId402" display="file:///vici:us" xr:uid="{601BA9CB-C994-3942-A75C-1085BFE82E7D}"/>
    <hyperlink ref="C297" r:id="rId403" display="file:///csgp:us" xr:uid="{06C41978-1A7F-E64F-B9AA-850722DFACB0}"/>
    <hyperlink ref="C298" r:id="rId404" display="file:///bro:us" xr:uid="{25C38F91-5C0A-594E-B6C1-A6A1ED7F20E3}"/>
    <hyperlink ref="C299" r:id="rId405" display="file:///avb:us" xr:uid="{9984E7FD-88C3-4A4B-8B80-D5BB08F6E3C2}"/>
    <hyperlink ref="C300" r:id="rId406" display="file:///keys:us" xr:uid="{0714C14A-3BAF-894D-A06F-F0D71FF5E570}"/>
    <hyperlink ref="C301" r:id="rId407" display="file:///stt:us" xr:uid="{E69EE2C1-F3D3-6A4A-9CAA-67E1F6DFB0F2}"/>
    <hyperlink ref="C302" r:id="rId408" display="file:///fitb:us" xr:uid="{92771D38-82D6-FD44-94D0-B70033866222}"/>
    <hyperlink ref="C303" r:id="rId409" display="file:///xyl:us" xr:uid="{F029B5F7-2CE1-8446-ADFD-4CCA70BC46A4}"/>
    <hyperlink ref="C304" r:id="rId410" display="file:///ccl:us" xr:uid="{F517479F-EC1F-9949-A184-2C73EECD6D13}"/>
    <hyperlink ref="C305" r:id="rId411" display="file:///nue:us" xr:uid="{8FE84758-10DF-9E44-B525-CC74DE01FCA7}"/>
    <hyperlink ref="C306" r:id="rId412" display="file:///ppg:us" xr:uid="{3D89D2B0-2095-AA42-B642-196908FC7E37}"/>
    <hyperlink ref="C307" r:id="rId413" display="file:///gddy:us" xr:uid="{E3CCDFEB-2B0C-0545-9116-B2566C7C40D0}"/>
    <hyperlink ref="C308" r:id="rId414" display="file:///dow:us" xr:uid="{998A2C38-ABAB-FC4E-9E02-9A5E8C2EC6C8}"/>
    <hyperlink ref="C309" r:id="rId415" display="file:///el:us" xr:uid="{85436B09-ADB2-CC44-95DC-1CCBD233F63C}"/>
    <hyperlink ref="C310" r:id="rId416" display="file:///mtd:us" xr:uid="{AB7DFA45-A308-B54A-B3E7-2A50002D605C}"/>
    <hyperlink ref="C311" r:id="rId417" display="file:///syf:us" xr:uid="{70E85E30-FCB9-104E-9DA0-ED42EF51EE11}"/>
    <hyperlink ref="C312" r:id="rId418" display="file:///ftv:us" xr:uid="{8C95FB13-A5C2-8244-888B-50B7E067E195}"/>
    <hyperlink ref="C313" r:id="rId419" display="file:///br:us" xr:uid="{3CD621DC-3007-6248-8C4D-7BC43E5FF194}"/>
    <hyperlink ref="C314" r:id="rId420" display="file:///gpn:us" xr:uid="{999B97C8-6574-9C4C-A933-132E2BDCF2E7}"/>
    <hyperlink ref="C315" r:id="rId421" display="file:///dov:us" xr:uid="{3453BA29-C5D5-C045-A1CF-02ACCFD9EDFC}"/>
    <hyperlink ref="C316" r:id="rId422" display="file:///nvr:us" xr:uid="{4DA43064-A647-6643-951D-769028AB14F5}"/>
    <hyperlink ref="C317" r:id="rId423" display="file:///flt:us" xr:uid="{75E3010D-E022-E746-A7F4-3C837AAE4866}"/>
    <hyperlink ref="C318" r:id="rId424" display="file:///cdw:us" xr:uid="{864191DC-3E0E-0741-80E7-89EA52FCD2D5}"/>
    <hyperlink ref="C319" r:id="rId425" display="file:///ntap:us" xr:uid="{5AEF84FD-046B-3941-A990-88AD6DE3E392}"/>
    <hyperlink ref="C320" r:id="rId426" display="file:///chd:us" xr:uid="{7B70B3E6-21BD-BD4E-958D-ACC46201675F}"/>
    <hyperlink ref="C321" r:id="rId427" display="file:///eqr:us" xr:uid="{7C64B739-3C29-E74A-9121-C17ADEE2B5A2}"/>
    <hyperlink ref="C322" r:id="rId428" display="file:///vlto:us" xr:uid="{C23179F5-C4D8-B144-8DF3-54CF5BE5C63C}"/>
    <hyperlink ref="C323" r:id="rId429" display="file:///trow:us" xr:uid="{14C1F14B-4035-4D46-9656-407E0FD61869}"/>
    <hyperlink ref="C324" r:id="rId430" display="file:///disca:us" xr:uid="{B512F85E-BAC9-2E44-B7AB-1495AA0D6299}"/>
    <hyperlink ref="C325" r:id="rId431" display="file:///tyl:us" xr:uid="{367AE636-4E18-4640-981E-29363073A136}"/>
    <hyperlink ref="C326" r:id="rId432" display="file:///wst:us" xr:uid="{9E45A180-E3D0-034C-BDAD-26FCFEFBC590}"/>
    <hyperlink ref="C327" r:id="rId433" display="file:///lyb:us" xr:uid="{785840A3-99C6-474B-AE72-9222AE7942F2}"/>
    <hyperlink ref="C328" r:id="rId434" display="file:///hban:us" xr:uid="{FCF59F82-641C-274A-B4F0-6D0BD03A3CE9}"/>
    <hyperlink ref="C329" r:id="rId435" display="file:///aee:us" xr:uid="{F57A7A7E-E9D1-164E-9F60-C7E0E21A495A}"/>
    <hyperlink ref="C330" r:id="rId436" display="file:///hal:us" xr:uid="{DC9E4304-A637-884C-AE5D-766694520BD6}"/>
    <hyperlink ref="C331" r:id="rId437" display="file:///dte:us" xr:uid="{E44F75B6-F6F9-1441-A0D6-FCE4A8720FEB}"/>
    <hyperlink ref="C332" r:id="rId438" display="file:///phm:us" xr:uid="{86355176-37FC-5C4F-A12D-8B200350C523}"/>
    <hyperlink ref="C333" r:id="rId439" display="file:///hubb:us" xr:uid="{EBA40E52-62CA-A34E-8683-7219862DBA2E}"/>
    <hyperlink ref="C334" r:id="rId440" display="file:///wat:us" xr:uid="{FCFE3321-16F0-A949-AB41-FE6E243C23EC}"/>
    <hyperlink ref="C335" r:id="rId441" display="file:///tdy:us" xr:uid="{43CECC45-5B8B-9145-B7E5-99AF772BCF13}"/>
    <hyperlink ref="C336" r:id="rId442" display="file:///ppl:us" xr:uid="{093D2145-AD89-0D45-9A62-01A4D3904542}"/>
    <hyperlink ref="C337" r:id="rId443" display="file:///adm:us" xr:uid="{521B2312-6786-2347-86EF-00BA5B6F2943}"/>
    <hyperlink ref="C338" r:id="rId444" display="file:///vtr:us" xr:uid="{03B29B57-DB08-2040-9C1A-5A1DD4C01705}"/>
    <hyperlink ref="C339" r:id="rId445" display="file:///awk:us" xr:uid="{7BB641AE-4AB7-5843-98C5-9544AB00F426}"/>
    <hyperlink ref="C340" r:id="rId446" display="file:///lii:us" xr:uid="{92E0C4FA-0398-0245-8319-BDA4B451D65E}"/>
    <hyperlink ref="C341" r:id="rId447" display="file:///nrg:us" xr:uid="{9BAE805D-AE99-7D44-A2AE-58D86D66FB70}"/>
    <hyperlink ref="C342" r:id="rId448" display="file:///rol:us" xr:uid="{F23B6BB3-8B78-744B-8BF1-40356EBABCCE}"/>
    <hyperlink ref="C343" r:id="rId449" display="file:///dvn:us" xr:uid="{73560804-8012-674D-96EC-63A78B425A13}"/>
    <hyperlink ref="C344" r:id="rId450" display="file:///on:us" xr:uid="{A8828389-D2F6-9444-8EAF-9F92963B7DBD}"/>
    <hyperlink ref="C345" r:id="rId451" display="file:///zbh:us" xr:uid="{31ADAC83-2252-2F44-AC00-E7AF099F3FAB}"/>
    <hyperlink ref="C346" r:id="rId452" display="file:///stx:us" xr:uid="{9A5C1973-EF86-7A49-B857-F62BF32C7E82}"/>
    <hyperlink ref="C347" r:id="rId453" display="file:///ptc:us" xr:uid="{68E2AC1A-3D0D-5B47-804B-F8AB609F3A20}"/>
    <hyperlink ref="C348" r:id="rId454" display="file:///eix:us" xr:uid="{B98DD36D-935A-4249-81F9-F043E3266BBE}"/>
    <hyperlink ref="C349" r:id="rId455" display="file:///wdc:us" xr:uid="{0049B2E7-872B-D94C-932D-1D3F96ABC210}"/>
    <hyperlink ref="C350" r:id="rId456" display="file:///fe:us" xr:uid="{23B45DEF-AD32-8F43-A4C8-74053ADBBB26}"/>
    <hyperlink ref="C351" r:id="rId457" display="file:///rf:us" xr:uid="{E5C9764A-3A86-C44B-B159-CDE2BF37C60A}"/>
    <hyperlink ref="C352" r:id="rId458" display="file:///expe:us" xr:uid="{8E150952-F06B-B84E-9A61-76244304FDBE}"/>
    <hyperlink ref="C353" r:id="rId459" display="file:///ntrs:us" xr:uid="{99FEB703-B2F7-734E-B133-D7F9D86C290A}"/>
    <hyperlink ref="C354" r:id="rId460" display="file:///iff:us" xr:uid="{BB63FAB8-12D6-3F40-BF14-1F8302DCDD8D}"/>
    <hyperlink ref="C355" r:id="rId461" display="file:///jbl:us" xr:uid="{3E5BB3DC-3F05-D74E-9A68-60449D9B1316}"/>
    <hyperlink ref="C356" r:id="rId462" display="file:///wy:us" xr:uid="{1C2FDBDC-9C31-ED47-B241-9853F431C6E7}"/>
    <hyperlink ref="C357" r:id="rId463" display="file:///dri:us" xr:uid="{C65C234D-1B83-A540-9681-68F36403FA39}"/>
    <hyperlink ref="C358" r:id="rId464" display="file:///ato:us" xr:uid="{002B43B2-F6E9-BF41-8D34-CE9265C25304}"/>
    <hyperlink ref="C359" r:id="rId465" display="file:///zbra:us" xr:uid="{0539AC9D-F112-574C-8DD1-348F3EA65DD6}"/>
    <hyperlink ref="C360" r:id="rId466" display="file:///ste:us" xr:uid="{4E00F740-BB0A-5046-968F-B819FE4787EC}"/>
    <hyperlink ref="C361" r:id="rId467" display="file:///ctra:us" xr:uid="{7E9E13CB-C081-B645-A955-091EC68304FA}"/>
    <hyperlink ref="C362" r:id="rId468" display="file:///cinf:us" xr:uid="{5C265892-0056-9C4F-BB01-BFEFBF826932}"/>
    <hyperlink ref="C363" r:id="rId469" display="file:///pkg:us" xr:uid="{6CD60B03-9A32-8346-B5B4-0FF02138AD7E}"/>
    <hyperlink ref="C364" r:id="rId470" display="file:///sbac:us" xr:uid="{18885C8D-6061-AE42-9807-D1F828941207}"/>
    <hyperlink ref="C365" r:id="rId471" display="file:///cnp:us" xr:uid="{F59B755B-7B29-534F-A36D-124C793B879B}"/>
    <hyperlink ref="C366" r:id="rId472" display="file:///cboe:us" xr:uid="{EC847D18-48E4-A74C-80BD-5BDCD2755579}"/>
    <hyperlink ref="C367" r:id="rId473" display="file:///vrsn:us" xr:uid="{FA623346-4DD7-F545-B698-8899BB73C538}"/>
    <hyperlink ref="C368" r:id="rId474" display="file:///cfg:us" xr:uid="{47095AB5-1FB6-7749-B9B8-834CF31C4240}"/>
    <hyperlink ref="C369" r:id="rId475" display="file:///biib:us" xr:uid="{FBA93E7D-1A1D-7042-97DA-6923FD418FBE}"/>
    <hyperlink ref="C370" r:id="rId476" display="file:///es:us" xr:uid="{CFE9F745-E624-114B-9A90-4362AA7B8E61}"/>
    <hyperlink ref="C371" r:id="rId477" display="file:///ip:us" xr:uid="{9262DB78-FD17-A14A-A2CB-545D45ACA6CD}"/>
    <hyperlink ref="C372" r:id="rId478" display="file:///ulta:us" xr:uid="{2464EC51-0ED7-EE43-986F-CF34D150D5A5}"/>
    <hyperlink ref="C373" r:id="rId479" display="file:///ldos:us" xr:uid="{05AACC5F-B419-4D48-8A41-049687B78924}"/>
    <hyperlink ref="C374" r:id="rId480" display="file:///tsn:us" xr:uid="{E275BB3D-FD35-6E45-A952-FB0B91724D26}"/>
    <hyperlink ref="C375" r:id="rId481" display="file:///clx:us" xr:uid="{02DEBFEA-E902-074E-AB0C-58715B86C4AF}"/>
    <hyperlink ref="C376" r:id="rId482" display="file:///cms:us" xr:uid="{2758C81E-C24F-AC4E-8D32-8A0C02E0B351}"/>
    <hyperlink ref="C377" r:id="rId483" display="file:///erie:us" xr:uid="{04B2D5C1-B9FE-0346-A184-44D8039146FF}"/>
    <hyperlink ref="C378" r:id="rId484" display="file:///stld:us" xr:uid="{6001C1F5-E3E7-7F43-A89B-785EF5C36069}"/>
    <hyperlink ref="C379" r:id="rId485" display="file:///podd:us" xr:uid="{C445FA4A-74A3-5441-9F6E-A7F6452F0EDB}"/>
    <hyperlink ref="C380" r:id="rId486" display="file:///bldr:us" xr:uid="{14E0650C-71CB-E14B-A747-0C2CFE114C64}"/>
    <hyperlink ref="C381" r:id="rId487" display="file:///pfg:us" xr:uid="{F9093F0C-A722-044A-A6E1-4113B4E96C00}"/>
    <hyperlink ref="C382" r:id="rId488" display="file:///coo:us" xr:uid="{661B0080-B63B-224B-A5C9-75A98C3CFAE8}"/>
    <hyperlink ref="C383" r:id="rId489" display="file:///luv:us" xr:uid="{86F53BAB-E80D-884C-BC68-BA32136FED17}"/>
    <hyperlink ref="C384" r:id="rId490" display="file:///trmb:us" xr:uid="{D43E19D2-3B59-9943-B53B-D6820272369A}"/>
    <hyperlink ref="C385" r:id="rId491" display="file:///mkc:us" xr:uid="{AF318760-7A9D-E74C-B012-F302E2D4109A}"/>
    <hyperlink ref="C386" r:id="rId492" display="file:///l/us" xr:uid="{2A0517DF-5205-904E-BA42-7A34ECB18D12}"/>
    <hyperlink ref="C387" r:id="rId493" display="file:///invh:us" xr:uid="{100BFBC3-3659-E74D-8B14-EB186759F354}"/>
    <hyperlink ref="C388" r:id="rId494" display="file:///sna:us" xr:uid="{8CB72523-77E1-EB48-88BD-89F2E55656E1}"/>
    <hyperlink ref="C389" r:id="rId495" display="file:///bby:us" xr:uid="{C5411B57-3ED3-F941-8572-4237BA34277B}"/>
    <hyperlink ref="C390" r:id="rId496" display="file:///fslr:us" xr:uid="{076F65F5-D521-6549-8934-44D35257B595}"/>
    <hyperlink ref="C391" r:id="rId497" display="file:///moh:us" xr:uid="{208E749C-0281-9F4A-8347-9CEF57D196BC}"/>
    <hyperlink ref="C392" r:id="rId498" display="file:///jec:us" xr:uid="{39E033BA-8DF4-904B-B320-C3A03B4C4AE0}"/>
    <hyperlink ref="C393" r:id="rId499" display="file:///ess:us" xr:uid="{A06386A3-8355-614E-8AAD-CB6E8E51F200}"/>
    <hyperlink ref="C394" r:id="rId500" display="file:///fds:us" xr:uid="{745606A1-B014-F549-9D8D-144A7A8A7E84}"/>
    <hyperlink ref="C395" r:id="rId501" display="file:///are:us" xr:uid="{EC233D56-FB50-7743-B43B-5CE740BC7612}"/>
    <hyperlink ref="C396" r:id="rId502" display="file:///jbht:us" xr:uid="{E7B52A38-9244-FB47-944B-6B1B58FA019F}"/>
    <hyperlink ref="C397" r:id="rId503" display="file:///symc:us" xr:uid="{FB8C9016-96BF-024C-AAA3-240CA7A3625A}"/>
    <hyperlink ref="C398" r:id="rId504" display="file:///mas:us" xr:uid="{10A95408-CBF5-F44E-934D-01FAA7A44B2C}"/>
    <hyperlink ref="C399" r:id="rId505" display="file:///pnr:us" xr:uid="{0A745C71-7900-EB43-B9C0-FDD080E433E7}"/>
    <hyperlink ref="C400" r:id="rId506" display="file:///algn:us" xr:uid="{244DADD9-6681-DA4E-ABF4-B4993D8102D6}"/>
    <hyperlink ref="C401" r:id="rId507" display="file:///omc:us" xr:uid="{AB0C7D98-7BF3-B248-A65B-A00405351713}"/>
    <hyperlink ref="C402" r:id="rId508" display="file:///maa:us" xr:uid="{2E527759-A03D-BC41-B0E3-D17AF35F11B0}"/>
    <hyperlink ref="C403" r:id="rId509" display="file:///dgx:us" xr:uid="{01AD907B-3906-0A49-9CDA-1C1E30643074}"/>
    <hyperlink ref="C404" r:id="rId510" display="file:///tpr:us" xr:uid="{5DA9B4E1-6291-754B-93EB-9A5AFF055AE8}"/>
    <hyperlink ref="C405" r:id="rId511" display="file:///ni:us" xr:uid="{A7645C41-112C-E848-9ECB-538326ABDDD9}"/>
    <hyperlink ref="C406" r:id="rId512" display="file:///hrl:us" xr:uid="{19FE46CF-B356-D941-9A51-3955B9CDE0CB}"/>
    <hyperlink ref="C407" r:id="rId513" display="file:///iex:us" xr:uid="{FD2DEED7-A4AC-8B42-9239-EBA89098D89B}"/>
    <hyperlink ref="C408" r:id="rId514" display="file:///holx:us" xr:uid="{A852830D-8CFA-FF40-98A9-9D8BAFEF85EE}"/>
    <hyperlink ref="C409" r:id="rId515" display="file:///bll:us" xr:uid="{3383C889-DE8B-E04C-A915-C691D5A2491C}"/>
    <hyperlink ref="C410" r:id="rId516" display="file:///key:us" xr:uid="{71243183-EAEC-C44C-BB0A-C2F5D709A02D}"/>
    <hyperlink ref="C411" r:id="rId517" display="file:///bax:us" xr:uid="{D8FF7C83-1D3D-714F-A706-0B808336A9D6}"/>
    <hyperlink ref="C412" r:id="rId518" display="file:///rl:us" xr:uid="{97A55B91-889D-204C-82A1-68BA3049117C}"/>
    <hyperlink ref="C413" r:id="rId519" display="file:///gpc:us" xr:uid="{5E68FD8B-335C-7741-BCDA-DE3DE7689ABB}"/>
    <hyperlink ref="C414" r:id="rId520" display="file:///incy:us" xr:uid="{82BA5318-1339-384D-9685-EA6F8A7D0024}"/>
    <hyperlink ref="C415" r:id="rId521" display="file:///mrna:us" xr:uid="{92E2AB0C-504C-4646-AD6C-9F30EDABE1B8}"/>
    <hyperlink ref="C416" r:id="rId522" display="file:///re:us" xr:uid="{9FAAC6DF-9639-534A-80AB-F4BBE352DEFC}"/>
    <hyperlink ref="C417" r:id="rId523" display="file:///expd:us" xr:uid="{F1E0195A-699A-2544-B390-58F87869202F}"/>
    <hyperlink ref="C418" r:id="rId524" display="file:///ffiv:us" xr:uid="{20E3BEDF-7E97-E04E-BE7E-09F39F5E1AAD}"/>
    <hyperlink ref="C419" r:id="rId525" display="file:///dg:us" xr:uid="{9AF805C9-CDE9-9D46-B054-F15FD71C8908}"/>
    <hyperlink ref="C420" r:id="rId526" display="file:///avy:us" xr:uid="{0C2ED7A6-F480-B145-AA33-E8F5DCDFC7CA}"/>
    <hyperlink ref="C421" r:id="rId527" display="file:///cf:us" xr:uid="{5F1FA206-2DF7-3E4B-B975-06FC1487C147}"/>
    <hyperlink ref="C422" r:id="rId528" display="file:///dpz:us" xr:uid="{12174FED-97AB-2741-8ECD-D07A848D39B6}"/>
    <hyperlink ref="C423" r:id="rId529" display="file:///pki:us" xr:uid="{FAA4CE16-A63B-7D49-920E-B29905050EB6}"/>
    <hyperlink ref="C424" r:id="rId530" display="file:///dltr:us" xr:uid="{8988A8F1-1CFF-004E-B8E2-68671A597F14}"/>
    <hyperlink ref="C425" r:id="rId531" display="file:///kim:us" xr:uid="{CC527F7B-5196-144E-987E-333D60A45C04}"/>
    <hyperlink ref="C426" r:id="rId532" display="file:///lnt:us" xr:uid="{739CCFED-5205-7E40-BF7D-20E75361A9CB}"/>
    <hyperlink ref="C427" r:id="rId533" display="file:///txt:us" xr:uid="{22CD5180-A4EB-6D40-8F28-F91F065B64F0}"/>
    <hyperlink ref="C428" r:id="rId534" display="file:///aptv:us" xr:uid="{F138549C-4F7A-2447-B311-8FB2068A577C}"/>
    <hyperlink ref="C429" r:id="rId535" display="file:///swks:us" xr:uid="{263FDF37-E1C9-774C-B968-8548062A07B9}"/>
    <hyperlink ref="C430" r:id="rId536" display="file:///wrb:us" xr:uid="{D272972A-35E1-7E4C-BF09-FA65CB83A9B6}"/>
    <hyperlink ref="C431" r:id="rId537" display="file:///peak:us" xr:uid="{5E06DF98-A3FE-0F41-9BE8-62C324E6D970}"/>
    <hyperlink ref="C432" r:id="rId538" display="file:///akam:us" xr:uid="{560F1AA6-7A3A-5749-9495-20F2DF1E3CC0}"/>
    <hyperlink ref="C433" r:id="rId539" display="file:///evrg:us" xr:uid="{E0B1A545-A694-0449-9CF5-FDC9ACCD1CB5}"/>
    <hyperlink ref="C434" r:id="rId540" display="file:///amcr:us" xr:uid="{2DA58194-C8B3-7242-9F2E-69645956BC16}"/>
    <hyperlink ref="C435" r:id="rId541" display="file:///epam:us" xr:uid="{BDDE03DC-B608-684F-8FFE-1EA94B22A86D}"/>
    <hyperlink ref="C436" r:id="rId542" display="file:///dva:us" xr:uid="{9C07DD88-48C0-944A-A38E-5AFA9F200E9B}"/>
    <hyperlink ref="C437" r:id="rId543" display="file:///pool:us" xr:uid="{C6D83074-1CED-AC43-9894-12E46C6CACC1}"/>
    <hyperlink ref="C438" r:id="rId544" display="file:///swk:us" xr:uid="{7E9A3313-0BB5-0946-9B13-DCE26E8C8564}"/>
    <hyperlink ref="C439" r:id="rId545" display="file:///vtrs:us" xr:uid="{C80B2978-7462-B645-9266-F5D3BD3D331E}"/>
    <hyperlink ref="C440" r:id="rId546" display="file:///udr:us" xr:uid="{34449B18-1350-DD40-920A-173C05C7D576}"/>
    <hyperlink ref="C441" r:id="rId547" display="file:///reg:us" xr:uid="{A73BE436-2FA7-B645-8032-A6C23B714D03}"/>
    <hyperlink ref="C442" r:id="rId548" display="file:///kmx:us" xr:uid="{B8072DCF-A94C-D34D-A4D5-E4779679743D}"/>
    <hyperlink ref="C443" r:id="rId549" display="file:///solv:us" xr:uid="{943A40D3-A86F-064E-81E3-F007B9B7BB2D}"/>
    <hyperlink ref="C444" r:id="rId550" display="file:///uhs:us" xr:uid="{4A34EC1C-A238-C848-B4CD-EB6656C0AEC3}"/>
    <hyperlink ref="C445" r:id="rId551" display="file:///jkhy:us" xr:uid="{41C7E50C-53DB-234F-B594-85450A03FEFF}"/>
    <hyperlink ref="C446" r:id="rId552" display="file:///chrw:us" xr:uid="{EA59EBB2-CF08-AC49-925C-6640885E2FDD}"/>
    <hyperlink ref="C447" r:id="rId553" display="file:///jnpr:us" xr:uid="{6B192524-4E75-F444-8342-BBA29E4205D6}"/>
    <hyperlink ref="C448" r:id="rId554" display="file:///ndsn:us" xr:uid="{715B4BED-46B1-254B-B321-E8A6D30F4F44}"/>
    <hyperlink ref="C449" r:id="rId555" display="file:///cag:us" xr:uid="{6A1D1EDF-8126-9F44-AF1C-1E54C7162F2A}"/>
    <hyperlink ref="C450" r:id="rId556" display="file:///hst:us" xr:uid="{D2353772-86A9-A241-8B6C-7D212AFB4A52}"/>
    <hyperlink ref="C451" r:id="rId557" display="file:///payc:us" xr:uid="{ABD59737-11C2-C547-95EC-5057E9225624}"/>
    <hyperlink ref="C452" r:id="rId558" display="file:///tech:us" xr:uid="{A0299152-3C38-4349-ACC9-AAE81C7B12DA}"/>
    <hyperlink ref="C453" r:id="rId559" display="file:///cpt:us" xr:uid="{93699F72-B11F-D64A-B65B-A82CF9083D5C}"/>
    <hyperlink ref="C454" r:id="rId560" display="file:///cpb:us" xr:uid="{05452400-76AD-064D-B732-7B68E5EA2147}"/>
    <hyperlink ref="C455" r:id="rId561" display="file:///alle:us" xr:uid="{7C2633B0-9AA4-3E44-B837-1BE2BCA1D40A}"/>
    <hyperlink ref="C456" r:id="rId562" display="file:///bxp:us" xr:uid="{96950073-2D92-BA4F-968E-6CC459328076}"/>
    <hyperlink ref="C457" r:id="rId563" display="file:///gl:us" xr:uid="{07928055-3B4F-1242-822B-F7323172994E}"/>
    <hyperlink ref="C458" r:id="rId564" display="file:///aal:us" xr:uid="{6611171B-8700-E942-BD99-9C1E46558871}"/>
    <hyperlink ref="C459" r:id="rId565" display="file:///cday:us" xr:uid="{6CB44C65-ECE1-3D46-9167-B0A0FA5DB08F}"/>
    <hyperlink ref="C460" r:id="rId566" display="file:///nclh:us" xr:uid="{FD4375C4-BC0C-3D40-BD19-5487860DF117}"/>
    <hyperlink ref="C461" r:id="rId567" display="file:///sjm:us" xr:uid="{319D052B-A130-214C-9157-3D8D318D926D}"/>
    <hyperlink ref="C462" r:id="rId568" display="file:///fox:us" xr:uid="{63FF3941-C4BF-6948-A906-A36C6E1F9C65}"/>
    <hyperlink ref="C463" r:id="rId569" display="file:///tap:us" xr:uid="{D18356CA-3B2F-1D4C-AFD5-F3814BC56520}"/>
    <hyperlink ref="C464" r:id="rId570" display="file:///ipg:us" xr:uid="{C5566721-D25B-1344-88FB-841D03B390BF}"/>
    <hyperlink ref="C465" r:id="rId571" display="file:///emn:us" xr:uid="{C602B4F7-4E7B-9446-8C9D-5ED8CA1B9EAB}"/>
    <hyperlink ref="C466" r:id="rId572" display="file:///aiz:us" xr:uid="{824B696F-C3D3-1B46-8704-EBD737A6CD1A}"/>
    <hyperlink ref="C467" r:id="rId573" display="file:///pnw:us" xr:uid="{C9D23E56-77F9-3744-9B35-4ED80DA4CA0A}"/>
    <hyperlink ref="C468" r:id="rId574" display="file:///ben:us" xr:uid="{CFDEAC05-EEE6-0D40-98E8-BDA2CFB33801}"/>
    <hyperlink ref="C469" r:id="rId575" display="file:///alb:us" xr:uid="{2D86123C-9359-E54D-8D7E-D0433BBBE11B}"/>
    <hyperlink ref="C470" r:id="rId576" display="file:///mgm:us" xr:uid="{F6955477-EE72-4646-956F-50BF01774CD5}"/>
    <hyperlink ref="C471" r:id="rId577" display="file:///bg:us" xr:uid="{92AEC4C4-4C6B-2A4D-A8F4-E78C9273D418}"/>
    <hyperlink ref="C472" r:id="rId578" display="file:///lkq:us" xr:uid="{FA8F1859-8D57-D546-80C5-6941F78653DC}"/>
    <hyperlink ref="C473" r:id="rId579" display="file:///bfb:us" xr:uid="{91016DEC-1FCB-944E-A285-E74D2FAD6F68}"/>
    <hyperlink ref="C474" r:id="rId580" display="file:///wba:us" xr:uid="{B39A35D8-4C0C-7240-91E9-024A1F0A847D}"/>
    <hyperlink ref="C475" r:id="rId581" display="file:///hsic:us" xr:uid="{5DD20DE3-DFDE-D24E-944E-B04020D32927}"/>
    <hyperlink ref="C476" r:id="rId582" display="file:///wynn:us" xr:uid="{00AF93F6-1E79-EB4C-98A9-DD8DCB026FD4}"/>
    <hyperlink ref="C477" r:id="rId583" display="file:///gnrc:us" xr:uid="{622A0BF2-46E0-D148-8C2E-58C2D88B8272}"/>
    <hyperlink ref="C478" r:id="rId584" display="file:///mos:us" xr:uid="{8EA48231-5E99-4E49-BBA8-C827E0C078BB}"/>
    <hyperlink ref="C479" r:id="rId585" display="file:///mtch:us" xr:uid="{04238577-5772-6E42-A3A4-9C717C6E83CA}"/>
    <hyperlink ref="C480" r:id="rId586" display="file:///frt:us" xr:uid="{10F80B86-72F0-5C44-90F3-ECFD3AA53447}"/>
    <hyperlink ref="C481" r:id="rId587" display="file:///lw:us" xr:uid="{23852E52-E028-4841-BDED-78A21B493E34}"/>
    <hyperlink ref="C482" r:id="rId588" display="file:///apa:us" xr:uid="{4B82FA89-8AC7-A14B-9169-1E48BAEE2F9D}"/>
    <hyperlink ref="C483" r:id="rId589" display="file:///enph:us" xr:uid="{46832BEC-8D3A-0749-BB2E-7A8CD7E86106}"/>
    <hyperlink ref="C484" r:id="rId590" display="file:///crl:us" xr:uid="{DA89DDFD-22D3-8043-81A6-3DD7FB3A2969}"/>
    <hyperlink ref="C485" r:id="rId591" display="file:///mktx:us" xr:uid="{0EB4A429-D860-444D-A0E6-FDA01B380536}"/>
    <hyperlink ref="C486" r:id="rId592" display="file:///tfx:us" xr:uid="{774155F0-911C-FC41-95CD-F1A94E0AB186}"/>
    <hyperlink ref="C487" r:id="rId593" display="file:///aos:us" xr:uid="{701B42B6-CD8B-8048-8FA9-F7DC903F4F51}"/>
    <hyperlink ref="C488" r:id="rId594" display="file:///aes:us" xr:uid="{130EE215-771F-0A4D-8EE8-93C473134062}"/>
    <hyperlink ref="C489" r:id="rId595" display="file:///hii:us" xr:uid="{BF9D8B4D-C1A6-854C-B60D-D6E3C2A8207B}"/>
    <hyperlink ref="C490" r:id="rId596" display="file:///ce:us" xr:uid="{A1DAFCB4-E2BE-1641-9A59-B5334C8AEE0A}"/>
    <hyperlink ref="C491" r:id="rId597" display="file:///mhk:us" xr:uid="{416A8E77-0E52-FC4E-9940-79375B86F873}"/>
    <hyperlink ref="C492" r:id="rId598" display="file:///has:us" xr:uid="{0C66BE9D-74CA-4547-B8FE-4D4523FFC4A3}"/>
    <hyperlink ref="C493" r:id="rId599" display="file:///ivz:us" xr:uid="{2EB43A76-31E0-AA4E-8BAD-093712D0CA18}"/>
    <hyperlink ref="C494" r:id="rId600" display="file:///czr:us" xr:uid="{BC004012-08F6-2F45-82B7-61C5C25F63FD}"/>
    <hyperlink ref="C495" r:id="rId601" display="file:///bwa:us" xr:uid="{65CF6C2E-1F4B-9249-9086-8F099551243A}"/>
    <hyperlink ref="C496" r:id="rId602" display="file:///fmc:us" xr:uid="{B261447B-0A5A-CF40-96E1-C8B481DC1D15}"/>
    <hyperlink ref="C497" r:id="rId603" display="file:///cbs:us" xr:uid="{EEA2CE0A-6FFB-E741-8FD3-CC88BAE92647}"/>
    <hyperlink ref="C498" r:id="rId604" display="file:///nws:us" xr:uid="{0C35C088-9D6E-9040-A680-23BDB9AB181A}"/>
    <hyperlink ref="C499" r:id="rId605" display="file:///smci:us" xr:uid="{22A45401-7642-1B4D-9BE3-612935EFB658}"/>
    <hyperlink ref="C502" r:id="rId606" display="file:///indu:ind" xr:uid="{59867A77-6CAF-B442-8E18-FE9DE81441FC}"/>
    <hyperlink ref="C503" r:id="rId607" display="file:///mid:ind" xr:uid="{5694C0A7-67A0-3945-9287-924722C6B6C8}"/>
    <hyperlink ref="C504" r:id="rId608" display="file:///rty:ind" xr:uid="{5325AD1E-1EAF-6444-B0F5-A84C28163BC0}"/>
    <hyperlink ref="C505" r:id="rId609" display="file:///united-states/stock-market" xr:uid="{F5486F90-1D36-7D4F-B5FC-D64214846AE3}"/>
    <hyperlink ref="C506" r:id="rId610" display="file:///us100:ind" xr:uid="{D6D4439C-6E8A-9F40-820D-2F70D8CCB8F0}"/>
    <hyperlink ref="C507" r:id="rId611" display="file:///vix:ind" xr:uid="{4C34ADB5-9831-A447-A452-04E6A25A46AA}"/>
    <hyperlink ref="C510" r:id="rId612" display="file:///commodity/crude-oil" xr:uid="{8EBD0A06-0A5E-524D-8665-55B4096488D7}"/>
    <hyperlink ref="C511" r:id="rId613" display="file:///commodity/brent-crude-oil" xr:uid="{BCEDC44D-9DE8-7E40-BCBD-4917BF564023}"/>
    <hyperlink ref="C512" r:id="rId614" display="file:///commodity/natural-gas" xr:uid="{03DA8D6D-0398-4B44-9C5F-69EDCD329156}"/>
    <hyperlink ref="C513" r:id="rId615" display="file:///commodity/gasoline" xr:uid="{93C36E55-1431-0B40-A7A1-066E17356339}"/>
    <hyperlink ref="C514" r:id="rId616" display="file:///commodity/heating-oil" xr:uid="{61B24394-CA4C-1040-8BAF-B0CD2234BA0D}"/>
    <hyperlink ref="C515" r:id="rId617" display="file:///commodity/gold" xr:uid="{00C6B29C-619E-DE4F-B47A-CB8F0A3CA781}"/>
    <hyperlink ref="C516" r:id="rId618" display="file:///commodity/silver" xr:uid="{5C1227B5-3E28-2942-A492-27AC1A27672A}"/>
    <hyperlink ref="C517" r:id="rId619" display="file:///commodity/copper" xr:uid="{2FFA2995-1BEE-514B-BFA6-EDB05DAA2870}"/>
    <hyperlink ref="C518" r:id="rId620" display="file:///commodity/soybeans" xr:uid="{0DE70ED2-0C5E-7A49-9B15-DF763482E642}"/>
    <hyperlink ref="C519" r:id="rId621" display="file:///commodity/wheat" xr:uid="{3BE7B233-9293-0747-B6D5-23DD45404688}"/>
    <hyperlink ref="C520" r:id="rId622" display="file:///commodity/coal" xr:uid="{2531E3DF-5660-AA46-AB1E-04B9EB0F49E8}"/>
    <hyperlink ref="C521" r:id="rId623" display="file:///commodity/steel" xr:uid="{941B2112-6654-DA40-9D25-94D43F12D6BF}"/>
    <hyperlink ref="C522" r:id="rId624" display="file:///commodity/eu-natural-gas" xr:uid="{25BE6689-74B2-6444-815E-EDB98FFD3DC6}"/>
    <hyperlink ref="C523" r:id="rId625" display="file:///commodity/lumber" xr:uid="{D1EE3F53-A0AE-1E46-880A-D03619839DFB}"/>
    <hyperlink ref="C524" r:id="rId626" display="file:///commodity/iron-ore" xr:uid="{AE3A0C6C-990F-F848-A6CA-3A99C4FEE494}"/>
    <hyperlink ref="C525" r:id="rId627" display="file:///commodities" xr:uid="{482DB083-2E9E-F94E-8325-6DB38B6F3DC6}"/>
    <hyperlink ref="C528" r:id="rId628" display="file:///euro-area/currency" xr:uid="{EC886354-417F-AA46-93FE-99B593800322}"/>
    <hyperlink ref="C529" r:id="rId629" display="file:///united-kingdom/currency" xr:uid="{FAA56A08-B0BE-4F43-958B-7DDE31D44F5C}"/>
    <hyperlink ref="C530" r:id="rId630" display="file:///australia/currency" xr:uid="{6B3AEF92-236B-D340-9043-798D4E51F304}"/>
    <hyperlink ref="C531" r:id="rId631" display="file:///new-zealand/currency" xr:uid="{D54E9D1C-7891-CF43-A32E-195789A69FB6}"/>
    <hyperlink ref="C532" r:id="rId632" display="file:///japan/currency" xr:uid="{B8A92364-B093-1D48-B5E1-FFF3B8B5AF74}"/>
    <hyperlink ref="C533" r:id="rId633" display="file:///china/currency" xr:uid="{9BB3FF1F-B431-CE41-A89B-B5D2E6778C61}"/>
    <hyperlink ref="C534" r:id="rId634" display="file:///switzerland/currency" xr:uid="{20622C43-9BDF-7146-ADD2-C4ED746EB075}"/>
    <hyperlink ref="C535" r:id="rId635" display="file:///canada/currency" xr:uid="{336A8914-64CF-3C4C-A6E2-2F154770A818}"/>
    <hyperlink ref="C536" r:id="rId636" display="file:///mexico/currency" xr:uid="{5CE6406E-4503-1B43-8BB1-6FACE179AE64}"/>
    <hyperlink ref="C537" r:id="rId637" display="file:///india/currency" xr:uid="{80273DEC-D0F1-BD4A-B13C-DFA38E1311FB}"/>
    <hyperlink ref="C538" r:id="rId638" display="file:///brazil/currency" xr:uid="{AD3428F8-228D-134C-AB76-F7B74CFFCBF1}"/>
    <hyperlink ref="C539" r:id="rId639" display="file:///russia/currency" xr:uid="{4AEC8923-5C10-3249-BC83-D2841954047D}"/>
    <hyperlink ref="C540" r:id="rId640" display="file:///south-korea/currency" xr:uid="{4641F491-825C-7D47-966C-681B6C52CA98}"/>
    <hyperlink ref="C541" r:id="rId641" display="file:///turkey/currency" xr:uid="{9EAB1D17-F041-8046-986E-7731FFEF2F6F}"/>
    <hyperlink ref="C542" r:id="rId642" display="file:///united-states/currency" xr:uid="{D9C73946-98B3-E949-8BAF-9EBBF610883E}"/>
    <hyperlink ref="C543" r:id="rId643" display="file:///currencies" xr:uid="{CE688FB8-6772-B846-A03F-D517C7619A74}"/>
    <hyperlink ref="C546" r:id="rId644" display="file:///united-states/stock-market" xr:uid="{4D3624D2-3292-2549-9935-4413835CA981}"/>
    <hyperlink ref="C547" r:id="rId645" display="file:///indu:ind" xr:uid="{484F588D-212E-814D-AF00-56C2CD55E596}"/>
    <hyperlink ref="C548" r:id="rId646" display="file:///us100:ind" xr:uid="{A0C86149-46B4-094F-8225-CC5D9F50E527}"/>
    <hyperlink ref="C549" r:id="rId647" display="file:///japan/stock-market" xr:uid="{44D86FED-4E05-1545-8929-2FF6F7FE4616}"/>
    <hyperlink ref="C550" r:id="rId648" display="file:///united-kingdom/stock-market" xr:uid="{B0DE9251-EBB1-674F-A50A-094734A0758F}"/>
    <hyperlink ref="C551" r:id="rId649" display="file:///germany/stock-market" xr:uid="{805B4265-9DAB-4544-A6D4-C5CC5C118623}"/>
    <hyperlink ref="C552" r:id="rId650" display="file:///france/stock-market" xr:uid="{DAE952CA-3C2E-C146-83C3-5C3438A413B8}"/>
    <hyperlink ref="C553" r:id="rId651" display="file:///italy/stock-market" xr:uid="{6E02D43A-A255-DF4B-AC00-D26E81A5E780}"/>
    <hyperlink ref="C554" r:id="rId652" display="file:///spain/stock-market" xr:uid="{0AC1F513-F4B1-FE40-863B-DB8B4392BCB3}"/>
    <hyperlink ref="C555" r:id="rId653" display="file:///australia/stock-market" xr:uid="{5036D933-D595-C844-91E3-D2ED49139D0E}"/>
    <hyperlink ref="C556" r:id="rId654" display="file:///china/stock-market" xr:uid="{948B3CDA-C092-5446-A4CA-EA460BA7193A}"/>
    <hyperlink ref="C557" r:id="rId655" display="file:///india/stock-market" xr:uid="{5F32D6FE-8E44-734F-872E-9A63145A05B8}"/>
    <hyperlink ref="C558" r:id="rId656" display="file:///canada/stock-market" xr:uid="{C98E7F2E-D877-3541-86DA-C626E4B8C8B1}"/>
    <hyperlink ref="C559" r:id="rId657" display="file:///russia/stock-market" xr:uid="{F569F70A-32B7-644A-8BF4-465CC3C52048}"/>
    <hyperlink ref="C560" r:id="rId658" display="file:///brazil/stock-market" xr:uid="{A2D09DE9-F031-B947-9FB6-C99C8986044D}"/>
    <hyperlink ref="C561" r:id="rId659" display="file:///stocks" xr:uid="{3265F03B-CD04-6A45-897A-802F02826F26}"/>
    <hyperlink ref="C564" r:id="rId660" display="file:///aapl:us" xr:uid="{8E08E1BD-0AFB-0041-AB01-C5C0D457F39D}"/>
    <hyperlink ref="C565" r:id="rId661" display="file:///tsla:us" xr:uid="{88736FAC-0BBD-DB4A-8377-63E7547FCC8B}"/>
    <hyperlink ref="C566" r:id="rId662" display="file:///msft:us" xr:uid="{7F3C23A8-6507-7642-9C29-5F40744CA02D}"/>
    <hyperlink ref="C567" r:id="rId663" display="file:///amzn:us" xr:uid="{D29B0970-40B4-8B42-A470-2D7665CED2C0}"/>
    <hyperlink ref="C568" r:id="rId664" display="file:///fb:us" xr:uid="{C15E6ED6-D44F-B445-9E90-F9B7D2E0C6B8}"/>
    <hyperlink ref="C569" r:id="rId665" display="file:///nvda:us" xr:uid="{694CE0A9-C398-2A46-BBD3-49F85EA88087}"/>
    <hyperlink ref="C570" r:id="rId666" display="file:///v/us" xr:uid="{A03E740B-4364-1742-BF73-523FC8B5F020}"/>
    <hyperlink ref="C571" r:id="rId667" display="file:///jpm:us" xr:uid="{F28B5E78-D99F-F446-BFEE-F5F84B75B34C}"/>
    <hyperlink ref="C572" r:id="rId668" display="file:///intc:us" xr:uid="{0738CD9D-BBB1-3B4E-BC8A-B53AD7D8D9CF}"/>
    <hyperlink ref="C573" r:id="rId669" display="file:///jnj:us" xr:uid="{BF665CB1-3AE0-464F-9B4B-56F196A5106C}"/>
    <hyperlink ref="C574" r:id="rId670" display="file:///pg:us" xr:uid="{3C845579-E2CB-A24C-8F92-11F601D774F0}"/>
    <hyperlink ref="C575" r:id="rId671" display="file:///xom:us" xr:uid="{0E2474E3-DCA3-7847-81E2-37C7C0E74292}"/>
    <hyperlink ref="C576" r:id="rId672" display="file:///mmm:us" xr:uid="{A808A203-EAFF-7648-A857-726CD455A30C}"/>
    <hyperlink ref="C577" r:id="rId673" display="file:///gs:us" xr:uid="{7E4FF1EC-DDAC-B642-BC6A-70133433E580}"/>
    <hyperlink ref="C578" r:id="rId674" display="file:///cat:us" xr:uid="{E87EDBC1-FFEE-A44C-8681-7503C2248858}"/>
    <hyperlink ref="C579" r:id="rId675" display="file:///stocks" xr:uid="{41488146-883C-A84D-BAA2-8E3B53B06505}"/>
    <hyperlink ref="C582" r:id="rId676" display="file:///united-states/government-bond-yield" xr:uid="{BDE1418C-619C-5F46-95F1-56B909294D7D}"/>
    <hyperlink ref="C583" r:id="rId677" display="file:///united-kingdom/government-bond-yield" xr:uid="{FEB63C30-FE5A-834A-ADA0-B0D4FE41A509}"/>
    <hyperlink ref="C584" r:id="rId678" display="file:///japan/government-bond-yield" xr:uid="{89761D34-205B-E24A-A127-1E2C8C75B635}"/>
    <hyperlink ref="C585" r:id="rId679" display="file:///australia/government-bond-yield" xr:uid="{F0D890BC-BB18-964A-B5B3-764889C5B2A7}"/>
    <hyperlink ref="C586" r:id="rId680" display="file:///germany/government-bond-yield" xr:uid="{D656BA62-3A98-F84B-9131-6F23C3A8AF82}"/>
    <hyperlink ref="C587" r:id="rId681" display="file:///brazil/government-bond-yield" xr:uid="{732D39C9-103E-C840-B101-9BAE6525D83D}"/>
    <hyperlink ref="C588" r:id="rId682" display="file:///russia/government-bond-yield" xr:uid="{77F7DBF5-5957-6249-84D9-292C60B6D746}"/>
    <hyperlink ref="C589" r:id="rId683" display="file:///india/government-bond-yield" xr:uid="{983FE1F8-EC50-1A49-8C4A-5FC0FA320D3F}"/>
    <hyperlink ref="C590" r:id="rId684" display="file:///canada/government-bond-yield" xr:uid="{B6D95A62-7F10-4D47-A6EA-5E9CCA60ADD5}"/>
    <hyperlink ref="C591" r:id="rId685" display="file:///italy/government-bond-yield" xr:uid="{6240A463-8D47-574C-A33A-0BB17C0A9A3A}"/>
    <hyperlink ref="C592" r:id="rId686" display="file:///france/government-bond-yield" xr:uid="{C93FA0A8-57DB-8A40-8966-2F62879C92A3}"/>
    <hyperlink ref="C593" r:id="rId687" display="file:///south-africa/government-bond-yield" xr:uid="{2375B57F-8B97-7F43-8E1A-C64B8D088511}"/>
    <hyperlink ref="C594" r:id="rId688" display="file:///china/government-bond-yield" xr:uid="{55B335A8-7969-DC4D-8D48-E3B1A18F9D86}"/>
    <hyperlink ref="C595" r:id="rId689" display="file:///switzerland/government-bond-yield" xr:uid="{3C5BE662-0834-304C-AF2A-1960D921B40A}"/>
    <hyperlink ref="C596" r:id="rId690" display="file:///chile/government-bond-yield" xr:uid="{A1D75DA5-8675-114C-A8FF-9747270B2F6E}"/>
    <hyperlink ref="C597" r:id="rId691" display="file:///bonds" xr:uid="{E87139E5-3354-4D4B-A0CA-09AEBE7081BB}"/>
    <hyperlink ref="C600" r:id="rId692" display="file:///btcusd:cur" xr:uid="{9CA6ECF1-189C-C941-9BF2-FCE0FAFEED2B}"/>
    <hyperlink ref="C601" r:id="rId693" display="file:///ethusd:cur" xr:uid="{180B351F-5CC6-594B-86E4-5DA76C2DF0F1}"/>
    <hyperlink ref="C602" r:id="rId694" display="file:///bnbusd:cur" xr:uid="{1CD1C1C5-BEEE-DD48-88EE-9B81F41D43CD}"/>
    <hyperlink ref="C603" r:id="rId695" display="file:///adausd:cur" xr:uid="{0C501A50-4C14-B047-9163-E27D2C74C617}"/>
    <hyperlink ref="C604" r:id="rId696" display="file:///solusd:cur" xr:uid="{242ECB81-5896-C844-BBF4-B5283597BE7A}"/>
    <hyperlink ref="C605" r:id="rId697" display="file:///xrpusd:cur" xr:uid="{8DEF0CEE-AEEC-B844-8B80-2C28C5D5C639}"/>
    <hyperlink ref="C606" r:id="rId698" display="file:///dotusd:cur" xr:uid="{9CFA46F9-ADB9-EA44-88CD-613B38178EFC}"/>
    <hyperlink ref="C607" r:id="rId699" display="file:///avxusd:cur" xr:uid="{39EA79C5-7FD1-6849-9220-B00FF0BD6ADC}"/>
    <hyperlink ref="C608" r:id="rId700" display="file:///mtcusd:cur" xr:uid="{B59B6FDC-52D0-E84D-B3EB-287442EC84A9}"/>
    <hyperlink ref="C609" r:id="rId701" display="file:///atmusd:cur" xr:uid="{D2396CD4-FA83-0043-9338-01EDD1EF18E7}"/>
    <hyperlink ref="C610" r:id="rId702" display="file:///daiusd:cur" xr:uid="{64889F84-BD5F-624D-B94C-3FE0CCC12BB2}"/>
    <hyperlink ref="C611" r:id="rId703" display="file:///ltcusd:cur" xr:uid="{F91E4FF9-7797-AD41-BE3A-78C86A6329FE}"/>
    <hyperlink ref="C612" r:id="rId704" display="file:///uniusd:cur" xr:uid="{BD6D00B9-8B6B-C749-AC7A-6C4777224964}"/>
    <hyperlink ref="C613" r:id="rId705" display="file:///algusd:cur" xr:uid="{7684E878-AD29-9945-9649-A822C631AB9A}"/>
    <hyperlink ref="C614" r:id="rId706" display="file:///bchusd:cur" xr:uid="{0E99D1E3-C615-1C42-8AAA-E14C4733A1D5}"/>
    <hyperlink ref="C615" r:id="rId707" display="file:///crypto" xr:uid="{D1ECA088-73CD-034C-8753-CAA2513E2E7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61511-757C-8A4D-8FA1-CDB06D81066F}">
  <sheetPr>
    <tabColor theme="8" tint="0.39997558519241921"/>
  </sheetPr>
  <dimension ref="B2:D25"/>
  <sheetViews>
    <sheetView workbookViewId="0">
      <selection activeCell="F24" sqref="F24"/>
    </sheetView>
  </sheetViews>
  <sheetFormatPr baseColWidth="10" defaultRowHeight="16"/>
  <cols>
    <col min="2" max="2" width="21.83203125" customWidth="1"/>
    <col min="3" max="3" width="47.83203125" customWidth="1"/>
  </cols>
  <sheetData>
    <row r="2" spans="2:3" s="16" customFormat="1" ht="21">
      <c r="B2" s="18" t="s">
        <v>14</v>
      </c>
      <c r="C2" s="18"/>
    </row>
    <row r="3" spans="2:3">
      <c r="B3" s="17" t="s">
        <v>0</v>
      </c>
      <c r="C3" s="19" t="s">
        <v>15</v>
      </c>
    </row>
    <row r="4" spans="2:3">
      <c r="B4" s="17" t="s">
        <v>1</v>
      </c>
      <c r="C4" s="19" t="s">
        <v>16</v>
      </c>
    </row>
    <row r="5" spans="2:3">
      <c r="B5" s="17" t="s">
        <v>3</v>
      </c>
      <c r="C5" s="19" t="s">
        <v>6</v>
      </c>
    </row>
    <row r="6" spans="2:3">
      <c r="B6" s="17" t="s">
        <v>2</v>
      </c>
      <c r="C6" s="19" t="s">
        <v>17</v>
      </c>
    </row>
    <row r="9" spans="2:3" s="16" customFormat="1" ht="21">
      <c r="B9" s="18" t="s">
        <v>18</v>
      </c>
      <c r="C9" s="18"/>
    </row>
    <row r="10" spans="2:3">
      <c r="B10" s="17" t="s">
        <v>20</v>
      </c>
      <c r="C10" s="19" t="s">
        <v>19</v>
      </c>
    </row>
    <row r="11" spans="2:3">
      <c r="B11" s="17" t="s">
        <v>22</v>
      </c>
      <c r="C11" s="19" t="s">
        <v>21</v>
      </c>
    </row>
    <row r="12" spans="2:3">
      <c r="B12" s="17" t="s">
        <v>24</v>
      </c>
      <c r="C12" s="19" t="s">
        <v>25</v>
      </c>
    </row>
    <row r="13" spans="2:3">
      <c r="B13" s="17" t="s">
        <v>27</v>
      </c>
      <c r="C13" s="19" t="s">
        <v>26</v>
      </c>
    </row>
    <row r="16" spans="2:3" s="16" customFormat="1" ht="21">
      <c r="B16" s="18" t="s">
        <v>153</v>
      </c>
      <c r="C16" s="18"/>
    </row>
    <row r="17" spans="2:4">
      <c r="B17" s="17" t="s">
        <v>20</v>
      </c>
      <c r="C17" s="19" t="s">
        <v>13</v>
      </c>
    </row>
    <row r="18" spans="2:4">
      <c r="B18" s="17" t="s">
        <v>22</v>
      </c>
      <c r="C18" s="19" t="s">
        <v>12</v>
      </c>
    </row>
    <row r="19" spans="2:4">
      <c r="B19" s="17" t="s">
        <v>23</v>
      </c>
      <c r="C19" s="19" t="s">
        <v>154</v>
      </c>
    </row>
    <row r="20" spans="2:4">
      <c r="B20" s="17" t="s">
        <v>237</v>
      </c>
      <c r="C20" s="19" t="s">
        <v>236</v>
      </c>
    </row>
    <row r="23" spans="2:4" s="16" customFormat="1" ht="21">
      <c r="B23" s="18" t="s">
        <v>712</v>
      </c>
      <c r="C23" s="55"/>
    </row>
    <row r="24" spans="2:4" ht="51">
      <c r="B24" s="17" t="s">
        <v>708</v>
      </c>
      <c r="C24" s="56" t="s">
        <v>709</v>
      </c>
      <c r="D24" s="7">
        <v>0.49</v>
      </c>
    </row>
    <row r="25" spans="2:4" ht="51">
      <c r="B25" s="17" t="s">
        <v>710</v>
      </c>
      <c r="C25" s="56" t="s">
        <v>711</v>
      </c>
      <c r="D25" s="6">
        <v>0.56499999999999995</v>
      </c>
    </row>
  </sheetData>
  <hyperlinks>
    <hyperlink ref="C3" r:id="rId1" xr:uid="{CA34649B-C94C-674D-A2E0-BC3BDB5456A0}"/>
    <hyperlink ref="C4" r:id="rId2" xr:uid="{98DEFF7B-E03B-774C-9663-A4424E1598BA}"/>
    <hyperlink ref="C5" r:id="rId3" xr:uid="{B43B0C6B-6793-3E40-9E11-D0354076A720}"/>
    <hyperlink ref="C6" r:id="rId4" xr:uid="{3A546BD1-E699-134A-860A-411595E82953}"/>
    <hyperlink ref="C10" r:id="rId5" xr:uid="{E7FDA471-2244-EA48-8DB9-483C9E153DFB}"/>
    <hyperlink ref="C11" r:id="rId6" xr:uid="{672B0ACF-4FC9-D74E-B59F-2EB55392CFE0}"/>
    <hyperlink ref="C12" r:id="rId7" xr:uid="{7D9FD85E-79C7-4342-8D09-66704A007BE1}"/>
    <hyperlink ref="C13" r:id="rId8" xr:uid="{CF30D518-C6A8-2849-82C6-7A1F345F1FB3}"/>
    <hyperlink ref="C18" r:id="rId9" xr:uid="{871C18C5-71C0-834E-9764-1231A2C38113}"/>
    <hyperlink ref="C17" r:id="rId10" xr:uid="{D4B8D516-3560-AA4C-9F33-7124314D8AD8}"/>
    <hyperlink ref="C19" r:id="rId11" xr:uid="{9D2304E1-0AF7-1844-831D-6501AE5B16F3}"/>
    <hyperlink ref="C24" r:id="rId12" xr:uid="{1CCCA964-5869-6E49-B18E-86DB322542E7}"/>
    <hyperlink ref="C25" r:id="rId13" xr:uid="{F57477BB-92C4-A44E-8146-7071FC1F814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14AA3-E3B5-7741-92FC-2AD4D4C8376E}">
  <sheetPr>
    <tabColor theme="7" tint="0.59999389629810485"/>
  </sheetPr>
  <dimension ref="A1:D24"/>
  <sheetViews>
    <sheetView workbookViewId="0">
      <selection activeCell="B22" sqref="B22"/>
    </sheetView>
  </sheetViews>
  <sheetFormatPr baseColWidth="10" defaultRowHeight="16"/>
  <cols>
    <col min="1" max="1" width="64.5" style="28" customWidth="1"/>
    <col min="2" max="2" width="76.5" style="29" customWidth="1"/>
    <col min="3" max="3" width="10.83203125" style="28"/>
    <col min="4" max="4" width="66.5" style="29" customWidth="1"/>
    <col min="5" max="16384" width="10.83203125" style="28"/>
  </cols>
  <sheetData>
    <row r="1" spans="1:4" s="26" customFormat="1" ht="26">
      <c r="A1" s="27"/>
      <c r="B1" s="27"/>
      <c r="D1" s="130"/>
    </row>
    <row r="2" spans="1:4" ht="21">
      <c r="A2" s="27"/>
      <c r="B2" s="27"/>
    </row>
    <row r="3" spans="1:4" s="27" customFormat="1" ht="22">
      <c r="A3" s="27" t="s">
        <v>2057</v>
      </c>
      <c r="B3" s="131" t="s">
        <v>2062</v>
      </c>
      <c r="D3" s="131"/>
    </row>
    <row r="4" spans="1:4" ht="51">
      <c r="A4" s="28" t="s">
        <v>2063</v>
      </c>
      <c r="B4" s="29" t="s">
        <v>2064</v>
      </c>
    </row>
    <row r="5" spans="1:4" ht="17">
      <c r="A5" s="28" t="s">
        <v>2065</v>
      </c>
      <c r="B5" s="29" t="s">
        <v>140</v>
      </c>
    </row>
    <row r="6" spans="1:4" s="27" customFormat="1" ht="22">
      <c r="A6" s="27" t="s">
        <v>2058</v>
      </c>
      <c r="B6" s="131" t="s">
        <v>2066</v>
      </c>
      <c r="D6" s="131"/>
    </row>
    <row r="7" spans="1:4" ht="34">
      <c r="A7" s="29" t="s">
        <v>2067</v>
      </c>
      <c r="B7" s="29" t="s">
        <v>2068</v>
      </c>
    </row>
    <row r="8" spans="1:4" ht="17">
      <c r="A8" s="28" t="s">
        <v>2069</v>
      </c>
      <c r="B8" s="29" t="s">
        <v>110</v>
      </c>
    </row>
    <row r="9" spans="1:4" ht="17">
      <c r="A9" s="28" t="s">
        <v>2070</v>
      </c>
      <c r="B9" s="29" t="s">
        <v>105</v>
      </c>
    </row>
    <row r="10" spans="1:4" s="27" customFormat="1" ht="22">
      <c r="A10" s="27" t="s">
        <v>2059</v>
      </c>
      <c r="B10" s="131" t="s">
        <v>2071</v>
      </c>
      <c r="D10" s="131"/>
    </row>
    <row r="11" spans="1:4" ht="34">
      <c r="A11" s="28" t="s">
        <v>2072</v>
      </c>
      <c r="B11" s="29" t="s">
        <v>2073</v>
      </c>
    </row>
    <row r="12" spans="1:4" ht="68">
      <c r="A12" s="29" t="s">
        <v>2074</v>
      </c>
      <c r="B12" s="29" t="s">
        <v>2075</v>
      </c>
    </row>
    <row r="13" spans="1:4" ht="102">
      <c r="A13" s="28" t="s">
        <v>2076</v>
      </c>
      <c r="B13" s="29" t="s">
        <v>2077</v>
      </c>
    </row>
    <row r="14" spans="1:4" ht="22">
      <c r="A14" s="27" t="s">
        <v>2060</v>
      </c>
      <c r="B14" s="131" t="s">
        <v>2078</v>
      </c>
    </row>
    <row r="15" spans="1:4" ht="68">
      <c r="A15" s="28" t="s">
        <v>2079</v>
      </c>
      <c r="B15" s="29" t="s">
        <v>2080</v>
      </c>
    </row>
    <row r="16" spans="1:4" ht="68">
      <c r="A16" s="29" t="s">
        <v>2081</v>
      </c>
      <c r="B16" s="29" t="s">
        <v>2082</v>
      </c>
    </row>
    <row r="17" spans="1:2" ht="17">
      <c r="A17" s="28" t="s">
        <v>2083</v>
      </c>
      <c r="B17" s="29" t="s">
        <v>2084</v>
      </c>
    </row>
    <row r="18" spans="1:2" ht="22">
      <c r="A18" s="27" t="s">
        <v>2061</v>
      </c>
      <c r="B18" s="131" t="s">
        <v>2085</v>
      </c>
    </row>
    <row r="19" spans="1:2" ht="17">
      <c r="A19" s="28" t="s">
        <v>2086</v>
      </c>
      <c r="B19" s="29" t="s">
        <v>2089</v>
      </c>
    </row>
    <row r="20" spans="1:2" ht="170">
      <c r="A20" s="28" t="s">
        <v>2087</v>
      </c>
      <c r="B20" s="29" t="s">
        <v>2090</v>
      </c>
    </row>
    <row r="21" spans="1:2" ht="102">
      <c r="A21" s="28" t="s">
        <v>2088</v>
      </c>
      <c r="B21" s="29" t="s">
        <v>2091</v>
      </c>
    </row>
    <row r="24" spans="1:2" ht="21">
      <c r="A24" s="27"/>
      <c r="B24" s="131"/>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BB26A-0B3B-FB43-9A6B-42AAC4322D9E}">
  <sheetPr>
    <tabColor theme="7" tint="0.59999389629810485"/>
  </sheetPr>
  <dimension ref="A1:I33"/>
  <sheetViews>
    <sheetView zoomScaleNormal="150" zoomScaleSheetLayoutView="100" workbookViewId="0">
      <pane xSplit="2" ySplit="2" topLeftCell="C3" activePane="bottomRight" state="frozen"/>
      <selection activeCell="F20" sqref="F20"/>
      <selection pane="topRight" activeCell="C1" sqref="C1"/>
      <selection pane="bottomLeft" activeCell="A3" sqref="A3"/>
      <selection pane="bottomRight" activeCell="H18" sqref="H18"/>
    </sheetView>
  </sheetViews>
  <sheetFormatPr baseColWidth="10" defaultColWidth="8.6640625" defaultRowHeight="15"/>
  <cols>
    <col min="1" max="1" width="4.83203125" style="20" customWidth="1"/>
    <col min="2" max="2" width="15.33203125" style="20" customWidth="1"/>
    <col min="3" max="3" width="20.83203125" style="20" customWidth="1"/>
    <col min="4" max="4" width="14.6640625" style="21" customWidth="1"/>
    <col min="5" max="6" width="22.6640625" style="21" customWidth="1"/>
    <col min="7" max="7" width="23" style="21" customWidth="1"/>
    <col min="8" max="8" width="33.83203125" style="21" customWidth="1"/>
    <col min="9" max="9" width="43.1640625" style="21" customWidth="1"/>
    <col min="10" max="16384" width="8.6640625" style="20"/>
  </cols>
  <sheetData>
    <row r="1" spans="1:9">
      <c r="A1" s="173" t="s">
        <v>123</v>
      </c>
      <c r="B1" s="173" t="s">
        <v>122</v>
      </c>
      <c r="C1" s="173"/>
      <c r="D1" s="171" t="s">
        <v>121</v>
      </c>
      <c r="E1" s="175" t="s">
        <v>143</v>
      </c>
      <c r="F1" s="175" t="s">
        <v>5</v>
      </c>
      <c r="G1" s="171" t="s">
        <v>120</v>
      </c>
      <c r="H1" s="171" t="s">
        <v>119</v>
      </c>
    </row>
    <row r="2" spans="1:9">
      <c r="A2" s="174"/>
      <c r="B2" s="25" t="s">
        <v>118</v>
      </c>
      <c r="C2" s="25" t="s">
        <v>117</v>
      </c>
      <c r="D2" s="172"/>
      <c r="E2" s="176"/>
      <c r="F2" s="176"/>
      <c r="G2" s="172"/>
      <c r="H2" s="172"/>
    </row>
    <row r="3" spans="1:9" ht="112">
      <c r="A3" s="24">
        <v>1</v>
      </c>
      <c r="B3" s="24" t="s">
        <v>116</v>
      </c>
      <c r="C3" s="23" t="s">
        <v>115</v>
      </c>
      <c r="D3" s="22" t="s">
        <v>139</v>
      </c>
      <c r="E3" s="22" t="s">
        <v>151</v>
      </c>
      <c r="F3" s="22" t="s">
        <v>146</v>
      </c>
      <c r="G3" s="22" t="s">
        <v>114</v>
      </c>
      <c r="H3" s="22" t="s">
        <v>145</v>
      </c>
    </row>
    <row r="4" spans="1:9" ht="80">
      <c r="A4" s="24">
        <v>2</v>
      </c>
      <c r="B4" s="24" t="s">
        <v>110</v>
      </c>
      <c r="C4" s="23" t="s">
        <v>109</v>
      </c>
      <c r="D4" s="22" t="s">
        <v>108</v>
      </c>
      <c r="E4" s="22" t="s">
        <v>152</v>
      </c>
      <c r="F4" s="22" t="s">
        <v>147</v>
      </c>
      <c r="G4" s="22" t="s">
        <v>107</v>
      </c>
      <c r="H4" s="22" t="s">
        <v>106</v>
      </c>
    </row>
    <row r="5" spans="1:9" ht="192">
      <c r="A5" s="24">
        <v>3</v>
      </c>
      <c r="B5" s="24" t="s">
        <v>105</v>
      </c>
      <c r="C5" s="23" t="s">
        <v>104</v>
      </c>
      <c r="D5" s="22" t="s">
        <v>103</v>
      </c>
      <c r="E5" s="22" t="s">
        <v>149</v>
      </c>
      <c r="F5" s="22" t="s">
        <v>148</v>
      </c>
      <c r="G5" s="22" t="s">
        <v>102</v>
      </c>
      <c r="H5" s="22" t="s">
        <v>101</v>
      </c>
    </row>
    <row r="6" spans="1:9" ht="80">
      <c r="A6" s="24">
        <v>4</v>
      </c>
      <c r="B6" s="24" t="s">
        <v>100</v>
      </c>
      <c r="C6" s="23" t="s">
        <v>99</v>
      </c>
      <c r="D6" s="22" t="s">
        <v>98</v>
      </c>
      <c r="E6" s="22" t="s">
        <v>150</v>
      </c>
      <c r="F6" s="22"/>
      <c r="G6" s="22" t="s">
        <v>97</v>
      </c>
      <c r="H6" s="22" t="s">
        <v>96</v>
      </c>
    </row>
    <row r="7" spans="1:9" ht="48">
      <c r="A7" s="24">
        <v>5</v>
      </c>
      <c r="B7" s="24" t="s">
        <v>95</v>
      </c>
      <c r="C7" s="23"/>
      <c r="D7" s="22"/>
      <c r="E7" s="22" t="s">
        <v>94</v>
      </c>
      <c r="F7" s="22"/>
      <c r="G7" s="22" t="s">
        <v>93</v>
      </c>
      <c r="H7" s="22" t="s">
        <v>92</v>
      </c>
      <c r="I7" s="21" t="s">
        <v>91</v>
      </c>
    </row>
    <row r="8" spans="1:9" ht="48">
      <c r="A8" s="24">
        <v>6</v>
      </c>
      <c r="B8" s="24" t="s">
        <v>90</v>
      </c>
      <c r="C8" s="23"/>
      <c r="D8" s="22"/>
      <c r="E8" s="22" t="s">
        <v>89</v>
      </c>
      <c r="F8" s="22"/>
      <c r="G8" s="22" t="s">
        <v>88</v>
      </c>
      <c r="H8" s="22" t="s">
        <v>87</v>
      </c>
      <c r="I8" s="21" t="s">
        <v>86</v>
      </c>
    </row>
    <row r="9" spans="1:9" ht="48">
      <c r="A9" s="24">
        <v>7</v>
      </c>
      <c r="B9" s="24" t="s">
        <v>85</v>
      </c>
      <c r="C9" s="23" t="s">
        <v>84</v>
      </c>
      <c r="D9" s="22" t="s">
        <v>83</v>
      </c>
      <c r="E9" s="22" t="s">
        <v>82</v>
      </c>
      <c r="F9" s="22"/>
      <c r="G9" s="22" t="s">
        <v>81</v>
      </c>
      <c r="H9" s="22"/>
      <c r="I9" s="21" t="s">
        <v>80</v>
      </c>
    </row>
    <row r="10" spans="1:9" ht="48">
      <c r="A10" s="24">
        <v>8</v>
      </c>
      <c r="B10" s="24" t="s">
        <v>79</v>
      </c>
      <c r="C10" s="23" t="s">
        <v>78</v>
      </c>
      <c r="D10" s="22"/>
      <c r="E10" s="22" t="s">
        <v>77</v>
      </c>
      <c r="F10" s="22"/>
      <c r="G10" s="22" t="s">
        <v>76</v>
      </c>
      <c r="H10" s="22"/>
    </row>
    <row r="11" spans="1:9" ht="64">
      <c r="A11" s="24">
        <v>9</v>
      </c>
      <c r="B11" s="24" t="s">
        <v>75</v>
      </c>
      <c r="C11" s="23" t="s">
        <v>74</v>
      </c>
      <c r="D11" s="22" t="s">
        <v>73</v>
      </c>
      <c r="E11" s="22" t="s">
        <v>72</v>
      </c>
      <c r="F11" s="22"/>
      <c r="G11" s="22" t="s">
        <v>71</v>
      </c>
      <c r="H11" s="22"/>
    </row>
    <row r="12" spans="1:9" ht="64">
      <c r="A12" s="24">
        <v>10</v>
      </c>
      <c r="B12" s="24" t="s">
        <v>70</v>
      </c>
      <c r="C12" s="23" t="s">
        <v>69</v>
      </c>
      <c r="D12" s="22" t="s">
        <v>68</v>
      </c>
      <c r="E12" s="22" t="s">
        <v>67</v>
      </c>
      <c r="F12" s="22"/>
      <c r="G12" s="22" t="s">
        <v>66</v>
      </c>
      <c r="H12" s="22" t="s">
        <v>65</v>
      </c>
    </row>
    <row r="13" spans="1:9" ht="48">
      <c r="A13" s="24">
        <v>11</v>
      </c>
      <c r="B13" s="24" t="s">
        <v>64</v>
      </c>
      <c r="C13" s="23" t="s">
        <v>63</v>
      </c>
      <c r="D13" s="22" t="s">
        <v>62</v>
      </c>
      <c r="E13" s="22" t="s">
        <v>61</v>
      </c>
      <c r="F13" s="22"/>
      <c r="G13" s="22" t="s">
        <v>60</v>
      </c>
      <c r="H13" s="22"/>
    </row>
    <row r="14" spans="1:9" ht="64">
      <c r="A14" s="24">
        <v>12</v>
      </c>
      <c r="B14" s="24" t="s">
        <v>59</v>
      </c>
      <c r="C14" s="23" t="s">
        <v>58</v>
      </c>
      <c r="D14" s="22" t="s">
        <v>57</v>
      </c>
      <c r="E14" s="22" t="s">
        <v>56</v>
      </c>
      <c r="F14" s="22"/>
      <c r="G14" s="22"/>
      <c r="H14" s="22"/>
    </row>
    <row r="15" spans="1:9" ht="64">
      <c r="A15" s="24">
        <v>13</v>
      </c>
      <c r="B15" s="24" t="s">
        <v>55</v>
      </c>
      <c r="C15" s="23" t="s">
        <v>54</v>
      </c>
      <c r="D15" s="22" t="s">
        <v>53</v>
      </c>
      <c r="E15" s="22" t="s">
        <v>52</v>
      </c>
      <c r="F15" s="22"/>
      <c r="G15" s="22" t="s">
        <v>51</v>
      </c>
      <c r="H15" s="22"/>
    </row>
    <row r="16" spans="1:9" ht="96">
      <c r="A16" s="24">
        <v>14</v>
      </c>
      <c r="B16" s="24" t="s">
        <v>50</v>
      </c>
      <c r="C16" s="23" t="s">
        <v>49</v>
      </c>
      <c r="D16" s="22" t="s">
        <v>48</v>
      </c>
      <c r="E16" s="22" t="s">
        <v>47</v>
      </c>
      <c r="F16" s="22"/>
      <c r="G16" s="22"/>
      <c r="H16" s="22" t="s">
        <v>46</v>
      </c>
    </row>
    <row r="17" spans="1:8" ht="144">
      <c r="A17" s="24">
        <v>15</v>
      </c>
      <c r="B17" s="24" t="s">
        <v>45</v>
      </c>
      <c r="C17" s="23" t="s">
        <v>44</v>
      </c>
      <c r="D17" s="22" t="s">
        <v>43</v>
      </c>
      <c r="E17" s="22" t="s">
        <v>42</v>
      </c>
      <c r="F17" s="22"/>
      <c r="G17" s="22"/>
      <c r="H17" s="22" t="s">
        <v>881</v>
      </c>
    </row>
    <row r="18" spans="1:8" ht="96">
      <c r="A18" s="24">
        <v>16</v>
      </c>
      <c r="B18" s="24" t="s">
        <v>41</v>
      </c>
      <c r="C18" s="23"/>
      <c r="D18" s="22"/>
      <c r="E18" s="22" t="s">
        <v>40</v>
      </c>
      <c r="F18" s="22"/>
      <c r="G18" s="22" t="s">
        <v>39</v>
      </c>
      <c r="H18" s="22"/>
    </row>
    <row r="19" spans="1:8" ht="144">
      <c r="A19" s="24">
        <v>17</v>
      </c>
      <c r="B19" s="24" t="s">
        <v>38</v>
      </c>
      <c r="C19" s="23"/>
      <c r="D19" s="22" t="s">
        <v>37</v>
      </c>
      <c r="E19" s="22" t="s">
        <v>36</v>
      </c>
      <c r="F19" s="22"/>
      <c r="G19" s="22"/>
      <c r="H19" s="22" t="s">
        <v>882</v>
      </c>
    </row>
    <row r="22" spans="1:8" ht="16">
      <c r="B22" s="51" t="s">
        <v>129</v>
      </c>
      <c r="C22" s="20" t="s">
        <v>35</v>
      </c>
      <c r="E22" s="21" t="s">
        <v>135</v>
      </c>
    </row>
    <row r="23" spans="1:8" ht="96">
      <c r="B23" s="20" t="s">
        <v>136</v>
      </c>
      <c r="C23" s="20" t="s">
        <v>137</v>
      </c>
      <c r="E23" s="21" t="s">
        <v>138</v>
      </c>
    </row>
    <row r="24" spans="1:8" ht="48">
      <c r="B24" s="51" t="s">
        <v>124</v>
      </c>
      <c r="C24" s="20" t="s">
        <v>34</v>
      </c>
      <c r="E24" s="21" t="s">
        <v>125</v>
      </c>
    </row>
    <row r="25" spans="1:8" ht="112">
      <c r="B25" s="51" t="s">
        <v>126</v>
      </c>
      <c r="C25" s="21" t="s">
        <v>127</v>
      </c>
      <c r="E25" s="21" t="s">
        <v>128</v>
      </c>
    </row>
    <row r="26" spans="1:8">
      <c r="B26" s="20" t="s">
        <v>144</v>
      </c>
      <c r="C26" s="20" t="s">
        <v>33</v>
      </c>
    </row>
    <row r="27" spans="1:8" ht="32">
      <c r="B27" s="20" t="s">
        <v>133</v>
      </c>
      <c r="C27" s="20" t="s">
        <v>32</v>
      </c>
      <c r="E27" s="21" t="s">
        <v>132</v>
      </c>
    </row>
    <row r="28" spans="1:8" ht="96">
      <c r="B28" s="20" t="s">
        <v>131</v>
      </c>
      <c r="C28" s="20" t="s">
        <v>130</v>
      </c>
      <c r="E28" s="21" t="s">
        <v>134</v>
      </c>
    </row>
    <row r="29" spans="1:8">
      <c r="B29" s="20" t="s">
        <v>724</v>
      </c>
      <c r="C29" s="20" t="s">
        <v>31</v>
      </c>
    </row>
    <row r="30" spans="1:8">
      <c r="C30" s="20" t="s">
        <v>30</v>
      </c>
    </row>
    <row r="31" spans="1:8">
      <c r="C31" s="20" t="s">
        <v>29</v>
      </c>
    </row>
    <row r="32" spans="1:8">
      <c r="C32" s="20" t="s">
        <v>28</v>
      </c>
    </row>
    <row r="33" spans="2:5" ht="48">
      <c r="B33" s="20" t="s">
        <v>113</v>
      </c>
      <c r="C33" s="20" t="s">
        <v>112</v>
      </c>
      <c r="E33" s="21" t="s">
        <v>111</v>
      </c>
    </row>
  </sheetData>
  <mergeCells count="7">
    <mergeCell ref="H1:H2"/>
    <mergeCell ref="A1:A2"/>
    <mergeCell ref="B1:C1"/>
    <mergeCell ref="D1:D2"/>
    <mergeCell ref="E1:E2"/>
    <mergeCell ref="G1:G2"/>
    <mergeCell ref="F1:F2"/>
  </mergeCells>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g D A A B Q S w M E F A A A C A g A h p 4 4 W r s n S s C k A A A A 9 g A A A B I A A A B D b 2 5 m a W c v U G F j a 2 F n Z S 5 4 b W y F j 0 s K w j A Y h K 9 S s m 9 e B Z G S p g u 3 F o S i u A 1 p r M H 2 r z S p 6 d 1 c e C S v Y E W r 7 l z O z D c w c 7 / e R D 6 2 T X Q x v b M d Z I h h i i I D u q s s 1 B k a / C F e o l y K j d I n V Z t o g s G l o 7 M Z O n p / T g k J I e C Q 4 K 6 v C a e U k X 2 x L v X R t C q 2 4 L w C b d C n V f 1 v I S l 2 r z G S Y 8 Y W m P M E U 0 F m U x Q W v g C f 9 j 7 T H 1 O s h s Y P v Z E G 4 m 0 p y C w F e X + Q D 1 B L A w Q U A A A I C A C G n j h a 4 + T h x K Y A A A D i A A A A E w A A A E Z v c m 1 1 b G F z L 1 N l Y 3 R p b 2 4 x L m 1 V j k E L g k A Q R u + C / 2 H x p C A u 0 S 3 p p H Q M Q j p F y G Z D D q 4 z t L M a / v s 2 o q L T x 4 M P 3 h P o P D K p 5 r 2 r M o 7 i S H r j 4 K p u z D c L b d X D 7 M J l q y z 4 S K m G J 9 d B w E r m o u Z u G o F 8 u k M L R c X k A 0 i a 6 K O A E 2 0 s i h n N 0 D M h G f 1 5 i 3 7 A p b V I g + h / S 4 H 3 J c l y d a r B 4 o g e X B A l m y R X F d t p J A m 4 z t V h Y g + N X + y r 4 w f F n g n O W Y T 0 7 S y f U E s D B B Q A A A g I A I a e O F o P y u m r p A A A A O k A A A A T A A A A W 0 N v b n R l b n R f V H l w Z X N d L n h t b G 2 O S w 7 C M A x E r x J 5 n 7 q w Q A g 1 Z Q H c g A t E w f 2 I 5 q P G R e F s L D g S V y B t d 4 i l Z + Z 5 5 v N 6 V 8 d k B / G g M f b e K d g U J Q h y x t 9 6 1 y q Y u J F 7 O N b V 9 R k o i h x 1 U U H H H A 6 I 0 X R k d S x 8 I J e d x o 9 W c z 7 H F o M 2 d 9 0 S b s t y h 8 Y 7 J s e S 5 x 9 Q V 2 d q 9 D S w u K Q s r 7 U Z B 3 F a c 3 O V A q b E u M j 4 l 7 A / e R 3 C 0 B v N 2 c Q k b Z R 2 I X E Z X n 8 B U E s B A h Q D F A A A C A g A h p 4 4 W r s n S s C k A A A A 9 g A A A B I A A A A A A A A A A A A A A K Q B A A A A A E N v b m Z p Z y 9 Q Y W N r Y W d l L n h t b F B L A Q I U A x Q A A A g I A I a e O F r j 5 O H E p g A A A O I A A A A T A A A A A A A A A A A A A A C k A d Q A A A B G b 3 J t d W x h c y 9 T Z W N 0 a W 9 u M S 5 t U E s B A h Q D F A A A C A g A h p 4 4 W g / K 6 a u k A A A A 6 Q A A A B M A A A A A A A A A A A A A A K Q B q w E A A F t D b 2 5 0 Z W 5 0 X 1 R 5 c G V z X S 5 4 b W x Q S w U G A A A A A A M A A w D C A A A A g A 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n Q g A A A A A A A B 7 C 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n b 2 9 n b G V f Q 2 h l d n J 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U t M D E t M j R U M T k 6 N T A 6 N T Q u M T Q 1 M j E y M F 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Z 2 9 v Z 2 x l X 0 N o Z X Z y b 2 4 v Q X V 0 b 1 J l b W 9 2 Z W R D b 2 x 1 b W 5 z M S 5 7 Q 2 9 s d W 1 u M S w w f S Z x d W 9 0 O y w m c X V v d D t T Z W N 0 a W 9 u M S 9 n b 2 9 n b G V f Q 2 h l d n J v b i 9 B d X R v U m V t b 3 Z l Z E N v b H V t b n M x L n t D b 2 x 1 b W 4 y L D F 9 J n F 1 b 3 Q 7 L C Z x d W 9 0 O 1 N l Y 3 R p b 2 4 x L 2 d v b 2 d s Z V 9 D a G V 2 c m 9 u L 0 F 1 d G 9 S Z W 1 v d m V k Q 2 9 s d W 1 u c z E u e 0 N v b H V t b j M s M n 0 m c X V v d D t d L C Z x d W 9 0 O 0 N v b H V t b k N v d W 5 0 J n F 1 b 3 Q 7 O j M s J n F 1 b 3 Q 7 S 2 V 5 Q 2 9 s d W 1 u T m F t Z X M m c X V v d D s 6 W 1 0 s J n F 1 b 3 Q 7 Q 2 9 s d W 1 u S W R l b n R p d G l l c y Z x d W 9 0 O z p b J n F 1 b 3 Q 7 U 2 V j d G l v b j E v Z 2 9 v Z 2 x l X 0 N o Z X Z y b 2 4 v Q X V 0 b 1 J l b W 9 2 Z W R D b 2 x 1 b W 5 z M S 5 7 Q 2 9 s d W 1 u M S w w f S Z x d W 9 0 O y w m c X V v d D t T Z W N 0 a W 9 u M S 9 n b 2 9 n b G V f Q 2 h l d n J v b i 9 B d X R v U m V t b 3 Z l Z E N v b H V t b n M x L n t D b 2 x 1 b W 4 y L D F 9 J n F 1 b 3 Q 7 L C Z x d W 9 0 O 1 N l Y 3 R p b 2 4 x L 2 d v b 2 d s Z V 9 D a G V 2 c m 9 u L 0 F 1 d G 9 S Z W 1 v d m V k Q 2 9 s d W 1 u c z E u e 0 N v b H V t b j M s M n 0 m c X V v d D t d L C Z x d W 9 0 O 1 J l b G F 0 a W 9 u c 2 h p c E l u Z m 8 m c X V v d D s 6 W 1 1 9 I i A v P j w v U 3 R h Y m x l R W 5 0 c m l l c z 4 8 L 0 l 0 Z W 0 + P E l 0 Z W 0 + P E l 0 Z W 1 M b 2 N h d G l v b j 4 8 S X R l b V R 5 c G U + R m 9 y b X V s Y T w v S X R l b V R 5 c G U + P E l 0 Z W 1 Q Y X R o P l N l Y 3 R p b 2 4 x L 2 d v b 2 d s Z V 9 D a G V 2 c m 9 u L 1 N v d X J j 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z T D U Q M G f 6 k j A N B g k q h k i G 9 w 0 B A Q E F A A S C A g B e G w + q 1 U M O 5 c m 5 P 9 A L U J 3 N h u t s 0 l L c a I Y o d W W 6 g V J D 6 U 5 z V z d k o I n n M r V d m d b e 0 4 p V U 7 a Q J / f L v q N n 1 2 A 6 C K Q H w m U s 8 F m G / C Y + D D 1 P h X H T T o W u S K k r R w Y V j 8 U y G V p l A p 0 Q u I e T n v s u p m s k Q D F l J 0 J K t Q y / i Y e g / M q Q y o s r A N j + Z l m r A g d q r B W 3 K i y 4 h U n P 6 Y Y X V s M D A x I s T 7 k 6 q 9 H v n Z 1 D H s r S o T 3 P 4 y t W S q H U 1 K t p K s J 0 q F k n D t n 2 / 7 H r N B Y q N l p K b 2 d b V f K A E r I M S i R M O H a X L 1 A 4 D w 4 J a C Z B p 5 c T H f I f f M 2 E H b W g C 7 Z O F t h e f j + c p U j F F l m P l H o k 3 1 w / H d z V O U r 1 / r i r 4 E Q 1 1 s 9 p 8 l S 0 Z h l B L / H V U l P + w j a D f B S i b N z R e x u B F h y b K f d e M W W Y u J + N k / 0 o e G 8 5 b r 5 t g / Y o D C 0 n 0 Z 7 / + s U H X 4 U K I + z 5 r p y A + W Y I M F d q g Q A a O / / P a G 6 G 9 U 6 F Q L U u j D s 2 H n Q Z 4 k k o R T L p f K w e 5 O 2 o R 6 J d p j W z h d t c 2 d a b O G q d 1 7 2 5 i e w T N n o s h O R + Z A D p 8 V D d a n z P n K C 1 2 g c R N P 2 e b S 1 K n O w H F f q A K U 7 V 0 z A X V q i S + 8 3 p q K Q X / E / R 3 J J W 0 w d K 5 k Q 0 K Z P f i 9 i G Y X C X e q 7 k k R k p z c V T 8 2 g 5 g d a g t X d M Y u u y l W o k 1 W 0 V q v j j n b b F T V N e n m A p n A E 5 0 8 R 7 Q F b R / P J 8 p j B 8 B g k q h k i G 9 w 0 B B w E w H Q Y J Y I Z I A W U D B A E q B B C J t X R t k m A 2 d e y G v g X C 2 V 1 s g F B + 0 v C a l M D m d N Q c x b 4 q Y D B Y K k o A w p 2 O k h 0 b O J V 3 N b B U E s + n U L I E X O A i + l 3 S S w D Q Z n l T a X S v H N V c C / L E v a K q p D M 6 q c B / / z E T c m 4 t N 7 r C Y a K A d w = = < / D a t a M a s h u p > 
</file>

<file path=customXml/itemProps1.xml><?xml version="1.0" encoding="utf-8"?>
<ds:datastoreItem xmlns:ds="http://schemas.openxmlformats.org/officeDocument/2006/customXml" ds:itemID="{AD1C04E9-2C7B-314F-9937-71F509002E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4" baseType="variant">
      <vt:variant>
        <vt:lpstr>Worksheets</vt:lpstr>
      </vt:variant>
      <vt:variant>
        <vt:i4>7</vt:i4>
      </vt:variant>
      <vt:variant>
        <vt:lpstr>Named Ranges</vt:lpstr>
      </vt:variant>
      <vt:variant>
        <vt:i4>44</vt:i4>
      </vt:variant>
    </vt:vector>
  </HeadingPairs>
  <TitlesOfParts>
    <vt:vector size="51" baseType="lpstr">
      <vt:lpstr>Disclaimer</vt:lpstr>
      <vt:lpstr>Stocks</vt:lpstr>
      <vt:lpstr>Google_finance</vt:lpstr>
      <vt:lpstr>Trading_Economics_S</vt:lpstr>
      <vt:lpstr>Links</vt:lpstr>
      <vt:lpstr>MyNotes1</vt:lpstr>
      <vt:lpstr>MyNotes2</vt:lpstr>
      <vt:lpstr>Google_finance!google_3M</vt:lpstr>
      <vt:lpstr>Google_finance!google_alphabet</vt:lpstr>
      <vt:lpstr>Google_finance!google_amazon</vt:lpstr>
      <vt:lpstr>Google_finance!google_American_Express</vt:lpstr>
      <vt:lpstr>Google_finance!google_Amgen</vt:lpstr>
      <vt:lpstr>Google_finance!google_apple</vt:lpstr>
      <vt:lpstr>Google_finance!google_Boeing</vt:lpstr>
      <vt:lpstr>Google_finance!google_BRKA</vt:lpstr>
      <vt:lpstr>Google_finance!google_Caterpillar</vt:lpstr>
      <vt:lpstr>Google_finance!google_Chevron</vt:lpstr>
      <vt:lpstr>Google_finance!google_Coca_Cola</vt:lpstr>
      <vt:lpstr>Google_finance!google_Costco</vt:lpstr>
      <vt:lpstr>Google_finance!google_CRM</vt:lpstr>
      <vt:lpstr>Google_finance!google_CSCO</vt:lpstr>
      <vt:lpstr>Google_finance!google_Disney</vt:lpstr>
      <vt:lpstr>Google_finance!google_Eli_Lilly</vt:lpstr>
      <vt:lpstr>Google_finance!google_GD</vt:lpstr>
      <vt:lpstr>Google_finance!google_General_Electric</vt:lpstr>
      <vt:lpstr>Google_finance!google_Goldman_Sachs</vt:lpstr>
      <vt:lpstr>Google_finance!google_GPMorgan</vt:lpstr>
      <vt:lpstr>Google_finance!google_Home_Depot</vt:lpstr>
      <vt:lpstr>Google_finance!google_Honeywell</vt:lpstr>
      <vt:lpstr>Google_finance!google_IBM_1</vt:lpstr>
      <vt:lpstr>Google_finance!google_intel</vt:lpstr>
      <vt:lpstr>Google_finance!google_J_J</vt:lpstr>
      <vt:lpstr>Google_finance!google_Lockheed_martin</vt:lpstr>
      <vt:lpstr>Google_finance!google_Master_Card</vt:lpstr>
      <vt:lpstr>Google_finance!google_MCD</vt:lpstr>
      <vt:lpstr>Google_finance!google_merck</vt:lpstr>
      <vt:lpstr>Google_finance!google_meta</vt:lpstr>
      <vt:lpstr>Google_finance!google_msft_1</vt:lpstr>
      <vt:lpstr>Google_finance!google_nike</vt:lpstr>
      <vt:lpstr>Google_finance!google_NVIDIA</vt:lpstr>
      <vt:lpstr>Google_finance!google_pfizer</vt:lpstr>
      <vt:lpstr>Google_finance!google_Procter_Gamble</vt:lpstr>
      <vt:lpstr>Google_finance!google_tesla_1</vt:lpstr>
      <vt:lpstr>Google_finance!google_Travelers_Companies</vt:lpstr>
      <vt:lpstr>Google_finance!google_UnitedHealth</vt:lpstr>
      <vt:lpstr>Google_finance!google_verizon</vt:lpstr>
      <vt:lpstr>Google_finance!google_visa</vt:lpstr>
      <vt:lpstr>Google_finance!google_walgreens</vt:lpstr>
      <vt:lpstr>Google_finance!google_Walmart</vt:lpstr>
      <vt:lpstr>Trading_Economics_S!trading_economics_BRKB</vt:lpstr>
      <vt:lpstr>Trading_Economics_S!trading_economics_SP500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Alisa Makhonina</dc:creator>
  <cp:lastModifiedBy>Alice Makhonina</cp:lastModifiedBy>
  <dcterms:created xsi:type="dcterms:W3CDTF">2022-11-10T16:07:24Z</dcterms:created>
  <dcterms:modified xsi:type="dcterms:W3CDTF">2025-01-24T22:30:09Z</dcterms:modified>
</cp:coreProperties>
</file>