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емьянов\Desktop\git_projects\Physics_Labs\Лаба 2.2.3\"/>
    </mc:Choice>
  </mc:AlternateContent>
  <bookViews>
    <workbookView xWindow="0" yWindow="0" windowWidth="21225" windowHeight="8955" tabRatio="500"/>
  </bookViews>
  <sheets>
    <sheet name="Лист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A15" i="1" l="1"/>
  <c r="U15" i="1"/>
  <c r="O15" i="1"/>
  <c r="I15" i="1"/>
  <c r="C15" i="1"/>
  <c r="C14" i="1"/>
  <c r="AA14" i="1"/>
  <c r="U14" i="1"/>
  <c r="O14" i="1"/>
  <c r="I14" i="1"/>
  <c r="Z16" i="1"/>
  <c r="T16" i="1"/>
  <c r="N16" i="1"/>
  <c r="H16" i="1"/>
  <c r="B16" i="1"/>
  <c r="Z15" i="1"/>
  <c r="T15" i="1"/>
  <c r="N15" i="1"/>
  <c r="H15" i="1"/>
  <c r="B15" i="1"/>
  <c r="Z14" i="1"/>
  <c r="T14" i="1"/>
  <c r="N14" i="1"/>
  <c r="H14" i="1"/>
  <c r="B14" i="1"/>
  <c r="AA10" i="1"/>
  <c r="AC10" i="1" s="1"/>
  <c r="AA9" i="1"/>
  <c r="AC9" i="1" s="1"/>
  <c r="AC8" i="1"/>
  <c r="AB8" i="1"/>
  <c r="AA8" i="1"/>
  <c r="AB7" i="1"/>
  <c r="AA7" i="1"/>
  <c r="AC7" i="1" s="1"/>
  <c r="AB6" i="1"/>
  <c r="AA6" i="1"/>
  <c r="AC6" i="1" s="1"/>
  <c r="AC5" i="1"/>
  <c r="AA5" i="1"/>
  <c r="AB5" i="1" s="1"/>
  <c r="AA4" i="1"/>
  <c r="AC4" i="1" s="1"/>
  <c r="U10" i="1"/>
  <c r="W10" i="1" s="1"/>
  <c r="U9" i="1"/>
  <c r="W9" i="1" s="1"/>
  <c r="W8" i="1"/>
  <c r="V8" i="1"/>
  <c r="U8" i="1"/>
  <c r="U7" i="1"/>
  <c r="W7" i="1" s="1"/>
  <c r="U6" i="1"/>
  <c r="W6" i="1" s="1"/>
  <c r="W5" i="1"/>
  <c r="U5" i="1"/>
  <c r="V5" i="1" s="1"/>
  <c r="V4" i="1"/>
  <c r="U4" i="1"/>
  <c r="W4" i="1" s="1"/>
  <c r="O10" i="1"/>
  <c r="Q10" i="1" s="1"/>
  <c r="Q9" i="1"/>
  <c r="O9" i="1"/>
  <c r="P9" i="1" s="1"/>
  <c r="Q8" i="1"/>
  <c r="P8" i="1"/>
  <c r="O8" i="1"/>
  <c r="O7" i="1"/>
  <c r="P7" i="1" s="1"/>
  <c r="O6" i="1"/>
  <c r="Q6" i="1" s="1"/>
  <c r="Q5" i="1"/>
  <c r="O5" i="1"/>
  <c r="P5" i="1" s="1"/>
  <c r="O4" i="1"/>
  <c r="Q4" i="1" s="1"/>
  <c r="K4" i="1"/>
  <c r="I4" i="1"/>
  <c r="I10" i="1"/>
  <c r="K10" i="1" s="1"/>
  <c r="I9" i="1"/>
  <c r="J9" i="1" s="1"/>
  <c r="I8" i="1"/>
  <c r="K8" i="1" s="1"/>
  <c r="I7" i="1"/>
  <c r="K7" i="1" s="1"/>
  <c r="I6" i="1"/>
  <c r="J6" i="1" s="1"/>
  <c r="K5" i="1"/>
  <c r="I5" i="1"/>
  <c r="J5" i="1" s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4" i="1"/>
  <c r="AB9" i="1" l="1"/>
  <c r="AB4" i="1"/>
  <c r="AB10" i="1"/>
  <c r="V6" i="1"/>
  <c r="V9" i="1"/>
  <c r="V7" i="1"/>
  <c r="V10" i="1"/>
  <c r="P6" i="1"/>
  <c r="P4" i="1"/>
  <c r="Q7" i="1"/>
  <c r="P10" i="1"/>
  <c r="J8" i="1"/>
  <c r="K6" i="1"/>
  <c r="J4" i="1"/>
  <c r="K9" i="1"/>
  <c r="J7" i="1"/>
  <c r="J10" i="1"/>
</calcChain>
</file>

<file path=xl/sharedStrings.xml><?xml version="1.0" encoding="utf-8"?>
<sst xmlns="http://schemas.openxmlformats.org/spreadsheetml/2006/main" count="62" uniqueCount="18">
  <si>
    <t>L, mm</t>
  </si>
  <si>
    <t>U0, В</t>
  </si>
  <si>
    <t>Un, В</t>
  </si>
  <si>
    <t>2r1, mm</t>
  </si>
  <si>
    <t>2r2, mm</t>
  </si>
  <si>
    <t>R0, Om</t>
  </si>
  <si>
    <t>sigma U, В</t>
  </si>
  <si>
    <t>sigma t, C</t>
  </si>
  <si>
    <t>In</t>
  </si>
  <si>
    <t>Q</t>
  </si>
  <si>
    <t>Rn</t>
  </si>
  <si>
    <t>dQ/dR</t>
  </si>
  <si>
    <t>R0</t>
  </si>
  <si>
    <t>dR/dT</t>
  </si>
  <si>
    <t>каппа</t>
  </si>
  <si>
    <t>lnкаппа</t>
  </si>
  <si>
    <t>lnT</t>
  </si>
  <si>
    <t>t.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</si>
</sst>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family val="2"/>
      <charset val="204"/>
    </font>
    <font>
      <sz val="10"/>
      <color rgb="FF000000"/>
      <name val="Lucida San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7ED22B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zoomScaleNormal="100" workbookViewId="0">
      <selection activeCell="C12" sqref="C12"/>
    </sheetView>
  </sheetViews>
  <sheetFormatPr defaultRowHeight="12.75"/>
  <cols>
    <col min="1" max="1025" width="11.5703125"/>
  </cols>
  <sheetData>
    <row r="1" spans="1:29">
      <c r="A1" t="s">
        <v>17</v>
      </c>
    </row>
    <row r="2" spans="1:29">
      <c r="A2">
        <v>30.1</v>
      </c>
      <c r="G2">
        <v>40.200000000000003</v>
      </c>
      <c r="M2">
        <v>50</v>
      </c>
      <c r="S2">
        <v>60</v>
      </c>
      <c r="Y2">
        <v>70.099999999999994</v>
      </c>
    </row>
    <row r="3" spans="1:29">
      <c r="A3" t="s">
        <v>1</v>
      </c>
      <c r="B3" t="s">
        <v>2</v>
      </c>
      <c r="C3" t="s">
        <v>8</v>
      </c>
      <c r="D3" t="s">
        <v>9</v>
      </c>
      <c r="E3" t="s">
        <v>10</v>
      </c>
      <c r="G3" t="s">
        <v>1</v>
      </c>
      <c r="H3" t="s">
        <v>2</v>
      </c>
      <c r="I3" t="s">
        <v>8</v>
      </c>
      <c r="J3" t="s">
        <v>9</v>
      </c>
      <c r="K3" t="s">
        <v>10</v>
      </c>
      <c r="M3" t="s">
        <v>1</v>
      </c>
      <c r="N3" t="s">
        <v>2</v>
      </c>
      <c r="O3" t="s">
        <v>8</v>
      </c>
      <c r="P3" t="s">
        <v>9</v>
      </c>
      <c r="Q3" t="s">
        <v>10</v>
      </c>
      <c r="S3" t="s">
        <v>1</v>
      </c>
      <c r="T3" t="s">
        <v>2</v>
      </c>
      <c r="U3" t="s">
        <v>8</v>
      </c>
      <c r="V3" t="s">
        <v>9</v>
      </c>
      <c r="W3" t="s">
        <v>10</v>
      </c>
      <c r="Y3" t="s">
        <v>1</v>
      </c>
      <c r="Z3" t="s">
        <v>2</v>
      </c>
      <c r="AA3" t="s">
        <v>8</v>
      </c>
      <c r="AB3" t="s">
        <v>9</v>
      </c>
      <c r="AC3" t="s">
        <v>10</v>
      </c>
    </row>
    <row r="4" spans="1:29">
      <c r="A4">
        <v>0.1</v>
      </c>
      <c r="B4">
        <v>0.1173</v>
      </c>
      <c r="C4">
        <f>A4/$B$27</f>
        <v>0.01</v>
      </c>
      <c r="D4">
        <f>C4*B4</f>
        <v>1.173E-3</v>
      </c>
      <c r="E4">
        <f>B4/C4</f>
        <v>11.73</v>
      </c>
      <c r="G4">
        <v>0.1</v>
      </c>
      <c r="H4">
        <v>0.1212</v>
      </c>
      <c r="I4">
        <f>G4/$B$27</f>
        <v>0.01</v>
      </c>
      <c r="J4">
        <f>I4*H4</f>
        <v>1.212E-3</v>
      </c>
      <c r="K4">
        <f>H4/I4</f>
        <v>12.12</v>
      </c>
      <c r="M4">
        <v>0.1</v>
      </c>
      <c r="N4">
        <v>0.12520000000000001</v>
      </c>
      <c r="O4">
        <f>M4/$B$27</f>
        <v>0.01</v>
      </c>
      <c r="P4">
        <f>O4*N4</f>
        <v>1.2520000000000001E-3</v>
      </c>
      <c r="Q4">
        <f>N4/O4</f>
        <v>12.52</v>
      </c>
      <c r="S4">
        <v>0.1</v>
      </c>
      <c r="T4">
        <v>0.12909999999999999</v>
      </c>
      <c r="U4">
        <f>S4/$B$27</f>
        <v>0.01</v>
      </c>
      <c r="V4">
        <f>U4*T4</f>
        <v>1.291E-3</v>
      </c>
      <c r="W4">
        <f>T4/U4</f>
        <v>12.909999999999998</v>
      </c>
      <c r="Y4">
        <v>0.1</v>
      </c>
      <c r="Z4">
        <v>0.1331</v>
      </c>
      <c r="AA4">
        <f>Y4/$B$27</f>
        <v>0.01</v>
      </c>
      <c r="AB4">
        <f>AA4*Z4</f>
        <v>1.3309999999999999E-3</v>
      </c>
      <c r="AC4">
        <f>Z4/AA4</f>
        <v>13.309999999999999</v>
      </c>
    </row>
    <row r="5" spans="1:29">
      <c r="A5">
        <v>0.2</v>
      </c>
      <c r="B5">
        <v>0.23469999999999999</v>
      </c>
      <c r="C5">
        <f>A5/$B$27</f>
        <v>0.02</v>
      </c>
      <c r="D5">
        <f t="shared" ref="D5:D10" si="0">C5*B5</f>
        <v>4.6940000000000003E-3</v>
      </c>
      <c r="E5">
        <f t="shared" ref="E5:E10" si="1">B5/C5</f>
        <v>11.734999999999999</v>
      </c>
      <c r="G5">
        <v>0.2</v>
      </c>
      <c r="H5">
        <v>0.2427</v>
      </c>
      <c r="I5">
        <f>G5/$B$27</f>
        <v>0.02</v>
      </c>
      <c r="J5">
        <f t="shared" ref="J5:J10" si="2">I5*H5</f>
        <v>4.8539999999999998E-3</v>
      </c>
      <c r="K5">
        <f t="shared" ref="K5:K10" si="3">H5/I5</f>
        <v>12.135</v>
      </c>
      <c r="M5">
        <v>0.2</v>
      </c>
      <c r="N5">
        <v>0.2505</v>
      </c>
      <c r="O5">
        <f>M5/$B$27</f>
        <v>0.02</v>
      </c>
      <c r="P5">
        <f t="shared" ref="P5:P10" si="4">O5*N5</f>
        <v>5.0099999999999997E-3</v>
      </c>
      <c r="Q5">
        <f t="shared" ref="Q5:Q10" si="5">N5/O5</f>
        <v>12.525</v>
      </c>
      <c r="S5">
        <v>0.2</v>
      </c>
      <c r="T5">
        <v>0.25850000000000001</v>
      </c>
      <c r="U5">
        <f>S5/$B$27</f>
        <v>0.02</v>
      </c>
      <c r="V5">
        <f t="shared" ref="V5:V10" si="6">U5*T5</f>
        <v>5.1700000000000001E-3</v>
      </c>
      <c r="W5">
        <f t="shared" ref="W5:W10" si="7">T5/U5</f>
        <v>12.925000000000001</v>
      </c>
      <c r="Y5">
        <v>0.2</v>
      </c>
      <c r="Z5">
        <v>0.26650000000000001</v>
      </c>
      <c r="AA5">
        <f>Y5/$B$27</f>
        <v>0.02</v>
      </c>
      <c r="AB5">
        <f t="shared" ref="AB5:AB10" si="8">AA5*Z5</f>
        <v>5.3300000000000005E-3</v>
      </c>
      <c r="AC5">
        <f t="shared" ref="AC5:AC10" si="9">Z5/AA5</f>
        <v>13.325000000000001</v>
      </c>
    </row>
    <row r="6" spans="1:29">
      <c r="A6">
        <v>0.5</v>
      </c>
      <c r="B6">
        <v>0.59199999999999997</v>
      </c>
      <c r="C6">
        <f>A6/$B$27</f>
        <v>0.05</v>
      </c>
      <c r="D6">
        <f t="shared" si="0"/>
        <v>2.9600000000000001E-2</v>
      </c>
      <c r="E6">
        <f t="shared" si="1"/>
        <v>11.839999999999998</v>
      </c>
      <c r="G6">
        <v>0.5</v>
      </c>
      <c r="H6">
        <v>0.61180000000000001</v>
      </c>
      <c r="I6">
        <f>G6/$B$27</f>
        <v>0.05</v>
      </c>
      <c r="J6">
        <f t="shared" si="2"/>
        <v>3.0590000000000003E-2</v>
      </c>
      <c r="K6">
        <f t="shared" si="3"/>
        <v>12.235999999999999</v>
      </c>
      <c r="M6">
        <v>0.5</v>
      </c>
      <c r="N6">
        <v>0.63149999999999995</v>
      </c>
      <c r="O6">
        <f>M6/$B$27</f>
        <v>0.05</v>
      </c>
      <c r="P6">
        <f t="shared" si="4"/>
        <v>3.1574999999999999E-2</v>
      </c>
      <c r="Q6">
        <f t="shared" si="5"/>
        <v>12.629999999999999</v>
      </c>
      <c r="S6">
        <v>0.5</v>
      </c>
      <c r="T6">
        <v>0.65139999999999998</v>
      </c>
      <c r="U6">
        <f>S6/$B$27</f>
        <v>0.05</v>
      </c>
      <c r="V6">
        <f t="shared" si="6"/>
        <v>3.2570000000000002E-2</v>
      </c>
      <c r="W6">
        <f t="shared" si="7"/>
        <v>13.027999999999999</v>
      </c>
      <c r="Y6">
        <v>0.5</v>
      </c>
      <c r="Z6">
        <v>0.6714</v>
      </c>
      <c r="AA6">
        <f>Y6/$B$27</f>
        <v>0.05</v>
      </c>
      <c r="AB6">
        <f t="shared" si="8"/>
        <v>3.3570000000000003E-2</v>
      </c>
      <c r="AC6">
        <f t="shared" si="9"/>
        <v>13.427999999999999</v>
      </c>
    </row>
    <row r="7" spans="1:29">
      <c r="A7">
        <v>0.75</v>
      </c>
      <c r="B7">
        <v>0.90010000000000001</v>
      </c>
      <c r="C7">
        <f>A7/$B$27</f>
        <v>7.4999999999999997E-2</v>
      </c>
      <c r="D7">
        <f t="shared" si="0"/>
        <v>6.7507499999999998E-2</v>
      </c>
      <c r="E7">
        <f t="shared" si="1"/>
        <v>12.001333333333333</v>
      </c>
      <c r="G7">
        <v>0.75</v>
      </c>
      <c r="H7">
        <v>0.92979999999999996</v>
      </c>
      <c r="I7">
        <f>G7/$B$27</f>
        <v>7.4999999999999997E-2</v>
      </c>
      <c r="J7">
        <f t="shared" si="2"/>
        <v>6.9734999999999991E-2</v>
      </c>
      <c r="K7">
        <f t="shared" si="3"/>
        <v>12.397333333333334</v>
      </c>
      <c r="M7">
        <v>0.75</v>
      </c>
      <c r="N7">
        <v>0.95930000000000004</v>
      </c>
      <c r="O7">
        <f>M7/$B$27</f>
        <v>7.4999999999999997E-2</v>
      </c>
      <c r="P7">
        <f t="shared" si="4"/>
        <v>7.1947499999999998E-2</v>
      </c>
      <c r="Q7">
        <f t="shared" si="5"/>
        <v>12.790666666666668</v>
      </c>
      <c r="S7">
        <v>0.75</v>
      </c>
      <c r="T7">
        <v>0.98950000000000005</v>
      </c>
      <c r="U7">
        <f>S7/$B$27</f>
        <v>7.4999999999999997E-2</v>
      </c>
      <c r="V7">
        <f t="shared" si="6"/>
        <v>7.4212500000000001E-2</v>
      </c>
      <c r="W7">
        <f t="shared" si="7"/>
        <v>13.193333333333335</v>
      </c>
      <c r="Y7">
        <v>0.75</v>
      </c>
      <c r="Z7">
        <v>1.0196000000000001</v>
      </c>
      <c r="AA7">
        <f>Y7/$B$27</f>
        <v>7.4999999999999997E-2</v>
      </c>
      <c r="AB7">
        <f t="shared" si="8"/>
        <v>7.6469999999999996E-2</v>
      </c>
      <c r="AC7">
        <f t="shared" si="9"/>
        <v>13.594666666666669</v>
      </c>
    </row>
    <row r="8" spans="1:29">
      <c r="A8">
        <v>1</v>
      </c>
      <c r="B8">
        <v>1.2235</v>
      </c>
      <c r="C8">
        <f>A8/$B$27</f>
        <v>0.1</v>
      </c>
      <c r="D8">
        <f t="shared" si="0"/>
        <v>0.12235000000000001</v>
      </c>
      <c r="E8">
        <f t="shared" si="1"/>
        <v>12.234999999999999</v>
      </c>
      <c r="G8">
        <v>1</v>
      </c>
      <c r="H8">
        <v>1.2630999999999999</v>
      </c>
      <c r="I8">
        <f>G8/$B$27</f>
        <v>0.1</v>
      </c>
      <c r="J8">
        <f t="shared" si="2"/>
        <v>0.12631000000000001</v>
      </c>
      <c r="K8">
        <f t="shared" si="3"/>
        <v>12.630999999999998</v>
      </c>
      <c r="M8">
        <v>1</v>
      </c>
      <c r="N8">
        <v>1.3031999999999999</v>
      </c>
      <c r="O8">
        <f>M8/$B$27</f>
        <v>0.1</v>
      </c>
      <c r="P8">
        <f t="shared" si="4"/>
        <v>0.13031999999999999</v>
      </c>
      <c r="Q8">
        <f t="shared" si="5"/>
        <v>13.031999999999998</v>
      </c>
      <c r="S8">
        <v>1</v>
      </c>
      <c r="T8">
        <v>1.3432999999999999</v>
      </c>
      <c r="U8">
        <f>S8/$B$27</f>
        <v>0.1</v>
      </c>
      <c r="V8">
        <f t="shared" si="6"/>
        <v>0.13433</v>
      </c>
      <c r="W8">
        <f t="shared" si="7"/>
        <v>13.432999999999998</v>
      </c>
      <c r="Y8">
        <v>1</v>
      </c>
      <c r="Z8">
        <v>1.3837999999999999</v>
      </c>
      <c r="AA8">
        <f>Y8/$B$27</f>
        <v>0.1</v>
      </c>
      <c r="AB8">
        <f t="shared" si="8"/>
        <v>0.13838</v>
      </c>
      <c r="AC8">
        <f t="shared" si="9"/>
        <v>13.837999999999999</v>
      </c>
    </row>
    <row r="9" spans="1:29">
      <c r="A9">
        <v>1.25</v>
      </c>
      <c r="B9">
        <v>1.569</v>
      </c>
      <c r="C9">
        <f>A9/$B$27</f>
        <v>0.125</v>
      </c>
      <c r="D9">
        <f t="shared" si="0"/>
        <v>0.19612499999999999</v>
      </c>
      <c r="E9">
        <f t="shared" si="1"/>
        <v>12.552</v>
      </c>
      <c r="G9">
        <v>1.25</v>
      </c>
      <c r="H9">
        <v>1.6202000000000001</v>
      </c>
      <c r="I9">
        <f>G9/$B$27</f>
        <v>0.125</v>
      </c>
      <c r="J9">
        <f t="shared" si="2"/>
        <v>0.20252500000000001</v>
      </c>
      <c r="K9">
        <f t="shared" si="3"/>
        <v>12.961600000000001</v>
      </c>
      <c r="M9">
        <v>1.25</v>
      </c>
      <c r="N9">
        <v>1.6704000000000001</v>
      </c>
      <c r="O9">
        <f>M9/$B$27</f>
        <v>0.125</v>
      </c>
      <c r="P9">
        <f t="shared" si="4"/>
        <v>0.20880000000000001</v>
      </c>
      <c r="Q9">
        <f t="shared" si="5"/>
        <v>13.363200000000001</v>
      </c>
      <c r="S9">
        <v>1.25</v>
      </c>
      <c r="T9">
        <v>1.7208000000000001</v>
      </c>
      <c r="U9">
        <f>S9/$B$27</f>
        <v>0.125</v>
      </c>
      <c r="V9">
        <f t="shared" si="6"/>
        <v>0.21510000000000001</v>
      </c>
      <c r="W9">
        <f t="shared" si="7"/>
        <v>13.766400000000001</v>
      </c>
      <c r="Y9">
        <v>1.25</v>
      </c>
      <c r="Z9">
        <v>1.7718</v>
      </c>
      <c r="AA9">
        <f>Y9/$B$27</f>
        <v>0.125</v>
      </c>
      <c r="AB9">
        <f t="shared" si="8"/>
        <v>0.22147500000000001</v>
      </c>
      <c r="AC9">
        <f t="shared" si="9"/>
        <v>14.1744</v>
      </c>
    </row>
    <row r="10" spans="1:29">
      <c r="A10">
        <v>1.5</v>
      </c>
      <c r="B10">
        <v>1.9521999999999999</v>
      </c>
      <c r="C10">
        <f>A10/$B$27</f>
        <v>0.15</v>
      </c>
      <c r="D10">
        <f t="shared" si="0"/>
        <v>0.29282999999999998</v>
      </c>
      <c r="E10">
        <f t="shared" si="1"/>
        <v>13.014666666666667</v>
      </c>
      <c r="G10">
        <v>1.5</v>
      </c>
      <c r="H10">
        <v>2.0127000000000002</v>
      </c>
      <c r="I10">
        <f>G10/$B$27</f>
        <v>0.15</v>
      </c>
      <c r="J10">
        <f t="shared" si="2"/>
        <v>0.30190500000000003</v>
      </c>
      <c r="K10">
        <f t="shared" si="3"/>
        <v>13.418000000000001</v>
      </c>
      <c r="M10">
        <v>1.5</v>
      </c>
      <c r="N10">
        <v>2.0735999999999999</v>
      </c>
      <c r="O10">
        <f>M10/$B$27</f>
        <v>0.15</v>
      </c>
      <c r="P10">
        <f t="shared" si="4"/>
        <v>0.31103999999999998</v>
      </c>
      <c r="Q10">
        <f t="shared" si="5"/>
        <v>13.824</v>
      </c>
      <c r="S10">
        <v>1.5</v>
      </c>
      <c r="T10">
        <v>2.1349</v>
      </c>
      <c r="U10">
        <f>S10/$B$27</f>
        <v>0.15</v>
      </c>
      <c r="V10">
        <f t="shared" si="6"/>
        <v>0.32023499999999999</v>
      </c>
      <c r="W10">
        <f t="shared" si="7"/>
        <v>14.232666666666667</v>
      </c>
      <c r="Y10">
        <v>1.5</v>
      </c>
      <c r="Z10">
        <v>2.1970999999999998</v>
      </c>
      <c r="AA10">
        <f>Y10/$B$27</f>
        <v>0.15</v>
      </c>
      <c r="AB10">
        <f t="shared" si="8"/>
        <v>0.32956499999999994</v>
      </c>
      <c r="AC10">
        <f t="shared" si="9"/>
        <v>14.647333333333332</v>
      </c>
    </row>
    <row r="11" spans="1:29">
      <c r="A11" t="s">
        <v>11</v>
      </c>
      <c r="B11">
        <v>0.22770000000000001</v>
      </c>
      <c r="C11">
        <v>2.9199999999999999E-3</v>
      </c>
      <c r="G11" t="s">
        <v>11</v>
      </c>
      <c r="H11">
        <v>0.23272999999999999</v>
      </c>
      <c r="I11">
        <v>2.7000000000000001E-3</v>
      </c>
      <c r="M11" t="s">
        <v>11</v>
      </c>
      <c r="N11">
        <v>0.23757</v>
      </c>
      <c r="O11">
        <v>2.9399999999999999E-3</v>
      </c>
      <c r="S11" t="s">
        <v>11</v>
      </c>
      <c r="T11">
        <v>0.24234</v>
      </c>
      <c r="U11">
        <v>2.8600000000000001E-3</v>
      </c>
      <c r="Y11" t="s">
        <v>11</v>
      </c>
      <c r="Z11">
        <v>0.24665000000000001</v>
      </c>
      <c r="AA11">
        <v>3.0899999999999999E-3</v>
      </c>
    </row>
    <row r="12" spans="1:29">
      <c r="A12" t="s">
        <v>12</v>
      </c>
      <c r="B12">
        <v>11.710229999999999</v>
      </c>
      <c r="C12">
        <v>3.5549999999999998E-2</v>
      </c>
      <c r="G12" t="s">
        <v>12</v>
      </c>
      <c r="H12">
        <v>12.10454</v>
      </c>
      <c r="I12">
        <v>3.388E-2</v>
      </c>
      <c r="M12" t="s">
        <v>12</v>
      </c>
      <c r="N12">
        <v>12.49813</v>
      </c>
      <c r="O12">
        <v>3.8120000000000001E-2</v>
      </c>
      <c r="S12" t="s">
        <v>12</v>
      </c>
      <c r="T12">
        <v>12.893739999999999</v>
      </c>
      <c r="U12">
        <v>3.8210000000000001E-2</v>
      </c>
      <c r="Y12" t="s">
        <v>12</v>
      </c>
      <c r="Z12">
        <v>13.292479999999999</v>
      </c>
      <c r="AA12">
        <v>4.2560000000000001E-2</v>
      </c>
    </row>
    <row r="13" spans="1:29">
      <c r="A13" t="s">
        <v>13</v>
      </c>
      <c r="B13">
        <v>3.9620000000000002E-2</v>
      </c>
      <c r="C13" s="1">
        <v>8.5834099999999999E-5</v>
      </c>
      <c r="G13" t="s">
        <v>13</v>
      </c>
      <c r="H13">
        <v>3.9620000000000002E-2</v>
      </c>
      <c r="I13" s="1">
        <v>8.5834099999999999E-5</v>
      </c>
      <c r="M13" t="s">
        <v>13</v>
      </c>
      <c r="N13">
        <v>3.9620000000000002E-2</v>
      </c>
      <c r="O13" s="1">
        <v>8.5834099999999999E-5</v>
      </c>
      <c r="S13" t="s">
        <v>13</v>
      </c>
      <c r="T13">
        <v>3.9620000000000002E-2</v>
      </c>
      <c r="U13" s="1">
        <v>8.5834099999999999E-5</v>
      </c>
      <c r="Y13" t="s">
        <v>13</v>
      </c>
      <c r="Z13">
        <v>3.9620000000000002E-2</v>
      </c>
      <c r="AA13" s="1">
        <v>8.5834099999999999E-5</v>
      </c>
    </row>
    <row r="14" spans="1:29">
      <c r="A14" t="s">
        <v>14</v>
      </c>
      <c r="B14">
        <f>B11*B13/(2*PI()*$B$24/10^3)*LN($B$26/$B$25)</f>
        <v>2.152893687881112E-2</v>
      </c>
      <c r="C14">
        <f>B14*SQRT((C11/B11)^2+(C13/B13)^2+((1/$B$24)^2+(((0.001/$B$25)^2+(1/$B$26)^2)/($B$26/$B$25)^2)/LN($B$26/$B$25))^2)</f>
        <v>2.7999678765202414E-4</v>
      </c>
      <c r="G14" t="s">
        <v>14</v>
      </c>
      <c r="H14">
        <f>H11*H13/(2*PI()*$B$24/10^3)*LN($B$26/$B$25)</f>
        <v>2.2004521211267943E-2</v>
      </c>
      <c r="I14">
        <f>H14*SQRT((I11/H11)^2+(I13/H13)^2+((1/$B$24)^2+(((0.001/$B$25)^2+(1/$B$26)^2)/($B$26/$B$25)^2)/LN($B$26/$B$25))^2)</f>
        <v>2.5969679859340214E-4</v>
      </c>
      <c r="M14" t="s">
        <v>14</v>
      </c>
      <c r="N14">
        <f>N11*N13/(2*PI()*$B$24/10^3)*LN($B$26/$B$25)</f>
        <v>2.2462141125600164E-2</v>
      </c>
      <c r="O14">
        <f>N14*SQRT((O11/N11)^2+(O13/N13)^2+((1/$B$24)^2+(((0.001/$B$25)^2+(1/$B$26)^2)/($B$26/$B$25)^2)/LN($B$26/$B$25))^2)</f>
        <v>2.8220312813749277E-4</v>
      </c>
      <c r="S14" t="s">
        <v>14</v>
      </c>
      <c r="T14">
        <f>T11*T13/(2*PI()*$B$24/10^3)*LN($B$26/$B$25)</f>
        <v>2.2913142570096998E-2</v>
      </c>
      <c r="U14">
        <f>T14*SQRT((U11/T11)^2+(U13/T13)^2+((1/$B$24)^2+(((0.001/$B$25)^2+(1/$B$26)^2)/($B$26/$B$25)^2)/LN($B$26/$B$25))^2)</f>
        <v>2.7493030162886728E-4</v>
      </c>
      <c r="Y14" t="s">
        <v>14</v>
      </c>
      <c r="Z14">
        <f>Z11*Z13/(2*PI()*$B$24/10^3)*LN($B$26/$B$25)</f>
        <v>2.3320651212818455E-2</v>
      </c>
      <c r="AA14">
        <f>Z14*SQRT((AA11/Z11)^2+(AA13/Z13)^2+((1/$B$24)^2+(((0.001/$B$25)^2+(1/$B$26)^2)/($B$26/$B$25)^2)/LN($B$26/$B$25))^2)</f>
        <v>2.9649447024095084E-4</v>
      </c>
    </row>
    <row r="15" spans="1:29">
      <c r="A15" t="s">
        <v>15</v>
      </c>
      <c r="B15">
        <f>LN(B14)</f>
        <v>-3.8383573474218182</v>
      </c>
      <c r="C15">
        <f>C14/B14</f>
        <v>1.30056021450645E-2</v>
      </c>
      <c r="G15" t="s">
        <v>15</v>
      </c>
      <c r="H15">
        <f>LN(H14)</f>
        <v>-3.8165073371349387</v>
      </c>
      <c r="I15">
        <f>I14/H14</f>
        <v>1.1801974516965094E-2</v>
      </c>
      <c r="M15" t="s">
        <v>15</v>
      </c>
      <c r="N15">
        <f>LN(N14)</f>
        <v>-3.7959240036010811</v>
      </c>
      <c r="O15">
        <f>O14/N14</f>
        <v>1.2563500806068087E-2</v>
      </c>
      <c r="S15" t="s">
        <v>15</v>
      </c>
      <c r="T15">
        <f>LN(T14)</f>
        <v>-3.7760446216881354</v>
      </c>
      <c r="U15">
        <f>U14/T14</f>
        <v>1.1998803777691653E-2</v>
      </c>
      <c r="Y15" t="s">
        <v>15</v>
      </c>
      <c r="Z15">
        <f>LN(Z14)</f>
        <v>-3.7584159928117646</v>
      </c>
      <c r="AA15">
        <f>AA14/Z14</f>
        <v>1.2713816073797261E-2</v>
      </c>
    </row>
    <row r="16" spans="1:29">
      <c r="A16" t="s">
        <v>16</v>
      </c>
      <c r="B16">
        <f>LN(A2+273.15)</f>
        <v>5.7145575478241595</v>
      </c>
      <c r="G16" t="s">
        <v>16</v>
      </c>
      <c r="H16">
        <f>LN(G2+273.15)</f>
        <v>5.7473207766706844</v>
      </c>
      <c r="M16" t="s">
        <v>16</v>
      </c>
      <c r="N16">
        <f>LN(M2+273.15)</f>
        <v>5.7781166117089047</v>
      </c>
      <c r="S16" t="s">
        <v>16</v>
      </c>
      <c r="T16">
        <f>LN(S2+273.15)</f>
        <v>5.8085928390085462</v>
      </c>
      <c r="Y16" t="s">
        <v>16</v>
      </c>
      <c r="Z16">
        <f>LN(Y2+273.15)</f>
        <v>5.8384590446480802</v>
      </c>
    </row>
    <row r="24" spans="1:2">
      <c r="A24" t="s">
        <v>0</v>
      </c>
      <c r="B24">
        <v>347</v>
      </c>
    </row>
    <row r="25" spans="1:2">
      <c r="A25" t="s">
        <v>3</v>
      </c>
      <c r="B25">
        <v>5.5E-2</v>
      </c>
    </row>
    <row r="26" spans="1:2">
      <c r="A26" t="s">
        <v>4</v>
      </c>
      <c r="B26">
        <v>10</v>
      </c>
    </row>
    <row r="27" spans="1:2">
      <c r="A27" t="s">
        <v>5</v>
      </c>
      <c r="B27">
        <v>10</v>
      </c>
    </row>
    <row r="28" spans="1:2">
      <c r="A28" t="s">
        <v>6</v>
      </c>
      <c r="B28">
        <v>1E-4</v>
      </c>
    </row>
    <row r="29" spans="1:2">
      <c r="A29" t="s">
        <v>7</v>
      </c>
      <c r="B29">
        <v>0.1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Демьянов Георгий</cp:lastModifiedBy>
  <cp:revision>1</cp:revision>
  <dcterms:created xsi:type="dcterms:W3CDTF">2017-05-03T12:15:15Z</dcterms:created>
  <dcterms:modified xsi:type="dcterms:W3CDTF">2017-05-07T00:01:55Z</dcterms:modified>
  <dc:language>ru-RU</dc:language>
</cp:coreProperties>
</file>