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ha.LENOVO-PC\YandexDisk\Лабы\Лаба 1.4.2\"/>
    </mc:Choice>
  </mc:AlternateContent>
  <bookViews>
    <workbookView xWindow="0" yWindow="0" windowWidth="21230" windowHeight="89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Q2" i="1"/>
  <c r="P2" i="1"/>
  <c r="E2" i="1" s="1"/>
  <c r="D2" i="1"/>
  <c r="G2" i="1" l="1"/>
  <c r="F2" i="1"/>
  <c r="B4" i="1"/>
  <c r="B3" i="1"/>
  <c r="H3" i="1" l="1"/>
  <c r="I3" i="1" s="1"/>
  <c r="J3" i="1" s="1"/>
  <c r="B2" i="1"/>
  <c r="M2" i="1"/>
  <c r="L2" i="1" s="1"/>
  <c r="B5" i="1"/>
  <c r="H2" i="1" l="1"/>
  <c r="C4" i="1" s="1"/>
  <c r="C3" i="1"/>
  <c r="C5" i="1"/>
  <c r="I2" i="1"/>
  <c r="C2" i="1" l="1"/>
</calcChain>
</file>

<file path=xl/sharedStrings.xml><?xml version="1.0" encoding="utf-8"?>
<sst xmlns="http://schemas.openxmlformats.org/spreadsheetml/2006/main" count="21" uniqueCount="17">
  <si>
    <t>Произв по</t>
  </si>
  <si>
    <t>a_2</t>
  </si>
  <si>
    <t>T_2^2</t>
  </si>
  <si>
    <t>T_1^2</t>
  </si>
  <si>
    <t>L</t>
  </si>
  <si>
    <t>сигма T_2^2</t>
  </si>
  <si>
    <t>сигма T_1^2</t>
  </si>
  <si>
    <t>сигма a_2</t>
  </si>
  <si>
    <t>сигма L</t>
  </si>
  <si>
    <t>сигма T_0</t>
  </si>
  <si>
    <t>сигма T_0^2</t>
  </si>
  <si>
    <t>сигма^2 T_0^2</t>
  </si>
  <si>
    <t>Вклады %</t>
  </si>
  <si>
    <t>по лаб-ку</t>
  </si>
  <si>
    <t>сигма g</t>
  </si>
  <si>
    <t>g</t>
  </si>
  <si>
    <t>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</si>
</sst>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C1" zoomScale="115" zoomScaleNormal="115" workbookViewId="0">
      <selection activeCell="J2" sqref="J2"/>
    </sheetView>
  </sheetViews>
  <sheetFormatPr defaultRowHeight="14.5" x14ac:dyDescent="0.35"/>
  <cols>
    <col min="1" max="1" width="11.54296875" customWidth="1"/>
    <col min="3" max="3" width="12" customWidth="1"/>
    <col min="4" max="4" width="11.81640625" customWidth="1"/>
    <col min="5" max="5" width="12" customWidth="1"/>
    <col min="8" max="8" width="14.26953125" customWidth="1"/>
    <col min="9" max="10" width="12" bestFit="1" customWidth="1"/>
  </cols>
  <sheetData>
    <row r="1" spans="1:19" x14ac:dyDescent="0.35">
      <c r="A1" t="s">
        <v>0</v>
      </c>
      <c r="C1" t="s">
        <v>12</v>
      </c>
      <c r="D1" t="s">
        <v>6</v>
      </c>
      <c r="E1" t="s">
        <v>5</v>
      </c>
      <c r="F1" t="s">
        <v>7</v>
      </c>
      <c r="G1" t="s">
        <v>8</v>
      </c>
      <c r="H1" t="s">
        <v>11</v>
      </c>
      <c r="I1" t="s">
        <v>10</v>
      </c>
      <c r="J1" t="s">
        <v>9</v>
      </c>
      <c r="K1" t="s">
        <v>14</v>
      </c>
      <c r="L1" t="s">
        <v>15</v>
      </c>
      <c r="M1" t="s">
        <v>16</v>
      </c>
      <c r="P1" t="s">
        <v>2</v>
      </c>
      <c r="Q1" t="s">
        <v>3</v>
      </c>
      <c r="R1" t="s">
        <v>1</v>
      </c>
      <c r="S1" t="s">
        <v>4</v>
      </c>
    </row>
    <row r="2" spans="1:19" x14ac:dyDescent="0.35">
      <c r="A2" t="s">
        <v>1</v>
      </c>
      <c r="B2">
        <f>(Q2-P2)*S2/(S2-2*R2)^2</f>
        <v>0.85254046639232572</v>
      </c>
      <c r="C2">
        <f>((B2*F2)^2/H2)*100</f>
        <v>0.25463376334563093</v>
      </c>
      <c r="D2">
        <f>2*Q2*0.4/302.4</f>
        <v>6.0640105820105828E-3</v>
      </c>
      <c r="E2">
        <f>2*P2*0.4/300.6</f>
        <v>6.0119999999999991E-3</v>
      </c>
      <c r="F2">
        <f>0.001</f>
        <v>1E-3</v>
      </c>
      <c r="G2">
        <f>0.0001</f>
        <v>1E-4</v>
      </c>
      <c r="H2">
        <f>(B3*E2)^2+(B5*G2)^2+(B2*F2)^2+(B4*D2)^2</f>
        <v>2.8543946304947676E-4</v>
      </c>
      <c r="I2">
        <f>SQRT((B3*E2)^2+(B5*G2)^2+(B2*F2)^2+(B4*D2)^2)</f>
        <v>1.6894953774706716E-2</v>
      </c>
      <c r="J2">
        <f>I2/(2*M2)</f>
        <v>5.5235825417296871E-3</v>
      </c>
      <c r="K2">
        <f>SQRT((G2/S2)^2+4*(J2/1.5)^2)*L2</f>
        <v>7.0441990691125445E-2</v>
      </c>
      <c r="L2">
        <f>4*(PI()^2)*S2/(M2)^2</f>
        <v>9.5619688171632564</v>
      </c>
      <c r="M2">
        <f>SQRT(P2+(S2-R2)/(S2-2*R2)*(Q2-P2))</f>
        <v>1.5293474522258277</v>
      </c>
      <c r="P2">
        <f>1.503^2</f>
        <v>2.2590089999999998</v>
      </c>
      <c r="Q2">
        <f>1.514^2</f>
        <v>2.2921960000000001</v>
      </c>
      <c r="R2">
        <v>0.20899999999999999</v>
      </c>
      <c r="S2">
        <v>0.5665</v>
      </c>
    </row>
    <row r="3" spans="1:19" x14ac:dyDescent="0.35">
      <c r="A3" t="s">
        <v>2</v>
      </c>
      <c r="B3">
        <f>R2/(2*R2-S2)</f>
        <v>-1.4074074074074072</v>
      </c>
      <c r="C3">
        <f>(B3*E2)^2/H2*100</f>
        <v>25.082082558909502</v>
      </c>
      <c r="G3" t="s">
        <v>13</v>
      </c>
      <c r="H3">
        <f>(B3*E2)^2+(B4*D2)^2</f>
        <v>2.8471164851462405E-4</v>
      </c>
      <c r="I3">
        <f>SQRT(H3)</f>
        <v>1.6873400620936611E-2</v>
      </c>
      <c r="J3">
        <f>I3/3</f>
        <v>5.6244668736455368E-3</v>
      </c>
    </row>
    <row r="4" spans="1:19" x14ac:dyDescent="0.35">
      <c r="A4" t="s">
        <v>3</v>
      </c>
      <c r="B4">
        <f>(S2-R2)/(S2-2*R2)</f>
        <v>2.4074074074074074</v>
      </c>
      <c r="C4">
        <f>(B4*D2)^2/H2*100</f>
        <v>74.662937093567024</v>
      </c>
    </row>
    <row r="5" spans="1:19" x14ac:dyDescent="0.35">
      <c r="A5" t="s">
        <v>4</v>
      </c>
      <c r="B5">
        <f>(P2-Q2)*R2/(S2-2*R2)^2</f>
        <v>-0.31452949245542111</v>
      </c>
      <c r="C5">
        <f>(G2*B5)^2/H2*100</f>
        <v>3.4658417784059857E-4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Демьянов Георгий</dc:creator>
  <cp:lastModifiedBy>Демьянов Георгий</cp:lastModifiedBy>
  <dcterms:created xsi:type="dcterms:W3CDTF">2016-11-27T20:10:37Z</dcterms:created>
  <dcterms:modified xsi:type="dcterms:W3CDTF">2016-11-30T20:26:39Z</dcterms:modified>
</cp:coreProperties>
</file>