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мьянов\YandexDisk\Лабы\Лаба 2.1.3\"/>
    </mc:Choice>
  </mc:AlternateContent>
  <bookViews>
    <workbookView xWindow="0" yWindow="0" windowWidth="28800" windowHeight="11835" activeTab="2"/>
  </bookViews>
  <sheets>
    <sheet name="Воздух" sheetId="1" r:id="rId1"/>
    <sheet name="Угл. газ" sheetId="2" r:id="rId2"/>
    <sheet name="Вычисление gamma" sheetId="3" r:id="rId3"/>
    <sheet name="Лист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C6" i="3"/>
  <c r="C5" i="3"/>
  <c r="C2" i="3"/>
  <c r="N11" i="1"/>
  <c r="N10" i="1"/>
  <c r="M11" i="1"/>
  <c r="M10" i="1"/>
  <c r="D4" i="3"/>
  <c r="D3" i="3"/>
  <c r="D2" i="3"/>
  <c r="C3" i="3"/>
  <c r="C4" i="3"/>
  <c r="N12" i="2"/>
  <c r="R12" i="2"/>
  <c r="R11" i="2"/>
  <c r="R15" i="2"/>
  <c r="R14" i="2"/>
  <c r="R13" i="2"/>
  <c r="V21" i="1"/>
  <c r="V19" i="1"/>
  <c r="V22" i="1"/>
  <c r="V23" i="1"/>
  <c r="V20" i="1"/>
  <c r="M20" i="1"/>
  <c r="M21" i="1"/>
  <c r="M22" i="1"/>
  <c r="M23" i="1"/>
  <c r="M19" i="1"/>
  <c r="N14" i="2" l="1"/>
  <c r="N13" i="2"/>
  <c r="N11" i="2"/>
  <c r="R23" i="1"/>
  <c r="R22" i="1"/>
  <c r="R21" i="1"/>
  <c r="R19" i="1"/>
  <c r="I20" i="1"/>
  <c r="I21" i="1"/>
  <c r="I22" i="1"/>
  <c r="I23" i="1"/>
  <c r="I19" i="1"/>
</calcChain>
</file>

<file path=xl/sharedStrings.xml><?xml version="1.0" encoding="utf-8"?>
<sst xmlns="http://schemas.openxmlformats.org/spreadsheetml/2006/main" count="111" uniqueCount="40">
  <si>
    <t>Начальные данные</t>
  </si>
  <si>
    <t>Скорость табл.</t>
  </si>
  <si>
    <t>L</t>
  </si>
  <si>
    <t>errL</t>
  </si>
  <si>
    <t>T_ком</t>
  </si>
  <si>
    <t>errT_ком</t>
  </si>
  <si>
    <t>f_1</t>
  </si>
  <si>
    <t>x_1</t>
  </si>
  <si>
    <t>x_2</t>
  </si>
  <si>
    <t>x_3</t>
  </si>
  <si>
    <t>x_4</t>
  </si>
  <si>
    <t>Задвигание</t>
  </si>
  <si>
    <t>f_2</t>
  </si>
  <si>
    <t>f_3</t>
  </si>
  <si>
    <t>f_4</t>
  </si>
  <si>
    <t>f_5</t>
  </si>
  <si>
    <t>errf</t>
  </si>
  <si>
    <t>errx</t>
  </si>
  <si>
    <t>Фиксированная длина (L)</t>
  </si>
  <si>
    <t>f_6</t>
  </si>
  <si>
    <t>Выдвигание</t>
  </si>
  <si>
    <t>x_5</t>
  </si>
  <si>
    <t>x_6</t>
  </si>
  <si>
    <t>x_7</t>
  </si>
  <si>
    <t>l/2</t>
  </si>
  <si>
    <t>v_зв</t>
  </si>
  <si>
    <t>косяк</t>
  </si>
  <si>
    <t>Задвигание: значение половины lambda</t>
  </si>
  <si>
    <t>Выдвигание: значение половины lambda</t>
  </si>
  <si>
    <t>pog f</t>
  </si>
  <si>
    <t>pog l/2</t>
  </si>
  <si>
    <t>pog v</t>
  </si>
  <si>
    <t>v</t>
  </si>
  <si>
    <t>gamma</t>
  </si>
  <si>
    <t>pog gamma</t>
  </si>
  <si>
    <t>T</t>
  </si>
  <si>
    <t>pog T</t>
  </si>
  <si>
    <t>k</t>
  </si>
  <si>
    <t>err k</t>
  </si>
  <si>
    <t>err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</si>
</sst>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4" xfId="0" applyFill="1" applyBorder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166" fontId="0" fillId="0" borderId="0" xfId="0" applyNumberFormat="1"/>
    <xf numFmtId="1" fontId="0" fillId="0" borderId="0" xfId="0" applyNumberFormat="1"/>
    <xf numFmtId="166" fontId="2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0" xfId="0" applyFill="1" applyBorder="1"/>
    <xf numFmtId="1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opLeftCell="C1" workbookViewId="0">
      <selection activeCell="M11" sqref="M11"/>
    </sheetView>
  </sheetViews>
  <sheetFormatPr defaultRowHeight="15" x14ac:dyDescent="0.25"/>
  <cols>
    <col min="1" max="1" width="14.85546875" customWidth="1"/>
  </cols>
  <sheetData>
    <row r="1" spans="1:35" ht="15.75" thickBot="1" x14ac:dyDescent="0.3">
      <c r="A1" s="15" t="s">
        <v>0</v>
      </c>
      <c r="B1" s="15"/>
      <c r="C1" s="15"/>
      <c r="D1" s="15"/>
      <c r="F1" s="16" t="s">
        <v>11</v>
      </c>
      <c r="G1" s="17"/>
      <c r="H1" s="17"/>
      <c r="I1" s="17"/>
      <c r="J1" s="17"/>
      <c r="K1" s="17"/>
      <c r="L1" s="17"/>
      <c r="M1" s="18"/>
      <c r="O1" s="16" t="s">
        <v>20</v>
      </c>
      <c r="P1" s="17"/>
      <c r="Q1" s="17"/>
      <c r="R1" s="17"/>
      <c r="S1" s="17"/>
      <c r="T1" s="17"/>
      <c r="U1" s="17"/>
      <c r="V1" s="18"/>
    </row>
    <row r="2" spans="1:35" ht="15.75" thickBot="1" x14ac:dyDescent="0.3">
      <c r="A2" t="s">
        <v>1</v>
      </c>
      <c r="B2">
        <v>345.5</v>
      </c>
      <c r="F2" s="3"/>
      <c r="G2" s="7"/>
      <c r="H2" s="7" t="s">
        <v>7</v>
      </c>
      <c r="I2" s="7" t="s">
        <v>8</v>
      </c>
      <c r="J2" s="7" t="s">
        <v>9</v>
      </c>
      <c r="K2" s="7" t="s">
        <v>10</v>
      </c>
      <c r="L2" s="7"/>
      <c r="M2" s="4"/>
      <c r="O2" s="3"/>
      <c r="P2" s="7"/>
      <c r="Q2" s="7" t="s">
        <v>7</v>
      </c>
      <c r="R2" s="7" t="s">
        <v>8</v>
      </c>
      <c r="S2" s="7" t="s">
        <v>9</v>
      </c>
      <c r="T2" s="7" t="s">
        <v>10</v>
      </c>
      <c r="U2" s="7"/>
      <c r="V2" s="4"/>
      <c r="AE2" s="7"/>
    </row>
    <row r="3" spans="1:35" x14ac:dyDescent="0.25">
      <c r="A3" t="s">
        <v>2</v>
      </c>
      <c r="B3">
        <v>0.7</v>
      </c>
      <c r="C3" t="s">
        <v>3</v>
      </c>
      <c r="D3">
        <v>5.0000000000000001E-3</v>
      </c>
      <c r="F3" s="1" t="s">
        <v>6</v>
      </c>
      <c r="G3" s="2">
        <v>1720</v>
      </c>
      <c r="H3" s="7">
        <v>0.217</v>
      </c>
      <c r="I3" s="7">
        <v>0.11799999999999999</v>
      </c>
      <c r="J3" s="7">
        <v>1.4999999999999999E-2</v>
      </c>
      <c r="K3" s="7"/>
      <c r="L3" s="7" t="s">
        <v>16</v>
      </c>
      <c r="M3" s="4">
        <v>10</v>
      </c>
      <c r="O3" s="1" t="s">
        <v>6</v>
      </c>
      <c r="P3" s="2">
        <v>1720</v>
      </c>
      <c r="Q3" s="7">
        <v>1.6E-2</v>
      </c>
      <c r="R3" s="7">
        <v>0.11899999999999999</v>
      </c>
      <c r="S3" s="7">
        <v>0.218</v>
      </c>
      <c r="T3" s="7"/>
      <c r="U3" s="7" t="s">
        <v>16</v>
      </c>
      <c r="V3" s="4">
        <v>10</v>
      </c>
      <c r="AE3" s="7"/>
    </row>
    <row r="4" spans="1:35" x14ac:dyDescent="0.25">
      <c r="A4" t="s">
        <v>4</v>
      </c>
      <c r="B4">
        <v>297.5</v>
      </c>
      <c r="C4" t="s">
        <v>5</v>
      </c>
      <c r="D4">
        <v>0.1</v>
      </c>
      <c r="F4" s="3" t="s">
        <v>12</v>
      </c>
      <c r="G4" s="4">
        <v>2000</v>
      </c>
      <c r="H4" s="7">
        <v>0.16</v>
      </c>
      <c r="I4" s="7"/>
      <c r="J4" s="7">
        <v>7.3999999999999996E-2</v>
      </c>
      <c r="K4" s="7"/>
      <c r="L4" s="7" t="s">
        <v>17</v>
      </c>
      <c r="M4" s="4">
        <v>1E-3</v>
      </c>
      <c r="O4" s="3" t="s">
        <v>12</v>
      </c>
      <c r="P4" s="4">
        <v>2000</v>
      </c>
      <c r="Q4" s="7">
        <v>7.4999999999999997E-2</v>
      </c>
      <c r="R4" s="7"/>
      <c r="S4" s="7">
        <v>0.16200000000000001</v>
      </c>
      <c r="T4" s="7"/>
      <c r="U4" s="7" t="s">
        <v>17</v>
      </c>
      <c r="V4" s="4">
        <v>1E-3</v>
      </c>
      <c r="AE4" s="7"/>
    </row>
    <row r="5" spans="1:35" x14ac:dyDescent="0.25">
      <c r="F5" s="3" t="s">
        <v>13</v>
      </c>
      <c r="G5" s="4">
        <v>2503</v>
      </c>
      <c r="H5" s="7">
        <v>0.19800000000000001</v>
      </c>
      <c r="I5" s="7">
        <v>0.129</v>
      </c>
      <c r="J5" s="7">
        <v>6.2E-2</v>
      </c>
      <c r="K5" s="7"/>
      <c r="L5" s="7"/>
      <c r="M5" s="4"/>
      <c r="O5" s="3" t="s">
        <v>13</v>
      </c>
      <c r="P5" s="4">
        <v>2503</v>
      </c>
      <c r="Q5" s="7">
        <v>6.0999999999999999E-2</v>
      </c>
      <c r="R5" s="7">
        <v>0.13</v>
      </c>
      <c r="S5" s="7">
        <v>0.19900000000000001</v>
      </c>
      <c r="T5" s="7"/>
      <c r="U5" s="7"/>
      <c r="V5" s="4"/>
      <c r="AG5" s="7"/>
      <c r="AH5" s="7"/>
      <c r="AI5" s="7"/>
    </row>
    <row r="6" spans="1:35" x14ac:dyDescent="0.25">
      <c r="F6" s="3" t="s">
        <v>14</v>
      </c>
      <c r="G6" s="4">
        <v>3000</v>
      </c>
      <c r="H6" s="7">
        <v>0.22700000000000001</v>
      </c>
      <c r="I6" s="7">
        <v>0.16900000000000001</v>
      </c>
      <c r="J6" s="7">
        <v>0.112</v>
      </c>
      <c r="K6" s="7">
        <v>5.2999999999999999E-2</v>
      </c>
      <c r="L6" s="7"/>
      <c r="M6" s="4"/>
      <c r="O6" s="3" t="s">
        <v>14</v>
      </c>
      <c r="P6" s="4">
        <v>3000</v>
      </c>
      <c r="Q6" s="7">
        <v>5.2999999999999999E-2</v>
      </c>
      <c r="R6" s="7">
        <v>0.111</v>
      </c>
      <c r="S6" s="7">
        <v>0.17</v>
      </c>
      <c r="T6" s="7">
        <v>0.22800000000000001</v>
      </c>
      <c r="U6" s="7"/>
      <c r="V6" s="4"/>
    </row>
    <row r="7" spans="1:35" ht="15.75" thickBot="1" x14ac:dyDescent="0.3">
      <c r="F7" s="5" t="s">
        <v>15</v>
      </c>
      <c r="G7" s="6">
        <v>4000</v>
      </c>
      <c r="H7" s="8">
        <v>0.16800000000000001</v>
      </c>
      <c r="I7" s="8">
        <v>0.122</v>
      </c>
      <c r="J7" s="8">
        <v>8.1000000000000003E-2</v>
      </c>
      <c r="K7" s="8">
        <v>4.2999999999999997E-2</v>
      </c>
      <c r="L7" s="8"/>
      <c r="M7" s="6"/>
      <c r="O7" s="5" t="s">
        <v>15</v>
      </c>
      <c r="P7" s="6">
        <v>4000</v>
      </c>
      <c r="Q7" s="8">
        <v>4.5999999999999999E-2</v>
      </c>
      <c r="R7" s="8">
        <v>8.2000000000000003E-2</v>
      </c>
      <c r="S7" s="8">
        <v>0.12</v>
      </c>
      <c r="T7" s="8">
        <v>0.16900000000000001</v>
      </c>
      <c r="U7" s="8"/>
      <c r="V7" s="6"/>
    </row>
    <row r="8" spans="1:35" ht="15.75" thickBot="1" x14ac:dyDescent="0.3"/>
    <row r="9" spans="1:35" ht="15.75" thickBot="1" x14ac:dyDescent="0.3">
      <c r="F9" s="19" t="s">
        <v>18</v>
      </c>
      <c r="G9" s="20"/>
      <c r="H9" s="20"/>
      <c r="I9" s="21"/>
      <c r="K9" t="s">
        <v>37</v>
      </c>
      <c r="L9" t="s">
        <v>38</v>
      </c>
      <c r="M9" t="s">
        <v>32</v>
      </c>
      <c r="N9" t="s">
        <v>39</v>
      </c>
    </row>
    <row r="10" spans="1:35" x14ac:dyDescent="0.25">
      <c r="F10" s="9" t="s">
        <v>6</v>
      </c>
      <c r="G10" s="7"/>
      <c r="H10" s="7" t="s">
        <v>16</v>
      </c>
      <c r="I10" s="4">
        <v>1</v>
      </c>
      <c r="K10">
        <v>240.19</v>
      </c>
      <c r="L10">
        <v>3.44</v>
      </c>
      <c r="M10" s="27">
        <f>K10*2*0.7</f>
        <v>336.26599999999996</v>
      </c>
      <c r="N10" s="27">
        <f>M10*SQRT((L10/K10)^2+(5/700)^2)</f>
        <v>5.3817264525429005</v>
      </c>
    </row>
    <row r="11" spans="1:35" x14ac:dyDescent="0.25">
      <c r="F11" s="10" t="s">
        <v>12</v>
      </c>
      <c r="G11" s="7">
        <v>477</v>
      </c>
      <c r="H11" s="7"/>
      <c r="I11" s="4"/>
      <c r="K11">
        <v>194.24</v>
      </c>
      <c r="L11">
        <v>2.82</v>
      </c>
      <c r="M11" s="27">
        <f>K11*2*0.7</f>
        <v>271.93599999999998</v>
      </c>
      <c r="N11" s="27">
        <f>M11*SQRT((L11/K11)^2+(5/700)^2)</f>
        <v>4.3999570179718797</v>
      </c>
    </row>
    <row r="12" spans="1:35" x14ac:dyDescent="0.25">
      <c r="F12" s="10" t="s">
        <v>13</v>
      </c>
      <c r="G12" s="7">
        <v>760</v>
      </c>
      <c r="H12" s="7"/>
      <c r="I12" s="4"/>
    </row>
    <row r="13" spans="1:35" x14ac:dyDescent="0.25">
      <c r="F13" s="10" t="s">
        <v>14</v>
      </c>
      <c r="G13" s="7">
        <v>937</v>
      </c>
      <c r="H13" s="7"/>
      <c r="I13" s="4"/>
      <c r="O13" s="7"/>
      <c r="P13" s="7"/>
      <c r="Q13" s="7"/>
      <c r="R13" s="7"/>
      <c r="S13" s="7"/>
      <c r="T13" s="7"/>
      <c r="U13" s="7"/>
      <c r="V13" s="7"/>
    </row>
    <row r="14" spans="1:35" x14ac:dyDescent="0.25">
      <c r="F14" s="10" t="s">
        <v>15</v>
      </c>
      <c r="G14" s="7">
        <v>1235</v>
      </c>
      <c r="H14" s="7"/>
      <c r="I14" s="4">
        <v>10</v>
      </c>
      <c r="O14" s="7"/>
      <c r="P14" s="7"/>
      <c r="Q14" s="7"/>
      <c r="R14" s="7"/>
      <c r="S14" s="7"/>
      <c r="T14" s="7"/>
      <c r="U14" s="7"/>
      <c r="V14" s="7"/>
    </row>
    <row r="15" spans="1:35" ht="15.75" thickBot="1" x14ac:dyDescent="0.3">
      <c r="F15" s="13" t="s">
        <v>19</v>
      </c>
      <c r="G15" s="8">
        <v>1410</v>
      </c>
      <c r="H15" s="8"/>
      <c r="I15" s="6">
        <v>10</v>
      </c>
      <c r="O15" s="7"/>
      <c r="P15" s="7"/>
      <c r="Q15" s="7"/>
      <c r="R15" s="7"/>
      <c r="S15" s="7"/>
      <c r="T15" s="7"/>
      <c r="U15" s="7"/>
      <c r="V15" s="7"/>
    </row>
    <row r="16" spans="1:35" x14ac:dyDescent="0.25">
      <c r="O16" s="7"/>
      <c r="P16" s="7"/>
      <c r="Q16" s="7"/>
      <c r="R16" s="7"/>
      <c r="S16" s="7"/>
      <c r="T16" s="7"/>
      <c r="U16" s="7"/>
      <c r="V16" s="7"/>
    </row>
    <row r="17" spans="3:22" x14ac:dyDescent="0.25">
      <c r="F17" t="s">
        <v>27</v>
      </c>
      <c r="O17" t="s">
        <v>28</v>
      </c>
      <c r="T17" s="7"/>
      <c r="U17" s="7"/>
      <c r="V17" s="7"/>
    </row>
    <row r="18" spans="3:22" ht="15.75" thickBot="1" x14ac:dyDescent="0.3">
      <c r="H18" t="s">
        <v>24</v>
      </c>
      <c r="I18" t="s">
        <v>25</v>
      </c>
      <c r="K18" t="s">
        <v>29</v>
      </c>
      <c r="L18" t="s">
        <v>30</v>
      </c>
      <c r="M18" t="s">
        <v>31</v>
      </c>
      <c r="Q18" t="s">
        <v>24</v>
      </c>
      <c r="R18" t="s">
        <v>25</v>
      </c>
      <c r="T18" t="s">
        <v>29</v>
      </c>
      <c r="U18" t="s">
        <v>30</v>
      </c>
      <c r="V18" t="s">
        <v>31</v>
      </c>
    </row>
    <row r="19" spans="3:22" x14ac:dyDescent="0.25">
      <c r="F19" s="1" t="s">
        <v>6</v>
      </c>
      <c r="G19" s="2">
        <v>1720</v>
      </c>
      <c r="H19">
        <v>0.10100000000000001</v>
      </c>
      <c r="I19" s="27">
        <f>H19*2*G19</f>
        <v>347.44</v>
      </c>
      <c r="K19">
        <v>10</v>
      </c>
      <c r="L19">
        <v>1.1999999999999999E-3</v>
      </c>
      <c r="M19" s="27">
        <f>I19*SQRT((L19/H19)^2+(K19/G19)^2)</f>
        <v>4.5957354144902638</v>
      </c>
      <c r="O19" s="1" t="s">
        <v>6</v>
      </c>
      <c r="P19" s="2">
        <v>1720</v>
      </c>
      <c r="Q19">
        <v>0.10100000000000001</v>
      </c>
      <c r="R19" s="27">
        <f>Q19*2*P19</f>
        <v>347.44</v>
      </c>
      <c r="T19">
        <v>10</v>
      </c>
      <c r="U19">
        <v>1.1999999999999999E-3</v>
      </c>
      <c r="V19" s="27">
        <f>R19*SQRT((U19/Q19)^2+(T19/P19)^2)</f>
        <v>4.5957354144902638</v>
      </c>
    </row>
    <row r="20" spans="3:22" x14ac:dyDescent="0.25">
      <c r="F20" s="22" t="s">
        <v>12</v>
      </c>
      <c r="G20" s="23">
        <v>2000</v>
      </c>
      <c r="H20" s="24">
        <v>4.2999999999999997E-2</v>
      </c>
      <c r="I20" s="28">
        <f>H20*4*G20</f>
        <v>344</v>
      </c>
      <c r="J20" s="25" t="s">
        <v>26</v>
      </c>
      <c r="L20" s="7"/>
      <c r="M20">
        <f t="shared" ref="M20:M23" si="0">I20*SQRT((L20/H20)^2+(K20/G20)^2)</f>
        <v>0</v>
      </c>
      <c r="O20" s="29" t="s">
        <v>12</v>
      </c>
      <c r="P20" s="30">
        <v>2000</v>
      </c>
      <c r="Q20" s="31"/>
      <c r="R20" s="31"/>
      <c r="S20" s="32" t="s">
        <v>26</v>
      </c>
      <c r="U20" s="7"/>
      <c r="V20" t="e">
        <f t="shared" ref="V20:V23" si="1">R20*SQRT((U20/Q20)^2+(T20/P20)^2)</f>
        <v>#DIV/0!</v>
      </c>
    </row>
    <row r="21" spans="3:22" x14ac:dyDescent="0.25">
      <c r="F21" s="3" t="s">
        <v>13</v>
      </c>
      <c r="G21" s="4">
        <v>2503</v>
      </c>
      <c r="H21">
        <v>6.8000000000000005E-2</v>
      </c>
      <c r="I21" s="27">
        <f t="shared" ref="I21:I23" si="2">H21*2*G21</f>
        <v>340.40800000000002</v>
      </c>
      <c r="J21" s="7"/>
      <c r="K21">
        <v>10</v>
      </c>
      <c r="L21" s="7">
        <v>5.9999999999999995E-4</v>
      </c>
      <c r="M21" s="27">
        <f t="shared" si="0"/>
        <v>3.2971522500485171</v>
      </c>
      <c r="O21" s="3" t="s">
        <v>13</v>
      </c>
      <c r="P21" s="4">
        <v>2503</v>
      </c>
      <c r="Q21">
        <v>6.9000000000000006E-2</v>
      </c>
      <c r="R21" s="27">
        <f t="shared" ref="R21:R23" si="3">Q21*2*P21</f>
        <v>345.41400000000004</v>
      </c>
      <c r="S21" s="7"/>
      <c r="T21">
        <v>10</v>
      </c>
      <c r="U21" s="7">
        <v>0</v>
      </c>
      <c r="V21" s="27">
        <f>R21*SQRT((U21/Q21)^2+(T21/P21)^2)</f>
        <v>1.3800000000000001</v>
      </c>
    </row>
    <row r="22" spans="3:22" x14ac:dyDescent="0.25">
      <c r="D22" s="7"/>
      <c r="F22" s="3" t="s">
        <v>14</v>
      </c>
      <c r="G22" s="4">
        <v>3000</v>
      </c>
      <c r="H22">
        <v>5.79E-2</v>
      </c>
      <c r="I22" s="27">
        <f t="shared" si="2"/>
        <v>347.4</v>
      </c>
      <c r="J22" s="7"/>
      <c r="K22">
        <v>10</v>
      </c>
      <c r="L22" s="7">
        <v>2.9999999999999997E-4</v>
      </c>
      <c r="M22" s="27">
        <f t="shared" si="0"/>
        <v>2.1403186678623345</v>
      </c>
      <c r="O22" s="3" t="s">
        <v>14</v>
      </c>
      <c r="P22" s="4">
        <v>3000</v>
      </c>
      <c r="Q22">
        <v>5.8400000000000001E-2</v>
      </c>
      <c r="R22" s="27">
        <f t="shared" si="3"/>
        <v>350.4</v>
      </c>
      <c r="S22" s="7"/>
      <c r="T22">
        <v>10</v>
      </c>
      <c r="U22" s="7">
        <v>1.3999999999999999E-4</v>
      </c>
      <c r="V22" s="27">
        <f>R22*SQRT((U22/Q22)^2+(T22/P22)^2)</f>
        <v>1.4386882914655279</v>
      </c>
    </row>
    <row r="23" spans="3:22" ht="15.75" thickBot="1" x14ac:dyDescent="0.3">
      <c r="C23" s="7"/>
      <c r="D23" s="7"/>
      <c r="F23" s="5" t="s">
        <v>15</v>
      </c>
      <c r="G23" s="6">
        <v>4000</v>
      </c>
      <c r="H23" s="7">
        <v>4.1599999999999998E-2</v>
      </c>
      <c r="I23" s="27">
        <f t="shared" si="2"/>
        <v>332.8</v>
      </c>
      <c r="J23" s="7"/>
      <c r="K23">
        <v>10</v>
      </c>
      <c r="L23" s="7">
        <v>1.1999999999999999E-3</v>
      </c>
      <c r="M23" s="27">
        <f t="shared" si="0"/>
        <v>9.6359858862495216</v>
      </c>
      <c r="O23" s="5" t="s">
        <v>15</v>
      </c>
      <c r="P23" s="6">
        <v>4000</v>
      </c>
      <c r="Q23" s="7">
        <v>4.07E-2</v>
      </c>
      <c r="R23" s="27">
        <f t="shared" si="3"/>
        <v>325.60000000000002</v>
      </c>
      <c r="S23" s="7"/>
      <c r="T23">
        <v>10</v>
      </c>
      <c r="U23" s="7">
        <v>2E-3</v>
      </c>
      <c r="V23" s="27">
        <f>R23*SQRT((U23/Q23)^2+(T23/P23)^2)</f>
        <v>16.020692744073212</v>
      </c>
    </row>
    <row r="24" spans="3:22" x14ac:dyDescent="0.25">
      <c r="C24" s="7"/>
      <c r="D24" s="7"/>
      <c r="G24" s="7"/>
      <c r="H24" s="7"/>
      <c r="I24" s="7"/>
      <c r="J24" s="7"/>
      <c r="K24" s="7"/>
      <c r="L24" s="7"/>
    </row>
    <row r="25" spans="3:22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3:22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3:22" x14ac:dyDescent="0.25">
      <c r="J27" s="7"/>
      <c r="K27" s="7"/>
      <c r="L27" s="7"/>
    </row>
    <row r="28" spans="3:22" x14ac:dyDescent="0.25">
      <c r="J28" s="7"/>
      <c r="K28" s="7"/>
      <c r="L28" s="7"/>
    </row>
    <row r="29" spans="3:22" x14ac:dyDescent="0.25">
      <c r="J29" s="7"/>
      <c r="K29" s="7"/>
      <c r="L29" s="7"/>
    </row>
    <row r="30" spans="3:22" x14ac:dyDescent="0.25">
      <c r="J30" s="7"/>
      <c r="K30" s="7"/>
      <c r="L30" s="7"/>
    </row>
  </sheetData>
  <mergeCells count="4">
    <mergeCell ref="A1:D1"/>
    <mergeCell ref="F1:M1"/>
    <mergeCell ref="O1:V1"/>
    <mergeCell ref="F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B1" workbookViewId="0">
      <selection activeCell="G10" sqref="G10:G15"/>
    </sheetView>
  </sheetViews>
  <sheetFormatPr defaultRowHeight="15" x14ac:dyDescent="0.25"/>
  <sheetData>
    <row r="1" spans="1:22" x14ac:dyDescent="0.25">
      <c r="A1" s="15" t="s">
        <v>0</v>
      </c>
      <c r="B1" s="15"/>
      <c r="C1" s="15"/>
      <c r="D1" s="15"/>
      <c r="F1" s="19" t="s">
        <v>11</v>
      </c>
      <c r="G1" s="20"/>
      <c r="H1" s="20"/>
      <c r="I1" s="20"/>
      <c r="J1" s="20"/>
      <c r="K1" s="20"/>
      <c r="L1" s="20"/>
      <c r="M1" s="20"/>
      <c r="N1" s="20"/>
      <c r="O1" s="20"/>
      <c r="P1" s="21"/>
      <c r="Q1" s="14"/>
      <c r="R1" s="14"/>
      <c r="S1" s="14"/>
      <c r="T1" s="14"/>
      <c r="U1" s="14"/>
      <c r="V1" s="14"/>
    </row>
    <row r="2" spans="1:22" ht="15.75" thickBot="1" x14ac:dyDescent="0.3">
      <c r="A2" t="s">
        <v>1</v>
      </c>
      <c r="B2">
        <v>270.39999999999998</v>
      </c>
      <c r="F2" s="3"/>
      <c r="G2" s="7"/>
      <c r="H2" s="7" t="s">
        <v>7</v>
      </c>
      <c r="I2" s="7" t="s">
        <v>8</v>
      </c>
      <c r="J2" s="7" t="s">
        <v>9</v>
      </c>
      <c r="K2" s="7" t="s">
        <v>10</v>
      </c>
      <c r="L2" s="12" t="s">
        <v>21</v>
      </c>
      <c r="M2" s="12" t="s">
        <v>22</v>
      </c>
      <c r="N2" s="12" t="s">
        <v>23</v>
      </c>
      <c r="O2" s="7"/>
      <c r="P2" s="4"/>
      <c r="Q2" s="7"/>
      <c r="R2" s="7"/>
      <c r="S2" s="7"/>
      <c r="T2" s="7"/>
      <c r="U2" s="7"/>
      <c r="V2" s="7"/>
    </row>
    <row r="3" spans="1:22" x14ac:dyDescent="0.25">
      <c r="A3" t="s">
        <v>2</v>
      </c>
      <c r="B3">
        <v>0.7</v>
      </c>
      <c r="C3" t="s">
        <v>3</v>
      </c>
      <c r="D3">
        <v>5.0000000000000001E-3</v>
      </c>
      <c r="F3" s="9" t="s">
        <v>6</v>
      </c>
      <c r="G3" s="2">
        <v>1700</v>
      </c>
      <c r="H3" s="7">
        <v>0.17399999999999999</v>
      </c>
      <c r="I3" s="7">
        <v>9.6000000000000002E-2</v>
      </c>
      <c r="J3" s="7">
        <v>1.7000000000000001E-2</v>
      </c>
      <c r="K3" s="7"/>
      <c r="L3" s="7"/>
      <c r="M3" s="7"/>
      <c r="N3" s="7"/>
      <c r="O3" s="7" t="s">
        <v>16</v>
      </c>
      <c r="P3" s="4">
        <v>10</v>
      </c>
      <c r="Q3" s="7"/>
      <c r="R3" s="7"/>
      <c r="S3" s="7"/>
      <c r="T3" s="7"/>
      <c r="U3" s="7"/>
      <c r="V3" s="7"/>
    </row>
    <row r="4" spans="1:22" x14ac:dyDescent="0.25">
      <c r="A4" t="s">
        <v>4</v>
      </c>
      <c r="B4">
        <v>297.5</v>
      </c>
      <c r="C4" t="s">
        <v>5</v>
      </c>
      <c r="D4">
        <v>0.1</v>
      </c>
      <c r="F4" s="10" t="s">
        <v>12</v>
      </c>
      <c r="G4" s="4">
        <v>2030</v>
      </c>
      <c r="H4" s="7">
        <v>0.22800000000000001</v>
      </c>
      <c r="I4" s="12">
        <v>0.16200000000000001</v>
      </c>
      <c r="J4" s="7">
        <v>9.7000000000000003E-2</v>
      </c>
      <c r="K4" s="12">
        <v>3.0000000000000001E-3</v>
      </c>
      <c r="L4" s="7"/>
      <c r="M4" s="7"/>
      <c r="N4" s="7"/>
      <c r="O4" s="7" t="s">
        <v>17</v>
      </c>
      <c r="P4" s="4">
        <v>1E-3</v>
      </c>
      <c r="Q4" s="7"/>
      <c r="R4" s="7"/>
      <c r="S4" s="7"/>
      <c r="T4" s="7"/>
      <c r="U4" s="7"/>
      <c r="V4" s="7"/>
    </row>
    <row r="5" spans="1:22" x14ac:dyDescent="0.25">
      <c r="F5" s="10" t="s">
        <v>13</v>
      </c>
      <c r="G5" s="4">
        <v>3060</v>
      </c>
      <c r="H5" s="7">
        <v>0.22700000000000001</v>
      </c>
      <c r="I5" s="7">
        <v>0.185</v>
      </c>
      <c r="J5" s="7">
        <v>0.14099999999999999</v>
      </c>
      <c r="K5" s="12">
        <v>9.7000000000000003E-2</v>
      </c>
      <c r="L5" s="12">
        <v>5.2999999999999999E-2</v>
      </c>
      <c r="M5" s="12">
        <v>8.0000000000000002E-3</v>
      </c>
      <c r="N5" s="7"/>
      <c r="O5" s="7"/>
      <c r="P5" s="4"/>
      <c r="Q5" s="7"/>
      <c r="R5" s="7"/>
      <c r="S5" s="7"/>
      <c r="T5" s="7"/>
      <c r="U5" s="7"/>
      <c r="V5" s="7"/>
    </row>
    <row r="6" spans="1:22" x14ac:dyDescent="0.25">
      <c r="F6" s="10" t="s">
        <v>14</v>
      </c>
      <c r="G6" s="4">
        <v>4050</v>
      </c>
      <c r="H6" s="7">
        <v>0.217</v>
      </c>
      <c r="I6" s="7">
        <v>0.182</v>
      </c>
      <c r="J6" s="7">
        <v>0.155</v>
      </c>
      <c r="K6" s="7">
        <v>0.122</v>
      </c>
      <c r="L6" s="12">
        <v>8.7999999999999995E-2</v>
      </c>
      <c r="M6" s="12">
        <v>5.5E-2</v>
      </c>
      <c r="N6" s="12">
        <v>2.1000000000000001E-2</v>
      </c>
      <c r="O6" s="7"/>
      <c r="P6" s="4"/>
      <c r="Q6" s="7"/>
      <c r="R6" s="7"/>
      <c r="S6" s="7"/>
      <c r="T6" s="7"/>
      <c r="U6" s="7"/>
      <c r="V6" s="7"/>
    </row>
    <row r="7" spans="1:22" ht="15.75" thickBot="1" x14ac:dyDescent="0.3">
      <c r="F7" s="11"/>
      <c r="G7" s="6"/>
      <c r="H7" s="8"/>
      <c r="I7" s="8"/>
      <c r="J7" s="8"/>
      <c r="K7" s="8"/>
      <c r="L7" s="8"/>
      <c r="M7" s="8"/>
      <c r="N7" s="8"/>
      <c r="O7" s="8"/>
      <c r="P7" s="6"/>
      <c r="Q7" s="7"/>
      <c r="R7" s="7"/>
      <c r="S7" s="7"/>
      <c r="T7" s="7"/>
      <c r="U7" s="7"/>
      <c r="V7" s="7"/>
    </row>
    <row r="8" spans="1:22" ht="15.75" thickBot="1" x14ac:dyDescent="0.3">
      <c r="O8" s="7"/>
      <c r="P8" s="7"/>
      <c r="Q8" s="7"/>
      <c r="R8" s="7"/>
      <c r="S8" s="7"/>
      <c r="T8" s="7"/>
      <c r="U8" s="7"/>
      <c r="V8" s="7"/>
    </row>
    <row r="9" spans="1:22" ht="15.75" thickBot="1" x14ac:dyDescent="0.3">
      <c r="F9" s="19" t="s">
        <v>18</v>
      </c>
      <c r="G9" s="20"/>
      <c r="H9" s="20"/>
      <c r="I9" s="21"/>
      <c r="K9" t="s">
        <v>27</v>
      </c>
    </row>
    <row r="10" spans="1:22" ht="15.75" thickBot="1" x14ac:dyDescent="0.3">
      <c r="F10" s="9" t="s">
        <v>6</v>
      </c>
      <c r="G10" s="7"/>
      <c r="H10" s="7" t="s">
        <v>16</v>
      </c>
      <c r="I10" s="4">
        <v>1</v>
      </c>
      <c r="M10" t="s">
        <v>24</v>
      </c>
      <c r="N10" t="s">
        <v>25</v>
      </c>
      <c r="P10" t="s">
        <v>29</v>
      </c>
      <c r="Q10" t="s">
        <v>30</v>
      </c>
      <c r="R10" t="s">
        <v>31</v>
      </c>
    </row>
    <row r="11" spans="1:22" x14ac:dyDescent="0.25">
      <c r="F11" s="10" t="s">
        <v>12</v>
      </c>
      <c r="G11" s="7">
        <v>395</v>
      </c>
      <c r="H11" s="7"/>
      <c r="I11" s="4"/>
      <c r="K11" s="1" t="s">
        <v>6</v>
      </c>
      <c r="L11" s="2">
        <v>1700</v>
      </c>
      <c r="M11">
        <v>7.85E-2</v>
      </c>
      <c r="N11" s="27">
        <f>M11*2*L11</f>
        <v>266.89999999999998</v>
      </c>
      <c r="P11">
        <v>10</v>
      </c>
      <c r="Q11">
        <v>2.9999999999999997E-4</v>
      </c>
      <c r="R11" s="27">
        <f>N11*SQRT((Q11/M11)^2+(P11/L11)^2)</f>
        <v>1.8722446421341412</v>
      </c>
    </row>
    <row r="12" spans="1:22" x14ac:dyDescent="0.25">
      <c r="F12" s="10" t="s">
        <v>13</v>
      </c>
      <c r="G12" s="7">
        <v>614</v>
      </c>
      <c r="H12" s="7"/>
      <c r="I12" s="4"/>
      <c r="K12" s="3" t="s">
        <v>12</v>
      </c>
      <c r="L12" s="4">
        <v>2030</v>
      </c>
      <c r="M12">
        <v>7.3999999999999996E-2</v>
      </c>
      <c r="N12" s="33">
        <f>M12*2*L12</f>
        <v>300.44</v>
      </c>
      <c r="O12" t="s">
        <v>26</v>
      </c>
      <c r="P12">
        <v>10</v>
      </c>
      <c r="Q12" s="7">
        <v>5.0000000000000001E-3</v>
      </c>
      <c r="R12" s="27">
        <f>N12*SQRT((Q12/M12)^2+(P12/L12)^2)</f>
        <v>20.353879237138063</v>
      </c>
    </row>
    <row r="13" spans="1:22" x14ac:dyDescent="0.25">
      <c r="F13" s="10" t="s">
        <v>14</v>
      </c>
      <c r="G13" s="7">
        <v>755</v>
      </c>
      <c r="H13" s="7"/>
      <c r="I13" s="4"/>
      <c r="K13" s="3" t="s">
        <v>13</v>
      </c>
      <c r="L13" s="4">
        <v>3060</v>
      </c>
      <c r="M13">
        <v>4.3860000000000003E-2</v>
      </c>
      <c r="N13" s="27">
        <f t="shared" ref="N13:N14" si="0">M13*2*L13</f>
        <v>268.42320000000001</v>
      </c>
      <c r="P13">
        <v>10</v>
      </c>
      <c r="Q13" s="7">
        <v>2.0000000000000001E-4</v>
      </c>
      <c r="R13" s="27">
        <f>N13*SQRT((Q13/M13)^2+(P13/L13)^2)</f>
        <v>1.505873779571183</v>
      </c>
    </row>
    <row r="14" spans="1:22" x14ac:dyDescent="0.25">
      <c r="F14" s="10" t="s">
        <v>15</v>
      </c>
      <c r="G14" s="7">
        <v>998</v>
      </c>
      <c r="H14" s="7"/>
      <c r="I14" s="4"/>
      <c r="K14" s="3" t="s">
        <v>14</v>
      </c>
      <c r="L14" s="4">
        <v>4050</v>
      </c>
      <c r="M14">
        <v>3.2460000000000003E-2</v>
      </c>
      <c r="N14" s="27">
        <f t="shared" si="0"/>
        <v>262.92600000000004</v>
      </c>
      <c r="P14">
        <v>10</v>
      </c>
      <c r="Q14" s="7">
        <v>4.0000000000000002E-4</v>
      </c>
      <c r="R14" s="27">
        <f>N14*SQRT((Q14/M14)^2+(P14/L14)^2)</f>
        <v>3.3044001936811469</v>
      </c>
    </row>
    <row r="15" spans="1:22" ht="15.75" thickBot="1" x14ac:dyDescent="0.3">
      <c r="F15" s="13" t="s">
        <v>19</v>
      </c>
      <c r="G15" s="8">
        <v>1140</v>
      </c>
      <c r="H15" s="8"/>
      <c r="I15" s="6">
        <v>10</v>
      </c>
      <c r="K15" s="5"/>
      <c r="L15" s="6"/>
      <c r="M15" s="7"/>
      <c r="P15">
        <v>10</v>
      </c>
      <c r="Q15" s="7">
        <v>2E-3</v>
      </c>
      <c r="R15" s="27" t="e">
        <f>N15*SQRT((Q15/M15)^2+(P15/L15)^2)</f>
        <v>#DIV/0!</v>
      </c>
    </row>
    <row r="18" spans="6:12" x14ac:dyDescent="0.25">
      <c r="F18" s="7"/>
      <c r="G18" s="7"/>
      <c r="H18" s="7"/>
      <c r="I18" s="7"/>
      <c r="J18" s="7"/>
      <c r="K18" s="7"/>
      <c r="L18" s="7"/>
    </row>
    <row r="19" spans="6:12" x14ac:dyDescent="0.25">
      <c r="F19" s="7"/>
      <c r="G19" s="7"/>
      <c r="H19" s="7"/>
      <c r="I19" s="7"/>
      <c r="J19" s="7"/>
      <c r="K19" s="7"/>
      <c r="L19" s="7"/>
    </row>
    <row r="20" spans="6:12" x14ac:dyDescent="0.25">
      <c r="F20" s="7"/>
      <c r="G20" s="7"/>
      <c r="H20" s="7"/>
      <c r="I20" s="7"/>
      <c r="J20" s="7"/>
      <c r="K20" s="7"/>
      <c r="L20" s="7"/>
    </row>
    <row r="21" spans="6:12" x14ac:dyDescent="0.25">
      <c r="F21" s="7"/>
      <c r="G21" s="7"/>
      <c r="H21" s="7"/>
      <c r="I21" s="7"/>
      <c r="J21" s="7"/>
      <c r="K21" s="7"/>
      <c r="L21" s="7"/>
    </row>
    <row r="22" spans="6:12" x14ac:dyDescent="0.25">
      <c r="F22" s="7"/>
      <c r="G22" s="7"/>
      <c r="H22" s="12"/>
      <c r="I22" s="7"/>
      <c r="J22" s="7"/>
      <c r="K22" s="7"/>
      <c r="L22" s="7"/>
    </row>
    <row r="23" spans="6:12" x14ac:dyDescent="0.25">
      <c r="G23" s="7"/>
      <c r="H23" s="7"/>
      <c r="I23" s="7"/>
      <c r="J23" s="7"/>
    </row>
    <row r="24" spans="6:12" x14ac:dyDescent="0.25">
      <c r="G24" s="7"/>
      <c r="H24" s="12"/>
      <c r="I24" s="12"/>
      <c r="J24" s="7"/>
    </row>
    <row r="25" spans="6:12" x14ac:dyDescent="0.25">
      <c r="G25" s="7"/>
      <c r="H25" s="7"/>
      <c r="I25" s="12"/>
      <c r="J25" s="12"/>
    </row>
    <row r="26" spans="6:12" x14ac:dyDescent="0.25">
      <c r="G26" s="7"/>
      <c r="H26" s="7"/>
      <c r="I26" s="12"/>
      <c r="J26" s="12"/>
    </row>
    <row r="27" spans="6:12" x14ac:dyDescent="0.25">
      <c r="G27" s="7"/>
      <c r="H27" s="7"/>
      <c r="I27" s="7"/>
      <c r="J27" s="12"/>
    </row>
  </sheetData>
  <mergeCells count="3">
    <mergeCell ref="A1:D1"/>
    <mergeCell ref="F9:I9"/>
    <mergeCell ref="F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defaultRowHeight="15" x14ac:dyDescent="0.25"/>
  <cols>
    <col min="4" max="4" width="11.28515625" customWidth="1"/>
  </cols>
  <sheetData>
    <row r="1" spans="1:6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347</v>
      </c>
      <c r="B2">
        <v>2</v>
      </c>
      <c r="C2" s="26">
        <f>0.02898/(8.3144598*$E$2)*A2^2</f>
        <v>1.4107053805793357</v>
      </c>
      <c r="D2" s="26">
        <f>C2*SQRT(($F$2/$E$2)^2+4*(B2/A2)^2)</f>
        <v>1.6268645586844425E-2</v>
      </c>
      <c r="E2">
        <v>297.5</v>
      </c>
      <c r="F2">
        <v>0.1</v>
      </c>
    </row>
    <row r="3" spans="1:6" x14ac:dyDescent="0.25">
      <c r="A3">
        <v>345</v>
      </c>
      <c r="B3">
        <v>1</v>
      </c>
      <c r="C3" s="26">
        <f>0.02898/(8.3144598*$E$2)*A3^2</f>
        <v>1.3944905108709102</v>
      </c>
      <c r="D3" s="26">
        <f t="shared" ref="D3:D4" si="0">C3*SQRT(($F$2/$E$2)^2+4*(B3/A3)^2)</f>
        <v>8.0975809725749078E-3</v>
      </c>
    </row>
    <row r="4" spans="1:6" x14ac:dyDescent="0.25">
      <c r="A4">
        <v>268</v>
      </c>
      <c r="B4">
        <v>2</v>
      </c>
      <c r="C4" s="26">
        <f>0.04401/(8.3144598*$E$2)*A4^2</f>
        <v>1.2779090586015365</v>
      </c>
      <c r="D4" s="26">
        <f>C4*SQRT(($F$2/$E$2)^2+4*(B4/A4)^2)</f>
        <v>1.9078105859487896E-2</v>
      </c>
    </row>
    <row r="5" spans="1:6" x14ac:dyDescent="0.25">
      <c r="A5">
        <v>336</v>
      </c>
      <c r="B5">
        <v>5</v>
      </c>
      <c r="C5" s="26">
        <f>0.02898/(8.3144598*$E$2)*A5^2</f>
        <v>1.3226834758687862</v>
      </c>
      <c r="D5" s="26">
        <f>C5*SQRT(($F$2/$E$2)^2+4*(B5/A5)^2)</f>
        <v>3.9368090238353214E-2</v>
      </c>
    </row>
    <row r="6" spans="1:6" x14ac:dyDescent="0.25">
      <c r="A6">
        <v>272</v>
      </c>
      <c r="B6">
        <v>4</v>
      </c>
      <c r="C6" s="26">
        <f>0.04401/(8.3144598*$E$2)*A6^2</f>
        <v>1.3163402733289162</v>
      </c>
      <c r="D6" s="26">
        <f t="shared" ref="D5:D6" si="1">C6*SQRT(($F$2/$E$2)^2+4*(B6/A6)^2)</f>
        <v>3.8718418694151505E-2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Воздух</vt:lpstr>
      <vt:lpstr>Угл. газ</vt:lpstr>
      <vt:lpstr>Вычисление gamma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dcterms:created xsi:type="dcterms:W3CDTF">2017-02-18T16:52:11Z</dcterms:created>
  <dcterms:modified xsi:type="dcterms:W3CDTF">2017-02-24T16:23:28Z</dcterms:modified>
</cp:coreProperties>
</file>