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Данные, печать" sheetId="1" r:id="rId1"/>
    <sheet name="Нагревание" sheetId="2" r:id="rId2"/>
    <sheet name="Охлаждение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  <c r="P8" i="3"/>
  <c r="O8" i="3"/>
  <c r="N8" i="3"/>
  <c r="M8" i="3"/>
  <c r="H8" i="3"/>
  <c r="J8" i="3" s="1"/>
  <c r="G8" i="3"/>
  <c r="I8" i="3" s="1"/>
  <c r="K8" i="3" s="1"/>
  <c r="N7" i="3"/>
  <c r="P7" i="3" s="1"/>
  <c r="M7" i="3"/>
  <c r="O7" i="3" s="1"/>
  <c r="J7" i="3"/>
  <c r="L7" i="3" s="1"/>
  <c r="I7" i="3"/>
  <c r="K7" i="3" s="1"/>
  <c r="H7" i="3"/>
  <c r="G7" i="3"/>
  <c r="P6" i="3"/>
  <c r="O6" i="3"/>
  <c r="N6" i="3"/>
  <c r="M6" i="3"/>
  <c r="H6" i="3"/>
  <c r="J6" i="3" s="1"/>
  <c r="G6" i="3"/>
  <c r="I6" i="3" s="1"/>
  <c r="K6" i="3" s="1"/>
  <c r="N5" i="3"/>
  <c r="P5" i="3" s="1"/>
  <c r="M5" i="3"/>
  <c r="O5" i="3" s="1"/>
  <c r="J5" i="3"/>
  <c r="L5" i="3" s="1"/>
  <c r="I5" i="3"/>
  <c r="K5" i="3" s="1"/>
  <c r="H5" i="3"/>
  <c r="G5" i="3"/>
  <c r="P4" i="3"/>
  <c r="O4" i="3"/>
  <c r="N4" i="3"/>
  <c r="M4" i="3"/>
  <c r="J4" i="3"/>
  <c r="G4" i="3"/>
  <c r="I4" i="3" s="1"/>
  <c r="K4" i="3" s="1"/>
  <c r="N3" i="3"/>
  <c r="P3" i="3" s="1"/>
  <c r="M3" i="3"/>
  <c r="O3" i="3" s="1"/>
  <c r="J3" i="3"/>
  <c r="L3" i="3" s="1"/>
  <c r="I3" i="3"/>
  <c r="K3" i="3" s="1"/>
  <c r="H3" i="3"/>
  <c r="G3" i="3"/>
  <c r="A16" i="2"/>
  <c r="A17" i="2"/>
  <c r="A18" i="2"/>
  <c r="A19" i="2"/>
  <c r="A20" i="2"/>
  <c r="A21" i="2"/>
  <c r="A22" i="2"/>
  <c r="A23" i="2"/>
  <c r="A24" i="2"/>
  <c r="A25" i="2"/>
  <c r="A15" i="2"/>
  <c r="P4" i="2"/>
  <c r="P5" i="2"/>
  <c r="P6" i="2"/>
  <c r="P7" i="2"/>
  <c r="P8" i="2"/>
  <c r="P9" i="2"/>
  <c r="P10" i="2"/>
  <c r="P11" i="2"/>
  <c r="P12" i="2"/>
  <c r="P13" i="2"/>
  <c r="P3" i="2"/>
  <c r="O4" i="2"/>
  <c r="O5" i="2"/>
  <c r="O6" i="2"/>
  <c r="O7" i="2"/>
  <c r="O8" i="2"/>
  <c r="O9" i="2"/>
  <c r="O10" i="2"/>
  <c r="O11" i="2"/>
  <c r="O12" i="2"/>
  <c r="O13" i="2"/>
  <c r="O3" i="2"/>
  <c r="N4" i="2"/>
  <c r="N5" i="2"/>
  <c r="N6" i="2"/>
  <c r="N7" i="2"/>
  <c r="N8" i="2"/>
  <c r="N9" i="2"/>
  <c r="N10" i="2"/>
  <c r="N11" i="2"/>
  <c r="N12" i="2"/>
  <c r="N13" i="2"/>
  <c r="N3" i="2"/>
  <c r="M4" i="2"/>
  <c r="M5" i="2"/>
  <c r="M6" i="2"/>
  <c r="M7" i="2"/>
  <c r="M8" i="2"/>
  <c r="M9" i="2"/>
  <c r="M10" i="2"/>
  <c r="M11" i="2"/>
  <c r="M12" i="2"/>
  <c r="M13" i="2"/>
  <c r="M3" i="2"/>
  <c r="L4" i="2"/>
  <c r="L5" i="2"/>
  <c r="L6" i="2"/>
  <c r="L7" i="2"/>
  <c r="L8" i="2"/>
  <c r="L9" i="2"/>
  <c r="L10" i="2"/>
  <c r="L11" i="2"/>
  <c r="L12" i="2"/>
  <c r="L13" i="2"/>
  <c r="L3" i="2"/>
  <c r="K4" i="2"/>
  <c r="K5" i="2"/>
  <c r="K6" i="2"/>
  <c r="K7" i="2"/>
  <c r="K8" i="2"/>
  <c r="K9" i="2"/>
  <c r="K10" i="2"/>
  <c r="K11" i="2"/>
  <c r="K12" i="2"/>
  <c r="K13" i="2"/>
  <c r="K3" i="2"/>
  <c r="J4" i="2"/>
  <c r="J5" i="2"/>
  <c r="J6" i="2"/>
  <c r="J7" i="2"/>
  <c r="J8" i="2"/>
  <c r="J9" i="2"/>
  <c r="J10" i="2"/>
  <c r="J11" i="2"/>
  <c r="J12" i="2"/>
  <c r="J13" i="2"/>
  <c r="J3" i="2"/>
  <c r="I3" i="2"/>
  <c r="I4" i="2"/>
  <c r="I5" i="2"/>
  <c r="I6" i="2"/>
  <c r="I7" i="2"/>
  <c r="I8" i="2"/>
  <c r="I9" i="2"/>
  <c r="I10" i="2"/>
  <c r="I11" i="2"/>
  <c r="I12" i="2"/>
  <c r="I13" i="2"/>
  <c r="H4" i="2"/>
  <c r="H5" i="2"/>
  <c r="H6" i="2"/>
  <c r="H7" i="2"/>
  <c r="H8" i="2"/>
  <c r="H9" i="2"/>
  <c r="H10" i="2"/>
  <c r="H11" i="2"/>
  <c r="H12" i="2"/>
  <c r="H13" i="2"/>
  <c r="H3" i="2"/>
  <c r="G4" i="2"/>
  <c r="G5" i="2"/>
  <c r="G6" i="2"/>
  <c r="G7" i="2"/>
  <c r="G8" i="2"/>
  <c r="G9" i="2"/>
  <c r="G10" i="2"/>
  <c r="G11" i="2"/>
  <c r="G12" i="2"/>
  <c r="G13" i="2"/>
  <c r="G3" i="2"/>
  <c r="L6" i="3" l="1"/>
  <c r="L8" i="3"/>
  <c r="L4" i="3"/>
</calcChain>
</file>

<file path=xl/sharedStrings.xml><?xml version="1.0" encoding="utf-8"?>
<sst xmlns="http://schemas.openxmlformats.org/spreadsheetml/2006/main" count="48" uniqueCount="18">
  <si>
    <t>Нагревание</t>
  </si>
  <si>
    <t>Т, К</t>
  </si>
  <si>
    <r>
      <t>h</t>
    </r>
    <r>
      <rPr>
        <vertAlign val="subscript"/>
        <sz val="11"/>
        <color theme="1"/>
        <rFont val="Calibri"/>
        <family val="2"/>
        <charset val="204"/>
        <scheme val="minor"/>
      </rPr>
      <t>в</t>
    </r>
    <r>
      <rPr>
        <sz val="11"/>
        <color theme="1"/>
        <rFont val="Calibri"/>
        <family val="2"/>
        <scheme val="minor"/>
      </rPr>
      <t>, мм</t>
    </r>
  </si>
  <si>
    <r>
      <t>h</t>
    </r>
    <r>
      <rPr>
        <vertAlign val="subscript"/>
        <sz val="11"/>
        <color theme="1"/>
        <rFont val="Calibri"/>
        <family val="2"/>
        <charset val="204"/>
        <scheme val="minor"/>
      </rPr>
      <t>н</t>
    </r>
    <r>
      <rPr>
        <sz val="11"/>
        <color theme="1"/>
        <rFont val="Calibri"/>
        <family val="2"/>
        <scheme val="minor"/>
      </rPr>
      <t>, мм</t>
    </r>
  </si>
  <si>
    <r>
      <t>h</t>
    </r>
    <r>
      <rPr>
        <vertAlign val="subscript"/>
        <sz val="11"/>
        <color theme="1"/>
        <rFont val="Calibri"/>
        <family val="2"/>
        <charset val="204"/>
        <scheme val="minor"/>
      </rPr>
      <t>конд</t>
    </r>
    <r>
      <rPr>
        <sz val="11"/>
        <color theme="1"/>
        <rFont val="Calibri"/>
        <family val="2"/>
        <scheme val="minor"/>
      </rPr>
      <t>, мм</t>
    </r>
  </si>
  <si>
    <r>
      <t>σ</t>
    </r>
    <r>
      <rPr>
        <vertAlign val="subscript"/>
        <sz val="11"/>
        <color theme="1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scheme val="minor"/>
      </rPr>
      <t>, К</t>
    </r>
  </si>
  <si>
    <r>
      <t>σ</t>
    </r>
    <r>
      <rPr>
        <vertAlign val="subscript"/>
        <sz val="11"/>
        <color theme="1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scheme val="minor"/>
      </rPr>
      <t>, мм</t>
    </r>
  </si>
  <si>
    <t>Охлаждение</t>
  </si>
  <si>
    <t>p, торр</t>
  </si>
  <si>
    <t>lnp</t>
  </si>
  <si>
    <t>σp, торр</t>
  </si>
  <si>
    <t>p, Па</t>
  </si>
  <si>
    <t>σp, Па</t>
  </si>
  <si>
    <t>σlnp</t>
  </si>
  <si>
    <t>1/T</t>
  </si>
  <si>
    <t>σ 1/T</t>
  </si>
  <si>
    <t>1/T 10^-3</t>
  </si>
  <si>
    <t>σ 1/T 10^-3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</si>
</sst>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5" xfId="0" applyNumberFormat="1" applyBorder="1"/>
    <xf numFmtId="164" fontId="0" fillId="0" borderId="7" xfId="0" applyNumberFormat="1" applyBorder="1"/>
    <xf numFmtId="2" fontId="0" fillId="0" borderId="8" xfId="0" applyNumberFormat="1" applyBorder="1"/>
    <xf numFmtId="0" fontId="0" fillId="0" borderId="10" xfId="0" applyFill="1" applyBorder="1"/>
    <xf numFmtId="0" fontId="0" fillId="0" borderId="0" xfId="0" applyFill="1" applyBorder="1"/>
    <xf numFmtId="164" fontId="0" fillId="0" borderId="0" xfId="0" applyNumberFormat="1"/>
    <xf numFmtId="165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I7" sqref="I7"/>
    </sheetView>
  </sheetViews>
  <sheetFormatPr defaultRowHeight="14.5" x14ac:dyDescent="0.35"/>
  <cols>
    <col min="4" max="4" width="10.1796875" customWidth="1"/>
  </cols>
  <sheetData>
    <row r="1" spans="1:13" x14ac:dyDescent="0.35">
      <c r="A1" s="16" t="s">
        <v>0</v>
      </c>
      <c r="B1" s="17"/>
      <c r="C1" s="17"/>
      <c r="D1" s="17"/>
      <c r="E1" s="17"/>
      <c r="F1" s="18"/>
      <c r="H1" s="16" t="s">
        <v>7</v>
      </c>
      <c r="I1" s="17"/>
      <c r="J1" s="17"/>
      <c r="K1" s="17"/>
      <c r="L1" s="17"/>
      <c r="M1" s="18"/>
    </row>
    <row r="2" spans="1:13" ht="16.5" x14ac:dyDescent="0.45">
      <c r="A2" s="4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5" t="s">
        <v>6</v>
      </c>
      <c r="H2" s="4" t="s">
        <v>1</v>
      </c>
      <c r="I2" s="1" t="s">
        <v>2</v>
      </c>
      <c r="J2" s="1" t="s">
        <v>3</v>
      </c>
      <c r="K2" s="1" t="s">
        <v>4</v>
      </c>
      <c r="L2" s="1" t="s">
        <v>5</v>
      </c>
      <c r="M2" s="5" t="s">
        <v>6</v>
      </c>
    </row>
    <row r="3" spans="1:13" x14ac:dyDescent="0.35">
      <c r="A3" s="9">
        <v>293.34999999999997</v>
      </c>
      <c r="B3" s="1">
        <v>79.45</v>
      </c>
      <c r="C3" s="2">
        <v>62.9</v>
      </c>
      <c r="D3" s="1">
        <v>98.15</v>
      </c>
      <c r="E3" s="1">
        <v>0.1</v>
      </c>
      <c r="F3" s="5">
        <v>0.01</v>
      </c>
      <c r="H3" s="4">
        <v>311.25</v>
      </c>
      <c r="I3" s="2">
        <v>95.2</v>
      </c>
      <c r="J3" s="1">
        <v>48.9</v>
      </c>
      <c r="K3" s="1">
        <v>84.85</v>
      </c>
      <c r="L3" s="1">
        <v>0.1</v>
      </c>
      <c r="M3" s="5">
        <v>0.01</v>
      </c>
    </row>
    <row r="4" spans="1:13" x14ac:dyDescent="0.35">
      <c r="A4" s="9">
        <v>295.25</v>
      </c>
      <c r="B4" s="1">
        <v>79.849999999999994</v>
      </c>
      <c r="C4" s="2">
        <v>62.1</v>
      </c>
      <c r="D4" s="2">
        <v>97.7</v>
      </c>
      <c r="E4" s="1">
        <v>0.1</v>
      </c>
      <c r="F4" s="5">
        <v>0.01</v>
      </c>
      <c r="H4" s="4">
        <v>309.14999999999998</v>
      </c>
      <c r="I4" s="2">
        <v>93.3</v>
      </c>
      <c r="J4" s="1">
        <v>50</v>
      </c>
      <c r="K4" s="1">
        <v>86.4</v>
      </c>
      <c r="L4" s="1">
        <v>0.1</v>
      </c>
      <c r="M4" s="5">
        <v>0.01</v>
      </c>
    </row>
    <row r="5" spans="1:13" x14ac:dyDescent="0.35">
      <c r="A5" s="9">
        <v>297.25</v>
      </c>
      <c r="B5" s="1">
        <v>81.349999999999994</v>
      </c>
      <c r="C5" s="2">
        <v>61.3</v>
      </c>
      <c r="D5" s="1">
        <v>96.55</v>
      </c>
      <c r="E5" s="1">
        <v>0.1</v>
      </c>
      <c r="F5" s="5">
        <v>0.01</v>
      </c>
      <c r="H5" s="4">
        <v>307.14999999999998</v>
      </c>
      <c r="I5" s="1">
        <v>90.95</v>
      </c>
      <c r="J5" s="1">
        <v>52.65</v>
      </c>
      <c r="K5" s="1">
        <v>88.9</v>
      </c>
      <c r="L5" s="1">
        <v>0.1</v>
      </c>
      <c r="M5" s="5">
        <v>0.01</v>
      </c>
    </row>
    <row r="6" spans="1:13" x14ac:dyDescent="0.35">
      <c r="A6" s="9">
        <v>299.25</v>
      </c>
      <c r="B6" s="2">
        <v>82.7</v>
      </c>
      <c r="C6" s="1">
        <v>59.85</v>
      </c>
      <c r="D6" s="2">
        <v>95.4</v>
      </c>
      <c r="E6" s="1">
        <v>0.1</v>
      </c>
      <c r="F6" s="5">
        <v>0.01</v>
      </c>
      <c r="H6" s="4">
        <v>305.14999999999998</v>
      </c>
      <c r="I6" s="2">
        <v>89.1</v>
      </c>
      <c r="J6" s="1">
        <v>54.1</v>
      </c>
      <c r="K6" s="1">
        <v>90.35</v>
      </c>
      <c r="L6" s="1">
        <v>0.1</v>
      </c>
      <c r="M6" s="5">
        <v>0.01</v>
      </c>
    </row>
    <row r="7" spans="1:13" x14ac:dyDescent="0.35">
      <c r="A7" s="9">
        <v>301.25</v>
      </c>
      <c r="B7" s="2">
        <v>84.4</v>
      </c>
      <c r="C7" s="1">
        <v>58.45</v>
      </c>
      <c r="D7" s="1">
        <v>93.85</v>
      </c>
      <c r="E7" s="1">
        <v>0.1</v>
      </c>
      <c r="F7" s="5">
        <v>0.01</v>
      </c>
      <c r="H7" s="4">
        <v>301.14999999999998</v>
      </c>
      <c r="I7" s="2">
        <v>84.8</v>
      </c>
      <c r="J7" s="1">
        <v>58</v>
      </c>
      <c r="K7" s="1">
        <v>94.25</v>
      </c>
      <c r="L7" s="1">
        <v>0.1</v>
      </c>
      <c r="M7" s="5">
        <v>0.01</v>
      </c>
    </row>
    <row r="8" spans="1:13" ht="15" thickBot="1" x14ac:dyDescent="0.4">
      <c r="A8" s="9">
        <v>303.25</v>
      </c>
      <c r="B8" s="1">
        <v>86.25</v>
      </c>
      <c r="C8" s="1">
        <v>56.96</v>
      </c>
      <c r="D8" s="1">
        <v>92.45</v>
      </c>
      <c r="E8" s="1">
        <v>0.1</v>
      </c>
      <c r="F8" s="5">
        <v>0.01</v>
      </c>
      <c r="H8" s="6">
        <v>298.25</v>
      </c>
      <c r="I8" s="7">
        <v>82.15</v>
      </c>
      <c r="J8" s="7">
        <v>60.4</v>
      </c>
      <c r="K8" s="7">
        <v>96.65</v>
      </c>
      <c r="L8" s="7">
        <v>0.1</v>
      </c>
      <c r="M8" s="8">
        <v>0.01</v>
      </c>
    </row>
    <row r="9" spans="1:13" x14ac:dyDescent="0.35">
      <c r="A9" s="9">
        <v>305.25</v>
      </c>
      <c r="B9" s="1">
        <v>88.35</v>
      </c>
      <c r="C9" s="2">
        <v>55.2</v>
      </c>
      <c r="D9" s="1">
        <v>90.95</v>
      </c>
      <c r="E9" s="1">
        <v>0.1</v>
      </c>
      <c r="F9" s="5">
        <v>0.01</v>
      </c>
      <c r="H9" s="3"/>
      <c r="I9" s="3"/>
      <c r="J9" s="3"/>
      <c r="K9" s="3"/>
      <c r="L9" s="3"/>
      <c r="M9" s="3"/>
    </row>
    <row r="10" spans="1:13" x14ac:dyDescent="0.35">
      <c r="A10" s="9">
        <v>307.25</v>
      </c>
      <c r="B10" s="1">
        <v>89.65</v>
      </c>
      <c r="C10" s="2">
        <v>54</v>
      </c>
      <c r="D10" s="1">
        <v>89.95</v>
      </c>
      <c r="E10" s="1">
        <v>0.1</v>
      </c>
      <c r="F10" s="5">
        <v>0.01</v>
      </c>
      <c r="H10" s="3"/>
      <c r="I10" s="3"/>
      <c r="J10" s="3"/>
      <c r="K10" s="3"/>
      <c r="L10" s="3"/>
      <c r="M10" s="3"/>
    </row>
    <row r="11" spans="1:13" x14ac:dyDescent="0.35">
      <c r="A11" s="9">
        <v>309.25</v>
      </c>
      <c r="B11" s="1">
        <v>91.85</v>
      </c>
      <c r="C11" s="2">
        <v>51.7</v>
      </c>
      <c r="D11" s="2">
        <v>87.8</v>
      </c>
      <c r="E11" s="1">
        <v>0.1</v>
      </c>
      <c r="F11" s="5">
        <v>0.01</v>
      </c>
      <c r="H11" s="3"/>
      <c r="I11" s="3"/>
      <c r="J11" s="3"/>
      <c r="K11" s="3"/>
      <c r="L11" s="3"/>
      <c r="M11" s="3"/>
    </row>
    <row r="12" spans="1:13" x14ac:dyDescent="0.35">
      <c r="A12" s="9">
        <v>311.25</v>
      </c>
      <c r="B12" s="1">
        <v>94.25</v>
      </c>
      <c r="C12" s="2">
        <v>49.6</v>
      </c>
      <c r="D12" s="2">
        <v>85.7</v>
      </c>
      <c r="E12" s="1">
        <v>0.1</v>
      </c>
      <c r="F12" s="5">
        <v>0.01</v>
      </c>
      <c r="H12" s="3"/>
      <c r="I12" s="3"/>
      <c r="J12" s="3"/>
      <c r="K12" s="3"/>
      <c r="L12" s="3"/>
      <c r="M12" s="3"/>
    </row>
    <row r="13" spans="1:13" ht="15" thickBot="1" x14ac:dyDescent="0.4">
      <c r="A13" s="10">
        <v>313.25</v>
      </c>
      <c r="B13" s="11">
        <v>96.9</v>
      </c>
      <c r="C13" s="7">
        <v>46.95</v>
      </c>
      <c r="D13" s="11">
        <v>83</v>
      </c>
      <c r="E13" s="7">
        <v>0.1</v>
      </c>
      <c r="F13" s="8">
        <v>0.01</v>
      </c>
      <c r="H13" s="3"/>
      <c r="I13" s="3"/>
      <c r="J13" s="3"/>
      <c r="K13" s="3"/>
      <c r="L13" s="3"/>
      <c r="M13" s="3"/>
    </row>
  </sheetData>
  <mergeCells count="2">
    <mergeCell ref="A1:F1"/>
    <mergeCell ref="H1:M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topLeftCell="C7" workbookViewId="0">
      <selection activeCell="I19" sqref="I19:S19"/>
    </sheetView>
  </sheetViews>
  <sheetFormatPr defaultRowHeight="14.5" x14ac:dyDescent="0.35"/>
  <cols>
    <col min="14" max="14" width="11.81640625" bestFit="1" customWidth="1"/>
    <col min="16" max="16" width="11.1796875" customWidth="1"/>
  </cols>
  <sheetData>
    <row r="1" spans="1:16" x14ac:dyDescent="0.35">
      <c r="A1" s="16" t="s">
        <v>0</v>
      </c>
      <c r="B1" s="17"/>
      <c r="C1" s="17"/>
      <c r="D1" s="17"/>
      <c r="E1" s="17"/>
      <c r="F1" s="18"/>
    </row>
    <row r="2" spans="1:16" ht="16.5" x14ac:dyDescent="0.45">
      <c r="A2" s="4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5" t="s">
        <v>6</v>
      </c>
      <c r="G2" s="12" t="s">
        <v>8</v>
      </c>
      <c r="H2" s="13" t="s">
        <v>10</v>
      </c>
      <c r="I2" s="13" t="s">
        <v>11</v>
      </c>
      <c r="J2" t="s">
        <v>12</v>
      </c>
      <c r="K2" t="s">
        <v>9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</row>
    <row r="3" spans="1:16" x14ac:dyDescent="0.35">
      <c r="A3" s="9">
        <v>293.34999999999997</v>
      </c>
      <c r="B3" s="1">
        <v>79.45</v>
      </c>
      <c r="C3" s="2">
        <v>62.9</v>
      </c>
      <c r="D3" s="1">
        <v>98.15</v>
      </c>
      <c r="E3" s="1">
        <v>0.1</v>
      </c>
      <c r="F3" s="5">
        <v>0.01</v>
      </c>
      <c r="G3" s="15">
        <f>B3-C3-(1/13.546)*(D3-C3)</f>
        <v>13.947755795068659</v>
      </c>
      <c r="H3" s="15">
        <f>SQRT(2*F3^2*(1+(1/13.546)^2))</f>
        <v>1.4180618928872991E-2</v>
      </c>
      <c r="I3">
        <f>G3/760*101325</f>
        <v>1859.5478367570154</v>
      </c>
      <c r="J3">
        <f>H3/760*101325</f>
        <v>1.8905937012737577</v>
      </c>
      <c r="K3">
        <f>LN(I3)</f>
        <v>7.5280886386362793</v>
      </c>
      <c r="L3">
        <f>J3/I3</f>
        <v>1.0166953836320152E-3</v>
      </c>
      <c r="M3">
        <f>1/A3</f>
        <v>3.4088972217487645E-3</v>
      </c>
      <c r="N3">
        <f>E3/A3^2</f>
        <v>1.1620580268446448E-6</v>
      </c>
      <c r="O3">
        <f>M3*10^3</f>
        <v>3.4088972217487643</v>
      </c>
      <c r="P3">
        <f>N3*10^3</f>
        <v>1.1620580268446449E-3</v>
      </c>
    </row>
    <row r="4" spans="1:16" x14ac:dyDescent="0.35">
      <c r="A4" s="9">
        <v>295.25</v>
      </c>
      <c r="B4" s="1">
        <v>79.849999999999994</v>
      </c>
      <c r="C4" s="2">
        <v>62.1</v>
      </c>
      <c r="D4" s="2">
        <v>97.7</v>
      </c>
      <c r="E4" s="1">
        <v>0.1</v>
      </c>
      <c r="F4" s="5">
        <v>0.01</v>
      </c>
      <c r="G4" s="15">
        <f t="shared" ref="G4:G13" si="0">B4-C4-(1/13.546)*(D4-C4)</f>
        <v>15.121917909345925</v>
      </c>
      <c r="H4" s="15">
        <f t="shared" ref="H4:H13" si="1">SQRT(2*F4^2*(1+(1/13.546)^2))</f>
        <v>1.4180618928872991E-2</v>
      </c>
      <c r="I4">
        <f t="shared" ref="I4:I13" si="2">G4/760*101325</f>
        <v>2016.0899107427313</v>
      </c>
      <c r="J4">
        <f t="shared" ref="J4:J13" si="3">H4/760*101325</f>
        <v>1.8905937012737577</v>
      </c>
      <c r="K4">
        <f t="shared" ref="K4:K13" si="4">LN(I4)</f>
        <v>7.6089152267794757</v>
      </c>
      <c r="L4">
        <f t="shared" ref="L4:L13" si="5">J4/I4</f>
        <v>9.3775267223933454E-4</v>
      </c>
      <c r="M4">
        <f t="shared" ref="M4:M13" si="6">1/A4</f>
        <v>3.3869602032176121E-3</v>
      </c>
      <c r="N4">
        <f t="shared" ref="N4:N13" si="7">E4/A4^2</f>
        <v>1.147149941817989E-6</v>
      </c>
      <c r="O4">
        <f t="shared" ref="O4:O13" si="8">M4*10^3</f>
        <v>3.3869602032176123</v>
      </c>
      <c r="P4">
        <f t="shared" ref="P4:P13" si="9">N4*10^3</f>
        <v>1.1471499418179891E-3</v>
      </c>
    </row>
    <row r="5" spans="1:16" x14ac:dyDescent="0.35">
      <c r="A5" s="9">
        <v>297.25</v>
      </c>
      <c r="B5" s="1">
        <v>81.349999999999994</v>
      </c>
      <c r="C5" s="2">
        <v>61.3</v>
      </c>
      <c r="D5" s="1">
        <v>96.55</v>
      </c>
      <c r="E5" s="1">
        <v>0.1</v>
      </c>
      <c r="F5" s="5">
        <v>0.01</v>
      </c>
      <c r="G5" s="15">
        <f t="shared" si="0"/>
        <v>17.447755795068652</v>
      </c>
      <c r="H5" s="15">
        <f t="shared" si="1"/>
        <v>1.4180618928872991E-2</v>
      </c>
      <c r="I5">
        <f t="shared" si="2"/>
        <v>2326.1761262306991</v>
      </c>
      <c r="J5">
        <f t="shared" si="3"/>
        <v>1.8905937012737577</v>
      </c>
      <c r="K5">
        <f t="shared" si="4"/>
        <v>7.7519810508614295</v>
      </c>
      <c r="L5">
        <f t="shared" si="5"/>
        <v>8.1274744416590995E-4</v>
      </c>
      <c r="M5">
        <f t="shared" si="6"/>
        <v>3.3641715727502101E-3</v>
      </c>
      <c r="N5">
        <f t="shared" si="7"/>
        <v>1.1317650370900623E-6</v>
      </c>
      <c r="O5">
        <f t="shared" si="8"/>
        <v>3.3641715727502102</v>
      </c>
      <c r="P5">
        <f t="shared" si="9"/>
        <v>1.1317650370900622E-3</v>
      </c>
    </row>
    <row r="6" spans="1:16" x14ac:dyDescent="0.35">
      <c r="A6" s="9">
        <v>299.25</v>
      </c>
      <c r="B6" s="2">
        <v>82.7</v>
      </c>
      <c r="C6" s="1">
        <v>59.85</v>
      </c>
      <c r="D6" s="2">
        <v>95.4</v>
      </c>
      <c r="E6" s="1">
        <v>0.1</v>
      </c>
      <c r="F6" s="5">
        <v>0.01</v>
      </c>
      <c r="G6" s="15">
        <f t="shared" si="0"/>
        <v>20.225609035877753</v>
      </c>
      <c r="H6" s="15">
        <f t="shared" si="1"/>
        <v>1.4180618928872991E-2</v>
      </c>
      <c r="I6">
        <f t="shared" si="2"/>
        <v>2696.5260994214646</v>
      </c>
      <c r="J6">
        <f t="shared" si="3"/>
        <v>1.8905937012737577</v>
      </c>
      <c r="K6">
        <f t="shared" si="4"/>
        <v>7.899719593729686</v>
      </c>
      <c r="L6">
        <f t="shared" si="5"/>
        <v>7.0112197381637863E-4</v>
      </c>
      <c r="M6">
        <f t="shared" si="6"/>
        <v>3.3416875522138678E-3</v>
      </c>
      <c r="N6">
        <f t="shared" si="7"/>
        <v>1.1166875696621114E-6</v>
      </c>
      <c r="O6">
        <f t="shared" si="8"/>
        <v>3.3416875522138678</v>
      </c>
      <c r="P6">
        <f t="shared" si="9"/>
        <v>1.1166875696621114E-3</v>
      </c>
    </row>
    <row r="7" spans="1:16" x14ac:dyDescent="0.35">
      <c r="A7" s="9">
        <v>301.25</v>
      </c>
      <c r="B7" s="2">
        <v>84.4</v>
      </c>
      <c r="C7" s="1">
        <v>58.45</v>
      </c>
      <c r="D7" s="1">
        <v>93.85</v>
      </c>
      <c r="E7" s="1">
        <v>0.1</v>
      </c>
      <c r="F7" s="5">
        <v>0.01</v>
      </c>
      <c r="G7" s="15">
        <f t="shared" si="0"/>
        <v>23.336682415473206</v>
      </c>
      <c r="H7" s="15">
        <f t="shared" si="1"/>
        <v>1.4180618928872991E-2</v>
      </c>
      <c r="I7">
        <f t="shared" si="2"/>
        <v>3111.3017707208191</v>
      </c>
      <c r="J7">
        <f t="shared" si="3"/>
        <v>1.8905937012737577</v>
      </c>
      <c r="K7">
        <f t="shared" si="4"/>
        <v>8.0427964933893463</v>
      </c>
      <c r="L7">
        <f t="shared" si="5"/>
        <v>6.0765359344611223E-4</v>
      </c>
      <c r="M7">
        <f t="shared" si="6"/>
        <v>3.3195020746887966E-3</v>
      </c>
      <c r="N7">
        <f t="shared" si="7"/>
        <v>1.1019094023863226E-6</v>
      </c>
      <c r="O7">
        <f t="shared" si="8"/>
        <v>3.3195020746887964</v>
      </c>
      <c r="P7">
        <f t="shared" si="9"/>
        <v>1.1019094023863227E-3</v>
      </c>
    </row>
    <row r="8" spans="1:16" x14ac:dyDescent="0.35">
      <c r="A8" s="9">
        <v>303.25</v>
      </c>
      <c r="B8" s="1">
        <v>86.25</v>
      </c>
      <c r="C8" s="1">
        <v>56.96</v>
      </c>
      <c r="D8" s="1">
        <v>92.45</v>
      </c>
      <c r="E8" s="1">
        <v>0.1</v>
      </c>
      <c r="F8" s="5">
        <v>0.01</v>
      </c>
      <c r="G8" s="15">
        <f t="shared" si="0"/>
        <v>26.67003838771593</v>
      </c>
      <c r="H8" s="15">
        <f t="shared" si="1"/>
        <v>1.4180618928872991E-2</v>
      </c>
      <c r="I8">
        <f t="shared" si="2"/>
        <v>3555.7126837306801</v>
      </c>
      <c r="J8">
        <f t="shared" si="3"/>
        <v>1.8905937012737577</v>
      </c>
      <c r="K8">
        <f t="shared" si="4"/>
        <v>8.1763107957684475</v>
      </c>
      <c r="L8">
        <f t="shared" si="5"/>
        <v>5.3170598117340928E-4</v>
      </c>
      <c r="M8">
        <f t="shared" si="6"/>
        <v>3.2976092333058533E-3</v>
      </c>
      <c r="N8">
        <f t="shared" si="7"/>
        <v>1.0874226655584017E-6</v>
      </c>
      <c r="O8">
        <f t="shared" si="8"/>
        <v>3.2976092333058533</v>
      </c>
      <c r="P8">
        <f t="shared" si="9"/>
        <v>1.0874226655584018E-3</v>
      </c>
    </row>
    <row r="9" spans="1:16" x14ac:dyDescent="0.35">
      <c r="A9" s="9">
        <v>305.25</v>
      </c>
      <c r="B9" s="1">
        <v>88.35</v>
      </c>
      <c r="C9" s="2">
        <v>55.2</v>
      </c>
      <c r="D9" s="1">
        <v>90.95</v>
      </c>
      <c r="E9" s="1">
        <v>0.1</v>
      </c>
      <c r="F9" s="5">
        <v>0.01</v>
      </c>
      <c r="G9" s="15">
        <f t="shared" si="0"/>
        <v>30.510844529750472</v>
      </c>
      <c r="H9" s="15">
        <f t="shared" si="1"/>
        <v>1.4180618928872991E-2</v>
      </c>
      <c r="I9">
        <f t="shared" si="2"/>
        <v>4067.7780552328509</v>
      </c>
      <c r="J9">
        <f t="shared" si="3"/>
        <v>1.8905937012737577</v>
      </c>
      <c r="K9">
        <f t="shared" si="4"/>
        <v>8.3108521969860814</v>
      </c>
      <c r="L9">
        <f t="shared" si="5"/>
        <v>4.6477307158921061E-4</v>
      </c>
      <c r="M9">
        <f t="shared" si="6"/>
        <v>3.2760032760032762E-3</v>
      </c>
      <c r="N9">
        <f t="shared" si="7"/>
        <v>1.0732197464384198E-6</v>
      </c>
      <c r="O9">
        <f t="shared" si="8"/>
        <v>3.276003276003276</v>
      </c>
      <c r="P9">
        <f t="shared" si="9"/>
        <v>1.0732197464384198E-3</v>
      </c>
    </row>
    <row r="10" spans="1:16" x14ac:dyDescent="0.35">
      <c r="A10" s="9">
        <v>307.25</v>
      </c>
      <c r="B10" s="1">
        <v>89.65</v>
      </c>
      <c r="C10" s="2">
        <v>54</v>
      </c>
      <c r="D10" s="1">
        <v>89.95</v>
      </c>
      <c r="E10" s="1">
        <v>0.1</v>
      </c>
      <c r="F10" s="5">
        <v>0.01</v>
      </c>
      <c r="G10" s="15">
        <f t="shared" si="0"/>
        <v>32.996080023623215</v>
      </c>
      <c r="H10" s="15">
        <f t="shared" si="1"/>
        <v>1.4180618928872991E-2</v>
      </c>
      <c r="I10">
        <f t="shared" si="2"/>
        <v>4399.1155373600295</v>
      </c>
      <c r="J10">
        <f t="shared" si="3"/>
        <v>1.8905937012737577</v>
      </c>
      <c r="K10">
        <f t="shared" si="4"/>
        <v>8.3891587854639269</v>
      </c>
      <c r="L10">
        <f t="shared" si="5"/>
        <v>4.2976677589339456E-4</v>
      </c>
      <c r="M10">
        <f t="shared" si="6"/>
        <v>3.2546786004882017E-3</v>
      </c>
      <c r="N10">
        <f t="shared" si="7"/>
        <v>1.059293279247584E-6</v>
      </c>
      <c r="O10">
        <f t="shared" si="8"/>
        <v>3.2546786004882016</v>
      </c>
      <c r="P10">
        <f t="shared" si="9"/>
        <v>1.059293279247584E-3</v>
      </c>
    </row>
    <row r="11" spans="1:16" x14ac:dyDescent="0.35">
      <c r="A11" s="9">
        <v>309.25</v>
      </c>
      <c r="B11" s="1">
        <v>91.85</v>
      </c>
      <c r="C11" s="2">
        <v>51.7</v>
      </c>
      <c r="D11" s="2">
        <v>87.8</v>
      </c>
      <c r="E11" s="1">
        <v>0.1</v>
      </c>
      <c r="F11" s="5">
        <v>0.01</v>
      </c>
      <c r="G11" s="15">
        <f t="shared" si="0"/>
        <v>37.485006644027749</v>
      </c>
      <c r="H11" s="15">
        <f t="shared" si="1"/>
        <v>1.4180618928872991E-2</v>
      </c>
      <c r="I11">
        <f t="shared" si="2"/>
        <v>4997.5898660606726</v>
      </c>
      <c r="J11">
        <f t="shared" si="3"/>
        <v>1.8905937012737577</v>
      </c>
      <c r="K11">
        <f t="shared" si="4"/>
        <v>8.5167110484161128</v>
      </c>
      <c r="L11">
        <f t="shared" si="5"/>
        <v>3.7830109151474039E-4</v>
      </c>
      <c r="M11">
        <f t="shared" si="6"/>
        <v>3.2336297493936943E-3</v>
      </c>
      <c r="N11">
        <f t="shared" si="7"/>
        <v>1.0456361356163928E-6</v>
      </c>
      <c r="O11">
        <f t="shared" si="8"/>
        <v>3.2336297493936943</v>
      </c>
      <c r="P11">
        <f t="shared" si="9"/>
        <v>1.0456361356163926E-3</v>
      </c>
    </row>
    <row r="12" spans="1:16" x14ac:dyDescent="0.35">
      <c r="A12" s="9">
        <v>311.25</v>
      </c>
      <c r="B12" s="1">
        <v>94.25</v>
      </c>
      <c r="C12" s="2">
        <v>49.6</v>
      </c>
      <c r="D12" s="2">
        <v>85.7</v>
      </c>
      <c r="E12" s="1">
        <v>0.1</v>
      </c>
      <c r="F12" s="5">
        <v>0.01</v>
      </c>
      <c r="G12" s="15">
        <f t="shared" si="0"/>
        <v>41.985006644027756</v>
      </c>
      <c r="H12" s="15">
        <f t="shared" si="1"/>
        <v>1.4180618928872991E-2</v>
      </c>
      <c r="I12">
        <f t="shared" si="2"/>
        <v>5597.5405239554111</v>
      </c>
      <c r="J12">
        <f t="shared" si="3"/>
        <v>1.8905937012737577</v>
      </c>
      <c r="K12">
        <f t="shared" si="4"/>
        <v>8.6300825880993006</v>
      </c>
      <c r="L12">
        <f t="shared" si="5"/>
        <v>3.3775435714716368E-4</v>
      </c>
      <c r="M12">
        <f t="shared" si="6"/>
        <v>3.2128514056224901E-3</v>
      </c>
      <c r="N12">
        <f t="shared" si="7"/>
        <v>1.0322414154610409E-6</v>
      </c>
      <c r="O12">
        <f t="shared" si="8"/>
        <v>3.2128514056224899</v>
      </c>
      <c r="P12">
        <f t="shared" si="9"/>
        <v>1.0322414154610409E-3</v>
      </c>
    </row>
    <row r="13" spans="1:16" ht="15" thickBot="1" x14ac:dyDescent="0.4">
      <c r="A13" s="10">
        <v>313.25</v>
      </c>
      <c r="B13" s="11">
        <v>96.9</v>
      </c>
      <c r="C13" s="7">
        <v>46.95</v>
      </c>
      <c r="D13" s="11">
        <v>83</v>
      </c>
      <c r="E13" s="7">
        <v>0.1</v>
      </c>
      <c r="F13" s="8">
        <v>0.01</v>
      </c>
      <c r="G13" s="15">
        <f t="shared" si="0"/>
        <v>47.28869777055958</v>
      </c>
      <c r="H13" s="15">
        <f t="shared" si="1"/>
        <v>1.4180618928872991E-2</v>
      </c>
      <c r="I13">
        <f t="shared" si="2"/>
        <v>6304.6411863183539</v>
      </c>
      <c r="J13">
        <f t="shared" si="3"/>
        <v>1.8905937012737577</v>
      </c>
      <c r="K13">
        <f t="shared" si="4"/>
        <v>8.749041337393157</v>
      </c>
      <c r="L13">
        <f t="shared" si="5"/>
        <v>2.9987332274777483E-4</v>
      </c>
      <c r="M13">
        <f t="shared" si="6"/>
        <v>3.1923383878691143E-3</v>
      </c>
      <c r="N13">
        <f t="shared" si="7"/>
        <v>1.0191024382662776E-6</v>
      </c>
      <c r="O13">
        <f t="shared" si="8"/>
        <v>3.1923383878691145</v>
      </c>
      <c r="P13">
        <f t="shared" si="9"/>
        <v>1.0191024382662777E-3</v>
      </c>
    </row>
    <row r="15" spans="1:16" x14ac:dyDescent="0.35">
      <c r="A15" s="14">
        <f>A3-273.15</f>
        <v>20.199999999999989</v>
      </c>
    </row>
    <row r="16" spans="1:16" x14ac:dyDescent="0.35">
      <c r="A16" s="14">
        <f t="shared" ref="A16:A25" si="10">A4-273.15</f>
        <v>22.100000000000023</v>
      </c>
    </row>
    <row r="17" spans="1:19" x14ac:dyDescent="0.35">
      <c r="A17" s="14">
        <f t="shared" si="10"/>
        <v>24.100000000000023</v>
      </c>
      <c r="E17">
        <v>293.34999999999997</v>
      </c>
      <c r="G17">
        <v>293.34999999999997</v>
      </c>
      <c r="H17">
        <v>295.25</v>
      </c>
      <c r="I17">
        <v>297.25</v>
      </c>
      <c r="J17">
        <v>299.25</v>
      </c>
      <c r="K17">
        <v>301.25</v>
      </c>
      <c r="L17">
        <v>303.25</v>
      </c>
      <c r="M17">
        <v>305.25</v>
      </c>
      <c r="N17">
        <v>307.25</v>
      </c>
      <c r="O17">
        <v>309.25</v>
      </c>
      <c r="P17">
        <v>311.25</v>
      </c>
      <c r="Q17">
        <v>313.25</v>
      </c>
    </row>
    <row r="18" spans="1:19" x14ac:dyDescent="0.35">
      <c r="A18" s="14">
        <f t="shared" si="10"/>
        <v>26.100000000000023</v>
      </c>
      <c r="E18">
        <v>295.25</v>
      </c>
    </row>
    <row r="19" spans="1:19" x14ac:dyDescent="0.35">
      <c r="A19" s="14">
        <f t="shared" si="10"/>
        <v>28.100000000000023</v>
      </c>
      <c r="E19">
        <v>297.25</v>
      </c>
      <c r="G19">
        <v>1859.5478367570154</v>
      </c>
      <c r="I19">
        <v>1859.5478367570154</v>
      </c>
      <c r="J19">
        <v>2016.0899107427313</v>
      </c>
      <c r="K19">
        <v>2326.1761262306991</v>
      </c>
      <c r="L19">
        <v>2696.5260994214646</v>
      </c>
      <c r="M19">
        <v>3111.3017707208191</v>
      </c>
      <c r="N19">
        <v>3555.7126837306801</v>
      </c>
      <c r="O19">
        <v>4067.7780552328509</v>
      </c>
      <c r="P19">
        <v>4399.1155373600295</v>
      </c>
      <c r="Q19">
        <v>4997.5898660606726</v>
      </c>
      <c r="R19">
        <v>5597.5405239554111</v>
      </c>
      <c r="S19">
        <v>6304.6411863183539</v>
      </c>
    </row>
    <row r="20" spans="1:19" x14ac:dyDescent="0.35">
      <c r="A20" s="14">
        <f t="shared" si="10"/>
        <v>30.100000000000023</v>
      </c>
      <c r="E20">
        <v>299.25</v>
      </c>
      <c r="G20">
        <v>2016.0899107427313</v>
      </c>
    </row>
    <row r="21" spans="1:19" x14ac:dyDescent="0.35">
      <c r="A21" s="14">
        <f t="shared" si="10"/>
        <v>32.100000000000023</v>
      </c>
      <c r="E21">
        <v>301.25</v>
      </c>
      <c r="G21">
        <v>2326.1761262306991</v>
      </c>
    </row>
    <row r="22" spans="1:19" x14ac:dyDescent="0.35">
      <c r="A22" s="14">
        <f t="shared" si="10"/>
        <v>34.100000000000023</v>
      </c>
      <c r="E22">
        <v>303.25</v>
      </c>
      <c r="G22">
        <v>2696.5260994214646</v>
      </c>
    </row>
    <row r="23" spans="1:19" x14ac:dyDescent="0.35">
      <c r="A23" s="14">
        <f t="shared" si="10"/>
        <v>36.100000000000023</v>
      </c>
      <c r="E23">
        <v>305.25</v>
      </c>
      <c r="G23">
        <v>3111.3017707208191</v>
      </c>
    </row>
    <row r="24" spans="1:19" x14ac:dyDescent="0.35">
      <c r="A24" s="14">
        <f t="shared" si="10"/>
        <v>38.100000000000023</v>
      </c>
      <c r="E24">
        <v>307.25</v>
      </c>
      <c r="G24">
        <v>3555.7126837306801</v>
      </c>
    </row>
    <row r="25" spans="1:19" x14ac:dyDescent="0.35">
      <c r="A25" s="14">
        <f t="shared" si="10"/>
        <v>40.100000000000023</v>
      </c>
      <c r="E25">
        <v>309.25</v>
      </c>
      <c r="G25">
        <v>4067.7780552328509</v>
      </c>
    </row>
    <row r="26" spans="1:19" x14ac:dyDescent="0.35">
      <c r="A26" s="14"/>
      <c r="E26">
        <v>311.25</v>
      </c>
      <c r="G26">
        <v>4399.1155373600295</v>
      </c>
    </row>
    <row r="27" spans="1:19" x14ac:dyDescent="0.35">
      <c r="E27">
        <v>313.25</v>
      </c>
      <c r="G27">
        <v>4997.5898660606726</v>
      </c>
    </row>
    <row r="28" spans="1:19" x14ac:dyDescent="0.35">
      <c r="G28">
        <v>5597.5405239554111</v>
      </c>
    </row>
    <row r="29" spans="1:19" x14ac:dyDescent="0.35">
      <c r="G29">
        <v>6304.6411863183539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I11" sqref="I11"/>
    </sheetView>
  </sheetViews>
  <sheetFormatPr defaultRowHeight="14.5" x14ac:dyDescent="0.35"/>
  <cols>
    <col min="16" max="16" width="10.1796875" customWidth="1"/>
  </cols>
  <sheetData>
    <row r="1" spans="1:16" x14ac:dyDescent="0.35">
      <c r="A1" s="16" t="s">
        <v>7</v>
      </c>
      <c r="B1" s="17"/>
      <c r="C1" s="17"/>
      <c r="D1" s="17"/>
      <c r="E1" s="17"/>
      <c r="F1" s="18"/>
    </row>
    <row r="2" spans="1:16" ht="16.5" x14ac:dyDescent="0.45">
      <c r="A2" s="4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5" t="s">
        <v>6</v>
      </c>
      <c r="G2" s="12" t="s">
        <v>8</v>
      </c>
      <c r="H2" s="13" t="s">
        <v>10</v>
      </c>
      <c r="I2" s="13" t="s">
        <v>11</v>
      </c>
      <c r="J2" t="s">
        <v>12</v>
      </c>
      <c r="K2" t="s">
        <v>9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</row>
    <row r="3" spans="1:16" x14ac:dyDescent="0.35">
      <c r="A3" s="4">
        <v>311.25</v>
      </c>
      <c r="B3" s="1">
        <v>95.2</v>
      </c>
      <c r="C3" s="1">
        <v>48.9</v>
      </c>
      <c r="D3" s="1">
        <v>84.85</v>
      </c>
      <c r="E3" s="1">
        <v>0.1</v>
      </c>
      <c r="F3" s="5">
        <v>0.01</v>
      </c>
      <c r="G3">
        <f>B3-C3-(1/13.546)*(D3-C3)</f>
        <v>43.646080023623213</v>
      </c>
      <c r="H3">
        <f>SQRT(2*F3^2*(1+(1/13.546)^2))</f>
        <v>1.4180618928872991E-2</v>
      </c>
      <c r="I3">
        <f>G3/760*101325</f>
        <v>5818.9987610442395</v>
      </c>
      <c r="J3">
        <f>H3/760*101325</f>
        <v>1.8905937012737577</v>
      </c>
      <c r="K3">
        <f>LN(I3)</f>
        <v>8.6688834917410666</v>
      </c>
      <c r="L3">
        <f>J3/I3</f>
        <v>3.2490017250570512E-4</v>
      </c>
      <c r="M3">
        <f>1/A3</f>
        <v>3.2128514056224901E-3</v>
      </c>
      <c r="N3">
        <f>E3/A3^2</f>
        <v>1.0322414154610409E-6</v>
      </c>
      <c r="O3">
        <f>M3*10^3</f>
        <v>3.2128514056224899</v>
      </c>
      <c r="P3">
        <f>N3*10^3</f>
        <v>1.0322414154610409E-3</v>
      </c>
    </row>
    <row r="4" spans="1:16" x14ac:dyDescent="0.35">
      <c r="A4" s="4">
        <v>309.14999999999998</v>
      </c>
      <c r="B4" s="1">
        <v>93.3</v>
      </c>
      <c r="C4" s="1">
        <v>50</v>
      </c>
      <c r="D4" s="1">
        <v>86.4</v>
      </c>
      <c r="E4" s="1">
        <v>0.1</v>
      </c>
      <c r="F4" s="5">
        <v>0.01</v>
      </c>
      <c r="G4">
        <f t="shared" ref="G4:G8" si="0">B4-C4-(1/13.546)*(D4-C4)</f>
        <v>40.612859884836851</v>
      </c>
      <c r="H4">
        <f>SQRT(2*F4^2*(1+(1/13.546)^2))</f>
        <v>1.4180618928872991E-2</v>
      </c>
      <c r="I4">
        <f t="shared" ref="I4:J8" si="1">G4/760*101325</f>
        <v>5414.6026681988078</v>
      </c>
      <c r="J4">
        <f t="shared" si="1"/>
        <v>1.8905937012737577</v>
      </c>
      <c r="K4">
        <f t="shared" ref="K4:K8" si="2">LN(I4)</f>
        <v>8.5968547806023601</v>
      </c>
      <c r="L4">
        <f t="shared" ref="L4:L8" si="3">J4/I4</f>
        <v>3.4916573147234685E-4</v>
      </c>
      <c r="M4">
        <f t="shared" ref="M4:M8" si="4">1/A4</f>
        <v>3.2346757237586934E-3</v>
      </c>
      <c r="N4">
        <f t="shared" ref="N4:N8" si="5">E4/A4^2</f>
        <v>1.0463127037873828E-6</v>
      </c>
      <c r="O4">
        <f t="shared" ref="O4:P8" si="6">M4*10^3</f>
        <v>3.2346757237586936</v>
      </c>
      <c r="P4">
        <f t="shared" si="6"/>
        <v>1.0463127037873827E-3</v>
      </c>
    </row>
    <row r="5" spans="1:16" x14ac:dyDescent="0.35">
      <c r="A5" s="4">
        <v>307.14999999999998</v>
      </c>
      <c r="B5" s="1">
        <v>90.95</v>
      </c>
      <c r="C5" s="1">
        <v>52.65</v>
      </c>
      <c r="D5" s="1">
        <v>88.9</v>
      </c>
      <c r="E5" s="1">
        <v>0.1</v>
      </c>
      <c r="F5" s="5">
        <v>0.01</v>
      </c>
      <c r="G5">
        <f t="shared" si="0"/>
        <v>35.62393326443231</v>
      </c>
      <c r="H5">
        <f t="shared" ref="H5:H8" si="7">SQRT(2*F5^2*(1+(1/13.546)^2))</f>
        <v>1.4180618928872991E-2</v>
      </c>
      <c r="I5">
        <f t="shared" si="1"/>
        <v>4749.4671552876371</v>
      </c>
      <c r="J5">
        <f t="shared" si="1"/>
        <v>1.8905937012737577</v>
      </c>
      <c r="K5">
        <f t="shared" si="2"/>
        <v>8.4657877129021006</v>
      </c>
      <c r="L5">
        <f t="shared" si="3"/>
        <v>3.9806438058402778E-4</v>
      </c>
      <c r="M5">
        <f t="shared" si="4"/>
        <v>3.255738238645613E-3</v>
      </c>
      <c r="N5">
        <f t="shared" si="5"/>
        <v>1.0599831478579241E-6</v>
      </c>
      <c r="O5">
        <f t="shared" si="6"/>
        <v>3.2557382386456131</v>
      </c>
      <c r="P5">
        <f t="shared" si="6"/>
        <v>1.0599831478579241E-3</v>
      </c>
    </row>
    <row r="6" spans="1:16" x14ac:dyDescent="0.35">
      <c r="A6" s="4">
        <v>305.14999999999998</v>
      </c>
      <c r="B6" s="1">
        <v>89.1</v>
      </c>
      <c r="C6" s="1">
        <v>54.1</v>
      </c>
      <c r="D6" s="1">
        <v>90.35</v>
      </c>
      <c r="E6" s="1">
        <v>0.1</v>
      </c>
      <c r="F6" s="5">
        <v>0.01</v>
      </c>
      <c r="G6">
        <f t="shared" si="0"/>
        <v>32.323933264432299</v>
      </c>
      <c r="H6">
        <f t="shared" si="7"/>
        <v>1.4180618928872991E-2</v>
      </c>
      <c r="I6">
        <f t="shared" si="1"/>
        <v>4309.5033394981619</v>
      </c>
      <c r="J6">
        <f t="shared" si="1"/>
        <v>1.8905937012737577</v>
      </c>
      <c r="K6">
        <f t="shared" si="2"/>
        <v>8.3685779420026112</v>
      </c>
      <c r="L6">
        <f t="shared" si="3"/>
        <v>4.3870338466750459E-4</v>
      </c>
      <c r="M6">
        <f t="shared" si="4"/>
        <v>3.2770768474520728E-3</v>
      </c>
      <c r="N6">
        <f t="shared" si="5"/>
        <v>1.0739232664106417E-6</v>
      </c>
      <c r="O6">
        <f t="shared" si="6"/>
        <v>3.2770768474520726</v>
      </c>
      <c r="P6">
        <f t="shared" si="6"/>
        <v>1.0739232664106417E-3</v>
      </c>
    </row>
    <row r="7" spans="1:16" x14ac:dyDescent="0.35">
      <c r="A7" s="4">
        <v>301.14999999999998</v>
      </c>
      <c r="B7" s="1">
        <v>84.8</v>
      </c>
      <c r="C7" s="1">
        <v>58</v>
      </c>
      <c r="D7" s="1">
        <v>94.25</v>
      </c>
      <c r="E7" s="1">
        <v>0.1</v>
      </c>
      <c r="F7" s="5">
        <v>0.01</v>
      </c>
      <c r="G7">
        <f t="shared" si="0"/>
        <v>24.123933264432303</v>
      </c>
      <c r="H7">
        <f t="shared" si="7"/>
        <v>1.4180618928872991E-2</v>
      </c>
      <c r="I7">
        <f t="shared" si="1"/>
        <v>3216.2599184455303</v>
      </c>
      <c r="J7">
        <f t="shared" si="1"/>
        <v>1.8905937012737577</v>
      </c>
      <c r="K7">
        <f t="shared" si="2"/>
        <v>8.0759744474452315</v>
      </c>
      <c r="L7">
        <f t="shared" si="3"/>
        <v>5.8782366761810458E-4</v>
      </c>
      <c r="M7">
        <f t="shared" si="4"/>
        <v>3.3206043499916988E-3</v>
      </c>
      <c r="N7">
        <f t="shared" si="5"/>
        <v>1.1026413249183794E-6</v>
      </c>
      <c r="O7">
        <f t="shared" si="6"/>
        <v>3.3206043499916986</v>
      </c>
      <c r="P7">
        <f t="shared" si="6"/>
        <v>1.1026413249183794E-3</v>
      </c>
    </row>
    <row r="8" spans="1:16" ht="15" thickBot="1" x14ac:dyDescent="0.4">
      <c r="A8" s="6">
        <v>298.25</v>
      </c>
      <c r="B8" s="7">
        <v>82.15</v>
      </c>
      <c r="C8" s="7">
        <v>60.4</v>
      </c>
      <c r="D8" s="7">
        <v>96.65</v>
      </c>
      <c r="E8" s="7">
        <v>0.1</v>
      </c>
      <c r="F8" s="8">
        <v>0.01</v>
      </c>
      <c r="G8">
        <f t="shared" si="0"/>
        <v>19.073933264432313</v>
      </c>
      <c r="H8">
        <f t="shared" si="7"/>
        <v>1.4180618928872991E-2</v>
      </c>
      <c r="I8">
        <f t="shared" si="1"/>
        <v>2542.9819579192163</v>
      </c>
      <c r="J8">
        <f t="shared" si="1"/>
        <v>1.8905937012737577</v>
      </c>
      <c r="K8">
        <f t="shared" si="2"/>
        <v>7.841092670595228</v>
      </c>
      <c r="L8">
        <f t="shared" si="3"/>
        <v>7.4345541280234945E-4</v>
      </c>
      <c r="M8">
        <f t="shared" si="4"/>
        <v>3.3528918692372171E-3</v>
      </c>
      <c r="N8">
        <f t="shared" si="5"/>
        <v>1.1241883886797041E-6</v>
      </c>
      <c r="O8">
        <f t="shared" si="6"/>
        <v>3.3528918692372169</v>
      </c>
      <c r="P8">
        <f t="shared" si="6"/>
        <v>1.124188388679704E-3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Данные, печать</vt:lpstr>
      <vt:lpstr>Нагревание</vt:lpstr>
      <vt:lpstr>Охлаждение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2017-04-05T21:21:06Z</dcterms:modified>
</cp:coreProperties>
</file>