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esktop/Study/Physics/Laboratory works/genphys3-labs/3.4.4/"/>
    </mc:Choice>
  </mc:AlternateContent>
  <bookViews>
    <workbookView xWindow="920" yWindow="460" windowWidth="24680" windowHeight="15540" tabRatio="500"/>
  </bookViews>
  <sheets>
    <sheet name="Лист1" sheetId="1" r:id="rId1"/>
  </sheets>
  <definedNames>
    <definedName name="_xlnm._FilterDatabase" localSheetId="0" hidden="1">Лист1!$G$11:$J$22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7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11" i="1"/>
  <c r="T92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78" i="1"/>
  <c r="O8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39" i="1"/>
  <c r="N40" i="1"/>
  <c r="N41" i="1"/>
  <c r="N42" i="1"/>
  <c r="N43" i="1"/>
  <c r="N44" i="1"/>
  <c r="N45" i="1"/>
  <c r="N46" i="1"/>
  <c r="N4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8" i="1"/>
  <c r="P78" i="1"/>
  <c r="P79" i="1"/>
  <c r="P80" i="1"/>
  <c r="P81" i="1"/>
  <c r="P82" i="1"/>
  <c r="P83" i="1"/>
  <c r="P84" i="1"/>
  <c r="P85" i="1"/>
  <c r="P86" i="1"/>
  <c r="P92" i="1"/>
  <c r="T91" i="1"/>
  <c r="P91" i="1"/>
  <c r="T90" i="1"/>
  <c r="P90" i="1"/>
  <c r="T89" i="1"/>
  <c r="P89" i="1"/>
  <c r="T88" i="1"/>
  <c r="P88" i="1"/>
  <c r="T87" i="1"/>
  <c r="P87" i="1"/>
  <c r="T86" i="1"/>
  <c r="T85" i="1"/>
  <c r="T84" i="1"/>
  <c r="T83" i="1"/>
  <c r="T82" i="1"/>
  <c r="T81" i="1"/>
  <c r="T80" i="1"/>
  <c r="T79" i="1"/>
  <c r="T78" i="1"/>
  <c r="AA91" i="1"/>
  <c r="AD91" i="1"/>
  <c r="AE91" i="1"/>
  <c r="AC91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B91" i="1"/>
  <c r="AD90" i="1"/>
  <c r="AE90" i="1"/>
  <c r="AC90" i="1"/>
  <c r="AD89" i="1"/>
  <c r="AE89" i="1"/>
  <c r="AC89" i="1"/>
  <c r="AD88" i="1"/>
  <c r="AE88" i="1"/>
  <c r="AC88" i="1"/>
  <c r="AD87" i="1"/>
  <c r="AE87" i="1"/>
  <c r="AC87" i="1"/>
  <c r="AD86" i="1"/>
  <c r="AE86" i="1"/>
  <c r="AC86" i="1"/>
  <c r="AD85" i="1"/>
  <c r="AE85" i="1"/>
  <c r="AC85" i="1"/>
  <c r="AD84" i="1"/>
  <c r="AE84" i="1"/>
  <c r="AC84" i="1"/>
  <c r="AD83" i="1"/>
  <c r="AE83" i="1"/>
  <c r="AC83" i="1"/>
  <c r="AD82" i="1"/>
  <c r="AE82" i="1"/>
  <c r="AC82" i="1"/>
  <c r="AD81" i="1"/>
  <c r="AE81" i="1"/>
  <c r="AC81" i="1"/>
  <c r="AD80" i="1"/>
  <c r="AE80" i="1"/>
  <c r="AC80" i="1"/>
  <c r="AD79" i="1"/>
  <c r="AE79" i="1"/>
  <c r="AC79" i="1"/>
  <c r="AD78" i="1"/>
  <c r="AE78" i="1"/>
  <c r="AC78" i="1"/>
  <c r="AD77" i="1"/>
  <c r="AE77" i="1"/>
  <c r="AC77" i="1"/>
  <c r="K23" i="1"/>
  <c r="K13" i="1"/>
  <c r="K14" i="1"/>
  <c r="K15" i="1"/>
  <c r="K16" i="1"/>
  <c r="K17" i="1"/>
  <c r="K18" i="1"/>
  <c r="K19" i="1"/>
  <c r="K20" i="1"/>
  <c r="K21" i="1"/>
  <c r="K22" i="1"/>
  <c r="K12" i="1"/>
  <c r="K11" i="1"/>
  <c r="J13" i="1"/>
  <c r="J22" i="1"/>
  <c r="J11" i="1"/>
  <c r="O9" i="1"/>
  <c r="O10" i="1"/>
  <c r="O11" i="1"/>
  <c r="J14" i="1"/>
  <c r="J21" i="1"/>
  <c r="J38" i="1"/>
  <c r="J12" i="1"/>
  <c r="O12" i="1"/>
  <c r="J20" i="1"/>
  <c r="J39" i="1"/>
  <c r="O13" i="1"/>
  <c r="J19" i="1"/>
  <c r="J37" i="1"/>
  <c r="O14" i="1"/>
  <c r="J15" i="1"/>
  <c r="J18" i="1"/>
  <c r="J40" i="1"/>
  <c r="O15" i="1"/>
  <c r="J16" i="1"/>
  <c r="J17" i="1"/>
  <c r="J36" i="1"/>
  <c r="O16" i="1"/>
  <c r="O17" i="1"/>
  <c r="J41" i="1"/>
  <c r="O18" i="1"/>
  <c r="J42" i="1"/>
  <c r="O19" i="1"/>
  <c r="O20" i="1"/>
  <c r="J43" i="1"/>
  <c r="O21" i="1"/>
  <c r="O22" i="1"/>
  <c r="J44" i="1"/>
  <c r="O23" i="1"/>
  <c r="O24" i="1"/>
  <c r="J45" i="1"/>
  <c r="J25" i="1"/>
  <c r="O25" i="1"/>
  <c r="J31" i="1"/>
  <c r="J26" i="1"/>
  <c r="O26" i="1"/>
  <c r="J46" i="1"/>
  <c r="J27" i="1"/>
  <c r="O27" i="1"/>
  <c r="J30" i="1"/>
  <c r="J28" i="1"/>
  <c r="O28" i="1"/>
  <c r="J47" i="1"/>
  <c r="J29" i="1"/>
  <c r="O29" i="1"/>
  <c r="O30" i="1"/>
  <c r="J48" i="1"/>
  <c r="O31" i="1"/>
  <c r="J49" i="1"/>
  <c r="O32" i="1"/>
  <c r="O33" i="1"/>
  <c r="J50" i="1"/>
  <c r="O34" i="1"/>
  <c r="O35" i="1"/>
  <c r="O36" i="1"/>
  <c r="O37" i="1"/>
  <c r="O38" i="1"/>
  <c r="O39" i="1"/>
  <c r="J51" i="1"/>
  <c r="O40" i="1"/>
  <c r="J52" i="1"/>
  <c r="O41" i="1"/>
  <c r="J53" i="1"/>
  <c r="O42" i="1"/>
  <c r="O43" i="1"/>
  <c r="J54" i="1"/>
  <c r="O44" i="1"/>
  <c r="O45" i="1"/>
  <c r="J55" i="1"/>
  <c r="O46" i="1"/>
  <c r="O47" i="1"/>
  <c r="J56" i="1"/>
  <c r="O48" i="1"/>
  <c r="O49" i="1"/>
  <c r="J57" i="1"/>
  <c r="O50" i="1"/>
  <c r="O51" i="1"/>
  <c r="J58" i="1"/>
  <c r="O52" i="1"/>
  <c r="O53" i="1"/>
  <c r="J59" i="1"/>
  <c r="O54" i="1"/>
  <c r="O55" i="1"/>
  <c r="J60" i="1"/>
  <c r="O56" i="1"/>
  <c r="O57" i="1"/>
  <c r="J61" i="1"/>
  <c r="O58" i="1"/>
  <c r="O59" i="1"/>
  <c r="J62" i="1"/>
  <c r="O60" i="1"/>
  <c r="O61" i="1"/>
  <c r="O62" i="1"/>
  <c r="J63" i="1"/>
  <c r="O63" i="1"/>
  <c r="J64" i="1"/>
  <c r="O64" i="1"/>
  <c r="W2" i="1"/>
  <c r="O2" i="1"/>
  <c r="M10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92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77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69" i="1"/>
  <c r="M9" i="1"/>
  <c r="M8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7" i="1"/>
</calcChain>
</file>

<file path=xl/sharedStrings.xml><?xml version="1.0" encoding="utf-8"?>
<sst xmlns="http://schemas.openxmlformats.org/spreadsheetml/2006/main" count="46" uniqueCount="30">
  <si>
    <t>I</t>
  </si>
  <si>
    <t>$\Delta x$</t>
  </si>
  <si>
    <t>Позиция</t>
  </si>
  <si>
    <t>Измерение предельной петли</t>
  </si>
  <si>
    <t>$R_m$</t>
  </si>
  <si>
    <t>Калибровка гальванометра</t>
  </si>
  <si>
    <t>$I_max \a$</t>
  </si>
  <si>
    <t>$\Delta x_1$</t>
  </si>
  <si>
    <t xml:space="preserve">$I_max$ </t>
  </si>
  <si>
    <t>x</t>
  </si>
  <si>
    <t>Попытка 2</t>
  </si>
  <si>
    <t>B_r</t>
  </si>
  <si>
    <t>H</t>
  </si>
  <si>
    <t>\Delta B</t>
  </si>
  <si>
    <t>Калибровка</t>
  </si>
  <si>
    <t>Попытка 3</t>
  </si>
  <si>
    <t>$I_max = \Delta I_1$</t>
  </si>
  <si>
    <t>$\mu_0$</t>
  </si>
  <si>
    <t>$(d_C/d_T)^2$</t>
  </si>
  <si>
    <t>$N_T0$</t>
  </si>
  <si>
    <t>$N_T1$</t>
  </si>
  <si>
    <t>$N_{C0}$</t>
  </si>
  <si>
    <t>$N_{C1}$</t>
  </si>
  <si>
    <t>$l_c$</t>
  </si>
  <si>
    <t>$R_1$</t>
  </si>
  <si>
    <t>$R$</t>
  </si>
  <si>
    <t>B</t>
  </si>
  <si>
    <t>delta x</t>
  </si>
  <si>
    <t>\delta B</t>
  </si>
  <si>
    <t>I,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</si>
</sst>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Лист1!$H$11:$H$64</c:f>
              <c:numCache>
                <c:formatCode>General</c:formatCode>
                <c:ptCount val="54"/>
                <c:pt idx="0">
                  <c:v>1.2</c:v>
                </c:pt>
                <c:pt idx="1">
                  <c:v>0.87</c:v>
                </c:pt>
                <c:pt idx="2">
                  <c:v>0.62</c:v>
                </c:pt>
                <c:pt idx="3">
                  <c:v>0.44</c:v>
                </c:pt>
                <c:pt idx="4">
                  <c:v>0.365</c:v>
                </c:pt>
                <c:pt idx="5">
                  <c:v>0.32</c:v>
                </c:pt>
                <c:pt idx="6">
                  <c:v>0.29</c:v>
                </c:pt>
                <c:pt idx="7">
                  <c:v>0.267</c:v>
                </c:pt>
                <c:pt idx="8">
                  <c:v>0.248</c:v>
                </c:pt>
                <c:pt idx="9">
                  <c:v>0.229</c:v>
                </c:pt>
                <c:pt idx="10">
                  <c:v>0.198</c:v>
                </c:pt>
                <c:pt idx="11">
                  <c:v>0.188</c:v>
                </c:pt>
                <c:pt idx="12">
                  <c:v>0.0</c:v>
                </c:pt>
                <c:pt idx="13">
                  <c:v>-0.172</c:v>
                </c:pt>
                <c:pt idx="14">
                  <c:v>-0.172</c:v>
                </c:pt>
                <c:pt idx="15">
                  <c:v>-0.172</c:v>
                </c:pt>
                <c:pt idx="16">
                  <c:v>-0.185</c:v>
                </c:pt>
                <c:pt idx="17">
                  <c:v>-0.204</c:v>
                </c:pt>
                <c:pt idx="18">
                  <c:v>-0.224</c:v>
                </c:pt>
                <c:pt idx="19">
                  <c:v>-0.243</c:v>
                </c:pt>
                <c:pt idx="20">
                  <c:v>-0.265</c:v>
                </c:pt>
                <c:pt idx="21">
                  <c:v>-0.293</c:v>
                </c:pt>
                <c:pt idx="22">
                  <c:v>-0.35</c:v>
                </c:pt>
                <c:pt idx="23">
                  <c:v>-0.421</c:v>
                </c:pt>
                <c:pt idx="24">
                  <c:v>-0.6</c:v>
                </c:pt>
                <c:pt idx="25">
                  <c:v>-0.85</c:v>
                </c:pt>
                <c:pt idx="26">
                  <c:v>-1.19</c:v>
                </c:pt>
                <c:pt idx="27">
                  <c:v>-1.72</c:v>
                </c:pt>
                <c:pt idx="28">
                  <c:v>-1.22</c:v>
                </c:pt>
                <c:pt idx="29">
                  <c:v>-0.88</c:v>
                </c:pt>
                <c:pt idx="30">
                  <c:v>-0.6</c:v>
                </c:pt>
                <c:pt idx="31">
                  <c:v>-0.44</c:v>
                </c:pt>
                <c:pt idx="32">
                  <c:v>-0.357</c:v>
                </c:pt>
                <c:pt idx="33">
                  <c:v>-0.309</c:v>
                </c:pt>
                <c:pt idx="34">
                  <c:v>-0.282</c:v>
                </c:pt>
                <c:pt idx="35">
                  <c:v>-0.259</c:v>
                </c:pt>
                <c:pt idx="36">
                  <c:v>-0.24</c:v>
                </c:pt>
                <c:pt idx="37">
                  <c:v>-0.221</c:v>
                </c:pt>
                <c:pt idx="38">
                  <c:v>-0.205</c:v>
                </c:pt>
                <c:pt idx="39">
                  <c:v>-0.199</c:v>
                </c:pt>
                <c:pt idx="40">
                  <c:v>0.0</c:v>
                </c:pt>
                <c:pt idx="41">
                  <c:v>0.172</c:v>
                </c:pt>
                <c:pt idx="42">
                  <c:v>0.194</c:v>
                </c:pt>
                <c:pt idx="43">
                  <c:v>0.212</c:v>
                </c:pt>
                <c:pt idx="44">
                  <c:v>0.231</c:v>
                </c:pt>
                <c:pt idx="45">
                  <c:v>0.25</c:v>
                </c:pt>
                <c:pt idx="46">
                  <c:v>0.273</c:v>
                </c:pt>
                <c:pt idx="47">
                  <c:v>0.3</c:v>
                </c:pt>
                <c:pt idx="48">
                  <c:v>0.346</c:v>
                </c:pt>
                <c:pt idx="49">
                  <c:v>0.429</c:v>
                </c:pt>
                <c:pt idx="50">
                  <c:v>0.61</c:v>
                </c:pt>
                <c:pt idx="51">
                  <c:v>0.86</c:v>
                </c:pt>
                <c:pt idx="52">
                  <c:v>1.2</c:v>
                </c:pt>
                <c:pt idx="53">
                  <c:v>1.73</c:v>
                </c:pt>
              </c:numCache>
            </c:numRef>
          </c:xVal>
          <c:yVal>
            <c:numRef>
              <c:f>Лист1!$K$11:$K$64</c:f>
              <c:numCache>
                <c:formatCode>General</c:formatCode>
                <c:ptCount val="54"/>
                <c:pt idx="0">
                  <c:v>139.6</c:v>
                </c:pt>
                <c:pt idx="1">
                  <c:v>129.4</c:v>
                </c:pt>
                <c:pt idx="2">
                  <c:v>118.9</c:v>
                </c:pt>
                <c:pt idx="3">
                  <c:v>108.5</c:v>
                </c:pt>
                <c:pt idx="4">
                  <c:v>103.2</c:v>
                </c:pt>
                <c:pt idx="5">
                  <c:v>100.0</c:v>
                </c:pt>
                <c:pt idx="6">
                  <c:v>98.0</c:v>
                </c:pt>
                <c:pt idx="7">
                  <c:v>96.5</c:v>
                </c:pt>
                <c:pt idx="8">
                  <c:v>95.2</c:v>
                </c:pt>
                <c:pt idx="9">
                  <c:v>93.9</c:v>
                </c:pt>
                <c:pt idx="10">
                  <c:v>92.9</c:v>
                </c:pt>
                <c:pt idx="11">
                  <c:v>92.5</c:v>
                </c:pt>
                <c:pt idx="12">
                  <c:v>83.5</c:v>
                </c:pt>
                <c:pt idx="13">
                  <c:v>71.5</c:v>
                </c:pt>
                <c:pt idx="14">
                  <c:v>71.5</c:v>
                </c:pt>
                <c:pt idx="15">
                  <c:v>71.5</c:v>
                </c:pt>
                <c:pt idx="16">
                  <c:v>67.5</c:v>
                </c:pt>
                <c:pt idx="17">
                  <c:v>58.8</c:v>
                </c:pt>
                <c:pt idx="18">
                  <c:v>48.4</c:v>
                </c:pt>
                <c:pt idx="19">
                  <c:v>35.6</c:v>
                </c:pt>
                <c:pt idx="20">
                  <c:v>18.09999999999999</c:v>
                </c:pt>
                <c:pt idx="21">
                  <c:v>-6.900000000000005</c:v>
                </c:pt>
                <c:pt idx="22">
                  <c:v>-36.90000000000001</c:v>
                </c:pt>
                <c:pt idx="23">
                  <c:v>-78.9</c:v>
                </c:pt>
                <c:pt idx="24">
                  <c:v>-126.9</c:v>
                </c:pt>
                <c:pt idx="25">
                  <c:v>-155.4</c:v>
                </c:pt>
                <c:pt idx="26">
                  <c:v>-176.2</c:v>
                </c:pt>
                <c:pt idx="27">
                  <c:v>-193.9</c:v>
                </c:pt>
                <c:pt idx="28">
                  <c:v>-183.2</c:v>
                </c:pt>
                <c:pt idx="29">
                  <c:v>-173.0</c:v>
                </c:pt>
                <c:pt idx="30">
                  <c:v>-162.4</c:v>
                </c:pt>
                <c:pt idx="31">
                  <c:v>-151.9</c:v>
                </c:pt>
                <c:pt idx="32">
                  <c:v>-146.4</c:v>
                </c:pt>
                <c:pt idx="33">
                  <c:v>-143.1</c:v>
                </c:pt>
                <c:pt idx="34">
                  <c:v>-141.1</c:v>
                </c:pt>
                <c:pt idx="35">
                  <c:v>-139.6</c:v>
                </c:pt>
                <c:pt idx="36">
                  <c:v>-138.2</c:v>
                </c:pt>
                <c:pt idx="37">
                  <c:v>-136.7</c:v>
                </c:pt>
                <c:pt idx="38">
                  <c:v>-135.5</c:v>
                </c:pt>
                <c:pt idx="39">
                  <c:v>-135.3</c:v>
                </c:pt>
                <c:pt idx="40">
                  <c:v>-111.8</c:v>
                </c:pt>
                <c:pt idx="41">
                  <c:v>-81.80000000000004</c:v>
                </c:pt>
                <c:pt idx="42">
                  <c:v>-77.80000000000004</c:v>
                </c:pt>
                <c:pt idx="43">
                  <c:v>-69.10000000000004</c:v>
                </c:pt>
                <c:pt idx="44">
                  <c:v>-58.20000000000004</c:v>
                </c:pt>
                <c:pt idx="45">
                  <c:v>-44.50000000000004</c:v>
                </c:pt>
                <c:pt idx="46">
                  <c:v>-25.20000000000004</c:v>
                </c:pt>
                <c:pt idx="47">
                  <c:v>1.299999999999958</c:v>
                </c:pt>
                <c:pt idx="48">
                  <c:v>24.29999999999996</c:v>
                </c:pt>
                <c:pt idx="49">
                  <c:v>55.29999999999995</c:v>
                </c:pt>
                <c:pt idx="50">
                  <c:v>94.29999999999995</c:v>
                </c:pt>
                <c:pt idx="51">
                  <c:v>126.3</c:v>
                </c:pt>
                <c:pt idx="52">
                  <c:v>146.3</c:v>
                </c:pt>
                <c:pt idx="53">
                  <c:v>163.4999999999999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Лист1!$N$78:$N$92</c:f>
              <c:numCache>
                <c:formatCode>General</c:formatCode>
                <c:ptCount val="15"/>
                <c:pt idx="0">
                  <c:v>0.118</c:v>
                </c:pt>
                <c:pt idx="1">
                  <c:v>0.119</c:v>
                </c:pt>
                <c:pt idx="2">
                  <c:v>0.124</c:v>
                </c:pt>
                <c:pt idx="3">
                  <c:v>0.14</c:v>
                </c:pt>
                <c:pt idx="4">
                  <c:v>0.157</c:v>
                </c:pt>
                <c:pt idx="5">
                  <c:v>0.173</c:v>
                </c:pt>
                <c:pt idx="6">
                  <c:v>0.189</c:v>
                </c:pt>
                <c:pt idx="7">
                  <c:v>0.2</c:v>
                </c:pt>
                <c:pt idx="8">
                  <c:v>0.23</c:v>
                </c:pt>
                <c:pt idx="9">
                  <c:v>0.268</c:v>
                </c:pt>
                <c:pt idx="10">
                  <c:v>0.33</c:v>
                </c:pt>
                <c:pt idx="11">
                  <c:v>0.491</c:v>
                </c:pt>
                <c:pt idx="12">
                  <c:v>0.7</c:v>
                </c:pt>
                <c:pt idx="13">
                  <c:v>0.98</c:v>
                </c:pt>
                <c:pt idx="14">
                  <c:v>1.47</c:v>
                </c:pt>
              </c:numCache>
            </c:numRef>
          </c:xVal>
          <c:yVal>
            <c:numRef>
              <c:f>Лист1!$Q$78:$Q$92</c:f>
              <c:numCache>
                <c:formatCode>General</c:formatCode>
                <c:ptCount val="15"/>
                <c:pt idx="0">
                  <c:v>5.3</c:v>
                </c:pt>
                <c:pt idx="1">
                  <c:v>8.399999999999998</c:v>
                </c:pt>
                <c:pt idx="2">
                  <c:v>10.1</c:v>
                </c:pt>
                <c:pt idx="3">
                  <c:v>11.1</c:v>
                </c:pt>
                <c:pt idx="4">
                  <c:v>14.4</c:v>
                </c:pt>
                <c:pt idx="5">
                  <c:v>22.7</c:v>
                </c:pt>
                <c:pt idx="6">
                  <c:v>32.0</c:v>
                </c:pt>
                <c:pt idx="7">
                  <c:v>42.3</c:v>
                </c:pt>
                <c:pt idx="8">
                  <c:v>54.6</c:v>
                </c:pt>
                <c:pt idx="9">
                  <c:v>68.9</c:v>
                </c:pt>
                <c:pt idx="10">
                  <c:v>86.19999999999998</c:v>
                </c:pt>
                <c:pt idx="11">
                  <c:v>101.5</c:v>
                </c:pt>
                <c:pt idx="12">
                  <c:v>122.8</c:v>
                </c:pt>
                <c:pt idx="13">
                  <c:v>145.1</c:v>
                </c:pt>
                <c:pt idx="14">
                  <c:v>165.4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818224"/>
        <c:axId val="-2140812032"/>
      </c:scatterChart>
      <c:valAx>
        <c:axId val="-21408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0812032"/>
        <c:crosses val="autoZero"/>
        <c:crossBetween val="midCat"/>
      </c:valAx>
      <c:valAx>
        <c:axId val="-21408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408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Лист1!$M$8:$M$64</c:f>
              <c:numCache>
                <c:formatCode>0.00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668.4507609859604</c:v>
                </c:pt>
                <c:pt idx="4">
                  <c:v>484.6268017148213</c:v>
                </c:pt>
                <c:pt idx="5">
                  <c:v>345.366226509413</c:v>
                </c:pt>
                <c:pt idx="6">
                  <c:v>245.0986123615188</c:v>
                </c:pt>
                <c:pt idx="7">
                  <c:v>203.3204397998963</c:v>
                </c:pt>
                <c:pt idx="8">
                  <c:v>178.2535362629228</c:v>
                </c:pt>
                <c:pt idx="9">
                  <c:v>161.5422672382738</c:v>
                </c:pt>
                <c:pt idx="10">
                  <c:v>148.7302943193762</c:v>
                </c:pt>
                <c:pt idx="11">
                  <c:v>138.1464906037652</c:v>
                </c:pt>
                <c:pt idx="12">
                  <c:v>127.5626868881541</c:v>
                </c:pt>
                <c:pt idx="13">
                  <c:v>110.2943755626835</c:v>
                </c:pt>
                <c:pt idx="14">
                  <c:v>104.7239525544671</c:v>
                </c:pt>
                <c:pt idx="15">
                  <c:v>0.0</c:v>
                </c:pt>
                <c:pt idx="16">
                  <c:v>-95.811275741321</c:v>
                </c:pt>
                <c:pt idx="17">
                  <c:v>-95.811275741321</c:v>
                </c:pt>
                <c:pt idx="18">
                  <c:v>-95.811275741321</c:v>
                </c:pt>
                <c:pt idx="19">
                  <c:v>-103.0528256520022</c:v>
                </c:pt>
                <c:pt idx="20">
                  <c:v>-113.6366293676133</c:v>
                </c:pt>
                <c:pt idx="21">
                  <c:v>-124.7774753840459</c:v>
                </c:pt>
                <c:pt idx="22">
                  <c:v>-135.361279099657</c:v>
                </c:pt>
                <c:pt idx="23">
                  <c:v>-147.6162097177329</c:v>
                </c:pt>
                <c:pt idx="24">
                  <c:v>-163.2133941407387</c:v>
                </c:pt>
                <c:pt idx="25">
                  <c:v>-194.9648052875718</c:v>
                </c:pt>
                <c:pt idx="26">
                  <c:v>-234.5148086459078</c:v>
                </c:pt>
                <c:pt idx="27">
                  <c:v>-334.2253804929802</c:v>
                </c:pt>
                <c:pt idx="28">
                  <c:v>-473.4859556983886</c:v>
                </c:pt>
                <c:pt idx="29">
                  <c:v>-662.880337977744</c:v>
                </c:pt>
                <c:pt idx="30">
                  <c:v>-958.1127574132099</c:v>
                </c:pt>
                <c:pt idx="31">
                  <c:v>-679.5916070023931</c:v>
                </c:pt>
                <c:pt idx="32">
                  <c:v>-490.1972247230376</c:v>
                </c:pt>
                <c:pt idx="33">
                  <c:v>-334.2253804929802</c:v>
                </c:pt>
                <c:pt idx="34">
                  <c:v>-245.0986123615188</c:v>
                </c:pt>
                <c:pt idx="35">
                  <c:v>-198.8641013933232</c:v>
                </c:pt>
                <c:pt idx="36">
                  <c:v>-172.1260709538848</c:v>
                </c:pt>
                <c:pt idx="37">
                  <c:v>-157.0859288317007</c:v>
                </c:pt>
                <c:pt idx="38">
                  <c:v>-144.2739559128031</c:v>
                </c:pt>
                <c:pt idx="39">
                  <c:v>-133.6901521971921</c:v>
                </c:pt>
                <c:pt idx="40">
                  <c:v>-123.1063484815811</c:v>
                </c:pt>
                <c:pt idx="41">
                  <c:v>-114.1936716684349</c:v>
                </c:pt>
                <c:pt idx="42">
                  <c:v>-110.8514178635051</c:v>
                </c:pt>
                <c:pt idx="43">
                  <c:v>0.0</c:v>
                </c:pt>
                <c:pt idx="44">
                  <c:v>95.811275741321</c:v>
                </c:pt>
                <c:pt idx="45">
                  <c:v>108.0662063593969</c:v>
                </c:pt>
                <c:pt idx="46">
                  <c:v>118.0929677741863</c:v>
                </c:pt>
                <c:pt idx="47">
                  <c:v>128.6767714897974</c:v>
                </c:pt>
                <c:pt idx="48">
                  <c:v>139.2605752054084</c:v>
                </c:pt>
                <c:pt idx="49">
                  <c:v>152.072548124306</c:v>
                </c:pt>
                <c:pt idx="50">
                  <c:v>167.1126902464901</c:v>
                </c:pt>
                <c:pt idx="51">
                  <c:v>192.7366360842853</c:v>
                </c:pt>
                <c:pt idx="52">
                  <c:v>238.9711470524808</c:v>
                </c:pt>
                <c:pt idx="53">
                  <c:v>339.7958035011965</c:v>
                </c:pt>
                <c:pt idx="54">
                  <c:v>479.056378706605</c:v>
                </c:pt>
                <c:pt idx="55">
                  <c:v>668.4507609859604</c:v>
                </c:pt>
                <c:pt idx="56">
                  <c:v>963.6831804214263</c:v>
                </c:pt>
              </c:numCache>
            </c:numRef>
          </c:xVal>
          <c:yVal>
            <c:numRef>
              <c:f>Лист1!$N$8:$N$64</c:f>
              <c:numCache>
                <c:formatCode>0.00</c:formatCode>
                <c:ptCount val="5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0.135063157894737</c:v>
                </c:pt>
                <c:pt idx="4">
                  <c:v>0.132465789473684</c:v>
                </c:pt>
                <c:pt idx="5">
                  <c:v>0.136361842105263</c:v>
                </c:pt>
                <c:pt idx="6">
                  <c:v>0.135063157894737</c:v>
                </c:pt>
                <c:pt idx="7">
                  <c:v>0.0688302631578947</c:v>
                </c:pt>
                <c:pt idx="8">
                  <c:v>0.0415578947368421</c:v>
                </c:pt>
                <c:pt idx="9">
                  <c:v>0.0259736842105263</c:v>
                </c:pt>
                <c:pt idx="10">
                  <c:v>0.0194802631578947</c:v>
                </c:pt>
                <c:pt idx="11">
                  <c:v>0.0168828947368421</c:v>
                </c:pt>
                <c:pt idx="12">
                  <c:v>0.0168828947368421</c:v>
                </c:pt>
                <c:pt idx="13">
                  <c:v>0.0129868421052632</c:v>
                </c:pt>
                <c:pt idx="14">
                  <c:v>0.00519473684210527</c:v>
                </c:pt>
                <c:pt idx="15">
                  <c:v>0.116881578947368</c:v>
                </c:pt>
                <c:pt idx="16">
                  <c:v>0.155842105263158</c:v>
                </c:pt>
                <c:pt idx="17">
                  <c:v>0.0</c:v>
                </c:pt>
                <c:pt idx="18">
                  <c:v>0.0</c:v>
                </c:pt>
                <c:pt idx="19">
                  <c:v>0.0519473684210526</c:v>
                </c:pt>
                <c:pt idx="20">
                  <c:v>0.112985526315789</c:v>
                </c:pt>
                <c:pt idx="21">
                  <c:v>0.135063157894737</c:v>
                </c:pt>
                <c:pt idx="22">
                  <c:v>0.166231578947368</c:v>
                </c:pt>
                <c:pt idx="23">
                  <c:v>0.227269736842105</c:v>
                </c:pt>
                <c:pt idx="24">
                  <c:v>0.324671052631579</c:v>
                </c:pt>
                <c:pt idx="25">
                  <c:v>0.389605263157895</c:v>
                </c:pt>
                <c:pt idx="26">
                  <c:v>0.545447368421052</c:v>
                </c:pt>
                <c:pt idx="27">
                  <c:v>0.623368421052631</c:v>
                </c:pt>
                <c:pt idx="28">
                  <c:v>0.370125</c:v>
                </c:pt>
                <c:pt idx="29">
                  <c:v>0.270126315789474</c:v>
                </c:pt>
                <c:pt idx="30">
                  <c:v>0.229867105263158</c:v>
                </c:pt>
                <c:pt idx="31">
                  <c:v>0.138959210526316</c:v>
                </c:pt>
                <c:pt idx="32">
                  <c:v>0.132465789473684</c:v>
                </c:pt>
                <c:pt idx="33">
                  <c:v>0.137660526315789</c:v>
                </c:pt>
                <c:pt idx="34">
                  <c:v>0.136361842105263</c:v>
                </c:pt>
                <c:pt idx="35">
                  <c:v>0.0714276315789474</c:v>
                </c:pt>
                <c:pt idx="36">
                  <c:v>0.0428565789473684</c:v>
                </c:pt>
                <c:pt idx="37">
                  <c:v>0.0259736842105263</c:v>
                </c:pt>
                <c:pt idx="38">
                  <c:v>0.0194802631578947</c:v>
                </c:pt>
                <c:pt idx="39">
                  <c:v>0.0181815789473684</c:v>
                </c:pt>
                <c:pt idx="40">
                  <c:v>0.0194802631578947</c:v>
                </c:pt>
                <c:pt idx="41">
                  <c:v>0.0155842105263158</c:v>
                </c:pt>
                <c:pt idx="42">
                  <c:v>0.00259736842105263</c:v>
                </c:pt>
                <c:pt idx="43">
                  <c:v>0.305190789473684</c:v>
                </c:pt>
                <c:pt idx="44">
                  <c:v>0.389605263157895</c:v>
                </c:pt>
                <c:pt idx="45">
                  <c:v>0.0519473684210526</c:v>
                </c:pt>
                <c:pt idx="46">
                  <c:v>0.112985526315789</c:v>
                </c:pt>
                <c:pt idx="47">
                  <c:v>0.141556578947368</c:v>
                </c:pt>
                <c:pt idx="48">
                  <c:v>0.177919736842105</c:v>
                </c:pt>
                <c:pt idx="49">
                  <c:v>0.250646052631579</c:v>
                </c:pt>
                <c:pt idx="50">
                  <c:v>0.344151315789474</c:v>
                </c:pt>
                <c:pt idx="51">
                  <c:v>0.298697368421053</c:v>
                </c:pt>
                <c:pt idx="52">
                  <c:v>0.402592105263158</c:v>
                </c:pt>
                <c:pt idx="53">
                  <c:v>0.506486842105263</c:v>
                </c:pt>
                <c:pt idx="54">
                  <c:v>0.415578947368421</c:v>
                </c:pt>
                <c:pt idx="55">
                  <c:v>0.259736842105263</c:v>
                </c:pt>
                <c:pt idx="56">
                  <c:v>0.223373684210526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462080"/>
        <c:axId val="-2139459104"/>
      </c:scatterChart>
      <c:valAx>
        <c:axId val="-21394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459104"/>
        <c:crosses val="autoZero"/>
        <c:crossBetween val="midCat"/>
      </c:valAx>
      <c:valAx>
        <c:axId val="-21394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1394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Latin Modern Roman 10" charset="0"/>
                <a:ea typeface="Latin Modern Roman 10" charset="0"/>
                <a:cs typeface="Latin Modern Roman 10" charset="0"/>
              </a:defRPr>
            </a:pPr>
            <a:r>
              <a:rPr lang="en-US">
                <a:solidFill>
                  <a:schemeClr val="tx1"/>
                </a:solidFill>
                <a:latin typeface="Latin Modern Roman 10" charset="0"/>
                <a:ea typeface="Latin Modern Roman 10" charset="0"/>
                <a:cs typeface="Latin Modern Roman 10" charset="0"/>
              </a:rPr>
              <a:t>B, T</a:t>
            </a:r>
            <a:endParaRPr lang="ru-RU">
              <a:solidFill>
                <a:schemeClr val="tx1"/>
              </a:solidFill>
              <a:latin typeface="Latin Modern Roman 10" charset="0"/>
              <a:ea typeface="Latin Modern Roman 10" charset="0"/>
              <a:cs typeface="Latin Modern Roman 10" charset="0"/>
            </a:endParaRPr>
          </a:p>
        </c:rich>
      </c:tx>
      <c:layout>
        <c:manualLayout>
          <c:xMode val="edge"/>
          <c:yMode val="edge"/>
          <c:x val="0.478174328669924"/>
          <c:y val="0.0137760669581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Latin Modern Roman 10" charset="0"/>
              <a:ea typeface="Latin Modern Roman 10" charset="0"/>
              <a:cs typeface="Latin Modern Roman 10" charset="0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840919170817933"/>
          <c:y val="0.0717796364419999"/>
          <c:w val="0.843703554882384"/>
          <c:h val="0.84855727336562"/>
        </c:manualLayout>
      </c:layout>
      <c:scatterChart>
        <c:scatterStyle val="lineMarker"/>
        <c:varyColors val="0"/>
        <c:ser>
          <c:idx val="8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9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10"/>
          <c:order val="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11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12"/>
          <c:order val="4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13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14"/>
          <c:order val="6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15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4"/>
          <c:order val="8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5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6"/>
          <c:order val="1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7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2"/>
          <c:order val="12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ser>
          <c:idx val="0"/>
          <c:order val="14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Лист1!$M$11:$M$64</c:f>
              <c:numCache>
                <c:formatCode>0.00</c:formatCode>
                <c:ptCount val="54"/>
                <c:pt idx="0">
                  <c:v>668.4507609859604</c:v>
                </c:pt>
                <c:pt idx="1">
                  <c:v>484.6268017148213</c:v>
                </c:pt>
                <c:pt idx="2">
                  <c:v>345.366226509413</c:v>
                </c:pt>
                <c:pt idx="3">
                  <c:v>245.0986123615188</c:v>
                </c:pt>
                <c:pt idx="4">
                  <c:v>203.3204397998963</c:v>
                </c:pt>
                <c:pt idx="5">
                  <c:v>178.2535362629228</c:v>
                </c:pt>
                <c:pt idx="6">
                  <c:v>161.5422672382738</c:v>
                </c:pt>
                <c:pt idx="7">
                  <c:v>148.7302943193762</c:v>
                </c:pt>
                <c:pt idx="8">
                  <c:v>138.1464906037652</c:v>
                </c:pt>
                <c:pt idx="9">
                  <c:v>127.5626868881541</c:v>
                </c:pt>
                <c:pt idx="10">
                  <c:v>110.2943755626835</c:v>
                </c:pt>
                <c:pt idx="11">
                  <c:v>104.7239525544671</c:v>
                </c:pt>
                <c:pt idx="12">
                  <c:v>0.0</c:v>
                </c:pt>
                <c:pt idx="13">
                  <c:v>-95.811275741321</c:v>
                </c:pt>
                <c:pt idx="14">
                  <c:v>-95.811275741321</c:v>
                </c:pt>
                <c:pt idx="15">
                  <c:v>-95.811275741321</c:v>
                </c:pt>
                <c:pt idx="16">
                  <c:v>-103.0528256520022</c:v>
                </c:pt>
                <c:pt idx="17">
                  <c:v>-113.6366293676133</c:v>
                </c:pt>
                <c:pt idx="18">
                  <c:v>-124.7774753840459</c:v>
                </c:pt>
                <c:pt idx="19">
                  <c:v>-135.361279099657</c:v>
                </c:pt>
                <c:pt idx="20">
                  <c:v>-147.6162097177329</c:v>
                </c:pt>
                <c:pt idx="21">
                  <c:v>-163.2133941407387</c:v>
                </c:pt>
                <c:pt idx="22">
                  <c:v>-194.9648052875718</c:v>
                </c:pt>
                <c:pt idx="23">
                  <c:v>-234.5148086459078</c:v>
                </c:pt>
                <c:pt idx="24">
                  <c:v>-334.2253804929802</c:v>
                </c:pt>
                <c:pt idx="25">
                  <c:v>-473.4859556983886</c:v>
                </c:pt>
                <c:pt idx="26">
                  <c:v>-662.880337977744</c:v>
                </c:pt>
                <c:pt idx="27">
                  <c:v>-958.1127574132099</c:v>
                </c:pt>
                <c:pt idx="28">
                  <c:v>-679.5916070023931</c:v>
                </c:pt>
                <c:pt idx="29">
                  <c:v>-490.1972247230376</c:v>
                </c:pt>
                <c:pt idx="30">
                  <c:v>-334.2253804929802</c:v>
                </c:pt>
                <c:pt idx="31">
                  <c:v>-245.0986123615188</c:v>
                </c:pt>
                <c:pt idx="32">
                  <c:v>-198.8641013933232</c:v>
                </c:pt>
                <c:pt idx="33">
                  <c:v>-172.1260709538848</c:v>
                </c:pt>
                <c:pt idx="34">
                  <c:v>-157.0859288317007</c:v>
                </c:pt>
                <c:pt idx="35">
                  <c:v>-144.2739559128031</c:v>
                </c:pt>
                <c:pt idx="36">
                  <c:v>-133.6901521971921</c:v>
                </c:pt>
                <c:pt idx="37">
                  <c:v>-123.1063484815811</c:v>
                </c:pt>
                <c:pt idx="38">
                  <c:v>-114.1936716684349</c:v>
                </c:pt>
                <c:pt idx="39">
                  <c:v>-110.8514178635051</c:v>
                </c:pt>
                <c:pt idx="40">
                  <c:v>0.0</c:v>
                </c:pt>
                <c:pt idx="41">
                  <c:v>95.811275741321</c:v>
                </c:pt>
                <c:pt idx="42">
                  <c:v>108.0662063593969</c:v>
                </c:pt>
                <c:pt idx="43">
                  <c:v>118.0929677741863</c:v>
                </c:pt>
                <c:pt idx="44">
                  <c:v>128.6767714897974</c:v>
                </c:pt>
                <c:pt idx="45">
                  <c:v>139.2605752054084</c:v>
                </c:pt>
                <c:pt idx="46">
                  <c:v>152.072548124306</c:v>
                </c:pt>
                <c:pt idx="47">
                  <c:v>167.1126902464901</c:v>
                </c:pt>
                <c:pt idx="48">
                  <c:v>192.7366360842853</c:v>
                </c:pt>
                <c:pt idx="49">
                  <c:v>238.9711470524808</c:v>
                </c:pt>
                <c:pt idx="50">
                  <c:v>339.7958035011965</c:v>
                </c:pt>
                <c:pt idx="51">
                  <c:v>479.056378706605</c:v>
                </c:pt>
                <c:pt idx="52">
                  <c:v>668.4507609859604</c:v>
                </c:pt>
                <c:pt idx="53">
                  <c:v>963.6831804214263</c:v>
                </c:pt>
              </c:numCache>
            </c:numRef>
          </c:xVal>
          <c:yVal>
            <c:numRef>
              <c:f>Лист1!$O$11:$O$64</c:f>
              <c:numCache>
                <c:formatCode>0.00</c:formatCode>
                <c:ptCount val="54"/>
                <c:pt idx="0">
                  <c:v>2.024936842105263</c:v>
                </c:pt>
                <c:pt idx="1">
                  <c:v>1.892471052631579</c:v>
                </c:pt>
                <c:pt idx="2">
                  <c:v>1.756109210526316</c:v>
                </c:pt>
                <c:pt idx="3">
                  <c:v>1.621046052631579</c:v>
                </c:pt>
                <c:pt idx="4">
                  <c:v>1.552215789473684</c:v>
                </c:pt>
                <c:pt idx="5">
                  <c:v>1.510657894736842</c:v>
                </c:pt>
                <c:pt idx="6">
                  <c:v>1.484684210526316</c:v>
                </c:pt>
                <c:pt idx="7">
                  <c:v>1.465203947368421</c:v>
                </c:pt>
                <c:pt idx="8">
                  <c:v>1.448321052631579</c:v>
                </c:pt>
                <c:pt idx="9">
                  <c:v>1.431438157894737</c:v>
                </c:pt>
                <c:pt idx="10">
                  <c:v>1.418451315789474</c:v>
                </c:pt>
                <c:pt idx="11">
                  <c:v>1.413256578947369</c:v>
                </c:pt>
                <c:pt idx="12">
                  <c:v>1.296375</c:v>
                </c:pt>
                <c:pt idx="13">
                  <c:v>1.140532894736842</c:v>
                </c:pt>
                <c:pt idx="14">
                  <c:v>1.140532894736842</c:v>
                </c:pt>
                <c:pt idx="15">
                  <c:v>1.140532894736842</c:v>
                </c:pt>
                <c:pt idx="16">
                  <c:v>1.08858552631579</c:v>
                </c:pt>
                <c:pt idx="17">
                  <c:v>0.9756</c:v>
                </c:pt>
                <c:pt idx="18">
                  <c:v>0.840536842105263</c:v>
                </c:pt>
                <c:pt idx="19">
                  <c:v>0.674305263157895</c:v>
                </c:pt>
                <c:pt idx="20">
                  <c:v>0.44703552631579</c:v>
                </c:pt>
                <c:pt idx="21">
                  <c:v>0.122364473684211</c:v>
                </c:pt>
                <c:pt idx="22">
                  <c:v>-0.267240789473684</c:v>
                </c:pt>
                <c:pt idx="23">
                  <c:v>-0.812688157894736</c:v>
                </c:pt>
                <c:pt idx="24">
                  <c:v>-1.436056578947368</c:v>
                </c:pt>
                <c:pt idx="25">
                  <c:v>-1.806181578947368</c:v>
                </c:pt>
                <c:pt idx="26">
                  <c:v>-2.076307894736841</c:v>
                </c:pt>
                <c:pt idx="27">
                  <c:v>-2.306174999999999</c:v>
                </c:pt>
                <c:pt idx="28">
                  <c:v>-2.167215789473683</c:v>
                </c:pt>
                <c:pt idx="29">
                  <c:v>-2.034749999999999</c:v>
                </c:pt>
                <c:pt idx="30">
                  <c:v>-1.89708947368421</c:v>
                </c:pt>
                <c:pt idx="31">
                  <c:v>-1.760727631578947</c:v>
                </c:pt>
                <c:pt idx="32">
                  <c:v>-1.689299999999999</c:v>
                </c:pt>
                <c:pt idx="33">
                  <c:v>-1.646443421052631</c:v>
                </c:pt>
                <c:pt idx="34">
                  <c:v>-1.620469736842105</c:v>
                </c:pt>
                <c:pt idx="35">
                  <c:v>-1.60098947368421</c:v>
                </c:pt>
                <c:pt idx="36">
                  <c:v>-1.582807894736842</c:v>
                </c:pt>
                <c:pt idx="37">
                  <c:v>-1.563327631578947</c:v>
                </c:pt>
                <c:pt idx="38">
                  <c:v>-1.547743421052631</c:v>
                </c:pt>
                <c:pt idx="39">
                  <c:v>-1.545146052631578</c:v>
                </c:pt>
                <c:pt idx="40">
                  <c:v>-1.239955263157894</c:v>
                </c:pt>
                <c:pt idx="41">
                  <c:v>-0.850349999999999</c:v>
                </c:pt>
                <c:pt idx="42">
                  <c:v>-0.798402631578947</c:v>
                </c:pt>
                <c:pt idx="43">
                  <c:v>-0.685417105263157</c:v>
                </c:pt>
                <c:pt idx="44">
                  <c:v>-0.543860526315789</c:v>
                </c:pt>
                <c:pt idx="45">
                  <c:v>-0.365940789473684</c:v>
                </c:pt>
                <c:pt idx="46">
                  <c:v>-0.115294736842105</c:v>
                </c:pt>
                <c:pt idx="47">
                  <c:v>0.228856578947369</c:v>
                </c:pt>
                <c:pt idx="48">
                  <c:v>0.527553947368421</c:v>
                </c:pt>
                <c:pt idx="49">
                  <c:v>0.930146052631579</c:v>
                </c:pt>
                <c:pt idx="50">
                  <c:v>1.436632894736842</c:v>
                </c:pt>
                <c:pt idx="51">
                  <c:v>1.852211842105263</c:v>
                </c:pt>
                <c:pt idx="52">
                  <c:v>2.111948684210526</c:v>
                </c:pt>
                <c:pt idx="53">
                  <c:v>2.335322368421052</c:v>
                </c:pt>
              </c:numCache>
            </c:numRef>
          </c:yVal>
          <c:smooth val="0"/>
        </c:ser>
        <c:ser>
          <c:idx val="1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Лист1!$R$77:$R$92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65.73099149695278</c:v>
                </c:pt>
                <c:pt idx="2">
                  <c:v>66.2880337977744</c:v>
                </c:pt>
                <c:pt idx="3">
                  <c:v>69.07324530188258</c:v>
                </c:pt>
                <c:pt idx="4">
                  <c:v>77.98592211502873</c:v>
                </c:pt>
                <c:pt idx="5">
                  <c:v>87.45564122899648</c:v>
                </c:pt>
                <c:pt idx="6">
                  <c:v>96.36831804214263</c:v>
                </c:pt>
                <c:pt idx="7">
                  <c:v>105.2809948552888</c:v>
                </c:pt>
                <c:pt idx="8">
                  <c:v>111.4084601643267</c:v>
                </c:pt>
                <c:pt idx="9">
                  <c:v>128.1197291889758</c:v>
                </c:pt>
                <c:pt idx="10">
                  <c:v>149.2873366201978</c:v>
                </c:pt>
                <c:pt idx="11">
                  <c:v>183.8239592711391</c:v>
                </c:pt>
                <c:pt idx="12">
                  <c:v>273.5077697034221</c:v>
                </c:pt>
                <c:pt idx="13">
                  <c:v>389.9296105751436</c:v>
                </c:pt>
                <c:pt idx="14">
                  <c:v>545.9014548052011</c:v>
                </c:pt>
                <c:pt idx="15">
                  <c:v>818.8521822078015</c:v>
                </c:pt>
              </c:numCache>
            </c:numRef>
          </c:xVal>
          <c:yVal>
            <c:numRef>
              <c:f>Лист1!$T$77:$T$92</c:f>
              <c:numCache>
                <c:formatCode>0.00</c:formatCode>
                <c:ptCount val="16"/>
                <c:pt idx="0" formatCode="General">
                  <c:v>0.0</c:v>
                </c:pt>
                <c:pt idx="1">
                  <c:v>-0.00282631578947386</c:v>
                </c:pt>
                <c:pt idx="2">
                  <c:v>0.0374328947368419</c:v>
                </c:pt>
                <c:pt idx="3">
                  <c:v>0.0595105263157893</c:v>
                </c:pt>
                <c:pt idx="4">
                  <c:v>0.0724973684210524</c:v>
                </c:pt>
                <c:pt idx="5">
                  <c:v>0.115353947368421</c:v>
                </c:pt>
                <c:pt idx="6">
                  <c:v>0.223144736842105</c:v>
                </c:pt>
                <c:pt idx="7">
                  <c:v>0.343922368421052</c:v>
                </c:pt>
                <c:pt idx="8">
                  <c:v>0.477686842105263</c:v>
                </c:pt>
                <c:pt idx="9">
                  <c:v>0.637425</c:v>
                </c:pt>
                <c:pt idx="10">
                  <c:v>0.823136842105263</c:v>
                </c:pt>
                <c:pt idx="11">
                  <c:v>1.047809210526315</c:v>
                </c:pt>
                <c:pt idx="12">
                  <c:v>1.246507894736842</c:v>
                </c:pt>
                <c:pt idx="13">
                  <c:v>1.523127631578947</c:v>
                </c:pt>
                <c:pt idx="14">
                  <c:v>1.812734210526316</c:v>
                </c:pt>
                <c:pt idx="15" formatCode="General">
                  <c:v>2.076367105263158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24800"/>
        <c:axId val="-2140839040"/>
      </c:scatterChart>
      <c:valAx>
        <c:axId val="-2139324800"/>
        <c:scaling>
          <c:orientation val="minMax"/>
          <c:max val="1000.0"/>
          <c:min val="-1000.0"/>
        </c:scaling>
        <c:delete val="0"/>
        <c:axPos val="b"/>
        <c:majorGridlines>
          <c:spPr>
            <a:ln w="12700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Latin Modern Roman 10" charset="0"/>
                    <a:ea typeface="Latin Modern Roman 10" charset="0"/>
                    <a:cs typeface="Latin Modern Roman 10" charset="0"/>
                  </a:defRPr>
                </a:pPr>
                <a:r>
                  <a:rPr lang="hr-HR" sz="1400" b="0" i="0" u="none" strike="noStrike" baseline="0">
                    <a:solidFill>
                      <a:schemeClr val="tx1"/>
                    </a:solidFill>
                    <a:effectLst/>
                    <a:latin typeface="Latin Modern Roman 10" charset="0"/>
                    <a:ea typeface="Latin Modern Roman 10" charset="0"/>
                    <a:cs typeface="Latin Modern Roman 10" charset="0"/>
                  </a:rPr>
                  <a:t>H, </a:t>
                </a:r>
                <a:endParaRPr lang="ru-RU" sz="1400" b="0" i="0" u="none" strike="noStrike" baseline="0">
                  <a:solidFill>
                    <a:schemeClr val="tx1"/>
                  </a:solidFill>
                  <a:effectLst/>
                  <a:latin typeface="Latin Modern Roman 10" charset="0"/>
                  <a:ea typeface="Latin Modern Roman 10" charset="0"/>
                  <a:cs typeface="Latin Modern Roman 10" charset="0"/>
                </a:endParaRPr>
              </a:p>
              <a:p>
                <a:pPr>
                  <a:defRPr sz="1400">
                    <a:solidFill>
                      <a:schemeClr val="tx1"/>
                    </a:solidFill>
                    <a:latin typeface="Latin Modern Roman 10" charset="0"/>
                    <a:ea typeface="Latin Modern Roman 10" charset="0"/>
                    <a:cs typeface="Latin Modern Roman 10" charset="0"/>
                  </a:defRPr>
                </a:pPr>
                <a:r>
                  <a:rPr lang="en-US" sz="1400" b="0" i="0" u="none" strike="noStrike" baseline="0">
                    <a:solidFill>
                      <a:schemeClr val="tx1"/>
                    </a:solidFill>
                    <a:effectLst/>
                    <a:latin typeface="Latin Modern Roman 10" charset="0"/>
                    <a:ea typeface="Latin Modern Roman 10" charset="0"/>
                    <a:cs typeface="Latin Modern Roman 10" charset="0"/>
                  </a:rPr>
                  <a:t>A/m</a:t>
                </a:r>
                <a:r>
                  <a:rPr lang="hr-HR" sz="1400" b="0" i="0" u="none" strike="noStrike" baseline="0">
                    <a:solidFill>
                      <a:schemeClr val="tx1"/>
                    </a:solidFill>
                    <a:latin typeface="Latin Modern Roman 10" charset="0"/>
                    <a:ea typeface="Latin Modern Roman 10" charset="0"/>
                    <a:cs typeface="Latin Modern Roman 10" charset="0"/>
                  </a:rPr>
                  <a:t> </a:t>
                </a:r>
                <a:endParaRPr lang="ru-RU" sz="1400">
                  <a:solidFill>
                    <a:schemeClr val="tx1"/>
                  </a:solidFill>
                  <a:latin typeface="Latin Modern Roman 10" charset="0"/>
                  <a:ea typeface="Latin Modern Roman 10" charset="0"/>
                  <a:cs typeface="Latin Modern Roman 10" charset="0"/>
                </a:endParaRPr>
              </a:p>
            </c:rich>
          </c:tx>
          <c:layout>
            <c:manualLayout>
              <c:xMode val="edge"/>
              <c:yMode val="edge"/>
              <c:x val="0.932985251851789"/>
              <c:y val="0.451947379039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Latin Modern Roman 10" charset="0"/>
                  <a:ea typeface="Latin Modern Roman 10" charset="0"/>
                  <a:cs typeface="Latin Modern Roman 10" charset="0"/>
                </a:defRPr>
              </a:pPr>
              <a:endParaRPr lang="ru-RU"/>
            </a:p>
          </c:txPr>
        </c:title>
        <c:numFmt formatCode="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Latin Modern Roman 10" charset="0"/>
                <a:ea typeface="Latin Modern Roman 10" charset="0"/>
                <a:cs typeface="Latin Modern Roman 10" charset="0"/>
              </a:defRPr>
            </a:pPr>
            <a:endParaRPr lang="ru-RU"/>
          </a:p>
        </c:txPr>
        <c:crossAx val="-2140839040"/>
        <c:crosses val="autoZero"/>
        <c:crossBetween val="midCat"/>
        <c:majorUnit val="250.0"/>
      </c:valAx>
      <c:valAx>
        <c:axId val="-2140839040"/>
        <c:scaling>
          <c:orientation val="minMax"/>
          <c:max val="2.5"/>
          <c:min val="-2.5"/>
        </c:scaling>
        <c:delete val="0"/>
        <c:axPos val="l"/>
        <c:majorGridlines>
          <c:spPr>
            <a:ln w="1016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inorGridlines>
        <c:numFmt formatCode="0.0" sourceLinked="0"/>
        <c:majorTickMark val="cross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Latin Modern Roman 10" charset="0"/>
                <a:ea typeface="Latin Modern Roman 10" charset="0"/>
                <a:cs typeface="Latin Modern Roman 10" charset="0"/>
              </a:defRPr>
            </a:pPr>
            <a:endParaRPr lang="ru-RU"/>
          </a:p>
        </c:txPr>
        <c:crossAx val="-213932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133350</xdr:colOff>
      <xdr:row>4</xdr:row>
      <xdr:rowOff>133350</xdr:rowOff>
    </xdr:from>
    <xdr:to>
      <xdr:col>25</xdr:col>
      <xdr:colOff>495300</xdr:colOff>
      <xdr:row>29</xdr:row>
      <xdr:rowOff>63500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234950</xdr:colOff>
      <xdr:row>43</xdr:row>
      <xdr:rowOff>12700</xdr:rowOff>
    </xdr:from>
    <xdr:to>
      <xdr:col>25</xdr:col>
      <xdr:colOff>101600</xdr:colOff>
      <xdr:row>64</xdr:row>
      <xdr:rowOff>184150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1143000</xdr:colOff>
      <xdr:row>10</xdr:row>
      <xdr:rowOff>107950</xdr:rowOff>
    </xdr:from>
    <xdr:to>
      <xdr:col>22</xdr:col>
      <xdr:colOff>685800</xdr:colOff>
      <xdr:row>38</xdr:row>
      <xdr:rowOff>12700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5"/>
  <sheetViews>
    <sheetView tabSelected="1" topLeftCell="L12" zoomScale="124" zoomScaleNormal="99" zoomScalePageLayoutView="99" workbookViewId="0">
      <selection activeCell="M5" sqref="M5"/>
    </sheetView>
  </sheetViews>
  <sheetFormatPr baseColWidth="10" defaultRowHeight="16" x14ac:dyDescent="0.2"/>
  <cols>
    <col min="13" max="13" width="17" customWidth="1"/>
    <col min="15" max="15" width="11.1640625" bestFit="1" customWidth="1"/>
  </cols>
  <sheetData>
    <row r="1" spans="1:23" x14ac:dyDescent="0.2">
      <c r="L1" t="s">
        <v>14</v>
      </c>
      <c r="M1" t="s">
        <v>16</v>
      </c>
      <c r="N1" t="s">
        <v>7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">
      <c r="A2" t="s">
        <v>8</v>
      </c>
      <c r="B2">
        <v>1.7410000000000001</v>
      </c>
      <c r="M2">
        <v>1.44</v>
      </c>
      <c r="N2">
        <v>26.6</v>
      </c>
      <c r="O2">
        <f>1.25*10^(-6)</f>
        <v>1.2499999999999999E-6</v>
      </c>
      <c r="P2">
        <v>49</v>
      </c>
      <c r="Q2">
        <v>1750</v>
      </c>
      <c r="R2">
        <v>300</v>
      </c>
      <c r="S2">
        <v>940</v>
      </c>
      <c r="T2">
        <v>500</v>
      </c>
      <c r="U2">
        <v>0.8</v>
      </c>
      <c r="V2">
        <v>46</v>
      </c>
      <c r="W2">
        <f>200+5.6</f>
        <v>205.6</v>
      </c>
    </row>
    <row r="4" spans="1:23" x14ac:dyDescent="0.2">
      <c r="A4" t="s">
        <v>3</v>
      </c>
      <c r="M4">
        <f>1/O2*0.008</f>
        <v>6400.0000000000009</v>
      </c>
    </row>
    <row r="5" spans="1:23" x14ac:dyDescent="0.2">
      <c r="A5" t="s">
        <v>4</v>
      </c>
    </row>
    <row r="6" spans="1:23" x14ac:dyDescent="0.2">
      <c r="B6" t="s">
        <v>2</v>
      </c>
      <c r="C6" t="s">
        <v>0</v>
      </c>
      <c r="D6" t="s">
        <v>9</v>
      </c>
      <c r="E6" t="s">
        <v>1</v>
      </c>
      <c r="G6" t="s">
        <v>10</v>
      </c>
      <c r="O6" s="2"/>
      <c r="P6" s="2"/>
    </row>
    <row r="7" spans="1:23" x14ac:dyDescent="0.2">
      <c r="B7">
        <v>1</v>
      </c>
      <c r="C7">
        <v>141.5</v>
      </c>
      <c r="E7">
        <f>6+D7</f>
        <v>6</v>
      </c>
      <c r="G7" t="s">
        <v>2</v>
      </c>
      <c r="H7" t="s">
        <v>29</v>
      </c>
      <c r="I7" t="s">
        <v>9</v>
      </c>
      <c r="J7" t="s">
        <v>1</v>
      </c>
      <c r="M7" t="s">
        <v>12</v>
      </c>
      <c r="N7" t="s">
        <v>13</v>
      </c>
      <c r="O7" t="s">
        <v>26</v>
      </c>
    </row>
    <row r="8" spans="1:23" x14ac:dyDescent="0.2">
      <c r="B8">
        <v>2</v>
      </c>
      <c r="C8">
        <v>0.159</v>
      </c>
      <c r="D8">
        <v>0</v>
      </c>
      <c r="E8">
        <f t="shared" ref="E8:E21" si="0">6+D8</f>
        <v>6</v>
      </c>
      <c r="G8">
        <v>1</v>
      </c>
      <c r="J8">
        <v>0</v>
      </c>
      <c r="M8" s="2">
        <f t="shared" ref="M8:M10" si="1">$Q$2*H8/PI()/0.1</f>
        <v>0</v>
      </c>
      <c r="N8" s="2">
        <f>$O$2*$P$2*2*$S$2*$T$2*$M$2*J8/$N$2/$U$2/$R$2</f>
        <v>0</v>
      </c>
      <c r="O8" s="2">
        <f>2.16</f>
        <v>2.16</v>
      </c>
    </row>
    <row r="9" spans="1:23" x14ac:dyDescent="0.2">
      <c r="B9">
        <v>3</v>
      </c>
      <c r="C9">
        <v>0.159</v>
      </c>
      <c r="D9">
        <v>-5.8</v>
      </c>
      <c r="E9">
        <f t="shared" si="0"/>
        <v>0.20000000000000018</v>
      </c>
      <c r="G9">
        <v>2</v>
      </c>
      <c r="J9">
        <v>0</v>
      </c>
      <c r="M9" s="2">
        <f t="shared" si="1"/>
        <v>0</v>
      </c>
      <c r="N9" s="2">
        <f t="shared" ref="N9:N64" si="2">$O$2*$P$2*2*$S$2*$T$2*$M$2*J9/$N$2/$U$2/$R$2</f>
        <v>0</v>
      </c>
      <c r="O9" s="2">
        <f>O8-N9</f>
        <v>2.16</v>
      </c>
    </row>
    <row r="10" spans="1:23" x14ac:dyDescent="0.2">
      <c r="B10">
        <v>4</v>
      </c>
      <c r="C10">
        <v>0.16400000000000001</v>
      </c>
      <c r="D10">
        <v>-4.3</v>
      </c>
      <c r="E10">
        <f t="shared" si="0"/>
        <v>1.7000000000000002</v>
      </c>
      <c r="G10">
        <v>3</v>
      </c>
      <c r="J10">
        <v>0</v>
      </c>
      <c r="K10" t="s">
        <v>9</v>
      </c>
      <c r="M10" s="2">
        <f t="shared" si="1"/>
        <v>0</v>
      </c>
      <c r="N10" s="2">
        <f t="shared" si="2"/>
        <v>0</v>
      </c>
      <c r="O10" s="2">
        <f t="shared" ref="O10:O38" si="3">O9-N10</f>
        <v>2.16</v>
      </c>
    </row>
    <row r="11" spans="1:23" x14ac:dyDescent="0.2">
      <c r="B11">
        <v>5</v>
      </c>
      <c r="C11">
        <v>0.184</v>
      </c>
      <c r="D11">
        <v>-4.3499999999999996</v>
      </c>
      <c r="E11">
        <f t="shared" si="0"/>
        <v>1.6500000000000004</v>
      </c>
      <c r="G11">
        <v>15</v>
      </c>
      <c r="H11">
        <v>1.2</v>
      </c>
      <c r="I11">
        <v>4.4000000000000004</v>
      </c>
      <c r="J11">
        <f t="shared" ref="J11:J22" si="4">6+I11</f>
        <v>10.4</v>
      </c>
      <c r="K11">
        <f>150-J11</f>
        <v>139.6</v>
      </c>
      <c r="M11" s="2">
        <f>$Q$2*H11/PI()</f>
        <v>668.45076098596041</v>
      </c>
      <c r="N11" s="2">
        <f t="shared" si="2"/>
        <v>0.13506315789473683</v>
      </c>
      <c r="O11" s="2">
        <f t="shared" si="3"/>
        <v>2.0249368421052631</v>
      </c>
    </row>
    <row r="12" spans="1:23" x14ac:dyDescent="0.2">
      <c r="B12">
        <v>6</v>
      </c>
      <c r="C12">
        <v>0.20499999999999999</v>
      </c>
      <c r="D12">
        <v>-4.4000000000000004</v>
      </c>
      <c r="E12">
        <f t="shared" si="0"/>
        <v>1.5999999999999996</v>
      </c>
      <c r="G12">
        <v>14</v>
      </c>
      <c r="H12">
        <v>0.87</v>
      </c>
      <c r="I12">
        <v>4.2</v>
      </c>
      <c r="J12">
        <f t="shared" si="4"/>
        <v>10.199999999999999</v>
      </c>
      <c r="K12">
        <f>K11-J12</f>
        <v>129.4</v>
      </c>
      <c r="M12" s="2">
        <f t="shared" ref="M12:M64" si="5">$Q$2*H12/PI()</f>
        <v>484.62680171482134</v>
      </c>
      <c r="N12" s="2">
        <f t="shared" si="2"/>
        <v>0.13246578947368418</v>
      </c>
      <c r="O12" s="2">
        <f t="shared" si="3"/>
        <v>1.8924710526315789</v>
      </c>
    </row>
    <row r="13" spans="1:23" x14ac:dyDescent="0.2">
      <c r="B13">
        <v>7</v>
      </c>
      <c r="C13">
        <v>0.22500000000000001</v>
      </c>
      <c r="D13">
        <v>-4.4000000000000004</v>
      </c>
      <c r="E13">
        <f t="shared" si="0"/>
        <v>1.5999999999999996</v>
      </c>
      <c r="G13">
        <v>13</v>
      </c>
      <c r="H13">
        <v>0.62</v>
      </c>
      <c r="I13">
        <v>4.5</v>
      </c>
      <c r="J13">
        <f t="shared" si="4"/>
        <v>10.5</v>
      </c>
      <c r="K13">
        <f t="shared" ref="K13:K22" si="6">K12-J13</f>
        <v>118.9</v>
      </c>
      <c r="M13" s="2">
        <f t="shared" si="5"/>
        <v>345.36622650941291</v>
      </c>
      <c r="N13" s="2">
        <f t="shared" si="2"/>
        <v>0.13636184210526311</v>
      </c>
      <c r="O13" s="2">
        <f t="shared" si="3"/>
        <v>1.7561092105263159</v>
      </c>
    </row>
    <row r="14" spans="1:23" x14ac:dyDescent="0.2">
      <c r="B14">
        <v>8</v>
      </c>
      <c r="C14">
        <v>0.245</v>
      </c>
      <c r="D14">
        <v>-4.4000000000000004</v>
      </c>
      <c r="E14">
        <f t="shared" si="0"/>
        <v>1.5999999999999996</v>
      </c>
      <c r="G14">
        <v>12</v>
      </c>
      <c r="H14">
        <v>0.44</v>
      </c>
      <c r="I14">
        <v>4.4000000000000004</v>
      </c>
      <c r="J14">
        <f t="shared" si="4"/>
        <v>10.4</v>
      </c>
      <c r="K14">
        <f t="shared" si="6"/>
        <v>108.5</v>
      </c>
      <c r="M14" s="2">
        <f t="shared" si="5"/>
        <v>245.09861236151883</v>
      </c>
      <c r="N14" s="2">
        <f t="shared" si="2"/>
        <v>0.13506315789473683</v>
      </c>
      <c r="O14" s="2">
        <f t="shared" si="3"/>
        <v>1.6210460526315791</v>
      </c>
    </row>
    <row r="15" spans="1:23" x14ac:dyDescent="0.2">
      <c r="B15">
        <v>9</v>
      </c>
      <c r="C15">
        <v>0.26700000000000002</v>
      </c>
      <c r="D15">
        <v>-4</v>
      </c>
      <c r="E15">
        <f t="shared" si="0"/>
        <v>2</v>
      </c>
      <c r="G15">
        <v>11</v>
      </c>
      <c r="H15">
        <v>0.36499999999999999</v>
      </c>
      <c r="I15">
        <v>-0.7</v>
      </c>
      <c r="J15">
        <f t="shared" si="4"/>
        <v>5.3</v>
      </c>
      <c r="K15">
        <f t="shared" si="6"/>
        <v>103.2</v>
      </c>
      <c r="M15" s="2">
        <f t="shared" si="5"/>
        <v>203.32043979989629</v>
      </c>
      <c r="N15" s="2">
        <f t="shared" si="2"/>
        <v>6.8830263157894714E-2</v>
      </c>
      <c r="O15" s="2">
        <f t="shared" si="3"/>
        <v>1.5522157894736843</v>
      </c>
    </row>
    <row r="16" spans="1:23" x14ac:dyDescent="0.2">
      <c r="B16">
        <v>10</v>
      </c>
      <c r="C16">
        <v>0.29499999999999998</v>
      </c>
      <c r="D16">
        <v>-2.5</v>
      </c>
      <c r="E16">
        <f t="shared" si="0"/>
        <v>3.5</v>
      </c>
      <c r="G16">
        <v>10</v>
      </c>
      <c r="H16">
        <v>0.32</v>
      </c>
      <c r="I16">
        <v>-2.8</v>
      </c>
      <c r="J16">
        <f t="shared" si="4"/>
        <v>3.2</v>
      </c>
      <c r="K16">
        <f t="shared" si="6"/>
        <v>100</v>
      </c>
      <c r="M16" s="2">
        <f t="shared" si="5"/>
        <v>178.25353626292278</v>
      </c>
      <c r="N16" s="2">
        <f t="shared" si="2"/>
        <v>4.1557894736842106E-2</v>
      </c>
      <c r="O16" s="2">
        <f t="shared" si="3"/>
        <v>1.5106578947368423</v>
      </c>
    </row>
    <row r="17" spans="1:15" x14ac:dyDescent="0.2">
      <c r="B17">
        <v>11</v>
      </c>
      <c r="C17">
        <v>0.34300000000000003</v>
      </c>
      <c r="D17">
        <v>1.5</v>
      </c>
      <c r="E17">
        <f t="shared" si="0"/>
        <v>7.5</v>
      </c>
      <c r="G17">
        <v>9</v>
      </c>
      <c r="H17">
        <v>0.28999999999999998</v>
      </c>
      <c r="I17">
        <v>-4</v>
      </c>
      <c r="J17">
        <f t="shared" si="4"/>
        <v>2</v>
      </c>
      <c r="K17">
        <f t="shared" si="6"/>
        <v>98</v>
      </c>
      <c r="M17" s="2">
        <f t="shared" si="5"/>
        <v>161.54226723827375</v>
      </c>
      <c r="N17" s="2">
        <f t="shared" si="2"/>
        <v>2.5973684210526312E-2</v>
      </c>
      <c r="O17" s="2">
        <f t="shared" si="3"/>
        <v>1.4846842105263161</v>
      </c>
    </row>
    <row r="18" spans="1:15" x14ac:dyDescent="0.2">
      <c r="B18">
        <v>12</v>
      </c>
      <c r="C18">
        <v>0.42499999999999999</v>
      </c>
      <c r="D18">
        <v>4.8</v>
      </c>
      <c r="E18">
        <f t="shared" si="0"/>
        <v>10.8</v>
      </c>
      <c r="G18">
        <v>8</v>
      </c>
      <c r="H18">
        <v>0.26700000000000002</v>
      </c>
      <c r="I18">
        <v>-4.5</v>
      </c>
      <c r="J18">
        <f t="shared" si="4"/>
        <v>1.5</v>
      </c>
      <c r="K18">
        <f t="shared" si="6"/>
        <v>96.5</v>
      </c>
      <c r="M18" s="2">
        <f t="shared" si="5"/>
        <v>148.73029431937618</v>
      </c>
      <c r="N18" s="2">
        <f t="shared" si="2"/>
        <v>1.9480263157894737E-2</v>
      </c>
      <c r="O18" s="2">
        <f t="shared" si="3"/>
        <v>1.4652039473684213</v>
      </c>
    </row>
    <row r="19" spans="1:15" x14ac:dyDescent="0.2">
      <c r="B19">
        <v>13</v>
      </c>
      <c r="C19">
        <v>0.61</v>
      </c>
      <c r="D19">
        <v>2.6</v>
      </c>
      <c r="E19">
        <f t="shared" si="0"/>
        <v>8.6</v>
      </c>
      <c r="G19">
        <v>7</v>
      </c>
      <c r="H19">
        <v>0.248</v>
      </c>
      <c r="I19">
        <v>-4.7</v>
      </c>
      <c r="J19">
        <f t="shared" si="4"/>
        <v>1.2999999999999998</v>
      </c>
      <c r="K19">
        <f t="shared" si="6"/>
        <v>95.2</v>
      </c>
      <c r="M19" s="2">
        <f t="shared" si="5"/>
        <v>138.14649060376516</v>
      </c>
      <c r="N19" s="2">
        <f t="shared" si="2"/>
        <v>1.6882894736842104E-2</v>
      </c>
      <c r="O19" s="2">
        <f t="shared" si="3"/>
        <v>1.4483210526315793</v>
      </c>
    </row>
    <row r="20" spans="1:15" x14ac:dyDescent="0.2">
      <c r="B20">
        <v>14</v>
      </c>
      <c r="C20">
        <v>0.87</v>
      </c>
      <c r="D20">
        <v>4.5</v>
      </c>
      <c r="E20">
        <f t="shared" si="0"/>
        <v>10.5</v>
      </c>
      <c r="G20">
        <v>6</v>
      </c>
      <c r="H20">
        <v>0.22900000000000001</v>
      </c>
      <c r="I20">
        <v>-4.7</v>
      </c>
      <c r="J20">
        <f t="shared" si="4"/>
        <v>1.2999999999999998</v>
      </c>
      <c r="K20">
        <f t="shared" si="6"/>
        <v>93.9</v>
      </c>
      <c r="M20" s="2">
        <f t="shared" si="5"/>
        <v>127.56268688815412</v>
      </c>
      <c r="N20" s="2">
        <f t="shared" si="2"/>
        <v>1.6882894736842104E-2</v>
      </c>
      <c r="O20" s="2">
        <f t="shared" si="3"/>
        <v>1.4314381578947373</v>
      </c>
    </row>
    <row r="21" spans="1:15" x14ac:dyDescent="0.2">
      <c r="B21">
        <v>15</v>
      </c>
      <c r="C21">
        <v>1.2</v>
      </c>
      <c r="D21">
        <v>5.8</v>
      </c>
      <c r="E21">
        <f t="shared" si="0"/>
        <v>11.8</v>
      </c>
      <c r="G21">
        <v>5</v>
      </c>
      <c r="H21">
        <v>0.19800000000000001</v>
      </c>
      <c r="I21">
        <v>-5</v>
      </c>
      <c r="J21">
        <f t="shared" si="4"/>
        <v>1</v>
      </c>
      <c r="K21">
        <f t="shared" si="6"/>
        <v>92.9</v>
      </c>
      <c r="M21" s="2">
        <f t="shared" si="5"/>
        <v>110.29437556268347</v>
      </c>
      <c r="N21" s="2">
        <f t="shared" si="2"/>
        <v>1.2986842105263156E-2</v>
      </c>
      <c r="O21" s="2">
        <f t="shared" si="3"/>
        <v>1.418451315789474</v>
      </c>
    </row>
    <row r="22" spans="1:15" x14ac:dyDescent="0.2">
      <c r="G22">
        <v>4</v>
      </c>
      <c r="H22">
        <v>0.188</v>
      </c>
      <c r="I22">
        <v>-5.6</v>
      </c>
      <c r="J22">
        <f t="shared" si="4"/>
        <v>0.40000000000000036</v>
      </c>
      <c r="K22">
        <f t="shared" si="6"/>
        <v>92.5</v>
      </c>
      <c r="M22" s="2">
        <f t="shared" si="5"/>
        <v>104.72395255446713</v>
      </c>
      <c r="N22" s="2">
        <f t="shared" si="2"/>
        <v>5.1947368421052676E-3</v>
      </c>
      <c r="O22" s="2">
        <f t="shared" si="3"/>
        <v>1.4132565789473688</v>
      </c>
    </row>
    <row r="23" spans="1:15" x14ac:dyDescent="0.2">
      <c r="G23" t="s">
        <v>11</v>
      </c>
      <c r="H23">
        <v>0</v>
      </c>
      <c r="J23">
        <v>9</v>
      </c>
      <c r="K23">
        <f>K22-J23</f>
        <v>83.5</v>
      </c>
      <c r="M23" s="2">
        <f t="shared" si="5"/>
        <v>0</v>
      </c>
      <c r="N23" s="2">
        <f t="shared" si="2"/>
        <v>0.11688157894736839</v>
      </c>
      <c r="O23" s="2">
        <f>O22-N23</f>
        <v>1.2963750000000003</v>
      </c>
    </row>
    <row r="24" spans="1:15" x14ac:dyDescent="0.2">
      <c r="H24">
        <v>-0.17199999999999999</v>
      </c>
      <c r="J24">
        <v>12</v>
      </c>
      <c r="K24">
        <f t="shared" ref="K24:K38" si="7">K23-J24</f>
        <v>71.5</v>
      </c>
      <c r="M24" s="2">
        <f t="shared" si="5"/>
        <v>-95.811275741320998</v>
      </c>
      <c r="N24" s="2">
        <f t="shared" si="2"/>
        <v>0.15584210526315789</v>
      </c>
      <c r="O24" s="2">
        <f t="shared" si="3"/>
        <v>1.1405328947368423</v>
      </c>
    </row>
    <row r="25" spans="1:15" x14ac:dyDescent="0.2">
      <c r="G25">
        <v>1</v>
      </c>
      <c r="H25">
        <v>-0.17199999999999999</v>
      </c>
      <c r="I25">
        <v>-6</v>
      </c>
      <c r="J25">
        <f t="shared" ref="J25:J31" si="8">6+I25</f>
        <v>0</v>
      </c>
      <c r="K25">
        <f t="shared" si="7"/>
        <v>71.5</v>
      </c>
      <c r="M25" s="2">
        <f t="shared" si="5"/>
        <v>-95.811275741320998</v>
      </c>
      <c r="N25" s="2">
        <f t="shared" si="2"/>
        <v>0</v>
      </c>
      <c r="O25" s="2">
        <f t="shared" si="3"/>
        <v>1.1405328947368423</v>
      </c>
    </row>
    <row r="26" spans="1:15" x14ac:dyDescent="0.2">
      <c r="G26">
        <v>2</v>
      </c>
      <c r="H26">
        <v>-0.17199999999999999</v>
      </c>
      <c r="I26">
        <v>-6</v>
      </c>
      <c r="J26">
        <f t="shared" si="8"/>
        <v>0</v>
      </c>
      <c r="K26">
        <f t="shared" si="7"/>
        <v>71.5</v>
      </c>
      <c r="M26" s="2">
        <f t="shared" si="5"/>
        <v>-95.811275741320998</v>
      </c>
      <c r="N26" s="2">
        <f t="shared" si="2"/>
        <v>0</v>
      </c>
      <c r="O26" s="2">
        <f t="shared" si="3"/>
        <v>1.1405328947368423</v>
      </c>
    </row>
    <row r="27" spans="1:15" x14ac:dyDescent="0.2">
      <c r="G27">
        <v>3</v>
      </c>
      <c r="H27">
        <v>-0.185</v>
      </c>
      <c r="I27">
        <v>-2</v>
      </c>
      <c r="J27">
        <f t="shared" si="8"/>
        <v>4</v>
      </c>
      <c r="K27">
        <f t="shared" si="7"/>
        <v>67.5</v>
      </c>
      <c r="M27" s="2">
        <f t="shared" si="5"/>
        <v>-103.05282565200224</v>
      </c>
      <c r="N27" s="2">
        <f t="shared" si="2"/>
        <v>5.1947368421052624E-2</v>
      </c>
      <c r="O27" s="2">
        <f t="shared" si="3"/>
        <v>1.0885855263157898</v>
      </c>
    </row>
    <row r="28" spans="1:15" x14ac:dyDescent="0.2">
      <c r="G28">
        <v>4</v>
      </c>
      <c r="H28">
        <v>-0.20399999999999999</v>
      </c>
      <c r="I28">
        <v>2.7</v>
      </c>
      <c r="J28">
        <f t="shared" si="8"/>
        <v>8.6999999999999993</v>
      </c>
      <c r="K28">
        <f t="shared" si="7"/>
        <v>58.8</v>
      </c>
      <c r="M28" s="2">
        <f t="shared" si="5"/>
        <v>-113.63662936761328</v>
      </c>
      <c r="N28" s="2">
        <f t="shared" si="2"/>
        <v>0.11298552631578945</v>
      </c>
      <c r="O28" s="2">
        <f t="shared" si="3"/>
        <v>0.97560000000000024</v>
      </c>
    </row>
    <row r="29" spans="1:15" x14ac:dyDescent="0.2">
      <c r="G29">
        <v>5</v>
      </c>
      <c r="H29">
        <v>-0.224</v>
      </c>
      <c r="I29">
        <v>4.4000000000000004</v>
      </c>
      <c r="J29">
        <f t="shared" si="8"/>
        <v>10.4</v>
      </c>
      <c r="K29">
        <f t="shared" si="7"/>
        <v>48.4</v>
      </c>
      <c r="M29" s="2">
        <f t="shared" si="5"/>
        <v>-124.77747538404594</v>
      </c>
      <c r="N29" s="2">
        <f t="shared" si="2"/>
        <v>0.13506315789473683</v>
      </c>
      <c r="O29" s="2">
        <f t="shared" si="3"/>
        <v>0.84053684210526347</v>
      </c>
    </row>
    <row r="30" spans="1:15" x14ac:dyDescent="0.2">
      <c r="A30" t="s">
        <v>5</v>
      </c>
      <c r="G30">
        <v>6</v>
      </c>
      <c r="H30">
        <v>-0.24299999999999999</v>
      </c>
      <c r="I30">
        <v>6.8</v>
      </c>
      <c r="J30">
        <f t="shared" si="8"/>
        <v>12.8</v>
      </c>
      <c r="K30">
        <f t="shared" si="7"/>
        <v>35.599999999999994</v>
      </c>
      <c r="M30" s="2">
        <f t="shared" si="5"/>
        <v>-135.361279099657</v>
      </c>
      <c r="N30" s="2">
        <f t="shared" si="2"/>
        <v>0.16623157894736842</v>
      </c>
      <c r="O30" s="2">
        <f t="shared" si="3"/>
        <v>0.67430526315789507</v>
      </c>
    </row>
    <row r="31" spans="1:15" x14ac:dyDescent="0.2">
      <c r="G31">
        <v>7</v>
      </c>
      <c r="H31">
        <v>-0.26500000000000001</v>
      </c>
      <c r="I31">
        <v>11.5</v>
      </c>
      <c r="J31">
        <f t="shared" si="8"/>
        <v>17.5</v>
      </c>
      <c r="K31">
        <f t="shared" si="7"/>
        <v>18.099999999999994</v>
      </c>
      <c r="M31" s="2">
        <f t="shared" si="5"/>
        <v>-147.61620971773294</v>
      </c>
      <c r="N31" s="2">
        <f t="shared" si="2"/>
        <v>0.22726973684210525</v>
      </c>
      <c r="O31" s="2">
        <f t="shared" si="3"/>
        <v>0.4470355263157898</v>
      </c>
    </row>
    <row r="32" spans="1:15" x14ac:dyDescent="0.2">
      <c r="A32" t="s">
        <v>6</v>
      </c>
      <c r="G32">
        <v>8</v>
      </c>
      <c r="H32">
        <v>-0.29299999999999998</v>
      </c>
      <c r="I32">
        <v>21</v>
      </c>
      <c r="J32">
        <v>25</v>
      </c>
      <c r="K32">
        <f t="shared" si="7"/>
        <v>-6.9000000000000057</v>
      </c>
      <c r="M32" s="2">
        <f t="shared" si="5"/>
        <v>-163.21339414073867</v>
      </c>
      <c r="N32" s="2">
        <f t="shared" si="2"/>
        <v>0.32467105263157886</v>
      </c>
      <c r="O32" s="2">
        <f t="shared" si="3"/>
        <v>0.12236447368421094</v>
      </c>
    </row>
    <row r="33" spans="1:15" x14ac:dyDescent="0.2">
      <c r="A33" t="s">
        <v>7</v>
      </c>
      <c r="G33">
        <v>9</v>
      </c>
      <c r="H33">
        <v>-0.35</v>
      </c>
      <c r="I33">
        <v>30</v>
      </c>
      <c r="J33">
        <v>30</v>
      </c>
      <c r="K33">
        <f t="shared" si="7"/>
        <v>-36.900000000000006</v>
      </c>
      <c r="M33" s="2">
        <f t="shared" si="5"/>
        <v>-194.96480528757181</v>
      </c>
      <c r="N33" s="2">
        <f t="shared" si="2"/>
        <v>0.38960526315789473</v>
      </c>
      <c r="O33" s="2">
        <f t="shared" si="3"/>
        <v>-0.26724078947368379</v>
      </c>
    </row>
    <row r="34" spans="1:15" x14ac:dyDescent="0.2">
      <c r="G34">
        <v>10</v>
      </c>
      <c r="H34">
        <v>-0.42099999999999999</v>
      </c>
      <c r="I34">
        <v>40</v>
      </c>
      <c r="J34">
        <v>42</v>
      </c>
      <c r="K34">
        <f t="shared" si="7"/>
        <v>-78.900000000000006</v>
      </c>
      <c r="M34" s="2">
        <f t="shared" si="5"/>
        <v>-234.51480864590778</v>
      </c>
      <c r="N34" s="2">
        <f t="shared" si="2"/>
        <v>0.54544736842105246</v>
      </c>
      <c r="O34" s="2">
        <f>O33-N34</f>
        <v>-0.81268815789473625</v>
      </c>
    </row>
    <row r="35" spans="1:15" x14ac:dyDescent="0.2">
      <c r="G35">
        <v>11</v>
      </c>
      <c r="H35">
        <v>-0.6</v>
      </c>
      <c r="I35">
        <v>50</v>
      </c>
      <c r="J35">
        <v>48</v>
      </c>
      <c r="K35">
        <f t="shared" si="7"/>
        <v>-126.9</v>
      </c>
      <c r="M35" s="2">
        <f t="shared" si="5"/>
        <v>-334.22538049298021</v>
      </c>
      <c r="N35" s="2">
        <f t="shared" si="2"/>
        <v>0.62336842105263157</v>
      </c>
      <c r="O35" s="2">
        <f t="shared" si="3"/>
        <v>-1.4360565789473678</v>
      </c>
    </row>
    <row r="36" spans="1:15" x14ac:dyDescent="0.2">
      <c r="G36">
        <v>12</v>
      </c>
      <c r="H36">
        <v>-0.85</v>
      </c>
      <c r="I36">
        <v>22.5</v>
      </c>
      <c r="J36">
        <f t="shared" ref="J36:J64" si="9">6+I36</f>
        <v>28.5</v>
      </c>
      <c r="K36">
        <f t="shared" si="7"/>
        <v>-155.4</v>
      </c>
      <c r="M36" s="2">
        <f t="shared" si="5"/>
        <v>-473.48595569838864</v>
      </c>
      <c r="N36" s="2">
        <f t="shared" si="2"/>
        <v>0.37012499999999998</v>
      </c>
      <c r="O36" s="2">
        <f t="shared" si="3"/>
        <v>-1.8061815789473679</v>
      </c>
    </row>
    <row r="37" spans="1:15" x14ac:dyDescent="0.2">
      <c r="G37">
        <v>13</v>
      </c>
      <c r="H37">
        <v>-1.19</v>
      </c>
      <c r="I37">
        <v>14.8</v>
      </c>
      <c r="J37">
        <f t="shared" si="9"/>
        <v>20.8</v>
      </c>
      <c r="K37">
        <f t="shared" si="7"/>
        <v>-176.20000000000002</v>
      </c>
      <c r="M37" s="2">
        <f t="shared" si="5"/>
        <v>-662.88033797774415</v>
      </c>
      <c r="N37" s="2">
        <f t="shared" si="2"/>
        <v>0.27012631578947366</v>
      </c>
      <c r="O37" s="2">
        <f t="shared" si="3"/>
        <v>-2.0763078947368414</v>
      </c>
    </row>
    <row r="38" spans="1:15" x14ac:dyDescent="0.2">
      <c r="G38">
        <v>14</v>
      </c>
      <c r="H38">
        <v>-1.72</v>
      </c>
      <c r="I38">
        <v>11.7</v>
      </c>
      <c r="J38">
        <f t="shared" si="9"/>
        <v>17.7</v>
      </c>
      <c r="K38">
        <f t="shared" si="7"/>
        <v>-193.9</v>
      </c>
      <c r="M38" s="2">
        <f t="shared" si="5"/>
        <v>-958.11275741320992</v>
      </c>
      <c r="N38" s="2">
        <f t="shared" si="2"/>
        <v>0.22986710526315784</v>
      </c>
      <c r="O38" s="2">
        <f t="shared" si="3"/>
        <v>-2.3061749999999992</v>
      </c>
    </row>
    <row r="39" spans="1:15" x14ac:dyDescent="0.2">
      <c r="G39">
        <v>15</v>
      </c>
      <c r="H39">
        <v>-1.22</v>
      </c>
      <c r="I39">
        <v>4.7</v>
      </c>
      <c r="J39">
        <f t="shared" si="9"/>
        <v>10.7</v>
      </c>
      <c r="K39">
        <f t="shared" ref="K39:K64" si="10">K38+J39</f>
        <v>-183.20000000000002</v>
      </c>
      <c r="M39" s="2">
        <f t="shared" si="5"/>
        <v>-679.59160700239306</v>
      </c>
      <c r="N39" s="2">
        <f>$O$2*$P$2*2*$S$2*$T$2*$M$2*J39/$N$2/$U$2/$R$2</f>
        <v>0.13895921052631577</v>
      </c>
      <c r="O39" s="2">
        <f>O38+N39</f>
        <v>-2.1672157894736834</v>
      </c>
    </row>
    <row r="40" spans="1:15" x14ac:dyDescent="0.2">
      <c r="G40">
        <v>14</v>
      </c>
      <c r="H40">
        <v>-0.88</v>
      </c>
      <c r="I40">
        <v>4.2</v>
      </c>
      <c r="J40">
        <f t="shared" si="9"/>
        <v>10.199999999999999</v>
      </c>
      <c r="K40">
        <f t="shared" si="10"/>
        <v>-173.00000000000003</v>
      </c>
      <c r="M40" s="2">
        <f t="shared" si="5"/>
        <v>-490.19722472303766</v>
      </c>
      <c r="N40" s="2">
        <f t="shared" si="2"/>
        <v>0.13246578947368418</v>
      </c>
      <c r="O40" s="2">
        <f t="shared" ref="O40:O64" si="11">O39+N40</f>
        <v>-2.0347499999999994</v>
      </c>
    </row>
    <row r="41" spans="1:15" x14ac:dyDescent="0.2">
      <c r="G41">
        <v>13</v>
      </c>
      <c r="H41">
        <v>-0.6</v>
      </c>
      <c r="I41">
        <v>4.5999999999999996</v>
      </c>
      <c r="J41">
        <f t="shared" si="9"/>
        <v>10.6</v>
      </c>
      <c r="K41">
        <f t="shared" si="10"/>
        <v>-162.40000000000003</v>
      </c>
      <c r="M41" s="2">
        <f t="shared" si="5"/>
        <v>-334.22538049298021</v>
      </c>
      <c r="N41" s="2">
        <f t="shared" si="2"/>
        <v>0.13766052631578943</v>
      </c>
      <c r="O41" s="2">
        <f t="shared" si="11"/>
        <v>-1.8970894736842099</v>
      </c>
    </row>
    <row r="42" spans="1:15" x14ac:dyDescent="0.2">
      <c r="G42">
        <v>12</v>
      </c>
      <c r="H42">
        <v>-0.44</v>
      </c>
      <c r="I42">
        <v>4.5</v>
      </c>
      <c r="J42">
        <f t="shared" si="9"/>
        <v>10.5</v>
      </c>
      <c r="K42">
        <f t="shared" si="10"/>
        <v>-151.90000000000003</v>
      </c>
      <c r="M42" s="2">
        <f t="shared" si="5"/>
        <v>-245.09861236151883</v>
      </c>
      <c r="N42" s="2">
        <f t="shared" si="2"/>
        <v>0.13636184210526311</v>
      </c>
      <c r="O42" s="2">
        <f t="shared" si="11"/>
        <v>-1.7607276315789469</v>
      </c>
    </row>
    <row r="43" spans="1:15" x14ac:dyDescent="0.2">
      <c r="G43">
        <v>11</v>
      </c>
      <c r="H43">
        <v>-0.35699999999999998</v>
      </c>
      <c r="I43">
        <v>-0.5</v>
      </c>
      <c r="J43">
        <f t="shared" si="9"/>
        <v>5.5</v>
      </c>
      <c r="K43">
        <f t="shared" si="10"/>
        <v>-146.40000000000003</v>
      </c>
      <c r="M43" s="2">
        <f t="shared" si="5"/>
        <v>-198.86410139332324</v>
      </c>
      <c r="N43" s="2">
        <f t="shared" si="2"/>
        <v>7.1427631578947368E-2</v>
      </c>
      <c r="O43" s="2">
        <f t="shared" si="11"/>
        <v>-1.6892999999999996</v>
      </c>
    </row>
    <row r="44" spans="1:15" x14ac:dyDescent="0.2">
      <c r="G44">
        <v>10</v>
      </c>
      <c r="H44">
        <v>-0.309</v>
      </c>
      <c r="I44">
        <v>-2.7</v>
      </c>
      <c r="J44">
        <f t="shared" si="9"/>
        <v>3.3</v>
      </c>
      <c r="K44">
        <f t="shared" si="10"/>
        <v>-143.10000000000002</v>
      </c>
      <c r="M44" s="2">
        <f t="shared" si="5"/>
        <v>-172.12607095388481</v>
      </c>
      <c r="N44" s="2">
        <f t="shared" si="2"/>
        <v>4.2856578947368419E-2</v>
      </c>
      <c r="O44" s="2">
        <f t="shared" si="11"/>
        <v>-1.6464434210526311</v>
      </c>
    </row>
    <row r="45" spans="1:15" x14ac:dyDescent="0.2">
      <c r="G45">
        <v>9</v>
      </c>
      <c r="H45">
        <v>-0.28199999999999997</v>
      </c>
      <c r="I45">
        <v>-4</v>
      </c>
      <c r="J45">
        <f t="shared" si="9"/>
        <v>2</v>
      </c>
      <c r="K45">
        <f t="shared" si="10"/>
        <v>-141.10000000000002</v>
      </c>
      <c r="M45" s="2">
        <f t="shared" si="5"/>
        <v>-157.0859288317007</v>
      </c>
      <c r="N45" s="2">
        <f t="shared" si="2"/>
        <v>2.5973684210526312E-2</v>
      </c>
      <c r="O45" s="2">
        <f t="shared" si="11"/>
        <v>-1.6204697368421048</v>
      </c>
    </row>
    <row r="46" spans="1:15" x14ac:dyDescent="0.2">
      <c r="G46">
        <v>8</v>
      </c>
      <c r="H46">
        <v>-0.25900000000000001</v>
      </c>
      <c r="I46">
        <v>-4.5</v>
      </c>
      <c r="J46">
        <f t="shared" si="9"/>
        <v>1.5</v>
      </c>
      <c r="K46">
        <f t="shared" si="10"/>
        <v>-139.60000000000002</v>
      </c>
      <c r="M46" s="2">
        <f t="shared" si="5"/>
        <v>-144.27395591280313</v>
      </c>
      <c r="N46" s="2">
        <f t="shared" si="2"/>
        <v>1.9480263157894737E-2</v>
      </c>
      <c r="O46" s="2">
        <f t="shared" si="11"/>
        <v>-1.6009894736842101</v>
      </c>
    </row>
    <row r="47" spans="1:15" x14ac:dyDescent="0.2">
      <c r="G47">
        <v>7</v>
      </c>
      <c r="H47">
        <v>-0.24</v>
      </c>
      <c r="I47">
        <v>-4.5999999999999996</v>
      </c>
      <c r="J47">
        <f t="shared" si="9"/>
        <v>1.4000000000000004</v>
      </c>
      <c r="K47">
        <f t="shared" si="10"/>
        <v>-138.20000000000002</v>
      </c>
      <c r="M47" s="2">
        <f t="shared" si="5"/>
        <v>-133.69015219719208</v>
      </c>
      <c r="N47" s="2">
        <f t="shared" si="2"/>
        <v>1.8181578947368424E-2</v>
      </c>
      <c r="O47" s="2">
        <f t="shared" si="11"/>
        <v>-1.5828078947368416</v>
      </c>
    </row>
    <row r="48" spans="1:15" x14ac:dyDescent="0.2">
      <c r="G48">
        <v>6</v>
      </c>
      <c r="H48">
        <v>-0.221</v>
      </c>
      <c r="I48">
        <v>-4.5</v>
      </c>
      <c r="J48">
        <f t="shared" si="9"/>
        <v>1.5</v>
      </c>
      <c r="K48">
        <f t="shared" si="10"/>
        <v>-136.70000000000002</v>
      </c>
      <c r="M48" s="2">
        <f t="shared" si="5"/>
        <v>-123.10634848158105</v>
      </c>
      <c r="N48" s="2">
        <f>$O$2*$P$2*2*$S$2*$T$2*$M$2*J48/$N$2/$U$2/$R$2</f>
        <v>1.9480263157894737E-2</v>
      </c>
      <c r="O48" s="2">
        <f t="shared" si="11"/>
        <v>-1.5633276315789468</v>
      </c>
    </row>
    <row r="49" spans="7:15" x14ac:dyDescent="0.2">
      <c r="G49">
        <v>5</v>
      </c>
      <c r="H49">
        <v>-0.20499999999999999</v>
      </c>
      <c r="I49">
        <v>-4.8</v>
      </c>
      <c r="J49">
        <f t="shared" si="9"/>
        <v>1.2000000000000002</v>
      </c>
      <c r="K49">
        <f t="shared" si="10"/>
        <v>-135.50000000000003</v>
      </c>
      <c r="M49" s="2">
        <f t="shared" si="5"/>
        <v>-114.1936716684349</v>
      </c>
      <c r="N49" s="2">
        <f t="shared" si="2"/>
        <v>1.5584210526315789E-2</v>
      </c>
      <c r="O49" s="2">
        <f t="shared" si="11"/>
        <v>-1.5477434210526311</v>
      </c>
    </row>
    <row r="50" spans="7:15" x14ac:dyDescent="0.2">
      <c r="G50">
        <v>4</v>
      </c>
      <c r="H50">
        <v>-0.19900000000000001</v>
      </c>
      <c r="I50">
        <v>-5.8</v>
      </c>
      <c r="J50">
        <f t="shared" si="9"/>
        <v>0.20000000000000018</v>
      </c>
      <c r="K50">
        <f t="shared" si="10"/>
        <v>-135.30000000000004</v>
      </c>
      <c r="M50" s="2">
        <f t="shared" si="5"/>
        <v>-110.85141786350511</v>
      </c>
      <c r="N50" s="2">
        <f t="shared" si="2"/>
        <v>2.5973684210526338E-3</v>
      </c>
      <c r="O50" s="2">
        <f t="shared" si="11"/>
        <v>-1.5451460526315783</v>
      </c>
    </row>
    <row r="51" spans="7:15" x14ac:dyDescent="0.2">
      <c r="G51">
        <v>3</v>
      </c>
      <c r="H51">
        <v>0</v>
      </c>
      <c r="I51">
        <v>17.5</v>
      </c>
      <c r="J51">
        <f t="shared" si="9"/>
        <v>23.5</v>
      </c>
      <c r="K51">
        <f t="shared" si="10"/>
        <v>-111.80000000000004</v>
      </c>
      <c r="M51" s="2">
        <f t="shared" si="5"/>
        <v>0</v>
      </c>
      <c r="N51" s="2">
        <f t="shared" si="2"/>
        <v>0.30519078947368417</v>
      </c>
      <c r="O51" s="2">
        <f t="shared" si="11"/>
        <v>-1.2399552631578943</v>
      </c>
    </row>
    <row r="52" spans="7:15" x14ac:dyDescent="0.2">
      <c r="G52">
        <v>2</v>
      </c>
      <c r="H52">
        <v>0.17199999999999999</v>
      </c>
      <c r="I52">
        <v>24</v>
      </c>
      <c r="J52">
        <f t="shared" si="9"/>
        <v>30</v>
      </c>
      <c r="K52">
        <f t="shared" si="10"/>
        <v>-81.80000000000004</v>
      </c>
      <c r="M52" s="2">
        <f t="shared" si="5"/>
        <v>95.811275741320998</v>
      </c>
      <c r="N52" s="2">
        <f t="shared" si="2"/>
        <v>0.38960526315789473</v>
      </c>
      <c r="O52" s="2">
        <f t="shared" si="11"/>
        <v>-0.8503499999999995</v>
      </c>
    </row>
    <row r="53" spans="7:15" x14ac:dyDescent="0.2">
      <c r="G53">
        <v>3</v>
      </c>
      <c r="H53">
        <v>0.19400000000000001</v>
      </c>
      <c r="I53">
        <v>-2</v>
      </c>
      <c r="J53">
        <f t="shared" si="9"/>
        <v>4</v>
      </c>
      <c r="K53">
        <f t="shared" si="10"/>
        <v>-77.80000000000004</v>
      </c>
      <c r="M53" s="2">
        <f t="shared" si="5"/>
        <v>108.06620635939694</v>
      </c>
      <c r="N53" s="2">
        <f t="shared" si="2"/>
        <v>5.1947368421052624E-2</v>
      </c>
      <c r="O53" s="2">
        <f t="shared" si="11"/>
        <v>-0.79840263157894686</v>
      </c>
    </row>
    <row r="54" spans="7:15" x14ac:dyDescent="0.2">
      <c r="G54">
        <v>4</v>
      </c>
      <c r="H54">
        <v>0.21199999999999999</v>
      </c>
      <c r="I54">
        <v>2.7</v>
      </c>
      <c r="J54">
        <f t="shared" si="9"/>
        <v>8.6999999999999993</v>
      </c>
      <c r="K54">
        <f t="shared" si="10"/>
        <v>-69.100000000000037</v>
      </c>
      <c r="M54" s="2">
        <f t="shared" si="5"/>
        <v>118.09296777418635</v>
      </c>
      <c r="N54" s="2">
        <f t="shared" si="2"/>
        <v>0.11298552631578945</v>
      </c>
      <c r="O54" s="2">
        <f t="shared" si="11"/>
        <v>-0.68541710526315747</v>
      </c>
    </row>
    <row r="55" spans="7:15" x14ac:dyDescent="0.2">
      <c r="G55">
        <v>5</v>
      </c>
      <c r="H55">
        <v>0.23100000000000001</v>
      </c>
      <c r="I55">
        <v>4.9000000000000004</v>
      </c>
      <c r="J55">
        <f t="shared" si="9"/>
        <v>10.9</v>
      </c>
      <c r="K55">
        <f t="shared" si="10"/>
        <v>-58.200000000000038</v>
      </c>
      <c r="M55" s="2">
        <f t="shared" si="5"/>
        <v>128.67677148979737</v>
      </c>
      <c r="N55" s="2">
        <f t="shared" si="2"/>
        <v>0.14155657894736842</v>
      </c>
      <c r="O55" s="2">
        <f t="shared" si="11"/>
        <v>-0.54386052631578907</v>
      </c>
    </row>
    <row r="56" spans="7:15" x14ac:dyDescent="0.2">
      <c r="G56">
        <v>6</v>
      </c>
      <c r="H56">
        <v>0.25</v>
      </c>
      <c r="I56">
        <v>7.7</v>
      </c>
      <c r="J56">
        <f t="shared" si="9"/>
        <v>13.7</v>
      </c>
      <c r="K56">
        <f t="shared" si="10"/>
        <v>-44.500000000000043</v>
      </c>
      <c r="M56" s="2">
        <f t="shared" si="5"/>
        <v>139.26057520540843</v>
      </c>
      <c r="N56" s="2">
        <f t="shared" si="2"/>
        <v>0.17791973684210524</v>
      </c>
      <c r="O56" s="2">
        <f t="shared" si="11"/>
        <v>-0.3659407894736838</v>
      </c>
    </row>
    <row r="57" spans="7:15" x14ac:dyDescent="0.2">
      <c r="G57">
        <v>7</v>
      </c>
      <c r="H57">
        <v>0.27300000000000002</v>
      </c>
      <c r="I57">
        <v>13.3</v>
      </c>
      <c r="J57">
        <f t="shared" si="9"/>
        <v>19.3</v>
      </c>
      <c r="K57">
        <f t="shared" si="10"/>
        <v>-25.200000000000042</v>
      </c>
      <c r="M57" s="2">
        <f t="shared" si="5"/>
        <v>152.07254812430602</v>
      </c>
      <c r="N57" s="2">
        <f t="shared" si="2"/>
        <v>0.25064605263157891</v>
      </c>
      <c r="O57" s="2">
        <f t="shared" si="11"/>
        <v>-0.11529473684210489</v>
      </c>
    </row>
    <row r="58" spans="7:15" x14ac:dyDescent="0.2">
      <c r="G58">
        <v>8</v>
      </c>
      <c r="H58">
        <v>0.3</v>
      </c>
      <c r="I58">
        <v>20.5</v>
      </c>
      <c r="J58">
        <f t="shared" si="9"/>
        <v>26.5</v>
      </c>
      <c r="K58">
        <f t="shared" si="10"/>
        <v>1.2999999999999581</v>
      </c>
      <c r="M58" s="2">
        <f t="shared" si="5"/>
        <v>167.1126902464901</v>
      </c>
      <c r="N58" s="2">
        <f t="shared" si="2"/>
        <v>0.34415131578947361</v>
      </c>
      <c r="O58" s="2">
        <f t="shared" si="11"/>
        <v>0.22885657894736872</v>
      </c>
    </row>
    <row r="59" spans="7:15" x14ac:dyDescent="0.2">
      <c r="G59">
        <v>9</v>
      </c>
      <c r="H59">
        <v>0.34599999999999997</v>
      </c>
      <c r="I59">
        <v>17</v>
      </c>
      <c r="J59">
        <f t="shared" si="9"/>
        <v>23</v>
      </c>
      <c r="K59">
        <f t="shared" si="10"/>
        <v>24.299999999999958</v>
      </c>
      <c r="M59" s="2">
        <f t="shared" si="5"/>
        <v>192.73663608428527</v>
      </c>
      <c r="N59" s="2">
        <f t="shared" si="2"/>
        <v>0.2986973684210526</v>
      </c>
      <c r="O59" s="2">
        <f t="shared" si="11"/>
        <v>0.52755394736842132</v>
      </c>
    </row>
    <row r="60" spans="7:15" x14ac:dyDescent="0.2">
      <c r="G60">
        <v>10</v>
      </c>
      <c r="H60">
        <v>0.42899999999999999</v>
      </c>
      <c r="I60">
        <v>25</v>
      </c>
      <c r="J60">
        <f t="shared" si="9"/>
        <v>31</v>
      </c>
      <c r="K60">
        <f t="shared" si="10"/>
        <v>55.299999999999955</v>
      </c>
      <c r="M60" s="2">
        <f t="shared" si="5"/>
        <v>238.97114705248086</v>
      </c>
      <c r="N60" s="2">
        <f t="shared" si="2"/>
        <v>0.40259210526315786</v>
      </c>
      <c r="O60" s="2">
        <f t="shared" si="11"/>
        <v>0.93014605263157923</v>
      </c>
    </row>
    <row r="61" spans="7:15" x14ac:dyDescent="0.2">
      <c r="G61">
        <v>11</v>
      </c>
      <c r="H61">
        <v>0.61</v>
      </c>
      <c r="I61">
        <v>33</v>
      </c>
      <c r="J61">
        <f t="shared" si="9"/>
        <v>39</v>
      </c>
      <c r="K61">
        <f t="shared" si="10"/>
        <v>94.299999999999955</v>
      </c>
      <c r="M61" s="2">
        <f t="shared" si="5"/>
        <v>339.79580350119653</v>
      </c>
      <c r="N61" s="2">
        <f t="shared" si="2"/>
        <v>0.50648684210526307</v>
      </c>
      <c r="O61" s="2">
        <f t="shared" si="11"/>
        <v>1.4366328947368423</v>
      </c>
    </row>
    <row r="62" spans="7:15" x14ac:dyDescent="0.2">
      <c r="G62">
        <v>12</v>
      </c>
      <c r="H62">
        <v>0.86</v>
      </c>
      <c r="I62">
        <v>26</v>
      </c>
      <c r="J62">
        <f t="shared" si="9"/>
        <v>32</v>
      </c>
      <c r="K62">
        <f t="shared" si="10"/>
        <v>126.29999999999995</v>
      </c>
      <c r="M62" s="2">
        <f t="shared" si="5"/>
        <v>479.05637870660496</v>
      </c>
      <c r="N62" s="2">
        <f t="shared" si="2"/>
        <v>0.41557894736842099</v>
      </c>
      <c r="O62" s="2">
        <f t="shared" si="11"/>
        <v>1.8522118421052634</v>
      </c>
    </row>
    <row r="63" spans="7:15" x14ac:dyDescent="0.2">
      <c r="G63">
        <v>13</v>
      </c>
      <c r="H63">
        <v>1.2</v>
      </c>
      <c r="I63">
        <v>14</v>
      </c>
      <c r="J63">
        <f t="shared" si="9"/>
        <v>20</v>
      </c>
      <c r="K63">
        <f t="shared" si="10"/>
        <v>146.29999999999995</v>
      </c>
      <c r="M63" s="2">
        <f t="shared" si="5"/>
        <v>668.45076098596041</v>
      </c>
      <c r="N63" s="2">
        <f t="shared" si="2"/>
        <v>0.25973684210526315</v>
      </c>
      <c r="O63" s="2">
        <f t="shared" si="11"/>
        <v>2.1119486842105264</v>
      </c>
    </row>
    <row r="64" spans="7:15" x14ac:dyDescent="0.2">
      <c r="G64">
        <v>14</v>
      </c>
      <c r="H64">
        <v>1.73</v>
      </c>
      <c r="I64">
        <v>11.2</v>
      </c>
      <c r="J64">
        <f t="shared" si="9"/>
        <v>17.2</v>
      </c>
      <c r="K64">
        <f t="shared" si="10"/>
        <v>163.49999999999994</v>
      </c>
      <c r="M64" s="2">
        <f t="shared" si="5"/>
        <v>963.6831804214263</v>
      </c>
      <c r="N64" s="2">
        <f t="shared" si="2"/>
        <v>0.22337368421052625</v>
      </c>
      <c r="O64" s="2">
        <f t="shared" si="11"/>
        <v>2.3353223684210525</v>
      </c>
    </row>
    <row r="65" spans="1:31" x14ac:dyDescent="0.2">
      <c r="M65" s="2"/>
      <c r="O65" s="2"/>
    </row>
    <row r="66" spans="1:31" x14ac:dyDescent="0.2">
      <c r="M66" s="2"/>
    </row>
    <row r="67" spans="1:31" x14ac:dyDescent="0.2">
      <c r="M67" s="2"/>
    </row>
    <row r="68" spans="1:31" x14ac:dyDescent="0.2">
      <c r="M68" s="2"/>
    </row>
    <row r="69" spans="1:31" x14ac:dyDescent="0.2">
      <c r="G69">
        <v>15</v>
      </c>
      <c r="J69">
        <f t="shared" ref="J69" si="12">6+I69</f>
        <v>6</v>
      </c>
      <c r="M69" s="2"/>
    </row>
    <row r="70" spans="1:31" x14ac:dyDescent="0.2">
      <c r="M70" s="2"/>
    </row>
    <row r="71" spans="1:31" x14ac:dyDescent="0.2">
      <c r="M71" s="2"/>
    </row>
    <row r="72" spans="1:31" x14ac:dyDescent="0.2">
      <c r="M72" s="2"/>
    </row>
    <row r="75" spans="1:31" x14ac:dyDescent="0.2">
      <c r="H75" t="s">
        <v>10</v>
      </c>
      <c r="N75" t="s">
        <v>15</v>
      </c>
      <c r="Y75" t="s">
        <v>15</v>
      </c>
    </row>
    <row r="76" spans="1:31" x14ac:dyDescent="0.2">
      <c r="B76" t="s">
        <v>0</v>
      </c>
      <c r="N76" t="s">
        <v>0</v>
      </c>
      <c r="P76" t="s">
        <v>27</v>
      </c>
      <c r="R76" s="2" t="s">
        <v>12</v>
      </c>
      <c r="S76" t="s">
        <v>28</v>
      </c>
      <c r="T76" t="s">
        <v>26</v>
      </c>
      <c r="Y76" t="s">
        <v>0</v>
      </c>
      <c r="AA76" t="s">
        <v>27</v>
      </c>
      <c r="AC76" s="2" t="s">
        <v>12</v>
      </c>
      <c r="AD76" t="s">
        <v>28</v>
      </c>
      <c r="AE76" t="s">
        <v>26</v>
      </c>
    </row>
    <row r="77" spans="1:31" x14ac:dyDescent="0.2">
      <c r="A77">
        <v>1</v>
      </c>
      <c r="B77">
        <v>0.107</v>
      </c>
      <c r="C77">
        <v>-3</v>
      </c>
      <c r="D77">
        <f>6.2+C77</f>
        <v>3.2</v>
      </c>
      <c r="E77">
        <f>D77</f>
        <v>3.2</v>
      </c>
      <c r="G77">
        <v>1</v>
      </c>
      <c r="H77">
        <v>0.11799999999999999</v>
      </c>
      <c r="I77">
        <v>-1.5</v>
      </c>
      <c r="J77">
        <f>6.3+I77</f>
        <v>4.8</v>
      </c>
      <c r="K77">
        <f>J77</f>
        <v>4.8</v>
      </c>
      <c r="R77">
        <v>0</v>
      </c>
      <c r="T77">
        <v>0</v>
      </c>
      <c r="X77">
        <v>1</v>
      </c>
      <c r="Y77">
        <v>0.11799999999999999</v>
      </c>
      <c r="Z77">
        <v>-1.8</v>
      </c>
      <c r="AA77">
        <f>6.3+Z77</f>
        <v>4.5</v>
      </c>
      <c r="AB77">
        <f>AA77</f>
        <v>4.5</v>
      </c>
      <c r="AC77" s="2">
        <f>$Q$2*Y77/PI()/0.1</f>
        <v>657.30991496952777</v>
      </c>
      <c r="AD77" s="2">
        <f t="shared" ref="AD77:AD91" si="13">$O$2*$P$2*1*$S$2*$T$2*$M$2*AA77/$N$2/$U$2/$R$2</f>
        <v>2.9220394736842098E-2</v>
      </c>
      <c r="AE77" s="2">
        <f t="shared" ref="AE77:AE90" si="14">AE78-AD77</f>
        <v>0.18845328947368428</v>
      </c>
    </row>
    <row r="78" spans="1:31" x14ac:dyDescent="0.2">
      <c r="A78">
        <v>2</v>
      </c>
      <c r="B78">
        <v>0.109</v>
      </c>
      <c r="C78">
        <v>-6.2</v>
      </c>
      <c r="D78">
        <f t="shared" ref="D78:D79" si="15">6.2+C78</f>
        <v>0</v>
      </c>
      <c r="E78">
        <f>E77+D78</f>
        <v>3.2</v>
      </c>
      <c r="G78">
        <v>2</v>
      </c>
      <c r="H78">
        <v>0.11899999999999999</v>
      </c>
      <c r="I78">
        <v>-6.3</v>
      </c>
      <c r="J78">
        <f t="shared" ref="J78:J105" si="16">6.3+I78</f>
        <v>0</v>
      </c>
      <c r="K78">
        <f>K77+J78</f>
        <v>4.8</v>
      </c>
      <c r="M78">
        <v>1</v>
      </c>
      <c r="N78">
        <v>0.11799999999999999</v>
      </c>
      <c r="O78">
        <v>-1</v>
      </c>
      <c r="P78">
        <f t="shared" ref="P78:P92" si="17">6.3+O78</f>
        <v>5.3</v>
      </c>
      <c r="Q78">
        <f>P78</f>
        <v>5.3</v>
      </c>
      <c r="R78" s="2">
        <f>$Q$2*N78/PI()</f>
        <v>65.730991496952782</v>
      </c>
      <c r="S78" s="1">
        <f>$O$2*$P$2*2*$S$2*$T$2*$M$2*P78/$N$2/$U$2/$R$2</f>
        <v>6.8830263157894714E-2</v>
      </c>
      <c r="T78" s="2">
        <f t="shared" ref="T78:T90" si="18">T79-S79</f>
        <v>-2.8263157894738572E-3</v>
      </c>
      <c r="X78">
        <v>2</v>
      </c>
      <c r="Y78">
        <v>0.11899999999999999</v>
      </c>
      <c r="Z78">
        <v>-6.3</v>
      </c>
      <c r="AA78">
        <f t="shared" ref="AA78:AA91" si="19">6.3+Z78</f>
        <v>0</v>
      </c>
      <c r="AB78">
        <f>AB77+AA78</f>
        <v>4.5</v>
      </c>
      <c r="AC78" s="2">
        <f t="shared" ref="AC78:AC91" si="20">$Q$2*Y78/PI()/0.1</f>
        <v>662.88033797774403</v>
      </c>
      <c r="AD78" s="2">
        <f t="shared" si="13"/>
        <v>0</v>
      </c>
      <c r="AE78" s="2">
        <f t="shared" si="14"/>
        <v>0.21767368421052638</v>
      </c>
    </row>
    <row r="79" spans="1:31" x14ac:dyDescent="0.2">
      <c r="A79">
        <v>3</v>
      </c>
      <c r="B79">
        <v>0.11600000000000001</v>
      </c>
      <c r="C79">
        <v>-6</v>
      </c>
      <c r="D79">
        <f t="shared" si="15"/>
        <v>0.20000000000000018</v>
      </c>
      <c r="E79">
        <f t="shared" ref="E79:E91" si="21">E78+D79</f>
        <v>3.4000000000000004</v>
      </c>
      <c r="G79">
        <v>3</v>
      </c>
      <c r="H79">
        <v>0.11600000000000001</v>
      </c>
      <c r="I79">
        <v>-6.1</v>
      </c>
      <c r="J79">
        <f t="shared" si="16"/>
        <v>0.20000000000000018</v>
      </c>
      <c r="K79">
        <f t="shared" ref="K79:K91" si="22">K78+J79</f>
        <v>5</v>
      </c>
      <c r="M79">
        <v>2</v>
      </c>
      <c r="N79">
        <v>0.11899999999999999</v>
      </c>
      <c r="O79">
        <v>-3.2</v>
      </c>
      <c r="P79">
        <f t="shared" si="17"/>
        <v>3.0999999999999996</v>
      </c>
      <c r="Q79">
        <f>Q78+P79</f>
        <v>8.3999999999999986</v>
      </c>
      <c r="R79" s="2">
        <f t="shared" ref="R79:R92" si="23">$Q$2*N79/PI()</f>
        <v>66.288033797774403</v>
      </c>
      <c r="S79" s="1">
        <f t="shared" ref="S79:S92" si="24">$O$2*$P$2*2*$S$2*$T$2*$M$2*P79/$N$2/$U$2/$R$2</f>
        <v>4.0259210526315779E-2</v>
      </c>
      <c r="T79" s="2">
        <f t="shared" si="18"/>
        <v>3.7432894736841922E-2</v>
      </c>
      <c r="X79">
        <v>3</v>
      </c>
      <c r="Y79">
        <v>0.124</v>
      </c>
      <c r="Z79">
        <v>-5.9</v>
      </c>
      <c r="AA79">
        <f t="shared" si="19"/>
        <v>0.39999999999999947</v>
      </c>
      <c r="AB79">
        <f t="shared" ref="AB79:AB91" si="25">AB78+AA79</f>
        <v>4.8999999999999995</v>
      </c>
      <c r="AC79" s="2">
        <f t="shared" si="20"/>
        <v>690.73245301882571</v>
      </c>
      <c r="AD79" s="2">
        <f t="shared" si="13"/>
        <v>2.5973684210526277E-3</v>
      </c>
      <c r="AE79" s="2">
        <f t="shared" si="14"/>
        <v>0.21767368421052638</v>
      </c>
    </row>
    <row r="80" spans="1:31" x14ac:dyDescent="0.2">
      <c r="A80">
        <v>4</v>
      </c>
      <c r="B80">
        <v>0.13400000000000001</v>
      </c>
      <c r="C80">
        <v>-5.8</v>
      </c>
      <c r="D80">
        <f t="shared" ref="D80:D91" si="26">6+C80</f>
        <v>0.20000000000000018</v>
      </c>
      <c r="E80">
        <f t="shared" si="21"/>
        <v>3.6000000000000005</v>
      </c>
      <c r="G80">
        <v>4</v>
      </c>
      <c r="H80">
        <v>0.14000000000000001</v>
      </c>
      <c r="I80">
        <v>-5.3</v>
      </c>
      <c r="J80">
        <f t="shared" si="16"/>
        <v>1</v>
      </c>
      <c r="K80">
        <f t="shared" si="22"/>
        <v>6</v>
      </c>
      <c r="M80">
        <v>3</v>
      </c>
      <c r="N80">
        <v>0.124</v>
      </c>
      <c r="O80">
        <v>-4.5999999999999996</v>
      </c>
      <c r="P80">
        <f t="shared" si="17"/>
        <v>1.7000000000000002</v>
      </c>
      <c r="Q80">
        <f t="shared" ref="Q80:Q92" si="27">Q79+P80</f>
        <v>10.099999999999998</v>
      </c>
      <c r="R80" s="2">
        <f t="shared" si="23"/>
        <v>69.073245301882579</v>
      </c>
      <c r="S80" s="1">
        <f t="shared" si="24"/>
        <v>2.207763157894737E-2</v>
      </c>
      <c r="T80" s="2">
        <f t="shared" si="18"/>
        <v>5.9510526315789292E-2</v>
      </c>
      <c r="X80">
        <v>4</v>
      </c>
      <c r="Y80">
        <v>0.14000000000000001</v>
      </c>
      <c r="Z80">
        <v>-5.3</v>
      </c>
      <c r="AA80">
        <f t="shared" si="19"/>
        <v>1</v>
      </c>
      <c r="AB80">
        <f t="shared" si="25"/>
        <v>5.8999999999999995</v>
      </c>
      <c r="AC80" s="2">
        <f t="shared" si="20"/>
        <v>779.85922115028723</v>
      </c>
      <c r="AD80" s="2">
        <f t="shared" si="13"/>
        <v>6.493421052631578E-3</v>
      </c>
      <c r="AE80" s="2">
        <f t="shared" si="14"/>
        <v>0.22027105263157901</v>
      </c>
    </row>
    <row r="81" spans="1:31" x14ac:dyDescent="0.2">
      <c r="A81">
        <v>5</v>
      </c>
      <c r="B81">
        <v>0.15</v>
      </c>
      <c r="C81">
        <v>-5.6</v>
      </c>
      <c r="D81">
        <f t="shared" si="26"/>
        <v>0.40000000000000036</v>
      </c>
      <c r="E81">
        <f t="shared" si="21"/>
        <v>4.0000000000000009</v>
      </c>
      <c r="G81">
        <v>5</v>
      </c>
      <c r="H81">
        <v>0.157</v>
      </c>
      <c r="I81">
        <v>-5</v>
      </c>
      <c r="J81">
        <f t="shared" si="16"/>
        <v>1.2999999999999998</v>
      </c>
      <c r="K81">
        <f t="shared" si="22"/>
        <v>7.3</v>
      </c>
      <c r="M81">
        <v>4</v>
      </c>
      <c r="N81">
        <v>0.14000000000000001</v>
      </c>
      <c r="O81">
        <v>-5.3</v>
      </c>
      <c r="P81">
        <f t="shared" si="17"/>
        <v>1</v>
      </c>
      <c r="Q81">
        <f t="shared" si="27"/>
        <v>11.099999999999998</v>
      </c>
      <c r="R81" s="2">
        <f t="shared" si="23"/>
        <v>77.985922115028728</v>
      </c>
      <c r="S81" s="1">
        <f t="shared" si="24"/>
        <v>1.2986842105263156E-2</v>
      </c>
      <c r="T81" s="2">
        <f t="shared" si="18"/>
        <v>7.2497368421052449E-2</v>
      </c>
      <c r="X81">
        <v>5</v>
      </c>
      <c r="Y81">
        <v>0.157</v>
      </c>
      <c r="Z81">
        <v>-5</v>
      </c>
      <c r="AA81">
        <f t="shared" si="19"/>
        <v>1.2999999999999998</v>
      </c>
      <c r="AB81">
        <f t="shared" si="25"/>
        <v>7.1999999999999993</v>
      </c>
      <c r="AC81" s="2">
        <f t="shared" si="20"/>
        <v>874.55641228996478</v>
      </c>
      <c r="AD81" s="2">
        <f t="shared" si="13"/>
        <v>8.4414473684210518E-3</v>
      </c>
      <c r="AE81" s="2">
        <f t="shared" si="14"/>
        <v>0.22676447368421057</v>
      </c>
    </row>
    <row r="82" spans="1:31" x14ac:dyDescent="0.2">
      <c r="A82">
        <v>6</v>
      </c>
      <c r="B82">
        <v>0.16600000000000001</v>
      </c>
      <c r="C82">
        <v>-5.4</v>
      </c>
      <c r="D82">
        <f t="shared" si="26"/>
        <v>0.59999999999999964</v>
      </c>
      <c r="E82">
        <f t="shared" si="21"/>
        <v>4.6000000000000005</v>
      </c>
      <c r="G82">
        <v>6</v>
      </c>
      <c r="H82">
        <v>0.17299999999999999</v>
      </c>
      <c r="I82">
        <v>-4.7</v>
      </c>
      <c r="J82">
        <f t="shared" si="16"/>
        <v>1.5999999999999996</v>
      </c>
      <c r="K82">
        <f t="shared" si="22"/>
        <v>8.8999999999999986</v>
      </c>
      <c r="M82">
        <v>5</v>
      </c>
      <c r="N82">
        <v>0.157</v>
      </c>
      <c r="O82">
        <v>-3</v>
      </c>
      <c r="P82">
        <f t="shared" si="17"/>
        <v>3.3</v>
      </c>
      <c r="Q82">
        <f t="shared" si="27"/>
        <v>14.399999999999999</v>
      </c>
      <c r="R82" s="2">
        <f t="shared" si="23"/>
        <v>87.455641228996484</v>
      </c>
      <c r="S82" s="1">
        <f t="shared" si="24"/>
        <v>4.2856578947368419E-2</v>
      </c>
      <c r="T82" s="2">
        <f t="shared" si="18"/>
        <v>0.11535394736842088</v>
      </c>
      <c r="X82">
        <v>6</v>
      </c>
      <c r="Y82">
        <v>0.17299999999999999</v>
      </c>
      <c r="Z82">
        <v>-4.7</v>
      </c>
      <c r="AA82">
        <f t="shared" si="19"/>
        <v>1.5999999999999996</v>
      </c>
      <c r="AB82">
        <f t="shared" si="25"/>
        <v>8.7999999999999989</v>
      </c>
      <c r="AC82" s="2">
        <f t="shared" si="20"/>
        <v>963.6831804214263</v>
      </c>
      <c r="AD82" s="2">
        <f t="shared" si="13"/>
        <v>1.0389473684210523E-2</v>
      </c>
      <c r="AE82" s="2">
        <f t="shared" si="14"/>
        <v>0.23520592105263163</v>
      </c>
    </row>
    <row r="83" spans="1:31" x14ac:dyDescent="0.2">
      <c r="A83">
        <v>7</v>
      </c>
      <c r="B83">
        <v>0.182</v>
      </c>
      <c r="C83">
        <v>-5.3</v>
      </c>
      <c r="D83">
        <f t="shared" si="26"/>
        <v>0.70000000000000018</v>
      </c>
      <c r="E83">
        <f t="shared" si="21"/>
        <v>5.3000000000000007</v>
      </c>
      <c r="G83">
        <v>7</v>
      </c>
      <c r="H83">
        <v>0.189</v>
      </c>
      <c r="I83">
        <v>-4.4000000000000004</v>
      </c>
      <c r="J83">
        <f t="shared" si="16"/>
        <v>1.8999999999999995</v>
      </c>
      <c r="K83">
        <f t="shared" si="22"/>
        <v>10.799999999999997</v>
      </c>
      <c r="M83">
        <v>6</v>
      </c>
      <c r="N83">
        <v>0.17299999999999999</v>
      </c>
      <c r="O83">
        <v>2</v>
      </c>
      <c r="P83">
        <f t="shared" si="17"/>
        <v>8.3000000000000007</v>
      </c>
      <c r="Q83">
        <f t="shared" si="27"/>
        <v>22.7</v>
      </c>
      <c r="R83" s="2">
        <f t="shared" si="23"/>
        <v>96.368318042142633</v>
      </c>
      <c r="S83" s="1">
        <f t="shared" si="24"/>
        <v>0.10779078947368421</v>
      </c>
      <c r="T83" s="2">
        <f t="shared" si="18"/>
        <v>0.22314473684210509</v>
      </c>
      <c r="X83">
        <v>7</v>
      </c>
      <c r="Y83">
        <v>0.189</v>
      </c>
      <c r="Z83">
        <v>-4.4000000000000004</v>
      </c>
      <c r="AA83">
        <f t="shared" si="19"/>
        <v>1.8999999999999995</v>
      </c>
      <c r="AB83">
        <f t="shared" si="25"/>
        <v>10.7</v>
      </c>
      <c r="AC83" s="2">
        <f t="shared" si="20"/>
        <v>1052.8099485528876</v>
      </c>
      <c r="AD83" s="2">
        <f t="shared" si="13"/>
        <v>1.2337499999999996E-2</v>
      </c>
      <c r="AE83" s="2">
        <f t="shared" si="14"/>
        <v>0.24559539473684217</v>
      </c>
    </row>
    <row r="84" spans="1:31" x14ac:dyDescent="0.2">
      <c r="A84">
        <v>8</v>
      </c>
      <c r="B84">
        <v>0.2</v>
      </c>
      <c r="C84">
        <v>-5</v>
      </c>
      <c r="D84">
        <f t="shared" si="26"/>
        <v>1</v>
      </c>
      <c r="E84">
        <f t="shared" si="21"/>
        <v>6.3000000000000007</v>
      </c>
      <c r="G84">
        <v>8</v>
      </c>
      <c r="H84">
        <v>0.2</v>
      </c>
      <c r="I84">
        <v>-3.9</v>
      </c>
      <c r="J84">
        <f t="shared" si="16"/>
        <v>2.4</v>
      </c>
      <c r="K84">
        <f t="shared" si="22"/>
        <v>13.199999999999998</v>
      </c>
      <c r="M84">
        <v>7</v>
      </c>
      <c r="N84">
        <v>0.189</v>
      </c>
      <c r="O84">
        <v>3</v>
      </c>
      <c r="P84">
        <f t="shared" si="17"/>
        <v>9.3000000000000007</v>
      </c>
      <c r="Q84">
        <f t="shared" si="27"/>
        <v>32</v>
      </c>
      <c r="R84" s="2">
        <f t="shared" si="23"/>
        <v>105.28099485528877</v>
      </c>
      <c r="S84" s="1">
        <f t="shared" si="24"/>
        <v>0.12077763157894736</v>
      </c>
      <c r="T84" s="2">
        <f t="shared" si="18"/>
        <v>0.34392236842105245</v>
      </c>
      <c r="X84">
        <v>8</v>
      </c>
      <c r="Y84">
        <v>0.2</v>
      </c>
      <c r="Z84">
        <v>-3.9</v>
      </c>
      <c r="AA84">
        <f t="shared" si="19"/>
        <v>2.4</v>
      </c>
      <c r="AB84">
        <f t="shared" si="25"/>
        <v>13.1</v>
      </c>
      <c r="AC84" s="2">
        <f t="shared" si="20"/>
        <v>1114.0846016432674</v>
      </c>
      <c r="AD84" s="2">
        <f t="shared" si="13"/>
        <v>1.5584210526315785E-2</v>
      </c>
      <c r="AE84" s="2">
        <f t="shared" si="14"/>
        <v>0.25793289473684217</v>
      </c>
    </row>
    <row r="85" spans="1:31" x14ac:dyDescent="0.2">
      <c r="A85">
        <v>9</v>
      </c>
      <c r="B85">
        <v>0.223</v>
      </c>
      <c r="C85">
        <v>-4.5</v>
      </c>
      <c r="D85">
        <f t="shared" si="26"/>
        <v>1.5</v>
      </c>
      <c r="E85">
        <f t="shared" si="21"/>
        <v>7.8000000000000007</v>
      </c>
      <c r="G85">
        <v>9</v>
      </c>
      <c r="H85">
        <v>0.23</v>
      </c>
      <c r="I85">
        <v>-2.9</v>
      </c>
      <c r="J85">
        <f t="shared" si="16"/>
        <v>3.4</v>
      </c>
      <c r="K85">
        <f t="shared" si="22"/>
        <v>16.599999999999998</v>
      </c>
      <c r="M85">
        <v>8</v>
      </c>
      <c r="N85">
        <v>0.2</v>
      </c>
      <c r="O85">
        <v>4</v>
      </c>
      <c r="P85">
        <f t="shared" si="17"/>
        <v>10.3</v>
      </c>
      <c r="Q85">
        <f t="shared" si="27"/>
        <v>42.3</v>
      </c>
      <c r="R85" s="2">
        <f t="shared" si="23"/>
        <v>111.40846016432674</v>
      </c>
      <c r="S85" s="1">
        <f t="shared" si="24"/>
        <v>0.13376447368421052</v>
      </c>
      <c r="T85" s="2">
        <f t="shared" si="18"/>
        <v>0.47768684210526297</v>
      </c>
      <c r="X85">
        <v>9</v>
      </c>
      <c r="Y85">
        <v>0.23</v>
      </c>
      <c r="Z85">
        <v>-2.9</v>
      </c>
      <c r="AA85">
        <f t="shared" si="19"/>
        <v>3.4</v>
      </c>
      <c r="AB85">
        <f t="shared" si="25"/>
        <v>16.5</v>
      </c>
      <c r="AC85" s="2">
        <f t="shared" si="20"/>
        <v>1281.1972918897575</v>
      </c>
      <c r="AD85" s="2">
        <f t="shared" si="13"/>
        <v>2.207763157894737E-2</v>
      </c>
      <c r="AE85" s="2">
        <f t="shared" si="14"/>
        <v>0.27351710526315798</v>
      </c>
    </row>
    <row r="86" spans="1:31" x14ac:dyDescent="0.2">
      <c r="A86">
        <v>10</v>
      </c>
      <c r="B86">
        <v>0.26200000000000001</v>
      </c>
      <c r="C86">
        <v>-2.8</v>
      </c>
      <c r="D86">
        <f t="shared" si="26"/>
        <v>3.2</v>
      </c>
      <c r="E86">
        <f t="shared" si="21"/>
        <v>11</v>
      </c>
      <c r="G86">
        <v>10</v>
      </c>
      <c r="H86">
        <v>0.26800000000000002</v>
      </c>
      <c r="I86">
        <v>0.3</v>
      </c>
      <c r="J86">
        <f t="shared" si="16"/>
        <v>6.6</v>
      </c>
      <c r="K86">
        <f t="shared" si="22"/>
        <v>23.199999999999996</v>
      </c>
      <c r="M86">
        <v>9</v>
      </c>
      <c r="N86">
        <v>0.23</v>
      </c>
      <c r="O86">
        <v>6</v>
      </c>
      <c r="P86">
        <f t="shared" si="17"/>
        <v>12.3</v>
      </c>
      <c r="Q86">
        <f t="shared" si="27"/>
        <v>54.599999999999994</v>
      </c>
      <c r="R86" s="2">
        <f t="shared" si="23"/>
        <v>128.11972918897575</v>
      </c>
      <c r="S86" s="1">
        <f t="shared" si="24"/>
        <v>0.15973815789473683</v>
      </c>
      <c r="T86" s="2">
        <f t="shared" si="18"/>
        <v>0.6374249999999998</v>
      </c>
      <c r="X86">
        <v>10</v>
      </c>
      <c r="Y86">
        <v>0.26800000000000002</v>
      </c>
      <c r="Z86">
        <v>1</v>
      </c>
      <c r="AA86">
        <f t="shared" si="19"/>
        <v>7.3</v>
      </c>
      <c r="AB86">
        <f t="shared" si="25"/>
        <v>23.8</v>
      </c>
      <c r="AC86" s="2">
        <f t="shared" si="20"/>
        <v>1492.8733662019783</v>
      </c>
      <c r="AD86" s="2">
        <f t="shared" si="13"/>
        <v>4.7401973684210522E-2</v>
      </c>
      <c r="AE86" s="2">
        <f t="shared" si="14"/>
        <v>0.29559473684210535</v>
      </c>
    </row>
    <row r="87" spans="1:31" x14ac:dyDescent="0.2">
      <c r="A87">
        <v>11</v>
      </c>
      <c r="B87">
        <v>0.33</v>
      </c>
      <c r="C87">
        <v>0.5</v>
      </c>
      <c r="D87">
        <f t="shared" si="26"/>
        <v>6.5</v>
      </c>
      <c r="E87">
        <f t="shared" si="21"/>
        <v>17.5</v>
      </c>
      <c r="G87">
        <v>11</v>
      </c>
      <c r="H87">
        <v>0.33</v>
      </c>
      <c r="I87">
        <v>6.7</v>
      </c>
      <c r="J87">
        <f t="shared" si="16"/>
        <v>13</v>
      </c>
      <c r="K87">
        <f t="shared" si="22"/>
        <v>36.199999999999996</v>
      </c>
      <c r="M87">
        <v>10</v>
      </c>
      <c r="N87">
        <v>0.26800000000000002</v>
      </c>
      <c r="O87">
        <v>8</v>
      </c>
      <c r="P87">
        <f t="shared" si="17"/>
        <v>14.3</v>
      </c>
      <c r="Q87">
        <f t="shared" si="27"/>
        <v>68.899999999999991</v>
      </c>
      <c r="R87" s="2">
        <f t="shared" si="23"/>
        <v>149.28733662019783</v>
      </c>
      <c r="S87" s="1">
        <f t="shared" si="24"/>
        <v>0.18571184210526318</v>
      </c>
      <c r="T87" s="2">
        <f t="shared" si="18"/>
        <v>0.82313684210526294</v>
      </c>
      <c r="X87">
        <v>11</v>
      </c>
      <c r="Y87">
        <v>0.33</v>
      </c>
      <c r="Z87">
        <v>12</v>
      </c>
      <c r="AA87">
        <f t="shared" si="19"/>
        <v>18.3</v>
      </c>
      <c r="AB87">
        <f t="shared" si="25"/>
        <v>42.1</v>
      </c>
      <c r="AC87" s="2">
        <f t="shared" si="20"/>
        <v>1838.2395927113912</v>
      </c>
      <c r="AD87" s="2">
        <f t="shared" si="13"/>
        <v>0.11882960526315789</v>
      </c>
      <c r="AE87" s="2">
        <f t="shared" si="14"/>
        <v>0.34299671052631586</v>
      </c>
    </row>
    <row r="88" spans="1:31" x14ac:dyDescent="0.2">
      <c r="A88">
        <v>12</v>
      </c>
      <c r="B88">
        <v>0.48499999999999999</v>
      </c>
      <c r="C88">
        <v>6.7</v>
      </c>
      <c r="D88">
        <f>6+C88</f>
        <v>12.7</v>
      </c>
      <c r="E88">
        <f t="shared" si="21"/>
        <v>30.2</v>
      </c>
      <c r="G88">
        <v>12</v>
      </c>
      <c r="H88">
        <v>0.49099999999999999</v>
      </c>
      <c r="I88">
        <v>15.5</v>
      </c>
      <c r="J88">
        <f t="shared" si="16"/>
        <v>21.8</v>
      </c>
      <c r="K88">
        <f t="shared" si="22"/>
        <v>58</v>
      </c>
      <c r="M88">
        <v>11</v>
      </c>
      <c r="N88">
        <v>0.33</v>
      </c>
      <c r="O88">
        <v>11</v>
      </c>
      <c r="P88">
        <f t="shared" si="17"/>
        <v>17.3</v>
      </c>
      <c r="Q88">
        <f t="shared" si="27"/>
        <v>86.199999999999989</v>
      </c>
      <c r="R88" s="2">
        <f t="shared" si="23"/>
        <v>183.82395927113913</v>
      </c>
      <c r="S88" s="1">
        <f t="shared" si="24"/>
        <v>0.22467236842105259</v>
      </c>
      <c r="T88" s="2">
        <f t="shared" si="18"/>
        <v>1.0478092105263155</v>
      </c>
      <c r="X88">
        <v>12</v>
      </c>
      <c r="Y88">
        <v>0.49099999999999999</v>
      </c>
      <c r="Z88">
        <v>23</v>
      </c>
      <c r="AA88">
        <f t="shared" si="19"/>
        <v>29.3</v>
      </c>
      <c r="AB88">
        <f t="shared" si="25"/>
        <v>71.400000000000006</v>
      </c>
      <c r="AC88" s="2">
        <f t="shared" si="20"/>
        <v>2735.0776970342213</v>
      </c>
      <c r="AD88" s="2">
        <f t="shared" si="13"/>
        <v>0.19025723684210527</v>
      </c>
      <c r="AE88" s="2">
        <f t="shared" si="14"/>
        <v>0.46182631578947375</v>
      </c>
    </row>
    <row r="89" spans="1:31" x14ac:dyDescent="0.2">
      <c r="A89">
        <v>13</v>
      </c>
      <c r="B89">
        <v>0.69</v>
      </c>
      <c r="C89">
        <v>4.3</v>
      </c>
      <c r="D89">
        <f t="shared" si="26"/>
        <v>10.3</v>
      </c>
      <c r="E89">
        <f t="shared" si="21"/>
        <v>40.5</v>
      </c>
      <c r="G89">
        <v>13</v>
      </c>
      <c r="H89">
        <v>0.7</v>
      </c>
      <c r="I89">
        <v>10.5</v>
      </c>
      <c r="J89">
        <f t="shared" si="16"/>
        <v>16.8</v>
      </c>
      <c r="K89">
        <f t="shared" si="22"/>
        <v>74.8</v>
      </c>
      <c r="M89">
        <v>12</v>
      </c>
      <c r="N89">
        <v>0.49099999999999999</v>
      </c>
      <c r="O89">
        <v>9</v>
      </c>
      <c r="P89">
        <f t="shared" si="17"/>
        <v>15.3</v>
      </c>
      <c r="Q89">
        <f t="shared" si="27"/>
        <v>101.49999999999999</v>
      </c>
      <c r="R89" s="2">
        <f t="shared" si="23"/>
        <v>273.50776970342213</v>
      </c>
      <c r="S89" s="1">
        <f t="shared" si="24"/>
        <v>0.19869868421052631</v>
      </c>
      <c r="T89" s="2">
        <f t="shared" si="18"/>
        <v>1.2465078947368418</v>
      </c>
      <c r="X89">
        <v>13</v>
      </c>
      <c r="Y89">
        <v>0.7</v>
      </c>
      <c r="Z89">
        <v>21</v>
      </c>
      <c r="AA89">
        <f t="shared" si="19"/>
        <v>27.3</v>
      </c>
      <c r="AB89">
        <f t="shared" si="25"/>
        <v>98.7</v>
      </c>
      <c r="AC89" s="2">
        <f t="shared" si="20"/>
        <v>3899.2961057514358</v>
      </c>
      <c r="AD89" s="2">
        <f t="shared" si="13"/>
        <v>0.17727039473684211</v>
      </c>
      <c r="AE89" s="2">
        <f t="shared" si="14"/>
        <v>0.65208355263157902</v>
      </c>
    </row>
    <row r="90" spans="1:31" x14ac:dyDescent="0.2">
      <c r="A90">
        <v>14</v>
      </c>
      <c r="B90">
        <v>0.98</v>
      </c>
      <c r="C90">
        <v>2.7</v>
      </c>
      <c r="D90">
        <f t="shared" si="26"/>
        <v>8.6999999999999993</v>
      </c>
      <c r="E90">
        <f t="shared" si="21"/>
        <v>49.2</v>
      </c>
      <c r="G90">
        <v>14</v>
      </c>
      <c r="H90">
        <v>0.98</v>
      </c>
      <c r="I90">
        <v>5.8</v>
      </c>
      <c r="J90">
        <f t="shared" si="16"/>
        <v>12.1</v>
      </c>
      <c r="K90">
        <f t="shared" si="22"/>
        <v>86.899999999999991</v>
      </c>
      <c r="M90">
        <v>13</v>
      </c>
      <c r="N90">
        <v>0.7</v>
      </c>
      <c r="O90">
        <v>15</v>
      </c>
      <c r="P90">
        <f t="shared" si="17"/>
        <v>21.3</v>
      </c>
      <c r="Q90">
        <f t="shared" si="27"/>
        <v>122.79999999999998</v>
      </c>
      <c r="R90" s="2">
        <f t="shared" si="23"/>
        <v>389.92961057514361</v>
      </c>
      <c r="S90" s="1">
        <f t="shared" si="24"/>
        <v>0.27661973684210522</v>
      </c>
      <c r="T90" s="2">
        <f t="shared" si="18"/>
        <v>1.523127631578947</v>
      </c>
      <c r="X90">
        <v>14</v>
      </c>
      <c r="Y90">
        <v>0.98</v>
      </c>
      <c r="Z90">
        <v>14</v>
      </c>
      <c r="AA90">
        <f t="shared" si="19"/>
        <v>20.3</v>
      </c>
      <c r="AB90">
        <f t="shared" si="25"/>
        <v>119</v>
      </c>
      <c r="AC90" s="2">
        <f t="shared" si="20"/>
        <v>5459.0145480520105</v>
      </c>
      <c r="AD90" s="2">
        <f t="shared" si="13"/>
        <v>0.13181644736842105</v>
      </c>
      <c r="AE90" s="2">
        <f t="shared" si="14"/>
        <v>0.82935394736842116</v>
      </c>
    </row>
    <row r="91" spans="1:31" x14ac:dyDescent="0.2">
      <c r="A91">
        <v>15</v>
      </c>
      <c r="B91">
        <v>1.46</v>
      </c>
      <c r="C91">
        <v>2.1</v>
      </c>
      <c r="D91">
        <f t="shared" si="26"/>
        <v>8.1</v>
      </c>
      <c r="E91">
        <f t="shared" si="21"/>
        <v>57.300000000000004</v>
      </c>
      <c r="G91">
        <v>15</v>
      </c>
      <c r="H91">
        <v>1.47</v>
      </c>
      <c r="I91">
        <v>4.5</v>
      </c>
      <c r="J91">
        <f t="shared" si="16"/>
        <v>10.8</v>
      </c>
      <c r="K91">
        <f t="shared" si="22"/>
        <v>97.699999999999989</v>
      </c>
      <c r="M91">
        <v>14</v>
      </c>
      <c r="N91">
        <v>0.98</v>
      </c>
      <c r="O91">
        <v>16</v>
      </c>
      <c r="P91">
        <f t="shared" si="17"/>
        <v>22.3</v>
      </c>
      <c r="Q91">
        <f t="shared" si="27"/>
        <v>145.1</v>
      </c>
      <c r="R91" s="2">
        <f t="shared" si="23"/>
        <v>545.90145480520107</v>
      </c>
      <c r="S91" s="1">
        <f t="shared" si="24"/>
        <v>0.28960657894736841</v>
      </c>
      <c r="T91" s="2">
        <f>T92-S92</f>
        <v>1.8127342105263156</v>
      </c>
      <c r="X91">
        <v>15</v>
      </c>
      <c r="Y91">
        <v>1.47</v>
      </c>
      <c r="Z91">
        <v>12</v>
      </c>
      <c r="AA91">
        <f t="shared" si="19"/>
        <v>18.3</v>
      </c>
      <c r="AB91">
        <f t="shared" si="25"/>
        <v>137.30000000000001</v>
      </c>
      <c r="AC91" s="2">
        <f t="shared" si="20"/>
        <v>8188.5218220780152</v>
      </c>
      <c r="AD91" s="2">
        <f t="shared" si="13"/>
        <v>0.11882960526315789</v>
      </c>
      <c r="AE91" s="2">
        <f>AE92-AD91</f>
        <v>0.96117039473684218</v>
      </c>
    </row>
    <row r="92" spans="1:31" x14ac:dyDescent="0.2">
      <c r="G92">
        <v>14</v>
      </c>
      <c r="H92">
        <v>1</v>
      </c>
      <c r="I92">
        <v>0.5</v>
      </c>
      <c r="J92">
        <f t="shared" si="16"/>
        <v>6.8</v>
      </c>
      <c r="M92">
        <v>15</v>
      </c>
      <c r="N92">
        <v>1.47</v>
      </c>
      <c r="O92">
        <v>14</v>
      </c>
      <c r="P92">
        <f t="shared" si="17"/>
        <v>20.3</v>
      </c>
      <c r="Q92">
        <f t="shared" si="27"/>
        <v>165.4</v>
      </c>
      <c r="R92" s="2">
        <f t="shared" si="23"/>
        <v>818.85218220780155</v>
      </c>
      <c r="S92" s="1">
        <f t="shared" si="24"/>
        <v>0.26363289473684209</v>
      </c>
      <c r="T92" s="1">
        <f>2.34-S92</f>
        <v>2.0763671052631576</v>
      </c>
      <c r="AE92">
        <v>1.08</v>
      </c>
    </row>
    <row r="93" spans="1:31" x14ac:dyDescent="0.2">
      <c r="G93">
        <v>13</v>
      </c>
      <c r="H93">
        <v>0.7</v>
      </c>
      <c r="I93">
        <v>-1.1000000000000001</v>
      </c>
      <c r="J93">
        <f t="shared" si="16"/>
        <v>5.1999999999999993</v>
      </c>
    </row>
    <row r="94" spans="1:31" x14ac:dyDescent="0.2">
      <c r="G94">
        <v>12</v>
      </c>
      <c r="H94">
        <v>0.49</v>
      </c>
      <c r="I94">
        <v>-1</v>
      </c>
      <c r="J94">
        <f t="shared" si="16"/>
        <v>5.3</v>
      </c>
    </row>
    <row r="95" spans="1:31" x14ac:dyDescent="0.2">
      <c r="G95">
        <v>11</v>
      </c>
      <c r="H95">
        <v>0.33900000000000002</v>
      </c>
      <c r="I95">
        <v>-1.4</v>
      </c>
      <c r="J95">
        <f t="shared" si="16"/>
        <v>4.9000000000000004</v>
      </c>
    </row>
    <row r="96" spans="1:31" x14ac:dyDescent="0.2">
      <c r="G96">
        <v>10</v>
      </c>
      <c r="H96">
        <v>0.27100000000000002</v>
      </c>
      <c r="I96">
        <v>-3.7</v>
      </c>
      <c r="J96">
        <f t="shared" si="16"/>
        <v>2.5999999999999996</v>
      </c>
    </row>
    <row r="97" spans="7:10" x14ac:dyDescent="0.2">
      <c r="G97">
        <v>9</v>
      </c>
      <c r="H97">
        <v>0.23200000000000001</v>
      </c>
      <c r="I97">
        <v>-4.5999999999999996</v>
      </c>
      <c r="J97">
        <f t="shared" si="16"/>
        <v>1.7000000000000002</v>
      </c>
    </row>
    <row r="98" spans="7:10" x14ac:dyDescent="0.2">
      <c r="G98">
        <v>8</v>
      </c>
      <c r="J98">
        <f t="shared" si="16"/>
        <v>6.3</v>
      </c>
    </row>
    <row r="99" spans="7:10" x14ac:dyDescent="0.2">
      <c r="G99">
        <v>7</v>
      </c>
      <c r="J99">
        <f t="shared" si="16"/>
        <v>6.3</v>
      </c>
    </row>
    <row r="100" spans="7:10" x14ac:dyDescent="0.2">
      <c r="G100">
        <v>6</v>
      </c>
      <c r="J100">
        <f t="shared" si="16"/>
        <v>6.3</v>
      </c>
    </row>
    <row r="101" spans="7:10" x14ac:dyDescent="0.2">
      <c r="G101">
        <v>5</v>
      </c>
      <c r="J101">
        <f t="shared" si="16"/>
        <v>6.3</v>
      </c>
    </row>
    <row r="102" spans="7:10" x14ac:dyDescent="0.2">
      <c r="G102">
        <v>4</v>
      </c>
      <c r="J102">
        <f t="shared" si="16"/>
        <v>6.3</v>
      </c>
    </row>
    <row r="103" spans="7:10" x14ac:dyDescent="0.2">
      <c r="G103">
        <v>3</v>
      </c>
      <c r="J103">
        <f t="shared" si="16"/>
        <v>6.3</v>
      </c>
    </row>
    <row r="104" spans="7:10" x14ac:dyDescent="0.2">
      <c r="G104">
        <v>2</v>
      </c>
      <c r="J104">
        <f t="shared" si="16"/>
        <v>6.3</v>
      </c>
    </row>
    <row r="105" spans="7:10" x14ac:dyDescent="0.2">
      <c r="G105">
        <v>1</v>
      </c>
      <c r="J105">
        <f t="shared" si="16"/>
        <v>6.3</v>
      </c>
    </row>
  </sheetData>
  <sortState ref="G11:J22">
    <sortCondition descending="1" ref="H11:H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2016-11-25T22:07:50Z</dcterms:created>
  <dcterms:modified xsi:type="dcterms:W3CDTF">2016-12-02T23:06:47Z</dcterms:modified>
</cp:coreProperties>
</file>