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C5FBDBC-499C-4EA0-9EF8-4913728379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  <sheet name="INVENTARIO GENERAL" sheetId="2" r:id="rId2"/>
  </sheets>
  <calcPr calcId="181029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2" i="1"/>
  <c r="S32" i="1" s="1"/>
  <c r="K32" i="1"/>
  <c r="F32" i="1"/>
  <c r="H32" i="1" s="1"/>
  <c r="I32" i="1" s="1"/>
  <c r="R31" i="1"/>
  <c r="S31" i="1" s="1"/>
  <c r="K31" i="1"/>
  <c r="F31" i="1"/>
  <c r="H31" i="1" s="1"/>
  <c r="I31" i="1" s="1"/>
  <c r="R30" i="1"/>
  <c r="S30" i="1" s="1"/>
  <c r="K30" i="1"/>
  <c r="I30" i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I33" i="1"/>
  <c r="K33" i="1"/>
  <c r="O10" i="1"/>
  <c r="L30" i="1"/>
  <c r="T30" i="1" s="1"/>
  <c r="U30" i="1" s="1"/>
  <c r="L32" i="1"/>
  <c r="M32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1" i="1"/>
  <c r="P31" i="1" s="1"/>
  <c r="Q31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2" i="1"/>
  <c r="P5" i="1"/>
  <c r="Q5" i="1" s="1"/>
  <c r="P30" i="1" l="1"/>
  <c r="Q30" i="1" s="1"/>
  <c r="T12" i="1"/>
  <c r="U12" i="1" s="1"/>
  <c r="P17" i="1"/>
  <c r="Q17" i="1" s="1"/>
  <c r="P12" i="1"/>
  <c r="N12" i="1" s="1"/>
  <c r="P13" i="1"/>
  <c r="N13" i="1" s="1"/>
  <c r="O13" i="1" s="1"/>
  <c r="S33" i="1"/>
  <c r="M13" i="1"/>
  <c r="M17" i="1"/>
  <c r="P32" i="1"/>
  <c r="Q32" i="1" s="1"/>
  <c r="T32" i="1"/>
  <c r="U32" i="1" s="1"/>
  <c r="M30" i="1"/>
  <c r="P11" i="1"/>
  <c r="Q11" i="1" s="1"/>
  <c r="M11" i="1"/>
  <c r="N23" i="1"/>
  <c r="N20" i="1"/>
  <c r="Q20" i="1"/>
  <c r="T31" i="1"/>
  <c r="U31" i="1" s="1"/>
  <c r="M31" i="1"/>
  <c r="N21" i="1"/>
  <c r="Q21" i="1"/>
  <c r="N4" i="1"/>
  <c r="Q4" i="1"/>
  <c r="N5" i="1"/>
  <c r="O5" i="1" s="1"/>
  <c r="N30" i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29" i="1"/>
  <c r="M29" i="1"/>
  <c r="T29" i="1"/>
  <c r="U29" i="1" s="1"/>
  <c r="P28" i="1"/>
  <c r="M28" i="1"/>
  <c r="T28" i="1"/>
  <c r="U28" i="1" s="1"/>
  <c r="N18" i="1"/>
  <c r="Q18" i="1"/>
  <c r="P27" i="1"/>
  <c r="M27" i="1"/>
  <c r="T27" i="1"/>
  <c r="U27" i="1" s="1"/>
  <c r="M16" i="1"/>
  <c r="P16" i="1"/>
  <c r="T16" i="1"/>
  <c r="U16" i="1" s="1"/>
  <c r="N31" i="1"/>
  <c r="P26" i="1"/>
  <c r="M26" i="1"/>
  <c r="T26" i="1"/>
  <c r="U26" i="1" s="1"/>
  <c r="M15" i="1"/>
  <c r="P15" i="1"/>
  <c r="T15" i="1"/>
  <c r="U15" i="1" s="1"/>
  <c r="N17" i="1"/>
  <c r="P22" i="1"/>
  <c r="M22" i="1"/>
  <c r="T22" i="1"/>
  <c r="U22" i="1" s="1"/>
  <c r="N19" i="1"/>
  <c r="Q19" i="1"/>
  <c r="P25" i="1"/>
  <c r="M25" i="1"/>
  <c r="T25" i="1"/>
  <c r="U25" i="1" s="1"/>
  <c r="P14" i="1"/>
  <c r="M14" i="1"/>
  <c r="T14" i="1"/>
  <c r="U14" i="1" s="1"/>
  <c r="Q13" i="1" l="1"/>
  <c r="Q12" i="1"/>
  <c r="N11" i="1"/>
  <c r="O11" i="1" s="1"/>
  <c r="M33" i="1"/>
  <c r="U33" i="1"/>
  <c r="O23" i="1"/>
  <c r="N32" i="1"/>
  <c r="O4" i="1"/>
  <c r="O21" i="1"/>
  <c r="O20" i="1"/>
  <c r="O30" i="1"/>
  <c r="Q14" i="1"/>
  <c r="N14" i="1"/>
  <c r="Q22" i="1"/>
  <c r="N22" i="1"/>
  <c r="O8" i="1"/>
  <c r="Q24" i="1"/>
  <c r="N24" i="1"/>
  <c r="Q26" i="1"/>
  <c r="N26" i="1"/>
  <c r="Q25" i="1"/>
  <c r="N25" i="1"/>
  <c r="Q29" i="1"/>
  <c r="N29" i="1"/>
  <c r="Q2" i="1"/>
  <c r="N2" i="1"/>
  <c r="O19" i="1"/>
  <c r="Q15" i="1"/>
  <c r="N15" i="1"/>
  <c r="O31" i="1"/>
  <c r="O18" i="1"/>
  <c r="O12" i="1"/>
  <c r="Q6" i="1"/>
  <c r="N6" i="1"/>
  <c r="O3" i="1"/>
  <c r="O17" i="1"/>
  <c r="Q27" i="1"/>
  <c r="N27" i="1"/>
  <c r="O9" i="1"/>
  <c r="Q28" i="1"/>
  <c r="N28" i="1"/>
  <c r="Q16" i="1"/>
  <c r="N16" i="1"/>
  <c r="O7" i="1"/>
  <c r="O32" i="1" l="1"/>
  <c r="Q33" i="1"/>
  <c r="O6" i="1"/>
  <c r="O29" i="1"/>
  <c r="O26" i="1"/>
  <c r="O22" i="1"/>
  <c r="O15" i="1"/>
  <c r="O28" i="1"/>
  <c r="O2" i="1"/>
  <c r="O16" i="1"/>
  <c r="O27" i="1"/>
  <c r="O25" i="1"/>
  <c r="O24" i="1"/>
  <c r="O14" i="1"/>
  <c r="O33" i="1" l="1"/>
</calcChain>
</file>

<file path=xl/sharedStrings.xml><?xml version="1.0" encoding="utf-8"?>
<sst xmlns="http://schemas.openxmlformats.org/spreadsheetml/2006/main" count="128" uniqueCount="87">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</sst>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5" borderId="2" applyNumberFormat="0" applyAlignment="0" applyProtection="0"/>
  </cellStyleXfs>
  <cellXfs count="25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15" fontId="3" fillId="11" borderId="2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zoomScale="40" zoomScaleNormal="40" workbookViewId="0">
      <pane xSplit="1" ySplit="1" topLeftCell="B22" activePane="bottomRight" state="frozen"/>
      <selection pane="topRight" activeCell="C1" sqref="C1"/>
      <selection pane="bottomLeft" activeCell="A2" sqref="A2"/>
      <selection pane="bottomRight" activeCell="C37" sqref="C37"/>
    </sheetView>
  </sheetViews>
  <sheetFormatPr defaultColWidth="14.44140625" defaultRowHeight="15" customHeight="1" x14ac:dyDescent="0.3"/>
  <cols>
    <col min="1" max="2" width="40.6640625" customWidth="1"/>
    <col min="3" max="21" width="20.6640625" customWidth="1"/>
    <col min="22" max="25" width="10.6640625" customWidth="1"/>
  </cols>
  <sheetData>
    <row r="1" spans="1:21" ht="39.9" customHeight="1" x14ac:dyDescent="0.3">
      <c r="A1" s="2"/>
      <c r="B1" s="3" t="s">
        <v>0</v>
      </c>
      <c r="C1" s="3" t="s">
        <v>42</v>
      </c>
      <c r="D1" s="21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86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1" ht="39.9" customHeight="1" x14ac:dyDescent="0.3">
      <c r="A2" s="7" t="s">
        <v>40</v>
      </c>
      <c r="B2" s="7" t="s">
        <v>44</v>
      </c>
      <c r="C2" s="8">
        <v>44004</v>
      </c>
      <c r="D2" s="9" t="s">
        <v>19</v>
      </c>
      <c r="E2" s="9"/>
      <c r="F2" s="9"/>
      <c r="G2" s="9">
        <v>1</v>
      </c>
      <c r="H2" s="10">
        <v>200</v>
      </c>
      <c r="I2" s="10">
        <f t="shared" ref="I2:I9" si="0">H2*G2</f>
        <v>200</v>
      </c>
      <c r="J2" s="10">
        <v>200</v>
      </c>
      <c r="K2" s="10">
        <f t="shared" ref="K2:K32" si="1">J2*G2</f>
        <v>200</v>
      </c>
      <c r="L2" s="10">
        <f t="shared" ref="L2:L32" si="2">J2+R2</f>
        <v>232</v>
      </c>
      <c r="M2" s="10">
        <f t="shared" ref="M2:M32" si="3">L2*G2</f>
        <v>232</v>
      </c>
      <c r="N2" s="10">
        <f t="shared" ref="N2:N32" si="4">J2+R2+P2+35</f>
        <v>306.8</v>
      </c>
      <c r="O2" s="10">
        <f t="shared" ref="O2:O32" si="5">N2*G2</f>
        <v>306.8</v>
      </c>
      <c r="P2" s="10">
        <f t="shared" ref="P2:P32" si="6">(L2*0.15)+5</f>
        <v>39.799999999999997</v>
      </c>
      <c r="Q2" s="10">
        <f t="shared" ref="Q2:Q32" si="7">P2*G2</f>
        <v>39.799999999999997</v>
      </c>
      <c r="R2" s="10">
        <f t="shared" ref="R2:R32" si="8">J2*0.16</f>
        <v>32</v>
      </c>
      <c r="S2" s="10">
        <f t="shared" ref="S2:S32" si="9">R2*G2</f>
        <v>32</v>
      </c>
      <c r="T2" s="10">
        <f t="shared" ref="T2:T32" si="10">L2-H2-R2</f>
        <v>0</v>
      </c>
      <c r="U2" s="10">
        <f t="shared" ref="U2:U32" si="11">T2*G2</f>
        <v>0</v>
      </c>
    </row>
    <row r="3" spans="1:21" ht="39.9" customHeight="1" x14ac:dyDescent="0.3">
      <c r="A3" s="7" t="s">
        <v>18</v>
      </c>
      <c r="B3" s="11" t="s">
        <v>45</v>
      </c>
      <c r="C3" s="12">
        <v>43939</v>
      </c>
      <c r="D3" s="13" t="s">
        <v>19</v>
      </c>
      <c r="E3" s="13"/>
      <c r="F3" s="13"/>
      <c r="G3" s="13">
        <v>1</v>
      </c>
      <c r="H3" s="10">
        <v>380</v>
      </c>
      <c r="I3" s="10">
        <f t="shared" si="0"/>
        <v>380</v>
      </c>
      <c r="J3" s="10">
        <v>380</v>
      </c>
      <c r="K3" s="10">
        <f t="shared" si="1"/>
        <v>380</v>
      </c>
      <c r="L3" s="10">
        <f t="shared" si="2"/>
        <v>440.8</v>
      </c>
      <c r="M3" s="10">
        <f t="shared" si="3"/>
        <v>440.8</v>
      </c>
      <c r="N3" s="10">
        <f t="shared" si="4"/>
        <v>546.92000000000007</v>
      </c>
      <c r="O3" s="10">
        <f t="shared" si="5"/>
        <v>546.92000000000007</v>
      </c>
      <c r="P3" s="10">
        <f t="shared" si="6"/>
        <v>71.12</v>
      </c>
      <c r="Q3" s="10">
        <f t="shared" si="7"/>
        <v>71.12</v>
      </c>
      <c r="R3" s="10">
        <f t="shared" si="8"/>
        <v>60.800000000000004</v>
      </c>
      <c r="S3" s="10">
        <f t="shared" si="9"/>
        <v>60.800000000000004</v>
      </c>
      <c r="T3" s="10">
        <f t="shared" si="10"/>
        <v>0</v>
      </c>
      <c r="U3" s="10">
        <f t="shared" si="11"/>
        <v>0</v>
      </c>
    </row>
    <row r="4" spans="1:21" ht="39.9" customHeight="1" x14ac:dyDescent="0.3">
      <c r="A4" s="7" t="s">
        <v>20</v>
      </c>
      <c r="B4" s="11" t="s">
        <v>46</v>
      </c>
      <c r="C4" s="12">
        <v>43840</v>
      </c>
      <c r="D4" s="13" t="s">
        <v>21</v>
      </c>
      <c r="E4" s="13"/>
      <c r="F4" s="13"/>
      <c r="G4" s="13">
        <v>1</v>
      </c>
      <c r="H4" s="10">
        <v>280</v>
      </c>
      <c r="I4" s="10">
        <f t="shared" si="0"/>
        <v>280</v>
      </c>
      <c r="J4" s="10">
        <v>280</v>
      </c>
      <c r="K4" s="10">
        <f t="shared" si="1"/>
        <v>280</v>
      </c>
      <c r="L4" s="10">
        <f t="shared" si="2"/>
        <v>324.8</v>
      </c>
      <c r="M4" s="10">
        <f t="shared" si="3"/>
        <v>324.8</v>
      </c>
      <c r="N4" s="10">
        <f t="shared" si="4"/>
        <v>413.52</v>
      </c>
      <c r="O4" s="10">
        <f t="shared" si="5"/>
        <v>413.52</v>
      </c>
      <c r="P4" s="10">
        <f t="shared" si="6"/>
        <v>53.72</v>
      </c>
      <c r="Q4" s="10">
        <f t="shared" si="7"/>
        <v>53.72</v>
      </c>
      <c r="R4" s="10">
        <f t="shared" si="8"/>
        <v>44.800000000000004</v>
      </c>
      <c r="S4" s="10">
        <f t="shared" si="9"/>
        <v>44.800000000000004</v>
      </c>
      <c r="T4" s="10">
        <f t="shared" si="10"/>
        <v>0</v>
      </c>
      <c r="U4" s="10">
        <f t="shared" si="11"/>
        <v>0</v>
      </c>
    </row>
    <row r="5" spans="1:21" ht="39.9" customHeight="1" x14ac:dyDescent="0.3">
      <c r="A5" s="14" t="s">
        <v>22</v>
      </c>
      <c r="B5" s="14" t="s">
        <v>66</v>
      </c>
      <c r="C5" s="15">
        <v>43846</v>
      </c>
      <c r="D5" s="16" t="s">
        <v>21</v>
      </c>
      <c r="E5" s="16"/>
      <c r="F5" s="16"/>
      <c r="G5" s="16">
        <v>1</v>
      </c>
      <c r="H5" s="10">
        <v>4111.59</v>
      </c>
      <c r="I5" s="10">
        <f t="shared" si="0"/>
        <v>4111.59</v>
      </c>
      <c r="J5" s="10">
        <v>5600</v>
      </c>
      <c r="K5" s="10">
        <f t="shared" si="1"/>
        <v>5600</v>
      </c>
      <c r="L5" s="10">
        <f t="shared" si="2"/>
        <v>6496</v>
      </c>
      <c r="M5" s="10">
        <f t="shared" si="3"/>
        <v>6496</v>
      </c>
      <c r="N5" s="10">
        <f t="shared" si="4"/>
        <v>7510.4</v>
      </c>
      <c r="O5" s="10">
        <f t="shared" si="5"/>
        <v>7510.4</v>
      </c>
      <c r="P5" s="10">
        <f t="shared" si="6"/>
        <v>979.4</v>
      </c>
      <c r="Q5" s="10">
        <f t="shared" si="7"/>
        <v>979.4</v>
      </c>
      <c r="R5" s="10">
        <f t="shared" si="8"/>
        <v>896</v>
      </c>
      <c r="S5" s="10">
        <f t="shared" si="9"/>
        <v>896</v>
      </c>
      <c r="T5" s="10">
        <f t="shared" si="10"/>
        <v>1488.4099999999999</v>
      </c>
      <c r="U5" s="10">
        <f t="shared" si="11"/>
        <v>1488.4099999999999</v>
      </c>
    </row>
    <row r="6" spans="1:21" ht="39.9" customHeight="1" x14ac:dyDescent="0.3">
      <c r="A6" s="7" t="s">
        <v>41</v>
      </c>
      <c r="B6" s="7" t="s">
        <v>65</v>
      </c>
      <c r="C6" s="8">
        <v>43902</v>
      </c>
      <c r="D6" s="9" t="s">
        <v>21</v>
      </c>
      <c r="E6" s="9"/>
      <c r="F6" s="9"/>
      <c r="G6" s="9">
        <v>1</v>
      </c>
      <c r="H6" s="10">
        <v>10508</v>
      </c>
      <c r="I6" s="10">
        <f t="shared" si="0"/>
        <v>10508</v>
      </c>
      <c r="J6" s="10">
        <v>13000</v>
      </c>
      <c r="K6" s="10">
        <f t="shared" si="1"/>
        <v>13000</v>
      </c>
      <c r="L6" s="10">
        <f t="shared" si="2"/>
        <v>15080</v>
      </c>
      <c r="M6" s="10">
        <f t="shared" si="3"/>
        <v>15080</v>
      </c>
      <c r="N6" s="10">
        <f t="shared" si="4"/>
        <v>17382</v>
      </c>
      <c r="O6" s="10">
        <f t="shared" si="5"/>
        <v>17382</v>
      </c>
      <c r="P6" s="10">
        <f t="shared" si="6"/>
        <v>2267</v>
      </c>
      <c r="Q6" s="10">
        <f t="shared" si="7"/>
        <v>2267</v>
      </c>
      <c r="R6" s="10">
        <f t="shared" si="8"/>
        <v>2080</v>
      </c>
      <c r="S6" s="10">
        <f t="shared" si="9"/>
        <v>2080</v>
      </c>
      <c r="T6" s="10">
        <f t="shared" si="10"/>
        <v>2492</v>
      </c>
      <c r="U6" s="10">
        <f t="shared" si="11"/>
        <v>2492</v>
      </c>
    </row>
    <row r="7" spans="1:21" ht="39.9" customHeight="1" x14ac:dyDescent="0.3">
      <c r="A7" s="22" t="s">
        <v>38</v>
      </c>
      <c r="B7" s="22" t="s">
        <v>39</v>
      </c>
      <c r="C7" s="23">
        <v>43984</v>
      </c>
      <c r="D7" s="24" t="s">
        <v>19</v>
      </c>
      <c r="E7" s="24"/>
      <c r="F7" s="24"/>
      <c r="G7" s="24">
        <v>1</v>
      </c>
      <c r="H7" s="10">
        <v>5990</v>
      </c>
      <c r="I7" s="10">
        <f t="shared" si="0"/>
        <v>5990</v>
      </c>
      <c r="J7" s="10">
        <v>15000</v>
      </c>
      <c r="K7" s="10">
        <f t="shared" si="1"/>
        <v>15000</v>
      </c>
      <c r="L7" s="10">
        <f t="shared" si="2"/>
        <v>17400</v>
      </c>
      <c r="M7" s="10">
        <f t="shared" si="3"/>
        <v>17400</v>
      </c>
      <c r="N7" s="10">
        <f t="shared" si="4"/>
        <v>20050</v>
      </c>
      <c r="O7" s="10">
        <f t="shared" si="5"/>
        <v>20050</v>
      </c>
      <c r="P7" s="10">
        <f t="shared" si="6"/>
        <v>2615</v>
      </c>
      <c r="Q7" s="10">
        <f t="shared" si="7"/>
        <v>2615</v>
      </c>
      <c r="R7" s="10">
        <f t="shared" si="8"/>
        <v>2400</v>
      </c>
      <c r="S7" s="10">
        <f t="shared" si="9"/>
        <v>2400</v>
      </c>
      <c r="T7" s="10">
        <f t="shared" si="10"/>
        <v>9010</v>
      </c>
      <c r="U7" s="10">
        <f t="shared" si="11"/>
        <v>9010</v>
      </c>
    </row>
    <row r="8" spans="1:21" ht="39.9" customHeight="1" x14ac:dyDescent="0.3">
      <c r="A8" s="7" t="s">
        <v>23</v>
      </c>
      <c r="B8" s="11" t="s">
        <v>67</v>
      </c>
      <c r="C8" s="12">
        <v>43837</v>
      </c>
      <c r="D8" s="13" t="s">
        <v>24</v>
      </c>
      <c r="E8" s="13"/>
      <c r="F8" s="13"/>
      <c r="G8" s="13">
        <v>61</v>
      </c>
      <c r="H8" s="10">
        <v>27</v>
      </c>
      <c r="I8" s="10">
        <f t="shared" si="0"/>
        <v>1647</v>
      </c>
      <c r="J8" s="10">
        <v>60</v>
      </c>
      <c r="K8" s="10">
        <f t="shared" si="1"/>
        <v>3660</v>
      </c>
      <c r="L8" s="10">
        <f t="shared" si="2"/>
        <v>69.599999999999994</v>
      </c>
      <c r="M8" s="10">
        <f t="shared" si="3"/>
        <v>4245.5999999999995</v>
      </c>
      <c r="N8" s="10">
        <f t="shared" si="4"/>
        <v>120.03999999999999</v>
      </c>
      <c r="O8" s="10">
        <f t="shared" si="5"/>
        <v>7322.44</v>
      </c>
      <c r="P8" s="10">
        <f t="shared" si="6"/>
        <v>15.44</v>
      </c>
      <c r="Q8" s="10">
        <f t="shared" si="7"/>
        <v>941.83999999999992</v>
      </c>
      <c r="R8" s="10">
        <f t="shared" si="8"/>
        <v>9.6</v>
      </c>
      <c r="S8" s="10">
        <f t="shared" si="9"/>
        <v>585.6</v>
      </c>
      <c r="T8" s="10">
        <f t="shared" si="10"/>
        <v>32.999999999999993</v>
      </c>
      <c r="U8" s="10">
        <f t="shared" si="11"/>
        <v>2012.9999999999995</v>
      </c>
    </row>
    <row r="9" spans="1:21" ht="39.9" customHeight="1" x14ac:dyDescent="0.3">
      <c r="A9" s="7" t="s">
        <v>68</v>
      </c>
      <c r="B9" s="11" t="s">
        <v>76</v>
      </c>
      <c r="C9" s="12">
        <v>43853</v>
      </c>
      <c r="D9" s="13" t="s">
        <v>21</v>
      </c>
      <c r="E9" s="13" t="s">
        <v>25</v>
      </c>
      <c r="F9" s="13">
        <f>22950/18500</f>
        <v>1.2405405405405405</v>
      </c>
      <c r="G9" s="13">
        <v>1</v>
      </c>
      <c r="H9" s="10">
        <f>J9/F9</f>
        <v>1209.1503267973856</v>
      </c>
      <c r="I9" s="10">
        <f t="shared" si="0"/>
        <v>1209.1503267973856</v>
      </c>
      <c r="J9" s="10">
        <v>1500</v>
      </c>
      <c r="K9" s="10">
        <f t="shared" si="1"/>
        <v>1500</v>
      </c>
      <c r="L9" s="10">
        <f t="shared" si="2"/>
        <v>1740</v>
      </c>
      <c r="M9" s="10">
        <f t="shared" si="3"/>
        <v>1740</v>
      </c>
      <c r="N9" s="10">
        <f t="shared" si="4"/>
        <v>2041</v>
      </c>
      <c r="O9" s="10">
        <f t="shared" si="5"/>
        <v>2041</v>
      </c>
      <c r="P9" s="10">
        <f t="shared" si="6"/>
        <v>266</v>
      </c>
      <c r="Q9" s="10">
        <f t="shared" si="7"/>
        <v>266</v>
      </c>
      <c r="R9" s="10">
        <f t="shared" si="8"/>
        <v>240</v>
      </c>
      <c r="S9" s="10">
        <f t="shared" si="9"/>
        <v>240</v>
      </c>
      <c r="T9" s="10">
        <f t="shared" si="10"/>
        <v>290.84967320261444</v>
      </c>
      <c r="U9" s="10">
        <f t="shared" si="11"/>
        <v>290.84967320261444</v>
      </c>
    </row>
    <row r="10" spans="1:21" ht="39.9" customHeight="1" x14ac:dyDescent="0.3">
      <c r="A10" s="7" t="s">
        <v>43</v>
      </c>
      <c r="B10" s="11" t="s">
        <v>64</v>
      </c>
      <c r="C10" s="12">
        <v>44018</v>
      </c>
      <c r="D10" s="13" t="s">
        <v>21</v>
      </c>
      <c r="E10" s="13"/>
      <c r="F10" s="13"/>
      <c r="G10" s="13">
        <v>1</v>
      </c>
      <c r="H10" s="10">
        <v>300</v>
      </c>
      <c r="I10" s="10">
        <v>300</v>
      </c>
      <c r="J10" s="10">
        <v>300</v>
      </c>
      <c r="K10" s="10">
        <f t="shared" si="1"/>
        <v>300</v>
      </c>
      <c r="L10" s="10">
        <f t="shared" si="2"/>
        <v>348</v>
      </c>
      <c r="M10" s="10">
        <f t="shared" si="3"/>
        <v>348</v>
      </c>
      <c r="N10" s="10">
        <f t="shared" si="4"/>
        <v>440.2</v>
      </c>
      <c r="O10" s="10">
        <f t="shared" si="5"/>
        <v>440.2</v>
      </c>
      <c r="P10" s="10">
        <f t="shared" si="6"/>
        <v>57.199999999999996</v>
      </c>
      <c r="Q10" s="10">
        <f t="shared" si="7"/>
        <v>57.199999999999996</v>
      </c>
      <c r="R10" s="10">
        <f t="shared" si="8"/>
        <v>48</v>
      </c>
      <c r="S10" s="10">
        <f t="shared" si="9"/>
        <v>48</v>
      </c>
      <c r="T10" s="10">
        <f t="shared" si="10"/>
        <v>0</v>
      </c>
      <c r="U10" s="10">
        <f t="shared" si="11"/>
        <v>0</v>
      </c>
    </row>
    <row r="11" spans="1:21" ht="39.9" customHeight="1" x14ac:dyDescent="0.3">
      <c r="A11" s="7" t="s">
        <v>27</v>
      </c>
      <c r="B11" s="11" t="s">
        <v>78</v>
      </c>
      <c r="C11" s="12">
        <v>43853</v>
      </c>
      <c r="D11" s="13" t="s">
        <v>21</v>
      </c>
      <c r="E11" s="13" t="s">
        <v>25</v>
      </c>
      <c r="F11" s="13">
        <f>22950/18500</f>
        <v>1.2405405405405405</v>
      </c>
      <c r="G11" s="13">
        <v>1</v>
      </c>
      <c r="H11" s="10">
        <f>J11/F11</f>
        <v>322.44008714596953</v>
      </c>
      <c r="I11" s="10">
        <f t="shared" ref="I11:I32" si="12">H11*G11</f>
        <v>322.44008714596953</v>
      </c>
      <c r="J11" s="10">
        <v>400</v>
      </c>
      <c r="K11" s="10">
        <f t="shared" si="1"/>
        <v>400</v>
      </c>
      <c r="L11" s="10">
        <f t="shared" si="2"/>
        <v>464</v>
      </c>
      <c r="M11" s="10">
        <f t="shared" si="3"/>
        <v>464</v>
      </c>
      <c r="N11" s="10">
        <f t="shared" si="4"/>
        <v>573.6</v>
      </c>
      <c r="O11" s="10">
        <f t="shared" si="5"/>
        <v>573.6</v>
      </c>
      <c r="P11" s="10">
        <f t="shared" si="6"/>
        <v>74.599999999999994</v>
      </c>
      <c r="Q11" s="10">
        <f t="shared" si="7"/>
        <v>74.599999999999994</v>
      </c>
      <c r="R11" s="10">
        <f t="shared" si="8"/>
        <v>64</v>
      </c>
      <c r="S11" s="10">
        <f t="shared" si="9"/>
        <v>64</v>
      </c>
      <c r="T11" s="10">
        <f t="shared" si="10"/>
        <v>77.559912854030472</v>
      </c>
      <c r="U11" s="10">
        <f t="shared" si="11"/>
        <v>77.559912854030472</v>
      </c>
    </row>
    <row r="12" spans="1:21" ht="39.9" customHeight="1" x14ac:dyDescent="0.3">
      <c r="A12" s="7" t="s">
        <v>47</v>
      </c>
      <c r="B12" s="11" t="s">
        <v>77</v>
      </c>
      <c r="C12" s="12">
        <v>43837</v>
      </c>
      <c r="D12" s="13" t="s">
        <v>21</v>
      </c>
      <c r="E12" s="13" t="s">
        <v>26</v>
      </c>
      <c r="F12" s="13">
        <f>14600/7500</f>
        <v>1.9466666666666668</v>
      </c>
      <c r="G12" s="13">
        <v>1</v>
      </c>
      <c r="H12" s="10">
        <f>J12/F12</f>
        <v>179.79452054794518</v>
      </c>
      <c r="I12" s="10">
        <f t="shared" si="12"/>
        <v>179.79452054794518</v>
      </c>
      <c r="J12" s="10">
        <v>350</v>
      </c>
      <c r="K12" s="10">
        <f t="shared" si="1"/>
        <v>350</v>
      </c>
      <c r="L12" s="10">
        <f t="shared" si="2"/>
        <v>406</v>
      </c>
      <c r="M12" s="10">
        <f t="shared" si="3"/>
        <v>406</v>
      </c>
      <c r="N12" s="10">
        <f t="shared" si="4"/>
        <v>506.9</v>
      </c>
      <c r="O12" s="10">
        <f t="shared" si="5"/>
        <v>506.9</v>
      </c>
      <c r="P12" s="10">
        <f t="shared" si="6"/>
        <v>65.900000000000006</v>
      </c>
      <c r="Q12" s="10">
        <f t="shared" si="7"/>
        <v>65.900000000000006</v>
      </c>
      <c r="R12" s="10">
        <f t="shared" si="8"/>
        <v>56</v>
      </c>
      <c r="S12" s="10">
        <f t="shared" si="9"/>
        <v>56</v>
      </c>
      <c r="T12" s="10">
        <f t="shared" si="10"/>
        <v>170.20547945205482</v>
      </c>
      <c r="U12" s="10">
        <f t="shared" si="11"/>
        <v>170.20547945205482</v>
      </c>
    </row>
    <row r="13" spans="1:21" ht="39.9" customHeight="1" x14ac:dyDescent="0.3">
      <c r="A13" s="7" t="s">
        <v>69</v>
      </c>
      <c r="B13" s="11" t="s">
        <v>79</v>
      </c>
      <c r="C13" s="12">
        <v>43840</v>
      </c>
      <c r="D13" s="13" t="s">
        <v>21</v>
      </c>
      <c r="E13" s="13"/>
      <c r="F13" s="13"/>
      <c r="G13" s="13">
        <v>1</v>
      </c>
      <c r="H13" s="10">
        <v>450</v>
      </c>
      <c r="I13" s="10">
        <f t="shared" si="12"/>
        <v>450</v>
      </c>
      <c r="J13" s="10">
        <v>450</v>
      </c>
      <c r="K13" s="10">
        <f t="shared" si="1"/>
        <v>450</v>
      </c>
      <c r="L13" s="10">
        <f t="shared" si="2"/>
        <v>522</v>
      </c>
      <c r="M13" s="10">
        <f t="shared" si="3"/>
        <v>522</v>
      </c>
      <c r="N13" s="10">
        <f t="shared" si="4"/>
        <v>640.29999999999995</v>
      </c>
      <c r="O13" s="10">
        <f t="shared" si="5"/>
        <v>640.29999999999995</v>
      </c>
      <c r="P13" s="10">
        <f t="shared" si="6"/>
        <v>83.3</v>
      </c>
      <c r="Q13" s="10">
        <f t="shared" si="7"/>
        <v>83.3</v>
      </c>
      <c r="R13" s="10">
        <f t="shared" si="8"/>
        <v>72</v>
      </c>
      <c r="S13" s="10">
        <f t="shared" si="9"/>
        <v>72</v>
      </c>
      <c r="T13" s="10">
        <f t="shared" si="10"/>
        <v>0</v>
      </c>
      <c r="U13" s="10">
        <f t="shared" si="11"/>
        <v>0</v>
      </c>
    </row>
    <row r="14" spans="1:21" ht="39.9" customHeight="1" x14ac:dyDescent="0.3">
      <c r="A14" s="7" t="s">
        <v>28</v>
      </c>
      <c r="B14" s="11" t="s">
        <v>80</v>
      </c>
      <c r="C14" s="12">
        <v>43847</v>
      </c>
      <c r="D14" s="13" t="s">
        <v>24</v>
      </c>
      <c r="E14" s="13"/>
      <c r="F14" s="13"/>
      <c r="G14" s="13">
        <v>195</v>
      </c>
      <c r="H14" s="10">
        <v>14.96</v>
      </c>
      <c r="I14" s="10">
        <f t="shared" si="12"/>
        <v>2917.2000000000003</v>
      </c>
      <c r="J14" s="10">
        <v>30</v>
      </c>
      <c r="K14" s="10">
        <f t="shared" si="1"/>
        <v>5850</v>
      </c>
      <c r="L14" s="10">
        <f t="shared" si="2"/>
        <v>34.799999999999997</v>
      </c>
      <c r="M14" s="10">
        <f t="shared" si="3"/>
        <v>6785.9999999999991</v>
      </c>
      <c r="N14" s="10">
        <f t="shared" si="4"/>
        <v>80.02</v>
      </c>
      <c r="O14" s="10">
        <f t="shared" si="5"/>
        <v>15603.9</v>
      </c>
      <c r="P14" s="10">
        <f t="shared" si="6"/>
        <v>10.219999999999999</v>
      </c>
      <c r="Q14" s="10">
        <f t="shared" si="7"/>
        <v>1992.8999999999999</v>
      </c>
      <c r="R14" s="10">
        <f t="shared" si="8"/>
        <v>4.8</v>
      </c>
      <c r="S14" s="10">
        <f t="shared" si="9"/>
        <v>936</v>
      </c>
      <c r="T14" s="10">
        <f t="shared" si="10"/>
        <v>15.039999999999996</v>
      </c>
      <c r="U14" s="10">
        <f t="shared" si="11"/>
        <v>2932.7999999999993</v>
      </c>
    </row>
    <row r="15" spans="1:21" ht="39.9" customHeight="1" x14ac:dyDescent="0.3">
      <c r="A15" s="7" t="s">
        <v>81</v>
      </c>
      <c r="B15" s="11" t="s">
        <v>82</v>
      </c>
      <c r="C15" s="12">
        <v>43837</v>
      </c>
      <c r="D15" s="13" t="s">
        <v>21</v>
      </c>
      <c r="E15" s="13" t="s">
        <v>26</v>
      </c>
      <c r="F15" s="13">
        <f>14600/7500</f>
        <v>1.9466666666666668</v>
      </c>
      <c r="G15" s="13">
        <v>1</v>
      </c>
      <c r="H15" s="10">
        <f>J15/F15</f>
        <v>256.84931506849313</v>
      </c>
      <c r="I15" s="10">
        <f t="shared" si="12"/>
        <v>256.84931506849313</v>
      </c>
      <c r="J15" s="10">
        <v>500</v>
      </c>
      <c r="K15" s="10">
        <f t="shared" si="1"/>
        <v>500</v>
      </c>
      <c r="L15" s="10">
        <f t="shared" si="2"/>
        <v>580</v>
      </c>
      <c r="M15" s="10">
        <f t="shared" si="3"/>
        <v>580</v>
      </c>
      <c r="N15" s="10">
        <f t="shared" si="4"/>
        <v>707</v>
      </c>
      <c r="O15" s="10">
        <f t="shared" si="5"/>
        <v>707</v>
      </c>
      <c r="P15" s="10">
        <f t="shared" si="6"/>
        <v>92</v>
      </c>
      <c r="Q15" s="10">
        <f t="shared" si="7"/>
        <v>92</v>
      </c>
      <c r="R15" s="10">
        <f t="shared" si="8"/>
        <v>80</v>
      </c>
      <c r="S15" s="10">
        <f t="shared" si="9"/>
        <v>80</v>
      </c>
      <c r="T15" s="10">
        <f t="shared" si="10"/>
        <v>243.15068493150687</v>
      </c>
      <c r="U15" s="10">
        <f t="shared" si="11"/>
        <v>243.15068493150687</v>
      </c>
    </row>
    <row r="16" spans="1:21" ht="39.9" customHeight="1" x14ac:dyDescent="0.3">
      <c r="A16" s="7" t="s">
        <v>29</v>
      </c>
      <c r="B16" s="11" t="s">
        <v>48</v>
      </c>
      <c r="C16" s="12">
        <v>43837</v>
      </c>
      <c r="D16" s="13" t="s">
        <v>21</v>
      </c>
      <c r="E16" s="13" t="s">
        <v>26</v>
      </c>
      <c r="F16" s="13">
        <f>14600/7500</f>
        <v>1.9466666666666668</v>
      </c>
      <c r="G16" s="13">
        <v>1</v>
      </c>
      <c r="H16" s="10">
        <f>J16/F16</f>
        <v>77.054794520547944</v>
      </c>
      <c r="I16" s="10">
        <f t="shared" si="12"/>
        <v>77.054794520547944</v>
      </c>
      <c r="J16" s="10">
        <v>150</v>
      </c>
      <c r="K16" s="10">
        <f t="shared" si="1"/>
        <v>150</v>
      </c>
      <c r="L16" s="10">
        <f t="shared" si="2"/>
        <v>174</v>
      </c>
      <c r="M16" s="10">
        <f t="shared" si="3"/>
        <v>174</v>
      </c>
      <c r="N16" s="10">
        <f t="shared" si="4"/>
        <v>240.1</v>
      </c>
      <c r="O16" s="10">
        <f t="shared" si="5"/>
        <v>240.1</v>
      </c>
      <c r="P16" s="10">
        <f t="shared" si="6"/>
        <v>31.099999999999998</v>
      </c>
      <c r="Q16" s="10">
        <f t="shared" si="7"/>
        <v>31.099999999999998</v>
      </c>
      <c r="R16" s="10">
        <f t="shared" si="8"/>
        <v>24</v>
      </c>
      <c r="S16" s="10">
        <f t="shared" si="9"/>
        <v>24</v>
      </c>
      <c r="T16" s="10">
        <f t="shared" si="10"/>
        <v>72.945205479452056</v>
      </c>
      <c r="U16" s="10">
        <f t="shared" si="11"/>
        <v>72.945205479452056</v>
      </c>
    </row>
    <row r="17" spans="1:25" ht="39.9" customHeight="1" x14ac:dyDescent="0.3">
      <c r="A17" s="7" t="s">
        <v>30</v>
      </c>
      <c r="B17" s="11" t="s">
        <v>83</v>
      </c>
      <c r="C17" s="12">
        <v>43837</v>
      </c>
      <c r="D17" s="13" t="s">
        <v>24</v>
      </c>
      <c r="E17" s="13"/>
      <c r="F17" s="13"/>
      <c r="G17" s="13">
        <v>2</v>
      </c>
      <c r="H17" s="10">
        <v>50</v>
      </c>
      <c r="I17" s="10">
        <f t="shared" si="12"/>
        <v>100</v>
      </c>
      <c r="J17" s="10">
        <v>150</v>
      </c>
      <c r="K17" s="10">
        <f t="shared" si="1"/>
        <v>300</v>
      </c>
      <c r="L17" s="10">
        <f t="shared" si="2"/>
        <v>174</v>
      </c>
      <c r="M17" s="10">
        <f t="shared" si="3"/>
        <v>348</v>
      </c>
      <c r="N17" s="10">
        <f t="shared" si="4"/>
        <v>240.1</v>
      </c>
      <c r="O17" s="10">
        <f t="shared" si="5"/>
        <v>480.2</v>
      </c>
      <c r="P17" s="10">
        <f t="shared" si="6"/>
        <v>31.099999999999998</v>
      </c>
      <c r="Q17" s="10">
        <f t="shared" si="7"/>
        <v>62.199999999999996</v>
      </c>
      <c r="R17" s="10">
        <f t="shared" si="8"/>
        <v>24</v>
      </c>
      <c r="S17" s="10">
        <f t="shared" si="9"/>
        <v>48</v>
      </c>
      <c r="T17" s="10">
        <f t="shared" si="10"/>
        <v>100</v>
      </c>
      <c r="U17" s="10">
        <f t="shared" si="11"/>
        <v>200</v>
      </c>
    </row>
    <row r="18" spans="1:25" ht="39.9" customHeight="1" x14ac:dyDescent="0.3">
      <c r="A18" s="22" t="s">
        <v>31</v>
      </c>
      <c r="B18" s="22" t="s">
        <v>50</v>
      </c>
      <c r="C18" s="23">
        <v>43853</v>
      </c>
      <c r="D18" s="24" t="s">
        <v>21</v>
      </c>
      <c r="E18" s="24"/>
      <c r="F18" s="24"/>
      <c r="G18" s="24">
        <v>1</v>
      </c>
      <c r="H18" s="10">
        <v>300</v>
      </c>
      <c r="I18" s="10">
        <f t="shared" si="12"/>
        <v>300</v>
      </c>
      <c r="J18" s="10">
        <v>300</v>
      </c>
      <c r="K18" s="10">
        <f t="shared" si="1"/>
        <v>300</v>
      </c>
      <c r="L18" s="10">
        <f t="shared" si="2"/>
        <v>348</v>
      </c>
      <c r="M18" s="10">
        <f t="shared" si="3"/>
        <v>348</v>
      </c>
      <c r="N18" s="10">
        <f t="shared" si="4"/>
        <v>440.2</v>
      </c>
      <c r="O18" s="10">
        <f t="shared" si="5"/>
        <v>440.2</v>
      </c>
      <c r="P18" s="10">
        <f t="shared" si="6"/>
        <v>57.199999999999996</v>
      </c>
      <c r="Q18" s="10">
        <f t="shared" si="7"/>
        <v>57.199999999999996</v>
      </c>
      <c r="R18" s="10">
        <f t="shared" si="8"/>
        <v>48</v>
      </c>
      <c r="S18" s="10">
        <f t="shared" si="9"/>
        <v>48</v>
      </c>
      <c r="T18" s="10">
        <f t="shared" si="10"/>
        <v>0</v>
      </c>
      <c r="U18" s="10">
        <f t="shared" si="11"/>
        <v>0</v>
      </c>
    </row>
    <row r="19" spans="1:25" ht="39.9" customHeight="1" x14ac:dyDescent="0.3">
      <c r="A19" s="7" t="s">
        <v>70</v>
      </c>
      <c r="B19" s="11" t="s">
        <v>84</v>
      </c>
      <c r="C19" s="12">
        <v>43837</v>
      </c>
      <c r="D19" s="13" t="s">
        <v>21</v>
      </c>
      <c r="E19" s="13" t="s">
        <v>26</v>
      </c>
      <c r="F19" s="13">
        <f>14600/7500</f>
        <v>1.9466666666666668</v>
      </c>
      <c r="G19" s="13">
        <v>1</v>
      </c>
      <c r="H19" s="10">
        <f>J19/F19</f>
        <v>205.47945205479451</v>
      </c>
      <c r="I19" s="10">
        <f t="shared" si="12"/>
        <v>205.47945205479451</v>
      </c>
      <c r="J19" s="10">
        <v>400</v>
      </c>
      <c r="K19" s="10">
        <f t="shared" si="1"/>
        <v>400</v>
      </c>
      <c r="L19" s="10">
        <f t="shared" si="2"/>
        <v>464</v>
      </c>
      <c r="M19" s="10">
        <f t="shared" si="3"/>
        <v>464</v>
      </c>
      <c r="N19" s="10">
        <f t="shared" si="4"/>
        <v>573.6</v>
      </c>
      <c r="O19" s="10">
        <f t="shared" si="5"/>
        <v>573.6</v>
      </c>
      <c r="P19" s="10">
        <f t="shared" si="6"/>
        <v>74.599999999999994</v>
      </c>
      <c r="Q19" s="10">
        <f t="shared" si="7"/>
        <v>74.599999999999994</v>
      </c>
      <c r="R19" s="10">
        <f t="shared" si="8"/>
        <v>64</v>
      </c>
      <c r="S19" s="10">
        <f t="shared" si="9"/>
        <v>64</v>
      </c>
      <c r="T19" s="10">
        <f t="shared" si="10"/>
        <v>194.52054794520552</v>
      </c>
      <c r="U19" s="10">
        <f t="shared" si="11"/>
        <v>194.52054794520552</v>
      </c>
    </row>
    <row r="20" spans="1:25" ht="39.9" customHeight="1" x14ac:dyDescent="0.3">
      <c r="A20" s="7" t="s">
        <v>71</v>
      </c>
      <c r="B20" s="11" t="s">
        <v>49</v>
      </c>
      <c r="C20" s="12">
        <v>43843</v>
      </c>
      <c r="D20" s="13" t="s">
        <v>21</v>
      </c>
      <c r="E20" s="13"/>
      <c r="F20" s="13"/>
      <c r="G20" s="13">
        <v>1</v>
      </c>
      <c r="H20" s="10">
        <v>250</v>
      </c>
      <c r="I20" s="10">
        <f t="shared" si="12"/>
        <v>250</v>
      </c>
      <c r="J20" s="10">
        <v>250</v>
      </c>
      <c r="K20" s="10">
        <f t="shared" si="1"/>
        <v>250</v>
      </c>
      <c r="L20" s="10">
        <f t="shared" si="2"/>
        <v>290</v>
      </c>
      <c r="M20" s="10">
        <f t="shared" si="3"/>
        <v>290</v>
      </c>
      <c r="N20" s="10">
        <f t="shared" si="4"/>
        <v>373.5</v>
      </c>
      <c r="O20" s="10">
        <f t="shared" si="5"/>
        <v>373.5</v>
      </c>
      <c r="P20" s="10">
        <f t="shared" si="6"/>
        <v>48.5</v>
      </c>
      <c r="Q20" s="10">
        <f t="shared" si="7"/>
        <v>48.5</v>
      </c>
      <c r="R20" s="10">
        <f t="shared" si="8"/>
        <v>40</v>
      </c>
      <c r="S20" s="10">
        <f t="shared" si="9"/>
        <v>40</v>
      </c>
      <c r="T20" s="10">
        <f t="shared" si="10"/>
        <v>0</v>
      </c>
      <c r="U20" s="10">
        <f t="shared" si="11"/>
        <v>0</v>
      </c>
    </row>
    <row r="21" spans="1:25" ht="39.9" customHeight="1" x14ac:dyDescent="0.3">
      <c r="A21" s="7" t="s">
        <v>72</v>
      </c>
      <c r="B21" s="11" t="s">
        <v>51</v>
      </c>
      <c r="C21" s="12">
        <v>43843</v>
      </c>
      <c r="D21" s="13" t="s">
        <v>21</v>
      </c>
      <c r="E21" s="13" t="s">
        <v>26</v>
      </c>
      <c r="F21" s="13">
        <f>14600/7500</f>
        <v>1.9466666666666668</v>
      </c>
      <c r="G21" s="13">
        <v>1</v>
      </c>
      <c r="H21" s="10">
        <f>J21/F21</f>
        <v>128.42465753424656</v>
      </c>
      <c r="I21" s="10">
        <f t="shared" si="12"/>
        <v>128.42465753424656</v>
      </c>
      <c r="J21" s="10">
        <v>250</v>
      </c>
      <c r="K21" s="10">
        <f t="shared" si="1"/>
        <v>250</v>
      </c>
      <c r="L21" s="10">
        <f t="shared" si="2"/>
        <v>290</v>
      </c>
      <c r="M21" s="10">
        <f t="shared" si="3"/>
        <v>290</v>
      </c>
      <c r="N21" s="10">
        <f t="shared" si="4"/>
        <v>373.5</v>
      </c>
      <c r="O21" s="10">
        <f t="shared" si="5"/>
        <v>373.5</v>
      </c>
      <c r="P21" s="10">
        <f t="shared" si="6"/>
        <v>48.5</v>
      </c>
      <c r="Q21" s="10">
        <f t="shared" si="7"/>
        <v>48.5</v>
      </c>
      <c r="R21" s="10">
        <f t="shared" si="8"/>
        <v>40</v>
      </c>
      <c r="S21" s="10">
        <f t="shared" si="9"/>
        <v>40</v>
      </c>
      <c r="T21" s="10">
        <f t="shared" si="10"/>
        <v>121.57534246575344</v>
      </c>
      <c r="U21" s="10">
        <f t="shared" si="11"/>
        <v>121.57534246575344</v>
      </c>
    </row>
    <row r="22" spans="1:25" ht="39.9" customHeight="1" x14ac:dyDescent="0.3">
      <c r="A22" s="7" t="s">
        <v>73</v>
      </c>
      <c r="B22" s="11" t="s">
        <v>74</v>
      </c>
      <c r="C22" s="12">
        <v>43843</v>
      </c>
      <c r="D22" s="13" t="s">
        <v>21</v>
      </c>
      <c r="E22" s="13"/>
      <c r="F22" s="13"/>
      <c r="G22" s="13">
        <v>2</v>
      </c>
      <c r="H22" s="10">
        <v>400</v>
      </c>
      <c r="I22" s="10">
        <f t="shared" si="12"/>
        <v>800</v>
      </c>
      <c r="J22" s="10">
        <v>400</v>
      </c>
      <c r="K22" s="10">
        <f t="shared" si="1"/>
        <v>800</v>
      </c>
      <c r="L22" s="10">
        <f t="shared" si="2"/>
        <v>464</v>
      </c>
      <c r="M22" s="10">
        <f t="shared" si="3"/>
        <v>928</v>
      </c>
      <c r="N22" s="10">
        <f t="shared" si="4"/>
        <v>573.6</v>
      </c>
      <c r="O22" s="10">
        <f t="shared" si="5"/>
        <v>1147.2</v>
      </c>
      <c r="P22" s="10">
        <f t="shared" si="6"/>
        <v>74.599999999999994</v>
      </c>
      <c r="Q22" s="10">
        <f t="shared" si="7"/>
        <v>149.19999999999999</v>
      </c>
      <c r="R22" s="10">
        <f t="shared" si="8"/>
        <v>64</v>
      </c>
      <c r="S22" s="10">
        <f t="shared" si="9"/>
        <v>128</v>
      </c>
      <c r="T22" s="10">
        <f t="shared" si="10"/>
        <v>0</v>
      </c>
      <c r="U22" s="10">
        <f t="shared" si="11"/>
        <v>0</v>
      </c>
    </row>
    <row r="23" spans="1:25" ht="39.9" customHeight="1" x14ac:dyDescent="0.3">
      <c r="A23" s="7" t="s">
        <v>75</v>
      </c>
      <c r="B23" s="7" t="s">
        <v>85</v>
      </c>
      <c r="C23" s="8">
        <v>44008</v>
      </c>
      <c r="D23" s="9" t="s">
        <v>19</v>
      </c>
      <c r="E23" s="9"/>
      <c r="F23" s="9"/>
      <c r="G23" s="9">
        <v>2</v>
      </c>
      <c r="H23" s="10">
        <v>212.5</v>
      </c>
      <c r="I23" s="10">
        <f t="shared" si="12"/>
        <v>425</v>
      </c>
      <c r="J23" s="10">
        <v>700</v>
      </c>
      <c r="K23" s="10">
        <f t="shared" si="1"/>
        <v>1400</v>
      </c>
      <c r="L23" s="10">
        <f t="shared" si="2"/>
        <v>812</v>
      </c>
      <c r="M23" s="10">
        <f t="shared" si="3"/>
        <v>1624</v>
      </c>
      <c r="N23" s="10">
        <f t="shared" si="4"/>
        <v>973.8</v>
      </c>
      <c r="O23" s="10">
        <f t="shared" si="5"/>
        <v>1947.6</v>
      </c>
      <c r="P23" s="10">
        <f t="shared" si="6"/>
        <v>126.8</v>
      </c>
      <c r="Q23" s="10">
        <f t="shared" si="7"/>
        <v>253.6</v>
      </c>
      <c r="R23" s="10">
        <f t="shared" si="8"/>
        <v>112</v>
      </c>
      <c r="S23" s="10">
        <f t="shared" si="9"/>
        <v>224</v>
      </c>
      <c r="T23" s="10">
        <f t="shared" si="10"/>
        <v>487.5</v>
      </c>
      <c r="U23" s="10">
        <f t="shared" si="11"/>
        <v>975</v>
      </c>
    </row>
    <row r="24" spans="1:25" ht="39.9" customHeight="1" x14ac:dyDescent="0.3">
      <c r="A24" s="7" t="s">
        <v>32</v>
      </c>
      <c r="B24" s="11" t="s">
        <v>52</v>
      </c>
      <c r="C24" s="12">
        <v>43837</v>
      </c>
      <c r="D24" s="13" t="s">
        <v>21</v>
      </c>
      <c r="E24" s="13" t="s">
        <v>26</v>
      </c>
      <c r="F24" s="13">
        <f>14600/7500</f>
        <v>1.9466666666666668</v>
      </c>
      <c r="G24" s="13">
        <v>1</v>
      </c>
      <c r="H24" s="10">
        <f t="shared" ref="H24:H29" si="13">J24/F24</f>
        <v>256.84931506849313</v>
      </c>
      <c r="I24" s="10">
        <f t="shared" si="12"/>
        <v>256.84931506849313</v>
      </c>
      <c r="J24" s="10">
        <v>500</v>
      </c>
      <c r="K24" s="10">
        <f t="shared" si="1"/>
        <v>500</v>
      </c>
      <c r="L24" s="10">
        <f t="shared" si="2"/>
        <v>580</v>
      </c>
      <c r="M24" s="10">
        <f t="shared" si="3"/>
        <v>580</v>
      </c>
      <c r="N24" s="10">
        <f t="shared" si="4"/>
        <v>707</v>
      </c>
      <c r="O24" s="10">
        <f t="shared" si="5"/>
        <v>707</v>
      </c>
      <c r="P24" s="10">
        <f t="shared" si="6"/>
        <v>92</v>
      </c>
      <c r="Q24" s="10">
        <f t="shared" si="7"/>
        <v>92</v>
      </c>
      <c r="R24" s="10">
        <f t="shared" si="8"/>
        <v>80</v>
      </c>
      <c r="S24" s="10">
        <f t="shared" si="9"/>
        <v>80</v>
      </c>
      <c r="T24" s="10">
        <f t="shared" si="10"/>
        <v>243.15068493150687</v>
      </c>
      <c r="U24" s="10">
        <f t="shared" si="11"/>
        <v>243.15068493150687</v>
      </c>
      <c r="Y24" s="1"/>
    </row>
    <row r="25" spans="1:25" ht="39.9" customHeight="1" x14ac:dyDescent="0.3">
      <c r="A25" s="7" t="s">
        <v>33</v>
      </c>
      <c r="B25" s="11" t="s">
        <v>53</v>
      </c>
      <c r="C25" s="12">
        <v>43837</v>
      </c>
      <c r="D25" s="13" t="s">
        <v>21</v>
      </c>
      <c r="E25" s="13" t="s">
        <v>26</v>
      </c>
      <c r="F25" s="13">
        <f>14600/7500</f>
        <v>1.9466666666666668</v>
      </c>
      <c r="G25" s="13">
        <v>1</v>
      </c>
      <c r="H25" s="10">
        <f t="shared" si="13"/>
        <v>128.42465753424656</v>
      </c>
      <c r="I25" s="10">
        <f t="shared" si="12"/>
        <v>128.42465753424656</v>
      </c>
      <c r="J25" s="10">
        <v>250</v>
      </c>
      <c r="K25" s="10">
        <f t="shared" si="1"/>
        <v>250</v>
      </c>
      <c r="L25" s="10">
        <f t="shared" si="2"/>
        <v>290</v>
      </c>
      <c r="M25" s="10">
        <f t="shared" si="3"/>
        <v>290</v>
      </c>
      <c r="N25" s="10">
        <f t="shared" si="4"/>
        <v>373.5</v>
      </c>
      <c r="O25" s="10">
        <f t="shared" si="5"/>
        <v>373.5</v>
      </c>
      <c r="P25" s="10">
        <f t="shared" si="6"/>
        <v>48.5</v>
      </c>
      <c r="Q25" s="10">
        <f t="shared" si="7"/>
        <v>48.5</v>
      </c>
      <c r="R25" s="10">
        <f t="shared" si="8"/>
        <v>40</v>
      </c>
      <c r="S25" s="10">
        <f t="shared" si="9"/>
        <v>40</v>
      </c>
      <c r="T25" s="10">
        <f t="shared" si="10"/>
        <v>121.57534246575344</v>
      </c>
      <c r="U25" s="10">
        <f t="shared" si="11"/>
        <v>121.57534246575344</v>
      </c>
    </row>
    <row r="26" spans="1:25" ht="39.9" customHeight="1" x14ac:dyDescent="0.3">
      <c r="A26" s="7" t="s">
        <v>34</v>
      </c>
      <c r="B26" s="11" t="s">
        <v>54</v>
      </c>
      <c r="C26" s="12">
        <v>43853</v>
      </c>
      <c r="D26" s="13" t="s">
        <v>21</v>
      </c>
      <c r="E26" s="13" t="s">
        <v>25</v>
      </c>
      <c r="F26" s="13">
        <f>22950/18500</f>
        <v>1.2405405405405405</v>
      </c>
      <c r="G26" s="13">
        <v>1</v>
      </c>
      <c r="H26" s="10">
        <f t="shared" si="13"/>
        <v>483.66013071895424</v>
      </c>
      <c r="I26" s="10">
        <f t="shared" si="12"/>
        <v>483.66013071895424</v>
      </c>
      <c r="J26" s="10">
        <v>600</v>
      </c>
      <c r="K26" s="10">
        <f t="shared" si="1"/>
        <v>600</v>
      </c>
      <c r="L26" s="10">
        <f t="shared" si="2"/>
        <v>696</v>
      </c>
      <c r="M26" s="10">
        <f t="shared" si="3"/>
        <v>696</v>
      </c>
      <c r="N26" s="10">
        <f t="shared" si="4"/>
        <v>840.4</v>
      </c>
      <c r="O26" s="10">
        <f t="shared" si="5"/>
        <v>840.4</v>
      </c>
      <c r="P26" s="10">
        <f t="shared" si="6"/>
        <v>109.39999999999999</v>
      </c>
      <c r="Q26" s="10">
        <f t="shared" si="7"/>
        <v>109.39999999999999</v>
      </c>
      <c r="R26" s="10">
        <f t="shared" si="8"/>
        <v>96</v>
      </c>
      <c r="S26" s="10">
        <f t="shared" si="9"/>
        <v>96</v>
      </c>
      <c r="T26" s="10">
        <f t="shared" si="10"/>
        <v>116.33986928104576</v>
      </c>
      <c r="U26" s="10">
        <f t="shared" si="11"/>
        <v>116.33986928104576</v>
      </c>
    </row>
    <row r="27" spans="1:25" ht="39.9" customHeight="1" x14ac:dyDescent="0.3">
      <c r="A27" s="7" t="s">
        <v>35</v>
      </c>
      <c r="B27" s="11" t="s">
        <v>55</v>
      </c>
      <c r="C27" s="12">
        <v>43837</v>
      </c>
      <c r="D27" s="13" t="s">
        <v>21</v>
      </c>
      <c r="E27" s="13" t="s">
        <v>26</v>
      </c>
      <c r="F27" s="13">
        <f>14600/7500</f>
        <v>1.9466666666666668</v>
      </c>
      <c r="G27" s="13">
        <v>1</v>
      </c>
      <c r="H27" s="10">
        <f t="shared" si="13"/>
        <v>128.42465753424656</v>
      </c>
      <c r="I27" s="10">
        <f t="shared" si="12"/>
        <v>128.42465753424656</v>
      </c>
      <c r="J27" s="10">
        <v>250</v>
      </c>
      <c r="K27" s="10">
        <f t="shared" si="1"/>
        <v>250</v>
      </c>
      <c r="L27" s="10">
        <f t="shared" si="2"/>
        <v>290</v>
      </c>
      <c r="M27" s="10">
        <f t="shared" si="3"/>
        <v>290</v>
      </c>
      <c r="N27" s="10">
        <f t="shared" si="4"/>
        <v>373.5</v>
      </c>
      <c r="O27" s="10">
        <f t="shared" si="5"/>
        <v>373.5</v>
      </c>
      <c r="P27" s="10">
        <f t="shared" si="6"/>
        <v>48.5</v>
      </c>
      <c r="Q27" s="10">
        <f t="shared" si="7"/>
        <v>48.5</v>
      </c>
      <c r="R27" s="10">
        <f t="shared" si="8"/>
        <v>40</v>
      </c>
      <c r="S27" s="10">
        <f t="shared" si="9"/>
        <v>40</v>
      </c>
      <c r="T27" s="10">
        <f t="shared" si="10"/>
        <v>121.57534246575344</v>
      </c>
      <c r="U27" s="10">
        <f t="shared" si="11"/>
        <v>121.57534246575344</v>
      </c>
    </row>
    <row r="28" spans="1:25" ht="39.9" customHeight="1" x14ac:dyDescent="0.3">
      <c r="A28" s="7" t="s">
        <v>36</v>
      </c>
      <c r="B28" s="11" t="s">
        <v>56</v>
      </c>
      <c r="C28" s="12">
        <v>43853</v>
      </c>
      <c r="D28" s="13" t="s">
        <v>21</v>
      </c>
      <c r="E28" s="13" t="s">
        <v>25</v>
      </c>
      <c r="F28" s="13">
        <f>22950/18500</f>
        <v>1.2405405405405405</v>
      </c>
      <c r="G28" s="13">
        <v>1</v>
      </c>
      <c r="H28" s="10">
        <f t="shared" si="13"/>
        <v>403.05010893246185</v>
      </c>
      <c r="I28" s="10">
        <f t="shared" si="12"/>
        <v>403.05010893246185</v>
      </c>
      <c r="J28" s="10">
        <v>500</v>
      </c>
      <c r="K28" s="10">
        <f t="shared" si="1"/>
        <v>500</v>
      </c>
      <c r="L28" s="10">
        <f t="shared" si="2"/>
        <v>580</v>
      </c>
      <c r="M28" s="10">
        <f t="shared" si="3"/>
        <v>580</v>
      </c>
      <c r="N28" s="10">
        <f t="shared" si="4"/>
        <v>707</v>
      </c>
      <c r="O28" s="10">
        <f t="shared" si="5"/>
        <v>707</v>
      </c>
      <c r="P28" s="10">
        <f t="shared" si="6"/>
        <v>92</v>
      </c>
      <c r="Q28" s="10">
        <f t="shared" si="7"/>
        <v>92</v>
      </c>
      <c r="R28" s="10">
        <f t="shared" si="8"/>
        <v>80</v>
      </c>
      <c r="S28" s="10">
        <f t="shared" si="9"/>
        <v>80</v>
      </c>
      <c r="T28" s="10">
        <f t="shared" si="10"/>
        <v>96.949891067538147</v>
      </c>
      <c r="U28" s="10">
        <f t="shared" si="11"/>
        <v>96.949891067538147</v>
      </c>
    </row>
    <row r="29" spans="1:25" ht="39.9" customHeight="1" x14ac:dyDescent="0.3">
      <c r="A29" s="7" t="s">
        <v>57</v>
      </c>
      <c r="B29" s="11" t="s">
        <v>58</v>
      </c>
      <c r="C29" s="12">
        <v>43853</v>
      </c>
      <c r="D29" s="13" t="s">
        <v>21</v>
      </c>
      <c r="E29" s="13" t="s">
        <v>25</v>
      </c>
      <c r="F29" s="13">
        <f>22950/18500</f>
        <v>1.2405405405405405</v>
      </c>
      <c r="G29" s="13">
        <v>1</v>
      </c>
      <c r="H29" s="10">
        <f t="shared" si="13"/>
        <v>967.32026143790847</v>
      </c>
      <c r="I29" s="10">
        <f t="shared" si="12"/>
        <v>967.32026143790847</v>
      </c>
      <c r="J29" s="10">
        <v>1200</v>
      </c>
      <c r="K29" s="10">
        <f t="shared" si="1"/>
        <v>1200</v>
      </c>
      <c r="L29" s="10">
        <f t="shared" si="2"/>
        <v>1392</v>
      </c>
      <c r="M29" s="10">
        <f t="shared" si="3"/>
        <v>1392</v>
      </c>
      <c r="N29" s="10">
        <f t="shared" si="4"/>
        <v>1640.8</v>
      </c>
      <c r="O29" s="10">
        <f t="shared" si="5"/>
        <v>1640.8</v>
      </c>
      <c r="P29" s="10">
        <f t="shared" si="6"/>
        <v>213.79999999999998</v>
      </c>
      <c r="Q29" s="10">
        <f t="shared" si="7"/>
        <v>213.79999999999998</v>
      </c>
      <c r="R29" s="10">
        <f t="shared" si="8"/>
        <v>192</v>
      </c>
      <c r="S29" s="10">
        <f t="shared" si="9"/>
        <v>192</v>
      </c>
      <c r="T29" s="10">
        <f t="shared" si="10"/>
        <v>232.67973856209153</v>
      </c>
      <c r="U29" s="10">
        <f t="shared" si="11"/>
        <v>232.67973856209153</v>
      </c>
    </row>
    <row r="30" spans="1:25" ht="39.9" customHeight="1" x14ac:dyDescent="0.3">
      <c r="A30" s="22" t="s">
        <v>59</v>
      </c>
      <c r="B30" s="22" t="s">
        <v>60</v>
      </c>
      <c r="C30" s="23">
        <v>43853</v>
      </c>
      <c r="D30" s="24" t="s">
        <v>21</v>
      </c>
      <c r="E30" s="24"/>
      <c r="F30" s="24"/>
      <c r="G30" s="24">
        <v>1</v>
      </c>
      <c r="H30" s="10">
        <v>2500</v>
      </c>
      <c r="I30" s="10">
        <f t="shared" si="12"/>
        <v>2500</v>
      </c>
      <c r="J30" s="10">
        <v>2500</v>
      </c>
      <c r="K30" s="10">
        <f t="shared" si="1"/>
        <v>2500</v>
      </c>
      <c r="L30" s="10">
        <f t="shared" si="2"/>
        <v>2900</v>
      </c>
      <c r="M30" s="10">
        <f t="shared" si="3"/>
        <v>2900</v>
      </c>
      <c r="N30" s="10">
        <f t="shared" si="4"/>
        <v>3375</v>
      </c>
      <c r="O30" s="10">
        <f t="shared" si="5"/>
        <v>3375</v>
      </c>
      <c r="P30" s="10">
        <f t="shared" si="6"/>
        <v>440</v>
      </c>
      <c r="Q30" s="10">
        <f t="shared" si="7"/>
        <v>440</v>
      </c>
      <c r="R30" s="10">
        <f t="shared" si="8"/>
        <v>400</v>
      </c>
      <c r="S30" s="10">
        <f t="shared" si="9"/>
        <v>400</v>
      </c>
      <c r="T30" s="10">
        <f t="shared" si="10"/>
        <v>0</v>
      </c>
      <c r="U30" s="10">
        <f t="shared" si="11"/>
        <v>0</v>
      </c>
    </row>
    <row r="31" spans="1:25" ht="39.9" customHeight="1" x14ac:dyDescent="0.3">
      <c r="A31" s="7" t="s">
        <v>37</v>
      </c>
      <c r="B31" s="11" t="s">
        <v>61</v>
      </c>
      <c r="C31" s="12">
        <v>43837</v>
      </c>
      <c r="D31" s="13" t="s">
        <v>21</v>
      </c>
      <c r="E31" s="13" t="s">
        <v>26</v>
      </c>
      <c r="F31" s="13">
        <f>14600/7500</f>
        <v>1.9466666666666668</v>
      </c>
      <c r="G31" s="13">
        <v>1</v>
      </c>
      <c r="H31" s="10">
        <f>J31/F31</f>
        <v>1130.1369863013699</v>
      </c>
      <c r="I31" s="10">
        <f t="shared" si="12"/>
        <v>1130.1369863013699</v>
      </c>
      <c r="J31" s="10">
        <v>2200</v>
      </c>
      <c r="K31" s="10">
        <f t="shared" si="1"/>
        <v>2200</v>
      </c>
      <c r="L31" s="10">
        <f t="shared" si="2"/>
        <v>2552</v>
      </c>
      <c r="M31" s="10">
        <f t="shared" si="3"/>
        <v>2552</v>
      </c>
      <c r="N31" s="10">
        <f t="shared" si="4"/>
        <v>2974.8</v>
      </c>
      <c r="O31" s="10">
        <f t="shared" si="5"/>
        <v>2974.8</v>
      </c>
      <c r="P31" s="10">
        <f t="shared" si="6"/>
        <v>387.8</v>
      </c>
      <c r="Q31" s="10">
        <f t="shared" si="7"/>
        <v>387.8</v>
      </c>
      <c r="R31" s="10">
        <f t="shared" si="8"/>
        <v>352</v>
      </c>
      <c r="S31" s="10">
        <f t="shared" si="9"/>
        <v>352</v>
      </c>
      <c r="T31" s="10">
        <f t="shared" si="10"/>
        <v>1069.8630136986301</v>
      </c>
      <c r="U31" s="10">
        <f t="shared" si="11"/>
        <v>1069.8630136986301</v>
      </c>
    </row>
    <row r="32" spans="1:25" ht="39.9" customHeight="1" x14ac:dyDescent="0.3">
      <c r="A32" s="7" t="s">
        <v>63</v>
      </c>
      <c r="B32" s="11" t="s">
        <v>62</v>
      </c>
      <c r="C32" s="12">
        <v>43853</v>
      </c>
      <c r="D32" s="13" t="s">
        <v>21</v>
      </c>
      <c r="E32" s="13" t="s">
        <v>25</v>
      </c>
      <c r="F32" s="13">
        <f>22950/18500</f>
        <v>1.2405405405405405</v>
      </c>
      <c r="G32" s="13">
        <v>1</v>
      </c>
      <c r="H32" s="10">
        <f>J32/F32</f>
        <v>403.05010893246185</v>
      </c>
      <c r="I32" s="10">
        <f t="shared" si="12"/>
        <v>403.05010893246185</v>
      </c>
      <c r="J32" s="10">
        <v>500</v>
      </c>
      <c r="K32" s="10">
        <f t="shared" si="1"/>
        <v>500</v>
      </c>
      <c r="L32" s="10">
        <f t="shared" si="2"/>
        <v>580</v>
      </c>
      <c r="M32" s="10">
        <f t="shared" si="3"/>
        <v>580</v>
      </c>
      <c r="N32" s="10">
        <f t="shared" si="4"/>
        <v>707</v>
      </c>
      <c r="O32" s="10">
        <f t="shared" si="5"/>
        <v>707</v>
      </c>
      <c r="P32" s="10">
        <f t="shared" si="6"/>
        <v>92</v>
      </c>
      <c r="Q32" s="10">
        <f t="shared" si="7"/>
        <v>92</v>
      </c>
      <c r="R32" s="10">
        <f t="shared" si="8"/>
        <v>80</v>
      </c>
      <c r="S32" s="10">
        <f t="shared" si="9"/>
        <v>80</v>
      </c>
      <c r="T32" s="10">
        <f t="shared" si="10"/>
        <v>96.949891067538147</v>
      </c>
      <c r="U32" s="10">
        <f t="shared" si="11"/>
        <v>96.949891067538147</v>
      </c>
    </row>
    <row r="33" spans="1:21" ht="39.9" customHeight="1" x14ac:dyDescent="0.3">
      <c r="A33" s="17"/>
      <c r="B33" s="18"/>
      <c r="C33" s="18"/>
      <c r="D33" s="19"/>
      <c r="E33" s="19"/>
      <c r="F33" s="19"/>
      <c r="G33" s="19"/>
      <c r="H33" s="20"/>
      <c r="I33" s="20">
        <f>SUM(I2:I32)</f>
        <v>37438.899380129522</v>
      </c>
      <c r="J33" s="20"/>
      <c r="K33" s="20">
        <f>SUM(K2:K32)</f>
        <v>59820</v>
      </c>
      <c r="L33" s="20"/>
      <c r="M33" s="20">
        <f>SUM(M2:M32)</f>
        <v>69391.199999999997</v>
      </c>
      <c r="N33" s="20"/>
      <c r="O33" s="20">
        <f>SUM(O2:O32)</f>
        <v>91319.88</v>
      </c>
      <c r="P33" s="20"/>
      <c r="Q33" s="20">
        <f>SUM(Q2:Q32)</f>
        <v>11848.680000000002</v>
      </c>
      <c r="R33" s="20"/>
      <c r="S33" s="20">
        <f>SUM(S2:S32)</f>
        <v>9571.2000000000007</v>
      </c>
      <c r="T33" s="20"/>
      <c r="U33" s="20">
        <f>SUM(U2:U32)</f>
        <v>22381.100619870474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2020-01-07T04:06:55Z</dcterms:created>
  <dcterms:modified xsi:type="dcterms:W3CDTF">2020-08-06T17:46:05Z</dcterms:modified>
</cp:coreProperties>
</file>