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B0A67C7-4B89-4D42-B697-224F89441730}" xr6:coauthVersionLast="45" xr6:coauthVersionMax="45" xr10:uidLastSave="{00000000-0000-0000-0000-000000000000}"/>
  <bookViews>
    <workbookView xWindow="2745" yWindow="1440" windowWidth="26055" windowHeight="14310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T3" i="2"/>
  <c r="U3" i="2" s="1"/>
  <c r="R3" i="2"/>
  <c r="S3" i="2" s="1"/>
  <c r="L3" i="2"/>
  <c r="P3" i="2" s="1"/>
  <c r="K3" i="2"/>
  <c r="I3" i="2"/>
  <c r="T2" i="2"/>
  <c r="U2" i="2" s="1"/>
  <c r="R2" i="2"/>
  <c r="S2" i="2" s="1"/>
  <c r="K2" i="2"/>
  <c r="I2" i="2"/>
  <c r="L2" i="2" l="1"/>
  <c r="M2" i="2" s="1"/>
  <c r="P2" i="2"/>
  <c r="Q2" i="2" s="1"/>
  <c r="Q3" i="2"/>
  <c r="O3" i="2"/>
  <c r="O2" i="2"/>
  <c r="R30" i="2"/>
  <c r="L30" i="2" s="1"/>
  <c r="P30" i="2" s="1"/>
  <c r="Q30" i="2" s="1"/>
  <c r="O30" i="2"/>
  <c r="K30" i="2"/>
  <c r="F30" i="2"/>
  <c r="H30" i="2" s="1"/>
  <c r="R29" i="2"/>
  <c r="S29" i="2" s="1"/>
  <c r="O29" i="2"/>
  <c r="K29" i="2"/>
  <c r="F29" i="2"/>
  <c r="H29" i="2" s="1"/>
  <c r="T28" i="2"/>
  <c r="U28" i="2" s="1"/>
  <c r="R28" i="2"/>
  <c r="L28" i="2" s="1"/>
  <c r="P28" i="2" s="1"/>
  <c r="Q28" i="2" s="1"/>
  <c r="O28" i="2"/>
  <c r="K28" i="2"/>
  <c r="I28" i="2"/>
  <c r="R27" i="2"/>
  <c r="L27" i="2" s="1"/>
  <c r="P27" i="2" s="1"/>
  <c r="Q27" i="2" s="1"/>
  <c r="O27" i="2"/>
  <c r="K27" i="2"/>
  <c r="F27" i="2"/>
  <c r="H27" i="2" s="1"/>
  <c r="I27" i="2" s="1"/>
  <c r="R26" i="2"/>
  <c r="L26" i="2" s="1"/>
  <c r="P26" i="2" s="1"/>
  <c r="Q26" i="2" s="1"/>
  <c r="O26" i="2"/>
  <c r="K26" i="2"/>
  <c r="F26" i="2"/>
  <c r="H26" i="2" s="1"/>
  <c r="T26" i="2" s="1"/>
  <c r="U26" i="2" s="1"/>
  <c r="R25" i="2"/>
  <c r="S25" i="2" s="1"/>
  <c r="O25" i="2"/>
  <c r="K25" i="2"/>
  <c r="F25" i="2"/>
  <c r="H25" i="2" s="1"/>
  <c r="R24" i="2"/>
  <c r="L24" i="2" s="1"/>
  <c r="P24" i="2" s="1"/>
  <c r="Q24" i="2" s="1"/>
  <c r="O24" i="2"/>
  <c r="K24" i="2"/>
  <c r="F24" i="2"/>
  <c r="H24" i="2" s="1"/>
  <c r="T24" i="2" s="1"/>
  <c r="U24" i="2" s="1"/>
  <c r="S23" i="2"/>
  <c r="R23" i="2"/>
  <c r="O23" i="2"/>
  <c r="L23" i="2"/>
  <c r="P23" i="2" s="1"/>
  <c r="Q23" i="2" s="1"/>
  <c r="K23" i="2"/>
  <c r="F23" i="2"/>
  <c r="H23" i="2" s="1"/>
  <c r="R22" i="2"/>
  <c r="L22" i="2" s="1"/>
  <c r="P22" i="2" s="1"/>
  <c r="Q22" i="2" s="1"/>
  <c r="O22" i="2"/>
  <c r="K22" i="2"/>
  <c r="F22" i="2"/>
  <c r="H22" i="2" s="1"/>
  <c r="T22" i="2" s="1"/>
  <c r="U22" i="2" s="1"/>
  <c r="T21" i="2"/>
  <c r="U21" i="2" s="1"/>
  <c r="R21" i="2"/>
  <c r="S21" i="2" s="1"/>
  <c r="O21" i="2"/>
  <c r="K21" i="2"/>
  <c r="I21" i="2"/>
  <c r="T20" i="2"/>
  <c r="U20" i="2" s="1"/>
  <c r="R20" i="2"/>
  <c r="S20" i="2" s="1"/>
  <c r="O20" i="2"/>
  <c r="K20" i="2"/>
  <c r="I20" i="2"/>
  <c r="R19" i="2"/>
  <c r="S19" i="2" s="1"/>
  <c r="O19" i="2"/>
  <c r="K19" i="2"/>
  <c r="F19" i="2"/>
  <c r="H19" i="2" s="1"/>
  <c r="T19" i="2" s="1"/>
  <c r="U19" i="2" s="1"/>
  <c r="T18" i="2"/>
  <c r="U18" i="2" s="1"/>
  <c r="R18" i="2"/>
  <c r="L18" i="2" s="1"/>
  <c r="P18" i="2" s="1"/>
  <c r="Q18" i="2" s="1"/>
  <c r="O18" i="2"/>
  <c r="K18" i="2"/>
  <c r="I18" i="2"/>
  <c r="R17" i="2"/>
  <c r="S17" i="2" s="1"/>
  <c r="O17" i="2"/>
  <c r="L17" i="2"/>
  <c r="P17" i="2" s="1"/>
  <c r="Q17" i="2" s="1"/>
  <c r="K17" i="2"/>
  <c r="F17" i="2"/>
  <c r="H17" i="2" s="1"/>
  <c r="T16" i="2"/>
  <c r="U16" i="2" s="1"/>
  <c r="R16" i="2"/>
  <c r="L16" i="2" s="1"/>
  <c r="P16" i="2" s="1"/>
  <c r="Q16" i="2" s="1"/>
  <c r="O16" i="2"/>
  <c r="K16" i="2"/>
  <c r="I16" i="2"/>
  <c r="T15" i="2"/>
  <c r="U15" i="2" s="1"/>
  <c r="R15" i="2"/>
  <c r="L15" i="2" s="1"/>
  <c r="P15" i="2" s="1"/>
  <c r="Q15" i="2" s="1"/>
  <c r="O15" i="2"/>
  <c r="K15" i="2"/>
  <c r="I15" i="2"/>
  <c r="R14" i="2"/>
  <c r="S14" i="2" s="1"/>
  <c r="O14" i="2"/>
  <c r="K14" i="2"/>
  <c r="F14" i="2"/>
  <c r="H14" i="2" s="1"/>
  <c r="R13" i="2"/>
  <c r="L13" i="2" s="1"/>
  <c r="P13" i="2" s="1"/>
  <c r="Q13" i="2" s="1"/>
  <c r="O13" i="2"/>
  <c r="K13" i="2"/>
  <c r="F13" i="2"/>
  <c r="H13" i="2" s="1"/>
  <c r="U12" i="2"/>
  <c r="T12" i="2"/>
  <c r="R12" i="2"/>
  <c r="S12" i="2" s="1"/>
  <c r="O12" i="2"/>
  <c r="L12" i="2"/>
  <c r="P12" i="2" s="1"/>
  <c r="Q12" i="2" s="1"/>
  <c r="K12" i="2"/>
  <c r="I12" i="2"/>
  <c r="T11" i="2"/>
  <c r="U11" i="2" s="1"/>
  <c r="S11" i="2"/>
  <c r="R11" i="2"/>
  <c r="O11" i="2"/>
  <c r="L11" i="2"/>
  <c r="P11" i="2" s="1"/>
  <c r="Q11" i="2" s="1"/>
  <c r="K11" i="2"/>
  <c r="I11" i="2"/>
  <c r="R10" i="2"/>
  <c r="L10" i="2" s="1"/>
  <c r="P10" i="2" s="1"/>
  <c r="Q10" i="2" s="1"/>
  <c r="O10" i="2"/>
  <c r="K10" i="2"/>
  <c r="F10" i="2"/>
  <c r="H10" i="2" s="1"/>
  <c r="R9" i="2"/>
  <c r="S9" i="2" s="1"/>
  <c r="O9" i="2"/>
  <c r="K9" i="2"/>
  <c r="F9" i="2"/>
  <c r="H9" i="2" s="1"/>
  <c r="T8" i="2"/>
  <c r="U8" i="2" s="1"/>
  <c r="R8" i="2"/>
  <c r="L8" i="2" s="1"/>
  <c r="P8" i="2" s="1"/>
  <c r="Q8" i="2" s="1"/>
  <c r="O8" i="2"/>
  <c r="K8" i="2"/>
  <c r="R7" i="2"/>
  <c r="L7" i="2" s="1"/>
  <c r="P7" i="2" s="1"/>
  <c r="Q7" i="2" s="1"/>
  <c r="O7" i="2"/>
  <c r="K7" i="2"/>
  <c r="F7" i="2"/>
  <c r="H7" i="2" s="1"/>
  <c r="T7" i="2" s="1"/>
  <c r="U7" i="2" s="1"/>
  <c r="T6" i="2"/>
  <c r="U6" i="2" s="1"/>
  <c r="R6" i="2"/>
  <c r="S6" i="2" s="1"/>
  <c r="O6" i="2"/>
  <c r="K6" i="2"/>
  <c r="I6" i="2"/>
  <c r="T5" i="2"/>
  <c r="U5" i="2" s="1"/>
  <c r="R5" i="2"/>
  <c r="L5" i="2" s="1"/>
  <c r="P5" i="2" s="1"/>
  <c r="Q5" i="2" s="1"/>
  <c r="O5" i="2"/>
  <c r="K5" i="2"/>
  <c r="I5" i="2"/>
  <c r="T4" i="2"/>
  <c r="U4" i="2" s="1"/>
  <c r="R4" i="2"/>
  <c r="L4" i="2" s="1"/>
  <c r="P4" i="2" s="1"/>
  <c r="Q4" i="2" s="1"/>
  <c r="O4" i="2"/>
  <c r="K4" i="2"/>
  <c r="I4" i="2"/>
  <c r="L19" i="2" l="1"/>
  <c r="P19" i="2" s="1"/>
  <c r="Q19" i="2" s="1"/>
  <c r="L25" i="2"/>
  <c r="P25" i="2" s="1"/>
  <c r="Q25" i="2" s="1"/>
  <c r="S22" i="2"/>
  <c r="L29" i="2"/>
  <c r="P29" i="2" s="1"/>
  <c r="Q29" i="2" s="1"/>
  <c r="T25" i="2"/>
  <c r="U25" i="2" s="1"/>
  <c r="I25" i="2"/>
  <c r="I23" i="2"/>
  <c r="T23" i="2"/>
  <c r="U23" i="2" s="1"/>
  <c r="S4" i="2"/>
  <c r="L6" i="2"/>
  <c r="P6" i="2" s="1"/>
  <c r="Q6" i="2" s="1"/>
  <c r="L21" i="2"/>
  <c r="P21" i="2" s="1"/>
  <c r="Q21" i="2" s="1"/>
  <c r="S26" i="2"/>
  <c r="S27" i="2"/>
  <c r="S7" i="2"/>
  <c r="L9" i="2"/>
  <c r="P9" i="2" s="1"/>
  <c r="Q9" i="2" s="1"/>
  <c r="L20" i="2"/>
  <c r="P20" i="2" s="1"/>
  <c r="Q20" i="2" s="1"/>
  <c r="S24" i="2"/>
  <c r="T27" i="2"/>
  <c r="U27" i="2" s="1"/>
  <c r="S15" i="2"/>
  <c r="L14" i="2"/>
  <c r="P14" i="2" s="1"/>
  <c r="Q14" i="2" s="1"/>
  <c r="S18" i="2"/>
  <c r="T13" i="2"/>
  <c r="U13" i="2" s="1"/>
  <c r="I13" i="2"/>
  <c r="T14" i="2"/>
  <c r="U14" i="2" s="1"/>
  <c r="I14" i="2"/>
  <c r="T10" i="2"/>
  <c r="U10" i="2" s="1"/>
  <c r="I10" i="2"/>
  <c r="T17" i="2"/>
  <c r="U17" i="2" s="1"/>
  <c r="I17" i="2"/>
  <c r="T9" i="2"/>
  <c r="U9" i="2" s="1"/>
  <c r="I9" i="2"/>
  <c r="T30" i="2"/>
  <c r="U30" i="2" s="1"/>
  <c r="I30" i="2"/>
  <c r="T29" i="2"/>
  <c r="U29" i="2" s="1"/>
  <c r="I29" i="2"/>
  <c r="I7" i="2"/>
  <c r="S8" i="2"/>
  <c r="S10" i="2"/>
  <c r="S13" i="2"/>
  <c r="S16" i="2"/>
  <c r="S28" i="2"/>
  <c r="S30" i="2"/>
  <c r="S5" i="2"/>
  <c r="I19" i="2"/>
  <c r="I22" i="2"/>
  <c r="I24" i="2"/>
  <c r="I26" i="2"/>
</calcChain>
</file>

<file path=xl/sharedStrings.xml><?xml version="1.0" encoding="utf-8"?>
<sst xmlns="http://schemas.openxmlformats.org/spreadsheetml/2006/main" count="180" uniqueCount="125">
  <si>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</si>
  <si>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</si>
  <si>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</si>
  <si>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</si>
  <si>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</si>
  <si>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</si>
  <si>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</si>
  <si>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</si>
  <si>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</si>
  <si>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</si>
  <si>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</si>
  <si>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</si>
  <si>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</si>
  <si>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</si>
  <si>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</si>
  <si>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</si>
  <si>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</si>
  <si>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</si>
  <si>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</si>
  <si>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</si>
  <si>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</si>
  <si>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</si>
  <si>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</si>
  <si>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</si>
  <si>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</si>
  <si>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</si>
  <si>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</si>
  <si>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ADAPTADOR DE CALIPER A 203mm</t>
  </si>
  <si>
    <t>SEMINUEVO</t>
  </si>
  <si>
    <t>ASIENTO WTB ROCKET</t>
  </si>
  <si>
    <t>TALLA 125mm - PARA MUJER - USADO</t>
  </si>
  <si>
    <t>USADO</t>
  </si>
  <si>
    <t>BICI FUJI ABSOLUTE</t>
  </si>
  <si>
    <t>BICI PARA CIUDAD - LLANTAS NUEVAS 700x38 - TALLA S - FRENOS DE DISCO TEKTRO - TRANSMISION 3x8 - CAMBIOS DE GATILLO - RECIEN ALINEADA - SEMINUEVA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</si>
  <si>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</si>
  <si>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</si>
  <si>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BUFF</t>
  </si>
  <si>
    <t>BANDANA MULTIFUNCIONAL - VARIOS MODELOS Y COLORES - ABSORBENTE - FACIL DE LAVAR - NUEVOS</t>
  </si>
  <si>
    <t>NUEVO</t>
  </si>
  <si>
    <t>CRANK SHIMANO DEORE</t>
  </si>
  <si>
    <t>CRANK DE 3 PLATOS - BOTTOM BRACKET NUEVO - PLATO 2 NUEVO - EJE HUECO - 104 CBD - USADO</t>
  </si>
  <si>
    <t>CAMBER 29"</t>
  </si>
  <si>
    <t>DESVIADOR DELANTERO SHIMANO RUTA</t>
  </si>
  <si>
    <t>PARA 3 PLATOS DE RUTA - PARA TIRON DE CABLE DEBAJO DEL CUADRO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</si>
  <si>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</si>
  <si>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</si>
  <si>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</si>
  <si>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</si>
  <si>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</si>
  <si>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</si>
  <si>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</si>
  <si>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</si>
  <si>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</si>
  <si>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</si>
  <si>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</si>
  <si>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GRIPS LIZARD</t>
  </si>
  <si>
    <t>DOBLE TORNILLO DE SUJECIÓN - USADO</t>
  </si>
  <si>
    <t>GUANTES BELL CORTO</t>
  </si>
  <si>
    <t>ACOLCHONADOS EN PALMAS - TALLA S/M - NUEVOS</t>
  </si>
  <si>
    <t>LLANTA 29" GROUND</t>
  </si>
  <si>
    <t>80% DE VIDA - MEDIDAS 2.2x29" - USADO</t>
  </si>
  <si>
    <t>LLANTA 26" CST</t>
  </si>
  <si>
    <t>95% DE VIDA - MEDIDAS 2.25x26" - SEMINUEVA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</si>
  <si>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</si>
  <si>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</si>
  <si>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</si>
  <si>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</si>
  <si>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</si>
  <si>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</si>
  <si>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</si>
  <si>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</si>
  <si>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</si>
  <si>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</si>
  <si>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</si>
  <si>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</si>
  <si>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</si>
  <si>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</si>
  <si>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>POTENCIA FUJI</t>
  </si>
  <si>
    <t>ALTURA REGULABLE - PARA MANUBRIO 25.4mm - 15cm DE LARGO - USADO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</si>
  <si>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</si>
  <si>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</si>
  <si>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</si>
  <si>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</si>
  <si>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</si>
  <si>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</si>
  <si>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</si>
  <si>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</si>
  <si>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</si>
  <si>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</si>
  <si>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</si>
  <si>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</si>
  <si>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</si>
  <si>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</si>
  <si>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</si>
  <si>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</si>
  <si>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</si>
  <si>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102.83333333333333</t>
  </si>
  <si>
    <t>1</t>
  </si>
  <si>
    <t>12</t>
  </si>
  <si>
    <t>12.0</t>
  </si>
  <si>
    <t>1234</t>
  </si>
  <si>
    <t>1234.0</t>
  </si>
  <si>
    <t>1431.44</t>
  </si>
  <si>
    <t>MANUBRIO CANNONDALE</t>
  </si>
  <si>
    <t xml:space="preserve">FIBRA DE CARBONO-72CM </t>
  </si>
  <si>
    <t>Usado</t>
  </si>
  <si>
    <t>KONA</t>
  </si>
  <si>
    <t>1.5</t>
  </si>
  <si>
    <t>200.0</t>
  </si>
  <si>
    <t>300</t>
  </si>
  <si>
    <t>CANNONDALE</t>
  </si>
  <si>
    <t>ROJA</t>
  </si>
  <si>
    <t>Seminuevo</t>
  </si>
  <si>
    <t>1.6</t>
  </si>
  <si>
    <t>5000</t>
  </si>
  <si>
    <t>5000.0</t>
  </si>
  <si>
    <t>8000</t>
  </si>
  <si>
    <t>8000.0</t>
  </si>
  <si>
    <t>9280.0</t>
  </si>
  <si>
    <t>AZUL</t>
  </si>
  <si>
    <t>20000</t>
  </si>
  <si>
    <t>20000.0</t>
  </si>
  <si>
    <t>30000</t>
  </si>
  <si>
    <t>30000.0</t>
  </si>
  <si>
    <t>34800.0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</si>
</sst>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56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2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8" borderId="7" xfId="0" applyBorder="true" applyFill="true" applyFont="true">
      <alignment horizontal="center" vertical="center"/>
    </xf>
    <xf numFmtId="0" fontId="7" fillId="8" borderId="7" xfId="0" applyBorder="true" applyFill="true" applyFont="true">
      <alignment horizontal="center" vertical="center"/>
    </xf>
    <xf numFmtId="0" fontId="8" fillId="8" borderId="7" xfId="0" applyBorder="true" applyFill="true" applyFont="true">
      <alignment horizontal="center" vertical="center"/>
    </xf>
    <xf numFmtId="0" fontId="9" fillId="8" borderId="7" xfId="0" applyBorder="true" applyFill="true" applyFont="true">
      <alignment horizontal="center" vertical="center"/>
    </xf>
    <xf numFmtId="0" fontId="10" fillId="8" borderId="7" xfId="0" applyBorder="true" applyFill="true" applyFont="true">
      <alignment horizontal="center" vertical="center"/>
    </xf>
    <xf numFmtId="0" fontId="11" fillId="8" borderId="7" xfId="0" applyBorder="true" applyFill="true" applyFont="true">
      <alignment horizontal="center" vertical="center"/>
    </xf>
    <xf numFmtId="0" fontId="12" fillId="8" borderId="7" xfId="0" applyBorder="true" applyFill="true" applyFont="true">
      <alignment horizontal="center" vertical="center"/>
    </xf>
    <xf numFmtId="0" fontId="13" fillId="8" borderId="7" xfId="0" applyBorder="true" applyFill="true" applyFont="true">
      <alignment horizontal="center" vertical="center"/>
    </xf>
    <xf numFmtId="0" fontId="14" fillId="8" borderId="7" xfId="0" applyBorder="true" applyFill="true" applyFont="true">
      <alignment horizontal="center" vertical="center"/>
    </xf>
    <xf numFmtId="0" fontId="15" fillId="8" borderId="7" xfId="0" applyBorder="true" applyFill="true" applyFont="true">
      <alignment horizontal="center" vertical="center"/>
    </xf>
    <xf numFmtId="0" fontId="16" fillId="8" borderId="7" xfId="0" applyBorder="true" applyFill="true" applyFont="true">
      <alignment horizontal="center" vertical="center"/>
    </xf>
    <xf numFmtId="0" fontId="17" fillId="8" borderId="7" xfId="0" applyBorder="true" applyFill="true" applyFont="true">
      <alignment horizontal="center" vertical="center"/>
    </xf>
    <xf numFmtId="0" fontId="18" fillId="8" borderId="7" xfId="0" applyBorder="true" applyFill="true" applyFont="true">
      <alignment horizontal="center" vertical="center"/>
    </xf>
    <xf numFmtId="0" fontId="19" fillId="8" borderId="7" xfId="0" applyBorder="true" applyFill="true" applyFont="true">
      <alignment horizontal="center" vertical="center"/>
    </xf>
    <xf numFmtId="0" fontId="20" fillId="8" borderId="7" xfId="0" applyBorder="true" applyFill="true" applyFont="true">
      <alignment horizontal="center" vertical="center"/>
    </xf>
    <xf numFmtId="165" fontId="21" fillId="8" borderId="7" xfId="0" applyNumberFormat="true" applyBorder="true" applyFill="true" applyFont="true">
      <alignment horizontal="center" vertical="center"/>
    </xf>
    <xf numFmtId="0" fontId="22" fillId="8" borderId="7" xfId="0" applyBorder="true" applyFill="true" applyFont="true">
      <alignment horizontal="center" vertical="center"/>
    </xf>
    <xf numFmtId="165" fontId="23" fillId="8" borderId="7" xfId="0" applyNumberFormat="true" applyBorder="true" applyFill="true" applyFont="true">
      <alignment horizontal="center" vertical="center"/>
    </xf>
    <xf numFmtId="165" fontId="24" fillId="8" borderId="7" xfId="0" applyNumberFormat="true" applyBorder="true" applyFill="true" applyFont="true">
      <alignment horizontal="center" vertical="center"/>
    </xf>
    <xf numFmtId="165" fontId="25" fillId="8" borderId="7" xfId="0" applyNumberFormat="true" applyBorder="true" applyFill="true" applyFont="true">
      <alignment horizontal="center" vertical="center"/>
    </xf>
    <xf numFmtId="165" fontId="26" fillId="8" borderId="7" xfId="0" applyNumberFormat="true" applyBorder="true" applyFill="true" applyFont="true">
      <alignment horizontal="center" vertical="center"/>
    </xf>
    <xf numFmtId="165" fontId="27" fillId="8" borderId="7" xfId="0" applyNumberFormat="true" applyBorder="true" applyFill="true" applyFont="true">
      <alignment horizontal="center" vertical="center"/>
    </xf>
    <xf numFmtId="165" fontId="28" fillId="8" borderId="7" xfId="0" applyNumberFormat="true" applyBorder="true" applyFill="true" applyFont="true">
      <alignment horizontal="center" vertical="center"/>
    </xf>
    <xf numFmtId="165" fontId="29" fillId="8" borderId="7" xfId="0" applyNumberFormat="true" applyBorder="true" applyFill="true" applyFont="true">
      <alignment horizontal="center" vertical="center"/>
    </xf>
    <xf numFmtId="165" fontId="30" fillId="8" borderId="7" xfId="0" applyNumberFormat="true" applyBorder="true" applyFill="true" applyFont="true">
      <alignment horizontal="center" vertical="center"/>
    </xf>
    <xf numFmtId="165" fontId="31" fillId="8" borderId="7" xfId="0" applyNumberFormat="true" applyBorder="true" applyFill="true" applyFont="true">
      <alignment horizontal="center" vertical="center"/>
    </xf>
    <xf numFmtId="165" fontId="32" fillId="8" borderId="7" xfId="0" applyNumberFormat="true" applyBorder="true" applyFill="true" applyFont="true">
      <alignment horizontal="center" vertical="center"/>
    </xf>
    <xf numFmtId="165" fontId="33" fillId="8" borderId="7" xfId="0" applyNumberFormat="true" applyBorder="true" applyFill="true" applyFont="true">
      <alignment horizontal="center" vertical="center"/>
    </xf>
    <xf numFmtId="165" fontId="34" fillId="8" borderId="7" xfId="0" applyNumberFormat="true" applyBorder="true" applyFill="true" applyFont="true">
      <alignment horizontal="center" vertical="center"/>
    </xf>
    <xf numFmtId="165" fontId="35" fillId="8" borderId="7" xfId="0" applyNumberFormat="true" applyBorder="true" applyFill="true" applyFont="true">
      <alignment horizontal="center" vertical="center"/>
    </xf>
    <xf numFmtId="165" fontId="36" fillId="8" borderId="7" xfId="0" applyNumberFormat="true" applyBorder="true" applyFill="true" applyFont="true">
      <alignment horizontal="center" vertical="center"/>
    </xf>
    <xf numFmtId="165" fontId="37" fillId="10" borderId="7" xfId="0" applyNumberFormat="true" applyBorder="true" applyFill="true" applyFont="true">
      <alignment horizontal="center" vertical="center"/>
    </xf>
    <xf numFmtId="165" fontId="38" fillId="10" borderId="7" xfId="0" applyNumberFormat="true" applyBorder="true" applyFill="true" applyFont="true">
      <alignment horizontal="center" vertical="center"/>
    </xf>
    <xf numFmtId="165" fontId="39" fillId="10" borderId="7" xfId="0" applyNumberFormat="true" applyBorder="true" applyFill="true" applyFont="true">
      <alignment horizontal="center" vertical="center"/>
    </xf>
    <xf numFmtId="165" fontId="40" fillId="10" borderId="7" xfId="0" applyNumberFormat="true" applyBorder="true" applyFill="true" applyFont="true">
      <alignment horizontal="center" vertical="center"/>
    </xf>
    <xf numFmtId="165" fontId="41" fillId="10" borderId="7" xfId="0" applyNumberFormat="true" applyBorder="true" applyFill="true" applyFont="true">
      <alignment horizontal="center" vertical="center"/>
    </xf>
    <xf numFmtId="165" fontId="42" fillId="10" borderId="7" xfId="0" applyNumberFormat="true" applyBorder="true" applyFill="true" applyFont="true">
      <alignment horizontal="center" vertical="center"/>
    </xf>
    <xf numFmtId="165" fontId="43" fillId="10" borderId="7" xfId="0" applyNumberFormat="true" applyBorder="true" applyFill="true" applyFont="true">
      <alignment horizontal="center" vertical="center"/>
    </xf>
    <xf numFmtId="0" fontId="44" fillId="8" borderId="7" xfId="0" applyBorder="true" applyFill="true" applyFont="true">
      <alignment horizontal="center" vertical="center"/>
    </xf>
    <xf numFmtId="0" fontId="45" fillId="8" borderId="7" xfId="0" applyBorder="true" applyFill="true" applyFont="true">
      <alignment horizontal="center" vertical="center"/>
    </xf>
    <xf numFmtId="0" fontId="46" fillId="8" borderId="7" xfId="0" applyBorder="true" applyFill="true" applyFont="true">
      <alignment horizontal="center" vertical="center"/>
    </xf>
    <xf numFmtId="0" fontId="47" fillId="8" borderId="7" xfId="0" applyBorder="true" applyFill="true" applyFont="true">
      <alignment horizontal="center" vertical="center"/>
    </xf>
    <xf numFmtId="0" fontId="48" fillId="8" borderId="7" xfId="0" applyBorder="true" applyFill="true" applyFont="true">
      <alignment horizontal="center" vertical="center"/>
    </xf>
    <xf numFmtId="0" fontId="49" fillId="8" borderId="7" xfId="0" applyBorder="true" applyFill="true" applyFont="true">
      <alignment horizontal="center" vertical="center"/>
    </xf>
    <xf numFmtId="0" fontId="50" fillId="8" borderId="7" xfId="0" applyBorder="true" applyFill="true" applyFont="true">
      <alignment horizontal="center" vertical="center"/>
    </xf>
    <xf numFmtId="0" fontId="51" fillId="8" borderId="7" xfId="0" applyBorder="true" applyFill="true" applyFont="true">
      <alignment horizontal="center" vertical="center"/>
    </xf>
    <xf numFmtId="0" fontId="52" fillId="8" borderId="7" xfId="0" applyBorder="true" applyFill="true" applyFont="true">
      <alignment horizontal="center" vertical="center"/>
    </xf>
    <xf numFmtId="0" fontId="53" fillId="8" borderId="7" xfId="0" applyBorder="true" applyFill="true" applyFont="true">
      <alignment horizontal="center" vertical="center"/>
    </xf>
    <xf numFmtId="0" fontId="54" fillId="8" borderId="7" xfId="0" applyBorder="true" applyFill="true" applyFont="true">
      <alignment horizontal="center" vertical="center"/>
    </xf>
    <xf numFmtId="0" fontId="55" fillId="8" borderId="7" xfId="0" applyBorder="true" applyFill="true" applyFont="true">
      <alignment horizontal="center" vertical="center"/>
    </xf>
    <xf numFmtId="165" fontId="56" fillId="8" borderId="7" xfId="0" applyNumberFormat="true" applyBorder="true" applyFill="true" applyFont="true">
      <alignment horizontal="center" vertical="center"/>
    </xf>
    <xf numFmtId="0" fontId="57" fillId="8" borderId="7" xfId="0" applyBorder="true" applyFill="true" applyFont="true">
      <alignment horizontal="center" vertical="center"/>
    </xf>
    <xf numFmtId="165" fontId="58" fillId="8" borderId="7" xfId="0" applyNumberFormat="true" applyBorder="true" applyFill="true" applyFont="true">
      <alignment horizontal="center" vertical="center"/>
    </xf>
    <xf numFmtId="165" fontId="59" fillId="8" borderId="7" xfId="0" applyNumberFormat="true" applyBorder="true" applyFill="true" applyFont="true">
      <alignment horizontal="center" vertical="center"/>
    </xf>
    <xf numFmtId="165" fontId="60" fillId="8" borderId="7" xfId="0" applyNumberFormat="true" applyBorder="true" applyFill="true" applyFont="true">
      <alignment horizontal="center" vertical="center"/>
    </xf>
    <xf numFmtId="165" fontId="61" fillId="8" borderId="7" xfId="0" applyNumberFormat="true" applyBorder="true" applyFill="true" applyFont="true">
      <alignment horizontal="center" vertical="center"/>
    </xf>
    <xf numFmtId="165" fontId="62" fillId="8" borderId="7" xfId="0" applyNumberFormat="true" applyBorder="true" applyFill="true" applyFont="true">
      <alignment horizontal="center" vertical="center"/>
    </xf>
    <xf numFmtId="165" fontId="63" fillId="8" borderId="7" xfId="0" applyNumberFormat="true" applyBorder="true" applyFill="true" applyFont="true">
      <alignment horizontal="center" vertical="center"/>
    </xf>
    <xf numFmtId="165" fontId="64" fillId="8" borderId="7" xfId="0" applyNumberFormat="true" applyBorder="true" applyFill="true" applyFont="true">
      <alignment horizontal="center" vertical="center"/>
    </xf>
    <xf numFmtId="165" fontId="65" fillId="8" borderId="7" xfId="0" applyNumberFormat="true" applyBorder="true" applyFill="true" applyFont="true">
      <alignment horizontal="center" vertical="center"/>
    </xf>
    <xf numFmtId="165" fontId="66" fillId="8" borderId="7" xfId="0" applyNumberFormat="true" applyBorder="true" applyFill="true" applyFont="true">
      <alignment horizontal="center" vertical="center"/>
    </xf>
    <xf numFmtId="165" fontId="67" fillId="8" borderId="7" xfId="0" applyNumberFormat="true" applyBorder="true" applyFill="true" applyFont="true">
      <alignment horizontal="center" vertical="center"/>
    </xf>
    <xf numFmtId="165" fontId="68" fillId="8" borderId="7" xfId="0" applyNumberFormat="true" applyBorder="true" applyFill="true" applyFont="true">
      <alignment horizontal="center" vertical="center"/>
    </xf>
    <xf numFmtId="165" fontId="69" fillId="8" borderId="7" xfId="0" applyNumberFormat="true" applyBorder="true" applyFill="true" applyFont="true">
      <alignment horizontal="center" vertical="center"/>
    </xf>
    <xf numFmtId="165" fontId="70" fillId="8" borderId="7" xfId="0" applyNumberFormat="true" applyBorder="true" applyFill="true" applyFont="true">
      <alignment horizontal="center" vertical="center"/>
    </xf>
    <xf numFmtId="165" fontId="71" fillId="8" borderId="7" xfId="0" applyNumberFormat="true" applyBorder="true" applyFill="true" applyFont="true">
      <alignment horizontal="center" vertical="center"/>
    </xf>
    <xf numFmtId="165" fontId="72" fillId="10" borderId="7" xfId="0" applyNumberFormat="true" applyBorder="true" applyFill="true" applyFont="true">
      <alignment horizontal="center" vertical="center"/>
    </xf>
    <xf numFmtId="165" fontId="73" fillId="10" borderId="7" xfId="0" applyNumberFormat="true" applyBorder="true" applyFill="true" applyFont="true">
      <alignment horizontal="center" vertical="center"/>
    </xf>
    <xf numFmtId="165" fontId="74" fillId="10" borderId="7" xfId="0" applyNumberFormat="true" applyBorder="true" applyFill="true" applyFont="true">
      <alignment horizontal="center" vertical="center"/>
    </xf>
    <xf numFmtId="165" fontId="75" fillId="10" borderId="7" xfId="0" applyNumberFormat="true" applyBorder="true" applyFill="true" applyFont="true">
      <alignment horizontal="center" vertical="center"/>
    </xf>
    <xf numFmtId="165" fontId="76" fillId="10" borderId="7" xfId="0" applyNumberFormat="true" applyBorder="true" applyFill="true" applyFont="true">
      <alignment horizontal="center" vertical="center"/>
    </xf>
    <xf numFmtId="165" fontId="77" fillId="10" borderId="7" xfId="0" applyNumberFormat="true" applyBorder="true" applyFill="true" applyFont="true">
      <alignment horizontal="center" vertical="center"/>
    </xf>
    <xf numFmtId="165" fontId="78" fillId="10" borderId="7" xfId="0" applyNumberFormat="true" applyBorder="true" applyFill="true" applyFont="true">
      <alignment horizontal="center" vertical="center"/>
    </xf>
    <xf numFmtId="0" fontId="79" fillId="8" borderId="7" xfId="0" applyBorder="true" applyFill="true" applyFont="true">
      <alignment horizontal="center" vertical="center"/>
    </xf>
    <xf numFmtId="0" fontId="80" fillId="8" borderId="7" xfId="0" applyBorder="true" applyFill="true" applyFont="true">
      <alignment horizontal="center" vertical="center"/>
    </xf>
    <xf numFmtId="0" fontId="81" fillId="8" borderId="7" xfId="0" applyBorder="true" applyFill="true" applyFont="true">
      <alignment horizontal="center" vertical="center"/>
    </xf>
    <xf numFmtId="0" fontId="82" fillId="8" borderId="7" xfId="0" applyBorder="true" applyFill="true" applyFont="true">
      <alignment horizontal="center" vertical="center"/>
    </xf>
    <xf numFmtId="0" fontId="83" fillId="8" borderId="7" xfId="0" applyBorder="true" applyFill="true" applyFont="true">
      <alignment horizontal="center" vertical="center"/>
    </xf>
    <xf numFmtId="0" fontId="84" fillId="8" borderId="7" xfId="0" applyBorder="true" applyFill="true" applyFont="true">
      <alignment horizontal="center" vertical="center"/>
    </xf>
    <xf numFmtId="0" fontId="85" fillId="8" borderId="7" xfId="0" applyBorder="true" applyFill="true" applyFont="true">
      <alignment horizontal="center" vertical="center"/>
    </xf>
    <xf numFmtId="0" fontId="86" fillId="8" borderId="7" xfId="0" applyBorder="true" applyFill="true" applyFont="true">
      <alignment horizontal="center" vertical="center"/>
    </xf>
    <xf numFmtId="0" fontId="87" fillId="8" borderId="7" xfId="0" applyBorder="true" applyFill="true" applyFont="true">
      <alignment horizontal="center" vertical="center"/>
    </xf>
    <xf numFmtId="0" fontId="88" fillId="8" borderId="7" xfId="0" applyBorder="true" applyFill="true" applyFont="true">
      <alignment horizontal="center" vertical="center"/>
    </xf>
    <xf numFmtId="0" fontId="89" fillId="8" borderId="7" xfId="0" applyBorder="true" applyFill="true" applyFont="true">
      <alignment horizontal="center" vertical="center"/>
    </xf>
    <xf numFmtId="0" fontId="90" fillId="8" borderId="7" xfId="0" applyBorder="true" applyFill="true" applyFont="true">
      <alignment horizontal="center" vertical="center"/>
    </xf>
    <xf numFmtId="0" fontId="91" fillId="8" borderId="7" xfId="0" applyBorder="true" applyFill="true" applyFont="true">
      <alignment horizontal="center" vertical="center"/>
    </xf>
    <xf numFmtId="0" fontId="92" fillId="8" borderId="7" xfId="0" applyBorder="true" applyFill="true" applyFont="true">
      <alignment horizontal="center" vertical="center"/>
    </xf>
    <xf numFmtId="0" fontId="93" fillId="8" borderId="7" xfId="0" applyBorder="true" applyFill="true" applyFont="true">
      <alignment horizontal="center" vertical="center"/>
    </xf>
    <xf numFmtId="165" fontId="94" fillId="8" borderId="7" xfId="0" applyNumberFormat="true" applyBorder="true" applyFill="true" applyFont="true">
      <alignment horizontal="center" vertical="center"/>
    </xf>
    <xf numFmtId="0" fontId="95" fillId="8" borderId="7" xfId="0" applyBorder="true" applyFill="true" applyFont="true">
      <alignment horizontal="center" vertical="center"/>
    </xf>
    <xf numFmtId="165" fontId="96" fillId="8" borderId="7" xfId="0" applyNumberFormat="true" applyBorder="true" applyFill="true" applyFont="true">
      <alignment horizontal="center" vertical="center"/>
    </xf>
    <xf numFmtId="165" fontId="97" fillId="8" borderId="7" xfId="0" applyNumberFormat="true" applyBorder="true" applyFill="true" applyFont="true">
      <alignment horizontal="center" vertical="center"/>
    </xf>
    <xf numFmtId="165" fontId="98" fillId="8" borderId="7" xfId="0" applyNumberFormat="true" applyBorder="true" applyFill="true" applyFont="true">
      <alignment horizontal="center" vertical="center"/>
    </xf>
    <xf numFmtId="165" fontId="99" fillId="8" borderId="7" xfId="0" applyNumberFormat="true" applyBorder="true" applyFill="true" applyFont="true">
      <alignment horizontal="center" vertical="center"/>
    </xf>
    <xf numFmtId="165" fontId="100" fillId="8" borderId="7" xfId="0" applyNumberFormat="true" applyBorder="true" applyFill="true" applyFont="true">
      <alignment horizontal="center" vertical="center"/>
    </xf>
    <xf numFmtId="165" fontId="101" fillId="8" borderId="7" xfId="0" applyNumberFormat="true" applyBorder="true" applyFill="true" applyFont="true">
      <alignment horizontal="center" vertical="center"/>
    </xf>
    <xf numFmtId="165" fontId="102" fillId="8" borderId="7" xfId="0" applyNumberFormat="true" applyBorder="true" applyFill="true" applyFont="true">
      <alignment horizontal="center" vertical="center"/>
    </xf>
    <xf numFmtId="165" fontId="103" fillId="8" borderId="7" xfId="0" applyNumberFormat="true" applyBorder="true" applyFill="true" applyFont="true">
      <alignment horizontal="center" vertical="center"/>
    </xf>
    <xf numFmtId="165" fontId="104" fillId="8" borderId="7" xfId="0" applyNumberFormat="true" applyBorder="true" applyFill="true" applyFont="true">
      <alignment horizontal="center" vertical="center"/>
    </xf>
    <xf numFmtId="165" fontId="105" fillId="8" borderId="7" xfId="0" applyNumberFormat="true" applyBorder="true" applyFill="true" applyFont="true">
      <alignment horizontal="center" vertical="center"/>
    </xf>
    <xf numFmtId="165" fontId="106" fillId="8" borderId="7" xfId="0" applyNumberFormat="true" applyBorder="true" applyFill="true" applyFont="true">
      <alignment horizontal="center" vertical="center"/>
    </xf>
    <xf numFmtId="165" fontId="107" fillId="8" borderId="7" xfId="0" applyNumberFormat="true" applyBorder="true" applyFill="true" applyFont="true">
      <alignment horizontal="center" vertical="center"/>
    </xf>
    <xf numFmtId="165" fontId="108" fillId="8" borderId="7" xfId="0" applyNumberFormat="true" applyBorder="true" applyFill="true" applyFont="true">
      <alignment horizontal="center" vertical="center"/>
    </xf>
    <xf numFmtId="165" fontId="109" fillId="8" borderId="7" xfId="0" applyNumberFormat="true" applyBorder="true" applyFill="true" applyFont="true">
      <alignment horizontal="center" vertical="center"/>
    </xf>
    <xf numFmtId="165" fontId="110" fillId="10" borderId="7" xfId="0" applyNumberFormat="true" applyBorder="true" applyFill="true" applyFont="true">
      <alignment horizontal="center" vertical="center"/>
    </xf>
    <xf numFmtId="165" fontId="111" fillId="10" borderId="7" xfId="0" applyNumberFormat="true" applyBorder="true" applyFill="true" applyFont="true">
      <alignment horizontal="center" vertical="center"/>
    </xf>
    <xf numFmtId="165" fontId="112" fillId="10" borderId="7" xfId="0" applyNumberFormat="true" applyBorder="true" applyFill="true" applyFont="true">
      <alignment horizontal="center" vertical="center"/>
    </xf>
    <xf numFmtId="165" fontId="113" fillId="10" borderId="7" xfId="0" applyNumberFormat="true" applyBorder="true" applyFill="true" applyFont="true">
      <alignment horizontal="center" vertical="center"/>
    </xf>
    <xf numFmtId="165" fontId="114" fillId="10" borderId="7" xfId="0" applyNumberFormat="true" applyBorder="true" applyFill="true" applyFont="true">
      <alignment horizontal="center" vertical="center"/>
    </xf>
    <xf numFmtId="165" fontId="115" fillId="10" borderId="7" xfId="0" applyNumberFormat="true" applyBorder="true" applyFill="true" applyFont="true">
      <alignment horizontal="center" vertical="center"/>
    </xf>
    <xf numFmtId="165" fontId="116" fillId="10" borderId="7" xfId="0" applyNumberFormat="true" applyBorder="true" applyFill="true" applyFont="true">
      <alignment horizontal="center" vertical="center"/>
    </xf>
    <xf numFmtId="0" fontId="117" fillId="8" borderId="7" xfId="0" applyBorder="true" applyFill="true" applyFont="true">
      <alignment horizontal="center" vertical="center"/>
    </xf>
    <xf numFmtId="0" fontId="118" fillId="8" borderId="7" xfId="0" applyBorder="true" applyFill="true" applyFont="true">
      <alignment horizontal="center" vertical="center"/>
    </xf>
    <xf numFmtId="0" fontId="119" fillId="8" borderId="7" xfId="0" applyBorder="true" applyFill="true" applyFont="true">
      <alignment horizontal="center" vertical="center"/>
    </xf>
    <xf numFmtId="0" fontId="120" fillId="8" borderId="7" xfId="0" applyBorder="true" applyFill="true" applyFont="true">
      <alignment horizontal="center" vertical="center"/>
    </xf>
    <xf numFmtId="0" fontId="121" fillId="8" borderId="7" xfId="0" applyBorder="true" applyFill="true" applyFont="true">
      <alignment horizontal="center" vertical="center"/>
    </xf>
    <xf numFmtId="0" fontId="122" fillId="8" borderId="7" xfId="0" applyBorder="true" applyFill="true" applyFont="true">
      <alignment horizontal="center" vertical="center"/>
    </xf>
    <xf numFmtId="0" fontId="123" fillId="8" borderId="7" xfId="0" applyBorder="true" applyFill="true" applyFont="true">
      <alignment horizontal="center" vertical="center"/>
    </xf>
    <xf numFmtId="0" fontId="124" fillId="8" borderId="7" xfId="0" applyBorder="true" applyFill="true" applyFont="true">
      <alignment horizontal="center" vertical="center"/>
    </xf>
    <xf numFmtId="0" fontId="125" fillId="8" borderId="7" xfId="0" applyBorder="true" applyFill="true" applyFont="true">
      <alignment horizontal="center" vertical="center"/>
    </xf>
    <xf numFmtId="0" fontId="126" fillId="8" borderId="7" xfId="0" applyBorder="true" applyFill="true" applyFont="true">
      <alignment horizontal="center" vertical="center"/>
    </xf>
    <xf numFmtId="0" fontId="127" fillId="8" borderId="7" xfId="0" applyBorder="true" applyFill="true" applyFont="true">
      <alignment horizontal="center" vertical="center"/>
    </xf>
    <xf numFmtId="0" fontId="128" fillId="8" borderId="7" xfId="0" applyBorder="true" applyFill="true" applyFont="true">
      <alignment horizontal="center" vertical="center"/>
    </xf>
    <xf numFmtId="0" fontId="129" fillId="8" borderId="7" xfId="0" applyBorder="true" applyFill="true" applyFont="true">
      <alignment horizontal="center" vertical="center"/>
    </xf>
    <xf numFmtId="0" fontId="130" fillId="8" borderId="7" xfId="0" applyBorder="true" applyFill="true" applyFont="true">
      <alignment horizontal="center" vertical="center"/>
    </xf>
    <xf numFmtId="0" fontId="131" fillId="8" borderId="7" xfId="0" applyBorder="true" applyFill="true" applyFont="true">
      <alignment horizontal="center" vertical="center"/>
    </xf>
    <xf numFmtId="165" fontId="132" fillId="8" borderId="7" xfId="0" applyNumberFormat="true" applyBorder="true" applyFill="true" applyFont="true">
      <alignment horizontal="center" vertical="center"/>
    </xf>
    <xf numFmtId="0" fontId="133" fillId="8" borderId="7" xfId="0" applyBorder="true" applyFill="true" applyFont="true">
      <alignment horizontal="center" vertical="center"/>
    </xf>
    <xf numFmtId="165" fontId="134" fillId="8" borderId="7" xfId="0" applyNumberFormat="true" applyBorder="true" applyFill="true" applyFont="true">
      <alignment horizontal="center" vertical="center"/>
    </xf>
    <xf numFmtId="165" fontId="135" fillId="8" borderId="7" xfId="0" applyNumberFormat="true" applyBorder="true" applyFill="true" applyFont="true">
      <alignment horizontal="center" vertical="center"/>
    </xf>
    <xf numFmtId="165" fontId="136" fillId="8" borderId="7" xfId="0" applyNumberFormat="true" applyBorder="true" applyFill="true" applyFont="true">
      <alignment horizontal="center" vertical="center"/>
    </xf>
    <xf numFmtId="165" fontId="137" fillId="8" borderId="7" xfId="0" applyNumberFormat="true" applyBorder="true" applyFill="true" applyFont="true">
      <alignment horizontal="center" vertical="center"/>
    </xf>
    <xf numFmtId="165" fontId="138" fillId="8" borderId="7" xfId="0" applyNumberFormat="true" applyBorder="true" applyFill="true" applyFont="true">
      <alignment horizontal="center" vertical="center"/>
    </xf>
    <xf numFmtId="165" fontId="139" fillId="8" borderId="7" xfId="0" applyNumberFormat="true" applyBorder="true" applyFill="true" applyFont="true">
      <alignment horizontal="center" vertical="center"/>
    </xf>
    <xf numFmtId="165" fontId="140" fillId="8" borderId="7" xfId="0" applyNumberFormat="true" applyBorder="true" applyFill="true" applyFont="true">
      <alignment horizontal="center" vertical="center"/>
    </xf>
    <xf numFmtId="165" fontId="141" fillId="8" borderId="7" xfId="0" applyNumberFormat="true" applyBorder="true" applyFill="true" applyFont="true">
      <alignment horizontal="center" vertical="center"/>
    </xf>
    <xf numFmtId="165" fontId="142" fillId="8" borderId="7" xfId="0" applyNumberFormat="true" applyBorder="true" applyFill="true" applyFont="true">
      <alignment horizontal="center" vertical="center"/>
    </xf>
    <xf numFmtId="165" fontId="143" fillId="8" borderId="7" xfId="0" applyNumberFormat="true" applyBorder="true" applyFill="true" applyFont="true">
      <alignment horizontal="center" vertical="center"/>
    </xf>
    <xf numFmtId="165" fontId="144" fillId="8" borderId="7" xfId="0" applyNumberFormat="true" applyBorder="true" applyFill="true" applyFont="true">
      <alignment horizontal="center" vertical="center"/>
    </xf>
    <xf numFmtId="165" fontId="145" fillId="8" borderId="7" xfId="0" applyNumberFormat="true" applyBorder="true" applyFill="true" applyFont="true">
      <alignment horizontal="center" vertical="center"/>
    </xf>
    <xf numFmtId="165" fontId="146" fillId="8" borderId="7" xfId="0" applyNumberFormat="true" applyBorder="true" applyFill="true" applyFont="true">
      <alignment horizontal="center" vertical="center"/>
    </xf>
    <xf numFmtId="165" fontId="147" fillId="8" borderId="7" xfId="0" applyNumberFormat="true" applyBorder="true" applyFill="true" applyFont="true">
      <alignment horizontal="center" vertical="center"/>
    </xf>
    <xf numFmtId="165" fontId="148" fillId="10" borderId="7" xfId="0" applyNumberFormat="true" applyBorder="true" applyFill="true" applyFont="true">
      <alignment horizontal="center" vertical="center"/>
    </xf>
    <xf numFmtId="165" fontId="149" fillId="10" borderId="7" xfId="0" applyNumberFormat="true" applyBorder="true" applyFill="true" applyFont="true">
      <alignment horizontal="center" vertical="center"/>
    </xf>
    <xf numFmtId="165" fontId="150" fillId="10" borderId="7" xfId="0" applyNumberFormat="true" applyBorder="true" applyFill="true" applyFont="true">
      <alignment horizontal="center" vertical="center"/>
    </xf>
    <xf numFmtId="165" fontId="151" fillId="10" borderId="7" xfId="0" applyNumberFormat="true" applyBorder="true" applyFill="true" applyFont="true">
      <alignment horizontal="center" vertical="center"/>
    </xf>
    <xf numFmtId="165" fontId="152" fillId="10" borderId="7" xfId="0" applyNumberFormat="true" applyBorder="true" applyFill="true" applyFont="true">
      <alignment horizontal="center" vertical="center"/>
    </xf>
    <xf numFmtId="165" fontId="153" fillId="10" borderId="7" xfId="0" applyNumberFormat="true" applyBorder="true" applyFill="true" applyFont="true">
      <alignment horizontal="center" vertical="center"/>
    </xf>
    <xf numFmtId="165" fontId="154" fillId="10" borderId="7" xfId="0" applyNumberFormat="true" applyBorder="true" applyFill="true" applyFont="true">
      <alignment horizontal="center" vertical="center"/>
    </xf>
    <xf numFmtId="0" fontId="155" fillId="8" borderId="7" xfId="0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baseColWidth="10" defaultColWidth="14.42578125" defaultRowHeight="15" customHeight="1" x14ac:dyDescent="0.25"/>
  <cols>
    <col min="1" max="11" customWidth="true" width="10.7109375" collapsed="true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tabSelected="1" zoomScale="70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30" customWidth="true" width="20.7109375" collapsed="true"/>
  </cols>
  <sheetData>
    <row r="1" spans="1:30" ht="39.7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2" t="s">
        <v>89</v>
      </c>
      <c r="O1" s="22" t="s">
        <v>90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.0" customHeight="true" x14ac:dyDescent="0.25">
      <c r="A2" s="21" t="s">
        <v>27</v>
      </c>
      <c r="B2" s="7" t="s">
        <v>54</v>
      </c>
      <c r="C2" s="8">
        <v>44004</v>
      </c>
      <c r="D2" s="9" t="s">
        <v>28</v>
      </c>
      <c r="E2" s="9"/>
      <c r="F2" s="9"/>
      <c r="G2" s="9">
        <v>1</v>
      </c>
      <c r="H2" s="10">
        <v>200</v>
      </c>
      <c r="I2" s="10" t="n">
        <f t="shared" ref="I2:I7" si="0">H2*G2</f>
        <v>200.0</v>
      </c>
      <c r="J2" s="10">
        <v>200</v>
      </c>
      <c r="K2" s="10" t="n">
        <f t="shared" ref="K2:K30" si="1">J2*G2</f>
        <v>200.0</v>
      </c>
      <c r="L2" s="10" t="n">
        <f t="shared" ref="L2:L30" si="2">J2+R2</f>
        <v>232.0</v>
      </c>
      <c r="M2" s="10" t="n">
        <f>L2*G2</f>
        <v>232.0</v>
      </c>
      <c r="N2" s="10" t="n">
        <f>IF(J2*1.17653&lt;499,J2*1.17653+5,J2*1.17653)</f>
        <v>240.306</v>
      </c>
      <c r="O2" s="10" t="n">
        <f t="shared" ref="O2:O30" si="3">N2*G2</f>
        <v>240.306</v>
      </c>
      <c r="P2" s="10" t="n">
        <f t="shared" ref="P2:P30" si="4">(L2*0.15)+5</f>
        <v>39.8</v>
      </c>
      <c r="Q2" s="10" t="n">
        <f t="shared" ref="Q2:Q30" si="5">P2*G2</f>
        <v>39.8</v>
      </c>
      <c r="R2" s="10" t="n">
        <f t="shared" ref="R2:R30" si="6">J2*0.16</f>
        <v>32.0</v>
      </c>
      <c r="S2" s="10" t="n">
        <f t="shared" ref="S2:S30" si="7">R2*G2</f>
        <v>32.0</v>
      </c>
      <c r="T2" s="10" t="n">
        <f t="shared" ref="T2:T30" si="8">J2-H2</f>
        <v>0.0</v>
      </c>
      <c r="U2" s="10" t="n">
        <f t="shared" ref="U2:U30" si="9">T2*G2</f>
        <v>0.0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.0" customHeight="true" x14ac:dyDescent="0.25">
      <c r="A3" s="12" t="s">
        <v>29</v>
      </c>
      <c r="B3" s="7" t="s">
        <v>30</v>
      </c>
      <c r="C3" s="8">
        <v>43840</v>
      </c>
      <c r="D3" s="9" t="s">
        <v>31</v>
      </c>
      <c r="E3" s="9"/>
      <c r="F3" s="9"/>
      <c r="G3" s="9">
        <v>1</v>
      </c>
      <c r="H3" s="10">
        <v>280</v>
      </c>
      <c r="I3" s="10" t="n">
        <f t="shared" si="0"/>
        <v>280.0</v>
      </c>
      <c r="J3" s="10">
        <v>280</v>
      </c>
      <c r="K3" s="10" t="n">
        <f t="shared" si="1"/>
        <v>280.0</v>
      </c>
      <c r="L3" s="10" t="n">
        <f t="shared" si="2"/>
        <v>324.8</v>
      </c>
      <c r="M3" s="10">
        <v>324.8</v>
      </c>
      <c r="N3" s="10">
        <v>334.42840000000001</v>
      </c>
      <c r="O3" s="10" t="n">
        <f t="shared" si="3"/>
        <v>334.4284</v>
      </c>
      <c r="P3" s="10" t="n">
        <f t="shared" si="4"/>
        <v>53.72</v>
      </c>
      <c r="Q3" s="10" t="n">
        <f t="shared" si="5"/>
        <v>53.72</v>
      </c>
      <c r="R3" s="10" t="n">
        <f t="shared" si="6"/>
        <v>44.800000000000004</v>
      </c>
      <c r="S3" s="10" t="n">
        <f t="shared" si="7"/>
        <v>44.800000000000004</v>
      </c>
      <c r="T3" s="10" t="n">
        <f t="shared" si="8"/>
        <v>0.0</v>
      </c>
      <c r="U3" s="10" t="n">
        <f t="shared" si="9"/>
        <v>0.0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.0" customHeight="true" x14ac:dyDescent="0.25">
      <c r="A4" s="12" t="s">
        <v>32</v>
      </c>
      <c r="B4" s="7" t="s">
        <v>33</v>
      </c>
      <c r="C4" s="8">
        <v>43846</v>
      </c>
      <c r="D4" s="9" t="s">
        <v>31</v>
      </c>
      <c r="E4" s="9"/>
      <c r="F4" s="9"/>
      <c r="G4" s="9">
        <v>1</v>
      </c>
      <c r="H4" s="10">
        <v>4111.59</v>
      </c>
      <c r="I4" s="10" t="n">
        <f t="shared" si="0"/>
        <v>4111.59</v>
      </c>
      <c r="J4" s="10">
        <v>5600</v>
      </c>
      <c r="K4" s="10" t="n">
        <f t="shared" si="1"/>
        <v>5600.0</v>
      </c>
      <c r="L4" s="10" t="n">
        <f t="shared" si="2"/>
        <v>6496.0</v>
      </c>
      <c r="M4" s="10">
        <v>6496</v>
      </c>
      <c r="N4" s="10">
        <v>6588.5680000000002</v>
      </c>
      <c r="O4" s="10" t="n">
        <f t="shared" si="3"/>
        <v>6588.568</v>
      </c>
      <c r="P4" s="10" t="n">
        <f t="shared" si="4"/>
        <v>979.4</v>
      </c>
      <c r="Q4" s="10" t="n">
        <f t="shared" si="5"/>
        <v>979.4</v>
      </c>
      <c r="R4" s="10" t="n">
        <f t="shared" si="6"/>
        <v>896.0</v>
      </c>
      <c r="S4" s="10" t="n">
        <f t="shared" si="7"/>
        <v>896.0</v>
      </c>
      <c r="T4" s="10" t="n">
        <f t="shared" si="8"/>
        <v>1488.4099999999999</v>
      </c>
      <c r="U4" s="10" t="n">
        <f t="shared" si="9"/>
        <v>1488.4099999999999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.0" customHeight="true" x14ac:dyDescent="0.25">
      <c r="A5" s="12" t="s">
        <v>34</v>
      </c>
      <c r="B5" s="7" t="s">
        <v>35</v>
      </c>
      <c r="C5" s="8">
        <v>43902</v>
      </c>
      <c r="D5" s="9" t="s">
        <v>31</v>
      </c>
      <c r="E5" s="9"/>
      <c r="F5" s="9"/>
      <c r="G5" s="9">
        <v>1</v>
      </c>
      <c r="H5" s="10">
        <v>10508</v>
      </c>
      <c r="I5" s="10" t="n">
        <f t="shared" si="0"/>
        <v>10508.0</v>
      </c>
      <c r="J5" s="10">
        <v>13000</v>
      </c>
      <c r="K5" s="10" t="n">
        <f t="shared" si="1"/>
        <v>13000.0</v>
      </c>
      <c r="L5" s="10" t="n">
        <f t="shared" si="2"/>
        <v>15080.0</v>
      </c>
      <c r="M5" s="10">
        <v>15080</v>
      </c>
      <c r="N5" s="10">
        <v>15294.890000000001</v>
      </c>
      <c r="O5" s="10" t="n">
        <f t="shared" si="3"/>
        <v>15294.890000000001</v>
      </c>
      <c r="P5" s="10" t="n">
        <f t="shared" si="4"/>
        <v>2267.0</v>
      </c>
      <c r="Q5" s="10" t="n">
        <f t="shared" si="5"/>
        <v>2267.0</v>
      </c>
      <c r="R5" s="10" t="n">
        <f t="shared" si="6"/>
        <v>2080.0</v>
      </c>
      <c r="S5" s="10" t="n">
        <f t="shared" si="7"/>
        <v>2080.0</v>
      </c>
      <c r="T5" s="10" t="n">
        <f t="shared" si="8"/>
        <v>2492.0</v>
      </c>
      <c r="U5" s="10" t="n">
        <f t="shared" si="9"/>
        <v>2492.0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.0" customHeight="true" x14ac:dyDescent="0.25">
      <c r="A6" s="12" t="s">
        <v>36</v>
      </c>
      <c r="B6" s="7" t="s">
        <v>37</v>
      </c>
      <c r="C6" s="8">
        <v>43837</v>
      </c>
      <c r="D6" s="9" t="s">
        <v>38</v>
      </c>
      <c r="E6" s="9"/>
      <c r="F6" s="9"/>
      <c r="G6" t="n" s="172">
        <v>59.0</v>
      </c>
      <c r="H6" s="10">
        <v>27</v>
      </c>
      <c r="I6" s="10" t="n">
        <f t="shared" si="0"/>
        <v>1647.0</v>
      </c>
      <c r="J6" s="10">
        <v>60</v>
      </c>
      <c r="K6" s="10" t="n">
        <f t="shared" si="1"/>
        <v>3660.0</v>
      </c>
      <c r="L6" s="10" t="n">
        <f t="shared" si="2"/>
        <v>69.6</v>
      </c>
      <c r="M6" s="10">
        <v>4245.5999999999995</v>
      </c>
      <c r="N6" s="10">
        <v>75.591800000000006</v>
      </c>
      <c r="O6" s="10" t="n">
        <f t="shared" si="3"/>
        <v>4611.0998</v>
      </c>
      <c r="P6" s="10" t="n">
        <f t="shared" si="4"/>
        <v>15.44</v>
      </c>
      <c r="Q6" s="10" t="n">
        <f t="shared" si="5"/>
        <v>941.8399999999999</v>
      </c>
      <c r="R6" s="10" t="n">
        <f t="shared" si="6"/>
        <v>9.6</v>
      </c>
      <c r="S6" s="10" t="n">
        <f t="shared" si="7"/>
        <v>585.6</v>
      </c>
      <c r="T6" s="10" t="n">
        <f t="shared" si="8"/>
        <v>33.0</v>
      </c>
      <c r="U6" s="10" t="n">
        <f t="shared" si="9"/>
        <v>2013.0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.0" customHeight="true" x14ac:dyDescent="0.25">
      <c r="A7" s="12" t="s">
        <v>39</v>
      </c>
      <c r="B7" s="7" t="s">
        <v>40</v>
      </c>
      <c r="C7" s="8">
        <v>43853</v>
      </c>
      <c r="D7" s="9" t="s">
        <v>31</v>
      </c>
      <c r="E7" s="9" t="s">
        <v>41</v>
      </c>
      <c r="F7" s="9" t="n">
        <f>22950/18500</f>
        <v>1.2405405405405405</v>
      </c>
      <c r="G7" s="9">
        <v>1</v>
      </c>
      <c r="H7" s="10" t="n">
        <f>J7/F7</f>
        <v>1209.1503267973856</v>
      </c>
      <c r="I7" s="10" t="n">
        <f t="shared" si="0"/>
        <v>1209.1503267973856</v>
      </c>
      <c r="J7" s="10">
        <v>1500</v>
      </c>
      <c r="K7" s="10" t="n">
        <f t="shared" si="1"/>
        <v>1500.0</v>
      </c>
      <c r="L7" s="10" t="n">
        <f t="shared" si="2"/>
        <v>1740.0</v>
      </c>
      <c r="M7" s="10">
        <v>1740</v>
      </c>
      <c r="N7" s="10">
        <v>1764.7950000000001</v>
      </c>
      <c r="O7" s="10" t="n">
        <f t="shared" si="3"/>
        <v>1764.795</v>
      </c>
      <c r="P7" s="10" t="n">
        <f t="shared" si="4"/>
        <v>266.0</v>
      </c>
      <c r="Q7" s="10" t="n">
        <f t="shared" si="5"/>
        <v>266.0</v>
      </c>
      <c r="R7" s="10" t="n">
        <f t="shared" si="6"/>
        <v>240.0</v>
      </c>
      <c r="S7" s="10" t="n">
        <f t="shared" si="7"/>
        <v>240.0</v>
      </c>
      <c r="T7" s="10" t="n">
        <f t="shared" si="8"/>
        <v>290.84967320261444</v>
      </c>
      <c r="U7" s="10" t="n">
        <f t="shared" si="9"/>
        <v>290.84967320261444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.0" customHeight="true" x14ac:dyDescent="0.25">
      <c r="A8" s="12" t="s">
        <v>42</v>
      </c>
      <c r="B8" s="7" t="s">
        <v>43</v>
      </c>
      <c r="C8" s="8">
        <v>44018</v>
      </c>
      <c r="D8" s="9" t="s">
        <v>31</v>
      </c>
      <c r="E8" s="9"/>
      <c r="F8" s="9"/>
      <c r="G8" s="9">
        <v>1</v>
      </c>
      <c r="H8" s="10">
        <v>300</v>
      </c>
      <c r="I8" s="10">
        <v>300</v>
      </c>
      <c r="J8" s="10">
        <v>300</v>
      </c>
      <c r="K8" s="10" t="n">
        <f t="shared" si="1"/>
        <v>300.0</v>
      </c>
      <c r="L8" s="10" t="n">
        <f t="shared" si="2"/>
        <v>348.0</v>
      </c>
      <c r="M8" s="10">
        <v>348</v>
      </c>
      <c r="N8" s="10">
        <v>357.959</v>
      </c>
      <c r="O8" s="10" t="n">
        <f t="shared" si="3"/>
        <v>357.959</v>
      </c>
      <c r="P8" s="10" t="n">
        <f t="shared" si="4"/>
        <v>57.199999999999996</v>
      </c>
      <c r="Q8" s="10" t="n">
        <f t="shared" si="5"/>
        <v>57.199999999999996</v>
      </c>
      <c r="R8" s="10" t="n">
        <f t="shared" si="6"/>
        <v>48.0</v>
      </c>
      <c r="S8" s="10" t="n">
        <f t="shared" si="7"/>
        <v>48.0</v>
      </c>
      <c r="T8" s="10" t="n">
        <f t="shared" si="8"/>
        <v>0.0</v>
      </c>
      <c r="U8" s="10" t="n">
        <f t="shared" si="9"/>
        <v>0.0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.0" customHeight="true" x14ac:dyDescent="0.25">
      <c r="A9" s="12" t="s">
        <v>44</v>
      </c>
      <c r="B9" s="7" t="s">
        <v>45</v>
      </c>
      <c r="C9" s="8">
        <v>43853</v>
      </c>
      <c r="D9" s="9" t="s">
        <v>31</v>
      </c>
      <c r="E9" s="9" t="s">
        <v>41</v>
      </c>
      <c r="F9" s="9" t="n">
        <f>22950/18500</f>
        <v>1.2405405405405405</v>
      </c>
      <c r="G9" s="9">
        <v>1</v>
      </c>
      <c r="H9" s="10" t="n">
        <f t="shared" ref="H9:H10" si="10">J9/F9</f>
        <v>322.4400871459695</v>
      </c>
      <c r="I9" s="10" t="n">
        <f t="shared" ref="I9:I30" si="11">H9*G9</f>
        <v>322.4400871459695</v>
      </c>
      <c r="J9" s="10">
        <v>400</v>
      </c>
      <c r="K9" s="10" t="n">
        <f t="shared" si="1"/>
        <v>400.0</v>
      </c>
      <c r="L9" s="10" t="n">
        <f t="shared" si="2"/>
        <v>464.0</v>
      </c>
      <c r="M9" s="10">
        <v>464</v>
      </c>
      <c r="N9" s="10">
        <v>475.61200000000002</v>
      </c>
      <c r="O9" s="10" t="n">
        <f t="shared" si="3"/>
        <v>475.612</v>
      </c>
      <c r="P9" s="10" t="n">
        <f t="shared" si="4"/>
        <v>74.6</v>
      </c>
      <c r="Q9" s="10" t="n">
        <f t="shared" si="5"/>
        <v>74.6</v>
      </c>
      <c r="R9" s="10" t="n">
        <f t="shared" si="6"/>
        <v>64.0</v>
      </c>
      <c r="S9" s="10" t="n">
        <f t="shared" si="7"/>
        <v>64.0</v>
      </c>
      <c r="T9" s="10" t="n">
        <f t="shared" si="8"/>
        <v>77.55991285403047</v>
      </c>
      <c r="U9" s="10" t="n">
        <f t="shared" si="9"/>
        <v>77.55991285403047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.0" customHeight="true" x14ac:dyDescent="0.25">
      <c r="A10" s="12" t="s">
        <v>46</v>
      </c>
      <c r="B10" s="7" t="s">
        <v>47</v>
      </c>
      <c r="C10" s="8">
        <v>43837</v>
      </c>
      <c r="D10" s="9" t="s">
        <v>31</v>
      </c>
      <c r="E10" s="9" t="s">
        <v>48</v>
      </c>
      <c r="F10" s="9" t="n">
        <f>14600/7500</f>
        <v>1.9466666666666668</v>
      </c>
      <c r="G10" s="9">
        <v>1</v>
      </c>
      <c r="H10" s="10" t="n">
        <f t="shared" si="10"/>
        <v>179.79452054794518</v>
      </c>
      <c r="I10" s="10" t="n">
        <f t="shared" si="11"/>
        <v>179.79452054794518</v>
      </c>
      <c r="J10" s="10">
        <v>350</v>
      </c>
      <c r="K10" s="10" t="n">
        <f t="shared" si="1"/>
        <v>350.0</v>
      </c>
      <c r="L10" s="10" t="n">
        <f t="shared" si="2"/>
        <v>406.0</v>
      </c>
      <c r="M10" s="10">
        <v>406</v>
      </c>
      <c r="N10" s="10">
        <v>416.78550000000001</v>
      </c>
      <c r="O10" s="10" t="n">
        <f t="shared" si="3"/>
        <v>416.7855</v>
      </c>
      <c r="P10" s="10" t="n">
        <f t="shared" si="4"/>
        <v>65.9</v>
      </c>
      <c r="Q10" s="10" t="n">
        <f t="shared" si="5"/>
        <v>65.9</v>
      </c>
      <c r="R10" s="10" t="n">
        <f t="shared" si="6"/>
        <v>56.0</v>
      </c>
      <c r="S10" s="10" t="n">
        <f t="shared" si="7"/>
        <v>56.0</v>
      </c>
      <c r="T10" s="10" t="n">
        <f t="shared" si="8"/>
        <v>170.20547945205482</v>
      </c>
      <c r="U10" s="10" t="n">
        <f t="shared" si="9"/>
        <v>170.20547945205482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.0" customHeight="true" x14ac:dyDescent="0.25">
      <c r="A11" s="12" t="s">
        <v>49</v>
      </c>
      <c r="B11" s="7" t="s">
        <v>50</v>
      </c>
      <c r="C11" s="8">
        <v>43840</v>
      </c>
      <c r="D11" s="9" t="s">
        <v>31</v>
      </c>
      <c r="E11" s="9"/>
      <c r="F11" s="9"/>
      <c r="G11" s="9">
        <v>1</v>
      </c>
      <c r="H11" s="10">
        <v>450</v>
      </c>
      <c r="I11" s="10" t="n">
        <f t="shared" si="11"/>
        <v>450.0</v>
      </c>
      <c r="J11" s="10">
        <v>450</v>
      </c>
      <c r="K11" s="10" t="n">
        <f t="shared" si="1"/>
        <v>450.0</v>
      </c>
      <c r="L11" s="10" t="n">
        <f t="shared" si="2"/>
        <v>522.0</v>
      </c>
      <c r="M11" s="10">
        <v>522</v>
      </c>
      <c r="N11" s="10">
        <v>529.43850000000009</v>
      </c>
      <c r="O11" s="10" t="n">
        <f t="shared" si="3"/>
        <v>529.4385000000001</v>
      </c>
      <c r="P11" s="10" t="n">
        <f t="shared" si="4"/>
        <v>83.3</v>
      </c>
      <c r="Q11" s="10" t="n">
        <f t="shared" si="5"/>
        <v>83.3</v>
      </c>
      <c r="R11" s="10" t="n">
        <f t="shared" si="6"/>
        <v>72.0</v>
      </c>
      <c r="S11" s="10" t="n">
        <f t="shared" si="7"/>
        <v>72.0</v>
      </c>
      <c r="T11" s="10" t="n">
        <f t="shared" si="8"/>
        <v>0.0</v>
      </c>
      <c r="U11" s="10" t="n">
        <f t="shared" si="9"/>
        <v>0.0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.0" customHeight="true" x14ac:dyDescent="0.25">
      <c r="A12" s="12" t="s">
        <v>51</v>
      </c>
      <c r="B12" s="7" t="s">
        <v>52</v>
      </c>
      <c r="C12" s="8">
        <v>43847</v>
      </c>
      <c r="D12" s="9" t="s">
        <v>38</v>
      </c>
      <c r="E12" s="9"/>
      <c r="F12" s="9"/>
      <c r="G12" s="9">
        <v>195</v>
      </c>
      <c r="H12" s="10">
        <v>14.96</v>
      </c>
      <c r="I12" s="10" t="n">
        <f t="shared" si="11"/>
        <v>2917.2000000000003</v>
      </c>
      <c r="J12" s="10">
        <v>30</v>
      </c>
      <c r="K12" s="10" t="n">
        <f t="shared" si="1"/>
        <v>5850.0</v>
      </c>
      <c r="L12" s="10" t="n">
        <f t="shared" si="2"/>
        <v>34.8</v>
      </c>
      <c r="M12" s="10">
        <v>6785.9999999999991</v>
      </c>
      <c r="N12" s="10">
        <v>40.295900000000003</v>
      </c>
      <c r="O12" s="10" t="n">
        <f t="shared" si="3"/>
        <v>7857.700500000001</v>
      </c>
      <c r="P12" s="10" t="n">
        <f t="shared" si="4"/>
        <v>10.219999999999999</v>
      </c>
      <c r="Q12" s="10" t="n">
        <f t="shared" si="5"/>
        <v>1992.8999999999999</v>
      </c>
      <c r="R12" s="10" t="n">
        <f t="shared" si="6"/>
        <v>4.8</v>
      </c>
      <c r="S12" s="10" t="n">
        <f t="shared" si="7"/>
        <v>936.0</v>
      </c>
      <c r="T12" s="10" t="n">
        <f t="shared" si="8"/>
        <v>15.04</v>
      </c>
      <c r="U12" s="10" t="n">
        <f t="shared" si="9"/>
        <v>2932.7999999999997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0.0" customHeight="true" x14ac:dyDescent="0.25">
      <c r="A13" s="12" t="s">
        <v>53</v>
      </c>
      <c r="B13" s="7" t="s">
        <v>54</v>
      </c>
      <c r="C13" s="8">
        <v>43837</v>
      </c>
      <c r="D13" s="9" t="s">
        <v>31</v>
      </c>
      <c r="E13" s="9" t="s">
        <v>48</v>
      </c>
      <c r="F13" s="9" t="n">
        <f t="shared" ref="F13:F14" si="12">14600/7500</f>
        <v>1.9466666666666668</v>
      </c>
      <c r="G13" s="9">
        <v>1</v>
      </c>
      <c r="H13" s="10" t="n">
        <f t="shared" ref="H13:H14" si="13">J13/F13</f>
        <v>256.8493150684931</v>
      </c>
      <c r="I13" s="10" t="n">
        <f t="shared" si="11"/>
        <v>256.8493150684931</v>
      </c>
      <c r="J13" s="10">
        <v>500</v>
      </c>
      <c r="K13" s="10" t="n">
        <f t="shared" si="1"/>
        <v>500.0</v>
      </c>
      <c r="L13" s="10" t="n">
        <f t="shared" si="2"/>
        <v>580.0</v>
      </c>
      <c r="M13" s="10">
        <v>580</v>
      </c>
      <c r="N13" s="10">
        <v>588.26499999999999</v>
      </c>
      <c r="O13" s="10" t="n">
        <f t="shared" si="3"/>
        <v>588.265</v>
      </c>
      <c r="P13" s="10" t="n">
        <f t="shared" si="4"/>
        <v>92.0</v>
      </c>
      <c r="Q13" s="10" t="n">
        <f t="shared" si="5"/>
        <v>92.0</v>
      </c>
      <c r="R13" s="10" t="n">
        <f t="shared" si="6"/>
        <v>80.0</v>
      </c>
      <c r="S13" s="10" t="n">
        <f t="shared" si="7"/>
        <v>80.0</v>
      </c>
      <c r="T13" s="10" t="n">
        <f t="shared" si="8"/>
        <v>243.15068493150687</v>
      </c>
      <c r="U13" s="10" t="n">
        <f t="shared" si="9"/>
        <v>243.15068493150687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.0" customHeight="true" x14ac:dyDescent="0.25">
      <c r="A14" s="12" t="s">
        <v>55</v>
      </c>
      <c r="B14" s="7" t="s">
        <v>56</v>
      </c>
      <c r="C14" s="8">
        <v>43837</v>
      </c>
      <c r="D14" s="9" t="s">
        <v>31</v>
      </c>
      <c r="E14" s="9" t="s">
        <v>48</v>
      </c>
      <c r="F14" s="9" t="n">
        <f t="shared" si="12"/>
        <v>1.9466666666666668</v>
      </c>
      <c r="G14" s="9">
        <v>1</v>
      </c>
      <c r="H14" s="10" t="n">
        <f t="shared" si="13"/>
        <v>77.05479452054794</v>
      </c>
      <c r="I14" s="10" t="n">
        <f t="shared" si="11"/>
        <v>77.05479452054794</v>
      </c>
      <c r="J14" s="10">
        <v>150</v>
      </c>
      <c r="K14" s="10" t="n">
        <f t="shared" si="1"/>
        <v>150.0</v>
      </c>
      <c r="L14" s="10" t="n">
        <f t="shared" si="2"/>
        <v>174.0</v>
      </c>
      <c r="M14" s="10">
        <v>174</v>
      </c>
      <c r="N14" s="10">
        <v>181.4795</v>
      </c>
      <c r="O14" s="10" t="n">
        <f t="shared" si="3"/>
        <v>181.4795</v>
      </c>
      <c r="P14" s="10" t="n">
        <f t="shared" si="4"/>
        <v>31.099999999999998</v>
      </c>
      <c r="Q14" s="10" t="n">
        <f t="shared" si="5"/>
        <v>31.099999999999998</v>
      </c>
      <c r="R14" s="10" t="n">
        <f t="shared" si="6"/>
        <v>24.0</v>
      </c>
      <c r="S14" s="10" t="n">
        <f t="shared" si="7"/>
        <v>24.0</v>
      </c>
      <c r="T14" s="10" t="n">
        <f t="shared" si="8"/>
        <v>72.94520547945206</v>
      </c>
      <c r="U14" s="10" t="n">
        <f t="shared" si="9"/>
        <v>72.94520547945206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.0" customHeight="true" x14ac:dyDescent="0.25">
      <c r="A15" s="12" t="s">
        <v>57</v>
      </c>
      <c r="B15" s="7" t="s">
        <v>58</v>
      </c>
      <c r="C15" s="8">
        <v>43837</v>
      </c>
      <c r="D15" s="9" t="s">
        <v>38</v>
      </c>
      <c r="E15" s="9"/>
      <c r="F15" s="9"/>
      <c r="G15" s="9">
        <v>2</v>
      </c>
      <c r="H15" s="10">
        <v>50</v>
      </c>
      <c r="I15" s="10" t="n">
        <f t="shared" si="11"/>
        <v>100.0</v>
      </c>
      <c r="J15" s="10">
        <v>150</v>
      </c>
      <c r="K15" s="10" t="n">
        <f t="shared" si="1"/>
        <v>300.0</v>
      </c>
      <c r="L15" s="10" t="n">
        <f t="shared" si="2"/>
        <v>174.0</v>
      </c>
      <c r="M15" s="10">
        <v>348</v>
      </c>
      <c r="N15" s="10">
        <v>181.4795</v>
      </c>
      <c r="O15" s="10" t="n">
        <f t="shared" si="3"/>
        <v>362.959</v>
      </c>
      <c r="P15" s="10" t="n">
        <f t="shared" si="4"/>
        <v>31.099999999999998</v>
      </c>
      <c r="Q15" s="10" t="n">
        <f t="shared" si="5"/>
        <v>62.199999999999996</v>
      </c>
      <c r="R15" s="10" t="n">
        <f t="shared" si="6"/>
        <v>24.0</v>
      </c>
      <c r="S15" s="10" t="n">
        <f t="shared" si="7"/>
        <v>48.0</v>
      </c>
      <c r="T15" s="10" t="n">
        <f t="shared" si="8"/>
        <v>100.0</v>
      </c>
      <c r="U15" s="10" t="n">
        <f t="shared" si="9"/>
        <v>200.0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.0" customHeight="true" x14ac:dyDescent="0.25">
      <c r="A16" s="13" t="s">
        <v>59</v>
      </c>
      <c r="B16" s="14" t="s">
        <v>60</v>
      </c>
      <c r="C16" s="15">
        <v>43853</v>
      </c>
      <c r="D16" s="16" t="s">
        <v>31</v>
      </c>
      <c r="E16" s="16"/>
      <c r="F16" s="16"/>
      <c r="G16" s="16">
        <v>1</v>
      </c>
      <c r="H16" s="10">
        <v>300</v>
      </c>
      <c r="I16" s="10" t="n">
        <f t="shared" si="11"/>
        <v>300.0</v>
      </c>
      <c r="J16" s="10">
        <v>300</v>
      </c>
      <c r="K16" s="10" t="n">
        <f t="shared" si="1"/>
        <v>300.0</v>
      </c>
      <c r="L16" s="10" t="n">
        <f t="shared" si="2"/>
        <v>348.0</v>
      </c>
      <c r="M16" s="10">
        <v>348</v>
      </c>
      <c r="N16" s="10">
        <v>357.959</v>
      </c>
      <c r="O16" s="10" t="n">
        <f t="shared" si="3"/>
        <v>357.959</v>
      </c>
      <c r="P16" s="10" t="n">
        <f t="shared" si="4"/>
        <v>57.199999999999996</v>
      </c>
      <c r="Q16" s="10" t="n">
        <f t="shared" si="5"/>
        <v>57.199999999999996</v>
      </c>
      <c r="R16" s="10" t="n">
        <f t="shared" si="6"/>
        <v>48.0</v>
      </c>
      <c r="S16" s="10" t="n">
        <f t="shared" si="7"/>
        <v>48.0</v>
      </c>
      <c r="T16" s="10" t="n">
        <f t="shared" si="8"/>
        <v>0.0</v>
      </c>
      <c r="U16" s="10" t="n">
        <f t="shared" si="9"/>
        <v>0.0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.0" customHeight="true" x14ac:dyDescent="0.25">
      <c r="A17" s="12" t="s">
        <v>61</v>
      </c>
      <c r="B17" s="7" t="s">
        <v>62</v>
      </c>
      <c r="C17" s="8">
        <v>43837</v>
      </c>
      <c r="D17" s="9" t="s">
        <v>31</v>
      </c>
      <c r="E17" s="9" t="s">
        <v>48</v>
      </c>
      <c r="F17" s="9" t="n">
        <f>14600/7500</f>
        <v>1.9466666666666668</v>
      </c>
      <c r="G17" s="9">
        <v>1</v>
      </c>
      <c r="H17" s="10" t="n">
        <f>J17/F17</f>
        <v>205.4794520547945</v>
      </c>
      <c r="I17" s="10" t="n">
        <f t="shared" si="11"/>
        <v>205.4794520547945</v>
      </c>
      <c r="J17" s="10">
        <v>400</v>
      </c>
      <c r="K17" s="10" t="n">
        <f t="shared" si="1"/>
        <v>400.0</v>
      </c>
      <c r="L17" s="10" t="n">
        <f t="shared" si="2"/>
        <v>464.0</v>
      </c>
      <c r="M17" s="10">
        <v>464</v>
      </c>
      <c r="N17" s="10">
        <v>475.61200000000002</v>
      </c>
      <c r="O17" s="10" t="n">
        <f t="shared" si="3"/>
        <v>475.612</v>
      </c>
      <c r="P17" s="10" t="n">
        <f t="shared" si="4"/>
        <v>74.6</v>
      </c>
      <c r="Q17" s="10" t="n">
        <f t="shared" si="5"/>
        <v>74.6</v>
      </c>
      <c r="R17" s="10" t="n">
        <f t="shared" si="6"/>
        <v>64.0</v>
      </c>
      <c r="S17" s="10" t="n">
        <f t="shared" si="7"/>
        <v>64.0</v>
      </c>
      <c r="T17" s="10" t="n">
        <f t="shared" si="8"/>
        <v>194.5205479452055</v>
      </c>
      <c r="U17" s="10" t="n">
        <f t="shared" si="9"/>
        <v>194.5205479452055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.0" customHeight="true" x14ac:dyDescent="0.25">
      <c r="A18" s="12" t="s">
        <v>63</v>
      </c>
      <c r="B18" s="7" t="s">
        <v>64</v>
      </c>
      <c r="C18" s="8">
        <v>43843</v>
      </c>
      <c r="D18" s="9" t="s">
        <v>31</v>
      </c>
      <c r="E18" s="9"/>
      <c r="F18" s="9"/>
      <c r="G18" s="9">
        <v>1</v>
      </c>
      <c r="H18" s="10">
        <v>250</v>
      </c>
      <c r="I18" s="10" t="n">
        <f t="shared" si="11"/>
        <v>250.0</v>
      </c>
      <c r="J18" s="10">
        <v>250</v>
      </c>
      <c r="K18" s="10" t="n">
        <f t="shared" si="1"/>
        <v>250.0</v>
      </c>
      <c r="L18" s="10" t="n">
        <f t="shared" si="2"/>
        <v>290.0</v>
      </c>
      <c r="M18" s="10">
        <v>290</v>
      </c>
      <c r="N18" s="10">
        <v>299.13249999999999</v>
      </c>
      <c r="O18" s="10" t="n">
        <f t="shared" si="3"/>
        <v>299.1325</v>
      </c>
      <c r="P18" s="10" t="n">
        <f t="shared" si="4"/>
        <v>48.5</v>
      </c>
      <c r="Q18" s="10" t="n">
        <f t="shared" si="5"/>
        <v>48.5</v>
      </c>
      <c r="R18" s="10" t="n">
        <f t="shared" si="6"/>
        <v>40.0</v>
      </c>
      <c r="S18" s="10" t="n">
        <f t="shared" si="7"/>
        <v>40.0</v>
      </c>
      <c r="T18" s="10" t="n">
        <f t="shared" si="8"/>
        <v>0.0</v>
      </c>
      <c r="U18" s="10" t="n">
        <f t="shared" si="9"/>
        <v>0.0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.0" customHeight="true" x14ac:dyDescent="0.25">
      <c r="A19" s="12" t="s">
        <v>65</v>
      </c>
      <c r="B19" s="7" t="s">
        <v>66</v>
      </c>
      <c r="C19" s="8">
        <v>43843</v>
      </c>
      <c r="D19" s="9" t="s">
        <v>31</v>
      </c>
      <c r="E19" s="9" t="s">
        <v>48</v>
      </c>
      <c r="F19" s="9" t="n">
        <f>14600/7500</f>
        <v>1.9466666666666668</v>
      </c>
      <c r="G19" s="9">
        <v>1</v>
      </c>
      <c r="H19" s="10" t="n">
        <f>J19/F19</f>
        <v>128.42465753424656</v>
      </c>
      <c r="I19" s="10" t="n">
        <f t="shared" si="11"/>
        <v>128.42465753424656</v>
      </c>
      <c r="J19" s="10">
        <v>250</v>
      </c>
      <c r="K19" s="10" t="n">
        <f t="shared" si="1"/>
        <v>250.0</v>
      </c>
      <c r="L19" s="10" t="n">
        <f t="shared" si="2"/>
        <v>290.0</v>
      </c>
      <c r="M19" s="10">
        <v>290</v>
      </c>
      <c r="N19" s="10">
        <v>299.13249999999999</v>
      </c>
      <c r="O19" s="10" t="n">
        <f t="shared" si="3"/>
        <v>299.1325</v>
      </c>
      <c r="P19" s="10" t="n">
        <f t="shared" si="4"/>
        <v>48.5</v>
      </c>
      <c r="Q19" s="10" t="n">
        <f t="shared" si="5"/>
        <v>48.5</v>
      </c>
      <c r="R19" s="10" t="n">
        <f t="shared" si="6"/>
        <v>40.0</v>
      </c>
      <c r="S19" s="10" t="n">
        <f t="shared" si="7"/>
        <v>40.0</v>
      </c>
      <c r="T19" s="10" t="n">
        <f t="shared" si="8"/>
        <v>121.57534246575344</v>
      </c>
      <c r="U19" s="10" t="n">
        <f t="shared" si="9"/>
        <v>121.57534246575344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.0" customHeight="true" x14ac:dyDescent="0.25">
      <c r="A20" s="12" t="s">
        <v>67</v>
      </c>
      <c r="B20" s="7" t="s">
        <v>68</v>
      </c>
      <c r="C20" s="8">
        <v>43843</v>
      </c>
      <c r="D20" s="9" t="s">
        <v>31</v>
      </c>
      <c r="E20" s="9"/>
      <c r="F20" s="9"/>
      <c r="G20" s="9">
        <v>2</v>
      </c>
      <c r="H20" s="10">
        <v>400</v>
      </c>
      <c r="I20" s="10" t="n">
        <f t="shared" si="11"/>
        <v>800.0</v>
      </c>
      <c r="J20" s="10">
        <v>400</v>
      </c>
      <c r="K20" s="10" t="n">
        <f t="shared" si="1"/>
        <v>800.0</v>
      </c>
      <c r="L20" s="10" t="n">
        <f t="shared" si="2"/>
        <v>464.0</v>
      </c>
      <c r="M20" s="10">
        <v>928</v>
      </c>
      <c r="N20" s="10">
        <v>475.61200000000002</v>
      </c>
      <c r="O20" s="10" t="n">
        <f t="shared" si="3"/>
        <v>951.224</v>
      </c>
      <c r="P20" s="10" t="n">
        <f t="shared" si="4"/>
        <v>74.6</v>
      </c>
      <c r="Q20" s="10" t="n">
        <f t="shared" si="5"/>
        <v>149.2</v>
      </c>
      <c r="R20" s="10" t="n">
        <f t="shared" si="6"/>
        <v>64.0</v>
      </c>
      <c r="S20" s="10" t="n">
        <f t="shared" si="7"/>
        <v>128.0</v>
      </c>
      <c r="T20" s="10" t="n">
        <f t="shared" si="8"/>
        <v>0.0</v>
      </c>
      <c r="U20" s="10" t="n">
        <f t="shared" si="9"/>
        <v>0.0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0.0" customHeight="true" x14ac:dyDescent="0.25">
      <c r="A21" s="12" t="s">
        <v>69</v>
      </c>
      <c r="B21" s="7" t="s">
        <v>70</v>
      </c>
      <c r="C21" s="8">
        <v>44008</v>
      </c>
      <c r="D21" s="9" t="s">
        <v>28</v>
      </c>
      <c r="E21" s="9"/>
      <c r="F21" s="9"/>
      <c r="G21" s="9">
        <v>2</v>
      </c>
      <c r="H21" s="10">
        <v>212.5</v>
      </c>
      <c r="I21" s="10" t="n">
        <f t="shared" si="11"/>
        <v>425.0</v>
      </c>
      <c r="J21" s="10">
        <v>700</v>
      </c>
      <c r="K21" s="10" t="n">
        <f t="shared" si="1"/>
        <v>1400.0</v>
      </c>
      <c r="L21" s="10" t="n">
        <f t="shared" si="2"/>
        <v>812.0</v>
      </c>
      <c r="M21" s="10">
        <v>1624</v>
      </c>
      <c r="N21" s="10">
        <v>823.57100000000003</v>
      </c>
      <c r="O21" s="10" t="n">
        <f t="shared" si="3"/>
        <v>1647.142</v>
      </c>
      <c r="P21" s="10" t="n">
        <f t="shared" si="4"/>
        <v>126.8</v>
      </c>
      <c r="Q21" s="10" t="n">
        <f t="shared" si="5"/>
        <v>253.6</v>
      </c>
      <c r="R21" s="10" t="n">
        <f t="shared" si="6"/>
        <v>112.0</v>
      </c>
      <c r="S21" s="10" t="n">
        <f t="shared" si="7"/>
        <v>224.0</v>
      </c>
      <c r="T21" s="10" t="n">
        <f t="shared" si="8"/>
        <v>487.5</v>
      </c>
      <c r="U21" s="10" t="n">
        <f t="shared" si="9"/>
        <v>975.0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0.0" customHeight="true" x14ac:dyDescent="0.25">
      <c r="A22" s="12" t="s">
        <v>71</v>
      </c>
      <c r="B22" s="7" t="s">
        <v>72</v>
      </c>
      <c r="C22" s="8">
        <v>43837</v>
      </c>
      <c r="D22" s="9" t="s">
        <v>31</v>
      </c>
      <c r="E22" s="9" t="s">
        <v>48</v>
      </c>
      <c r="F22" s="9" t="n">
        <f t="shared" ref="F22:F23" si="14">14600/7500</f>
        <v>1.9466666666666668</v>
      </c>
      <c r="G22" s="9">
        <v>1</v>
      </c>
      <c r="H22" s="10" t="n">
        <f t="shared" ref="H22:H27" si="15">J22/F22</f>
        <v>256.8493150684931</v>
      </c>
      <c r="I22" s="10" t="n">
        <f t="shared" si="11"/>
        <v>256.8493150684931</v>
      </c>
      <c r="J22" s="10">
        <v>500</v>
      </c>
      <c r="K22" s="10" t="n">
        <f t="shared" si="1"/>
        <v>500.0</v>
      </c>
      <c r="L22" s="10" t="n">
        <f t="shared" si="2"/>
        <v>580.0</v>
      </c>
      <c r="M22" s="10">
        <v>580</v>
      </c>
      <c r="N22" s="10">
        <v>588.26499999999999</v>
      </c>
      <c r="O22" s="10" t="n">
        <f t="shared" si="3"/>
        <v>588.265</v>
      </c>
      <c r="P22" s="10" t="n">
        <f t="shared" si="4"/>
        <v>92.0</v>
      </c>
      <c r="Q22" s="10" t="n">
        <f t="shared" si="5"/>
        <v>92.0</v>
      </c>
      <c r="R22" s="10" t="n">
        <f t="shared" si="6"/>
        <v>80.0</v>
      </c>
      <c r="S22" s="10" t="n">
        <f t="shared" si="7"/>
        <v>80.0</v>
      </c>
      <c r="T22" s="10" t="n">
        <f t="shared" si="8"/>
        <v>243.15068493150687</v>
      </c>
      <c r="U22" s="10" t="n">
        <f t="shared" si="9"/>
        <v>243.15068493150687</v>
      </c>
      <c r="V22" s="11"/>
      <c r="W22" s="11"/>
      <c r="X22" s="11"/>
      <c r="Y22" s="11"/>
      <c r="Z22" s="11"/>
      <c r="AA22" s="17"/>
      <c r="AB22" s="11"/>
      <c r="AC22" s="11"/>
      <c r="AD22" s="11"/>
    </row>
    <row r="23" spans="1:30" ht="30.0" customHeight="true" x14ac:dyDescent="0.25">
      <c r="A23" s="12" t="s">
        <v>73</v>
      </c>
      <c r="B23" s="7" t="s">
        <v>74</v>
      </c>
      <c r="C23" s="8">
        <v>43837</v>
      </c>
      <c r="D23" s="9" t="s">
        <v>31</v>
      </c>
      <c r="E23" s="9" t="s">
        <v>48</v>
      </c>
      <c r="F23" s="9" t="n">
        <f t="shared" si="14"/>
        <v>1.9466666666666668</v>
      </c>
      <c r="G23" s="9">
        <v>1</v>
      </c>
      <c r="H23" s="10" t="n">
        <f t="shared" si="15"/>
        <v>128.42465753424656</v>
      </c>
      <c r="I23" s="10" t="n">
        <f t="shared" si="11"/>
        <v>128.42465753424656</v>
      </c>
      <c r="J23" s="10">
        <v>250</v>
      </c>
      <c r="K23" s="10" t="n">
        <f t="shared" si="1"/>
        <v>250.0</v>
      </c>
      <c r="L23" s="10" t="n">
        <f t="shared" si="2"/>
        <v>290.0</v>
      </c>
      <c r="M23" s="10">
        <v>290</v>
      </c>
      <c r="N23" s="10">
        <v>299.13249999999999</v>
      </c>
      <c r="O23" s="10" t="n">
        <f t="shared" si="3"/>
        <v>299.1325</v>
      </c>
      <c r="P23" s="10" t="n">
        <f t="shared" si="4"/>
        <v>48.5</v>
      </c>
      <c r="Q23" s="10" t="n">
        <f t="shared" si="5"/>
        <v>48.5</v>
      </c>
      <c r="R23" s="10" t="n">
        <f t="shared" si="6"/>
        <v>40.0</v>
      </c>
      <c r="S23" s="10" t="n">
        <f t="shared" si="7"/>
        <v>40.0</v>
      </c>
      <c r="T23" s="10" t="n">
        <f t="shared" si="8"/>
        <v>121.57534246575344</v>
      </c>
      <c r="U23" s="10" t="n">
        <f t="shared" si="9"/>
        <v>121.57534246575344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0.0" customHeight="true" x14ac:dyDescent="0.25">
      <c r="A24" s="12" t="s">
        <v>75</v>
      </c>
      <c r="B24" s="7" t="s">
        <v>76</v>
      </c>
      <c r="C24" s="8">
        <v>43853</v>
      </c>
      <c r="D24" s="9" t="s">
        <v>31</v>
      </c>
      <c r="E24" s="9" t="s">
        <v>41</v>
      </c>
      <c r="F24" s="9" t="n">
        <f>22950/18500</f>
        <v>1.2405405405405405</v>
      </c>
      <c r="G24" s="9">
        <v>1</v>
      </c>
      <c r="H24" s="10" t="n">
        <f t="shared" si="15"/>
        <v>483.66013071895424</v>
      </c>
      <c r="I24" s="10" t="n">
        <f t="shared" si="11"/>
        <v>483.66013071895424</v>
      </c>
      <c r="J24" s="10">
        <v>600</v>
      </c>
      <c r="K24" s="10" t="n">
        <f t="shared" si="1"/>
        <v>600.0</v>
      </c>
      <c r="L24" s="10" t="n">
        <f t="shared" si="2"/>
        <v>696.0</v>
      </c>
      <c r="M24" s="10">
        <v>696</v>
      </c>
      <c r="N24" s="10">
        <v>705.91800000000001</v>
      </c>
      <c r="O24" s="10" t="n">
        <f t="shared" si="3"/>
        <v>705.918</v>
      </c>
      <c r="P24" s="10" t="n">
        <f t="shared" si="4"/>
        <v>109.39999999999999</v>
      </c>
      <c r="Q24" s="10" t="n">
        <f t="shared" si="5"/>
        <v>109.39999999999999</v>
      </c>
      <c r="R24" s="10" t="n">
        <f t="shared" si="6"/>
        <v>96.0</v>
      </c>
      <c r="S24" s="10" t="n">
        <f t="shared" si="7"/>
        <v>96.0</v>
      </c>
      <c r="T24" s="10" t="n">
        <f t="shared" si="8"/>
        <v>116.33986928104576</v>
      </c>
      <c r="U24" s="10" t="n">
        <f t="shared" si="9"/>
        <v>116.33986928104576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0.0" customHeight="true" x14ac:dyDescent="0.25">
      <c r="A25" s="12" t="s">
        <v>77</v>
      </c>
      <c r="B25" s="7" t="s">
        <v>78</v>
      </c>
      <c r="C25" s="8">
        <v>43837</v>
      </c>
      <c r="D25" s="9" t="s">
        <v>31</v>
      </c>
      <c r="E25" s="9" t="s">
        <v>48</v>
      </c>
      <c r="F25" s="9" t="n">
        <f>14600/7500</f>
        <v>1.9466666666666668</v>
      </c>
      <c r="G25" s="9">
        <v>1</v>
      </c>
      <c r="H25" s="10" t="n">
        <f t="shared" si="15"/>
        <v>128.42465753424656</v>
      </c>
      <c r="I25" s="10" t="n">
        <f t="shared" si="11"/>
        <v>128.42465753424656</v>
      </c>
      <c r="J25" s="10">
        <v>250</v>
      </c>
      <c r="K25" s="10" t="n">
        <f t="shared" si="1"/>
        <v>250.0</v>
      </c>
      <c r="L25" s="10" t="n">
        <f t="shared" si="2"/>
        <v>290.0</v>
      </c>
      <c r="M25" s="10">
        <v>290</v>
      </c>
      <c r="N25" s="10">
        <v>299.13249999999999</v>
      </c>
      <c r="O25" s="10" t="n">
        <f t="shared" si="3"/>
        <v>299.1325</v>
      </c>
      <c r="P25" s="10" t="n">
        <f t="shared" si="4"/>
        <v>48.5</v>
      </c>
      <c r="Q25" s="10" t="n">
        <f t="shared" si="5"/>
        <v>48.5</v>
      </c>
      <c r="R25" s="10" t="n">
        <f t="shared" si="6"/>
        <v>40.0</v>
      </c>
      <c r="S25" s="10" t="n">
        <f t="shared" si="7"/>
        <v>40.0</v>
      </c>
      <c r="T25" s="10" t="n">
        <f t="shared" si="8"/>
        <v>121.57534246575344</v>
      </c>
      <c r="U25" s="10" t="n">
        <f t="shared" si="9"/>
        <v>121.57534246575344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0.0" customHeight="true" x14ac:dyDescent="0.25">
      <c r="A26" s="12" t="s">
        <v>79</v>
      </c>
      <c r="B26" s="7" t="s">
        <v>80</v>
      </c>
      <c r="C26" s="8">
        <v>43853</v>
      </c>
      <c r="D26" s="9" t="s">
        <v>31</v>
      </c>
      <c r="E26" s="9" t="s">
        <v>41</v>
      </c>
      <c r="F26" s="9" t="n">
        <f t="shared" ref="F26:F27" si="16">22950/18500</f>
        <v>1.2405405405405405</v>
      </c>
      <c r="G26" s="9">
        <v>1</v>
      </c>
      <c r="H26" s="10" t="n">
        <f t="shared" si="15"/>
        <v>403.05010893246185</v>
      </c>
      <c r="I26" s="10" t="n">
        <f t="shared" si="11"/>
        <v>403.05010893246185</v>
      </c>
      <c r="J26" s="10">
        <v>500</v>
      </c>
      <c r="K26" s="10" t="n">
        <f t="shared" si="1"/>
        <v>500.0</v>
      </c>
      <c r="L26" s="10" t="n">
        <f t="shared" si="2"/>
        <v>580.0</v>
      </c>
      <c r="M26" s="10">
        <v>580</v>
      </c>
      <c r="N26" s="10">
        <v>588.26499999999999</v>
      </c>
      <c r="O26" s="10" t="n">
        <f t="shared" si="3"/>
        <v>588.265</v>
      </c>
      <c r="P26" s="10" t="n">
        <f t="shared" si="4"/>
        <v>92.0</v>
      </c>
      <c r="Q26" s="10" t="n">
        <f t="shared" si="5"/>
        <v>92.0</v>
      </c>
      <c r="R26" s="10" t="n">
        <f t="shared" si="6"/>
        <v>80.0</v>
      </c>
      <c r="S26" s="10" t="n">
        <f t="shared" si="7"/>
        <v>80.0</v>
      </c>
      <c r="T26" s="10" t="n">
        <f t="shared" si="8"/>
        <v>96.94989106753815</v>
      </c>
      <c r="U26" s="10" t="n">
        <f t="shared" si="9"/>
        <v>96.94989106753815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0.0" customHeight="true" x14ac:dyDescent="0.25">
      <c r="A27" s="12" t="s">
        <v>81</v>
      </c>
      <c r="B27" s="7" t="s">
        <v>82</v>
      </c>
      <c r="C27" s="8">
        <v>43853</v>
      </c>
      <c r="D27" s="9" t="s">
        <v>31</v>
      </c>
      <c r="E27" s="9" t="s">
        <v>41</v>
      </c>
      <c r="F27" s="9" t="n">
        <f t="shared" si="16"/>
        <v>1.2405405405405405</v>
      </c>
      <c r="G27" s="9">
        <v>1</v>
      </c>
      <c r="H27" s="10" t="n">
        <f t="shared" si="15"/>
        <v>967.3202614379085</v>
      </c>
      <c r="I27" s="10" t="n">
        <f t="shared" si="11"/>
        <v>967.3202614379085</v>
      </c>
      <c r="J27" s="10">
        <v>1200</v>
      </c>
      <c r="K27" s="10" t="n">
        <f t="shared" si="1"/>
        <v>1200.0</v>
      </c>
      <c r="L27" s="10" t="n">
        <f t="shared" si="2"/>
        <v>1392.0</v>
      </c>
      <c r="M27" s="10">
        <v>1392</v>
      </c>
      <c r="N27" s="10">
        <v>1411.836</v>
      </c>
      <c r="O27" s="10" t="n">
        <f t="shared" si="3"/>
        <v>1411.836</v>
      </c>
      <c r="P27" s="10" t="n">
        <f t="shared" si="4"/>
        <v>213.79999999999998</v>
      </c>
      <c r="Q27" s="10" t="n">
        <f t="shared" si="5"/>
        <v>213.79999999999998</v>
      </c>
      <c r="R27" s="10" t="n">
        <f t="shared" si="6"/>
        <v>192.0</v>
      </c>
      <c r="S27" s="10" t="n">
        <f t="shared" si="7"/>
        <v>192.0</v>
      </c>
      <c r="T27" s="10" t="n">
        <f t="shared" si="8"/>
        <v>232.67973856209153</v>
      </c>
      <c r="U27" s="10" t="n">
        <f t="shared" si="9"/>
        <v>232.67973856209153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0.0" customHeight="true" x14ac:dyDescent="0.25">
      <c r="A28" s="13" t="s">
        <v>83</v>
      </c>
      <c r="B28" s="14" t="s">
        <v>84</v>
      </c>
      <c r="C28" s="15">
        <v>43853</v>
      </c>
      <c r="D28" s="16" t="s">
        <v>31</v>
      </c>
      <c r="E28" s="16"/>
      <c r="F28" s="16"/>
      <c r="G28" s="16">
        <v>1</v>
      </c>
      <c r="H28" s="10">
        <v>2500</v>
      </c>
      <c r="I28" s="10" t="n">
        <f t="shared" si="11"/>
        <v>2500.0</v>
      </c>
      <c r="J28" s="10">
        <v>2500</v>
      </c>
      <c r="K28" s="10" t="n">
        <f t="shared" si="1"/>
        <v>2500.0</v>
      </c>
      <c r="L28" s="10" t="n">
        <f t="shared" si="2"/>
        <v>2900.0</v>
      </c>
      <c r="M28" s="10">
        <v>2900</v>
      </c>
      <c r="N28" s="10">
        <v>2941.3250000000003</v>
      </c>
      <c r="O28" s="10" t="n">
        <f t="shared" si="3"/>
        <v>2941.3250000000003</v>
      </c>
      <c r="P28" s="10" t="n">
        <f t="shared" si="4"/>
        <v>440.0</v>
      </c>
      <c r="Q28" s="10" t="n">
        <f t="shared" si="5"/>
        <v>440.0</v>
      </c>
      <c r="R28" s="10" t="n">
        <f t="shared" si="6"/>
        <v>400.0</v>
      </c>
      <c r="S28" s="10" t="n">
        <f t="shared" si="7"/>
        <v>400.0</v>
      </c>
      <c r="T28" s="10" t="n">
        <f t="shared" si="8"/>
        <v>0.0</v>
      </c>
      <c r="U28" s="10" t="n">
        <f t="shared" si="9"/>
        <v>0.0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0.0" customHeight="true" x14ac:dyDescent="0.25">
      <c r="A29" s="12" t="s">
        <v>85</v>
      </c>
      <c r="B29" s="7" t="s">
        <v>86</v>
      </c>
      <c r="C29" s="8">
        <v>43837</v>
      </c>
      <c r="D29" s="9" t="s">
        <v>31</v>
      </c>
      <c r="E29" s="9" t="s">
        <v>48</v>
      </c>
      <c r="F29" s="9" t="n">
        <f>14600/7500</f>
        <v>1.9466666666666668</v>
      </c>
      <c r="G29" s="9">
        <v>1</v>
      </c>
      <c r="H29" s="10" t="n">
        <f t="shared" ref="H29:H30" si="17">J29/F29</f>
        <v>1130.13698630137</v>
      </c>
      <c r="I29" s="10" t="n">
        <f t="shared" si="11"/>
        <v>1130.13698630137</v>
      </c>
      <c r="J29" s="10">
        <v>2200</v>
      </c>
      <c r="K29" s="10" t="n">
        <f t="shared" si="1"/>
        <v>2200.0</v>
      </c>
      <c r="L29" s="10" t="n">
        <f t="shared" si="2"/>
        <v>2552.0</v>
      </c>
      <c r="M29" s="10">
        <v>2552</v>
      </c>
      <c r="N29" s="10">
        <v>2588.366</v>
      </c>
      <c r="O29" s="10" t="n">
        <f t="shared" si="3"/>
        <v>2588.366</v>
      </c>
      <c r="P29" s="10" t="n">
        <f t="shared" si="4"/>
        <v>387.8</v>
      </c>
      <c r="Q29" s="10" t="n">
        <f t="shared" si="5"/>
        <v>387.8</v>
      </c>
      <c r="R29" s="10" t="n">
        <f t="shared" si="6"/>
        <v>352.0</v>
      </c>
      <c r="S29" s="10" t="n">
        <f t="shared" si="7"/>
        <v>352.0</v>
      </c>
      <c r="T29" s="10" t="n">
        <f t="shared" si="8"/>
        <v>1069.86301369863</v>
      </c>
      <c r="U29" s="10" t="n">
        <f t="shared" si="9"/>
        <v>1069.86301369863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0.0" customHeight="true" x14ac:dyDescent="0.25">
      <c r="A30" s="12" t="s">
        <v>87</v>
      </c>
      <c r="B30" s="7" t="s">
        <v>88</v>
      </c>
      <c r="C30" s="8">
        <v>43853</v>
      </c>
      <c r="D30" s="9" t="s">
        <v>31</v>
      </c>
      <c r="E30" s="9" t="s">
        <v>41</v>
      </c>
      <c r="F30" s="9" t="n">
        <f>22950/18500</f>
        <v>1.2405405405405405</v>
      </c>
      <c r="G30" s="9">
        <v>1</v>
      </c>
      <c r="H30" s="10" t="n">
        <f t="shared" si="17"/>
        <v>403.05010893246185</v>
      </c>
      <c r="I30" s="10" t="n">
        <f t="shared" si="11"/>
        <v>403.05010893246185</v>
      </c>
      <c r="J30" s="10">
        <v>500</v>
      </c>
      <c r="K30" s="10" t="n">
        <f t="shared" si="1"/>
        <v>500.0</v>
      </c>
      <c r="L30" s="10" t="n">
        <f t="shared" si="2"/>
        <v>580.0</v>
      </c>
      <c r="M30" s="10">
        <v>580</v>
      </c>
      <c r="N30" s="10">
        <v>588.26499999999999</v>
      </c>
      <c r="O30" s="10" t="n">
        <f t="shared" si="3"/>
        <v>588.265</v>
      </c>
      <c r="P30" s="10" t="n">
        <f t="shared" si="4"/>
        <v>92.0</v>
      </c>
      <c r="Q30" s="10" t="n">
        <f t="shared" si="5"/>
        <v>92.0</v>
      </c>
      <c r="R30" s="10" t="n">
        <f t="shared" si="6"/>
        <v>80.0</v>
      </c>
      <c r="S30" s="10" t="n">
        <f t="shared" si="7"/>
        <v>80.0</v>
      </c>
      <c r="T30" s="10" t="n">
        <f t="shared" si="8"/>
        <v>96.94989106753815</v>
      </c>
      <c r="U30" s="10" t="n">
        <f t="shared" si="9"/>
        <v>96.94989106753815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ht="30.0" customHeight="true">
      <c r="A31" t="s" s="23">
        <v>91</v>
      </c>
      <c r="B31" t="s" s="36">
        <v>92</v>
      </c>
      <c r="C31" t="s" s="25">
        <v>93</v>
      </c>
      <c r="D31" t="s" s="26">
        <v>94</v>
      </c>
      <c r="E31" t="s" s="27">
        <v>95</v>
      </c>
      <c r="F31" t="n" s="39">
        <v>102.83333333333333</v>
      </c>
      <c r="G31" t="n" s="37">
        <v>1.0</v>
      </c>
      <c r="H31" t="n" s="40">
        <v>12.0</v>
      </c>
      <c r="I31" t="n" s="41">
        <v>12.0</v>
      </c>
      <c r="J31" t="n" s="42">
        <v>1234.0</v>
      </c>
      <c r="K31" t="n" s="43">
        <v>1234.0</v>
      </c>
      <c r="L31" t="n" s="44">
        <v>1431.4399999999998</v>
      </c>
      <c r="M31" t="n" s="45">
        <v>1431.4399999999998</v>
      </c>
      <c r="N31" t="n" s="50">
        <v>1686.156</v>
      </c>
      <c r="O31" t="n" s="51">
        <v>1686.156</v>
      </c>
      <c r="P31" t="n" s="46">
        <v>219.71599999999998</v>
      </c>
      <c r="Q31" t="n" s="47">
        <v>219.71599999999998</v>
      </c>
      <c r="R31" t="n" s="48">
        <v>197.44</v>
      </c>
      <c r="S31" t="n" s="49">
        <v>197.44</v>
      </c>
      <c r="T31" t="n" s="52">
        <v>1221.9999999999998</v>
      </c>
      <c r="U31" t="n" s="53">
        <v>1221.9999999999998</v>
      </c>
    </row>
    <row r="32" ht="30.0" customHeight="true">
      <c r="A32" t="s" s="61">
        <v>103</v>
      </c>
      <c r="B32" t="s" s="71">
        <v>104</v>
      </c>
      <c r="C32" t="s" s="63">
        <v>93</v>
      </c>
      <c r="D32" t="s" s="64">
        <v>105</v>
      </c>
      <c r="E32" t="s" s="65">
        <v>106</v>
      </c>
      <c r="F32" t="n" s="74">
        <v>1.5</v>
      </c>
      <c r="G32" t="n" s="72">
        <v>1.0</v>
      </c>
      <c r="H32" t="n" s="75">
        <v>300.0</v>
      </c>
      <c r="I32" t="n" s="76">
        <v>200.0</v>
      </c>
      <c r="J32" t="n" s="77">
        <v>300.0</v>
      </c>
      <c r="K32" t="n" s="78">
        <v>300.0</v>
      </c>
      <c r="L32" t="n" s="79">
        <v>348.0</v>
      </c>
      <c r="M32" t="n" s="80">
        <v>348.0</v>
      </c>
      <c r="N32" t="n" s="85">
        <v>440.2</v>
      </c>
      <c r="O32" t="n" s="86">
        <v>440.2</v>
      </c>
      <c r="P32" t="n" s="81">
        <v>57.199999999999996</v>
      </c>
      <c r="Q32" t="n" s="82">
        <v>57.199999999999996</v>
      </c>
      <c r="R32" t="n" s="83">
        <v>48.0</v>
      </c>
      <c r="S32" t="n" s="84">
        <v>48.0</v>
      </c>
      <c r="T32" t="n" s="87">
        <v>100.0</v>
      </c>
      <c r="U32" t="n" s="88">
        <v>100.0</v>
      </c>
    </row>
    <row r="33" ht="30.0" customHeight="true">
      <c r="A33" t="s" s="96">
        <v>110</v>
      </c>
      <c r="B33" t="s" s="109">
        <v>111</v>
      </c>
      <c r="C33" t="s" s="98">
        <v>93</v>
      </c>
      <c r="D33" t="s" s="99">
        <v>112</v>
      </c>
      <c r="E33" t="s" s="100">
        <v>95</v>
      </c>
      <c r="F33" t="n" s="112">
        <v>1.6</v>
      </c>
      <c r="G33" t="n" s="110">
        <v>1.0</v>
      </c>
      <c r="H33" t="n" s="113">
        <v>5000.0</v>
      </c>
      <c r="I33" t="n" s="114">
        <v>5000.0</v>
      </c>
      <c r="J33" t="n" s="115">
        <v>8000.0</v>
      </c>
      <c r="K33" t="n" s="116">
        <v>8000.0</v>
      </c>
      <c r="L33" t="n" s="117">
        <v>9280.0</v>
      </c>
      <c r="M33" t="n" s="118">
        <v>9280.0</v>
      </c>
      <c r="N33" t="n" s="123">
        <v>10712.0</v>
      </c>
      <c r="O33" t="n" s="124">
        <v>10712.0</v>
      </c>
      <c r="P33" t="n" s="119">
        <v>1397.0</v>
      </c>
      <c r="Q33" t="n" s="120">
        <v>1397.0</v>
      </c>
      <c r="R33" t="n" s="121">
        <v>1280.0</v>
      </c>
      <c r="S33" t="n" s="122">
        <v>1280.0</v>
      </c>
      <c r="T33" t="n" s="125">
        <v>3000.0</v>
      </c>
      <c r="U33" t="n" s="126">
        <v>3000.0</v>
      </c>
    </row>
    <row r="34" ht="30.0" customHeight="true">
      <c r="A34" t="s" s="134">
        <v>106</v>
      </c>
      <c r="B34" t="s" s="147">
        <v>119</v>
      </c>
      <c r="C34" t="s" s="136">
        <v>93</v>
      </c>
      <c r="D34" t="s" s="137">
        <v>94</v>
      </c>
      <c r="E34" t="s" s="138">
        <v>95</v>
      </c>
      <c r="F34" t="n" s="150">
        <v>1.5</v>
      </c>
      <c r="G34" t="n" s="148">
        <v>1.0</v>
      </c>
      <c r="H34" t="n" s="151">
        <v>20000.0</v>
      </c>
      <c r="I34" t="n" s="152">
        <v>20000.0</v>
      </c>
      <c r="J34" t="n" s="153">
        <v>30000.0</v>
      </c>
      <c r="K34" t="n" s="154">
        <v>30000.0</v>
      </c>
      <c r="L34" t="n" s="155">
        <v>34800.0</v>
      </c>
      <c r="M34" t="n" s="156">
        <v>34800.0</v>
      </c>
      <c r="N34" t="n" s="161">
        <v>40060.0</v>
      </c>
      <c r="O34" t="n" s="162">
        <v>40060.0</v>
      </c>
      <c r="P34" t="n" s="157">
        <v>5225.0</v>
      </c>
      <c r="Q34" t="n" s="158">
        <v>5225.0</v>
      </c>
      <c r="R34" t="n" s="159">
        <v>4800.0</v>
      </c>
      <c r="S34" t="n" s="160">
        <v>4800.0</v>
      </c>
      <c r="T34" t="n" s="163">
        <v>10000.0</v>
      </c>
      <c r="U34" t="n" s="164">
        <v>10000.0</v>
      </c>
    </row>
    <row r="35" spans="1:30" ht="30.0" customHeight="true" x14ac:dyDescent="0.25">
      <c r="A35" s="18"/>
      <c r="B35" s="6"/>
      <c r="C35" s="6"/>
      <c r="D35" s="18"/>
      <c r="E35" s="18"/>
      <c r="F35" s="18"/>
      <c r="G35" s="18"/>
      <c r="H35" s="19"/>
      <c r="I35" t="n" s="165">
        <f>SUM(I2:I34)</f>
        <v>56280.89938012953</v>
      </c>
      <c r="J35" s="19"/>
      <c r="K35" t="n" s="166">
        <f>SUM(K2:K34)</f>
        <v>83974.0</v>
      </c>
      <c r="L35" s="19"/>
      <c r="M35" t="n" s="167">
        <f>SUM(M2:M34)</f>
        <v>97409.84</v>
      </c>
      <c r="N35" s="19"/>
      <c r="O35" t="n" s="168">
        <f>SUM(O2:O34)</f>
        <v>106543.34920000001</v>
      </c>
      <c r="P35" s="19"/>
      <c r="Q35" t="n" s="169">
        <f>SUM(Q2:Q34)</f>
        <v>16061.476</v>
      </c>
      <c r="R35" s="19"/>
      <c r="S35" t="n" s="170">
        <f>SUM(S2:S34)</f>
        <v>13435.84</v>
      </c>
      <c r="T35" s="19"/>
      <c r="U35" t="n" s="171">
        <f>SUM(U2:U34)</f>
        <v>27693.100619870478</v>
      </c>
      <c r="V35" s="20"/>
      <c r="W35" s="20"/>
      <c r="X35" s="20"/>
      <c r="Y35" s="20"/>
      <c r="Z35" s="20"/>
      <c r="AA35" s="20"/>
      <c r="AB35" s="20"/>
      <c r="AC35" s="20"/>
      <c r="AD35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2020-08-18T18:23:27Z</dcterms:modified>
</cp:coreProperties>
</file>