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jpeg" Extension="jpeg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drawing+xml" PartName="/xl/drawings/drawing6.xml"/>
  <Override ContentType="application/vnd.openxmlformats-officedocument.drawing+xml" PartName="/xl/drawings/drawing7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defaultThemeVersion="124226"/>
  <mc:AlternateContent>
    <mc:Choice Requires="x15">
      <x15ac:absPath xmlns:x15ac="http://schemas.microsoft.com/office/spreadsheetml/2010/11/ac" url="C:\Users\LENOVO\Google Drive\EPIC MOUNTAIN\ADMINISTRACIÒN\"/>
    </mc:Choice>
  </mc:AlternateContent>
  <xr:revisionPtr revIDLastSave="0" documentId="13_ncr:1_{D3D32496-5AC1-40F6-8BA8-EF233E6F053B}" xr6:coauthVersionLast="45" xr6:coauthVersionMax="45" xr10:uidLastSave="{00000000-0000-0000-0000-000000000000}"/>
  <bookViews>
    <workbookView xWindow="-120" yWindow="-120" windowWidth="20730" windowHeight="11160" firstSheet="2" activeTab="6" xr2:uid="{00000000-000D-0000-FFFF-FFFF00000000}"/>
  </bookViews>
  <sheets>
    <sheet name="ENERO" sheetId="1" r:id="rId1"/>
    <sheet name="FEBRERO" sheetId="2" r:id="rId2"/>
    <sheet name="MARZO" sheetId="3" r:id="rId3"/>
    <sheet name="ABRIL" sheetId="4" r:id="rId4"/>
    <sheet name="MAYO" sheetId="5" r:id="rId5"/>
    <sheet name="JUNIO" sheetId="6" r:id="rId6"/>
    <sheet name="JULIO" sheetId="7" r:id="rId7"/>
    <sheet name="AGOSTO" sheetId="8" r:id="rId8"/>
    <sheet name="SEPTIEMBRE" sheetId="9" r:id="rId9"/>
    <sheet name="OCTUBRE" sheetId="10" r:id="rId10"/>
    <sheet name="NOVIEMBRE" sheetId="11" r:id="rId11"/>
    <sheet name="DICIEMBRE" sheetId="12" r:id="rId1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4" i="7" l="1"/>
  <c r="K4" i="7"/>
  <c r="F4" i="7"/>
  <c r="H4" i="7" s="1"/>
  <c r="I4" i="7" s="1"/>
  <c r="R3" i="7"/>
  <c r="K3" i="7"/>
  <c r="I3" i="7"/>
  <c r="R2" i="7"/>
  <c r="K2" i="7"/>
  <c r="F2" i="7"/>
  <c r="H2" i="7" s="1"/>
  <c r="I2" i="7" s="1"/>
  <c r="S4" i="7" l="1"/>
  <c r="L4" i="7"/>
  <c r="S3" i="7"/>
  <c r="L3" i="7"/>
  <c r="L2" i="7"/>
  <c r="S2" i="7"/>
  <c r="S3" i="6"/>
  <c r="Q2" i="6"/>
  <c r="Q3" i="6" s="1"/>
  <c r="S2" i="6"/>
  <c r="O3" i="6"/>
  <c r="M3" i="6"/>
  <c r="O2" i="6"/>
  <c r="M2" i="6"/>
  <c r="K2" i="6"/>
  <c r="I2" i="6"/>
  <c r="M4" i="7" l="1"/>
  <c r="T4" i="7"/>
  <c r="U4" i="7" s="1"/>
  <c r="P4" i="7"/>
  <c r="M3" i="7"/>
  <c r="T3" i="7"/>
  <c r="U3" i="7" s="1"/>
  <c r="P3" i="7"/>
  <c r="M2" i="7"/>
  <c r="T2" i="7"/>
  <c r="U2" i="7" s="1"/>
  <c r="P2" i="7"/>
  <c r="I3" i="6"/>
  <c r="Q4" i="7" l="1"/>
  <c r="N4" i="7"/>
  <c r="Q3" i="7"/>
  <c r="N3" i="7"/>
  <c r="Q2" i="7"/>
  <c r="N2" i="7"/>
  <c r="K3" i="6"/>
  <c r="J7" i="5"/>
  <c r="L7" i="5" s="1"/>
  <c r="M7" i="5" s="1"/>
  <c r="I7" i="5"/>
  <c r="G7" i="5"/>
  <c r="J6" i="5"/>
  <c r="L6" i="5" s="1"/>
  <c r="M6" i="5" s="1"/>
  <c r="I6" i="5"/>
  <c r="G6" i="5"/>
  <c r="V4" i="7" l="1"/>
  <c r="W4" i="7" s="1"/>
  <c r="O4" i="7"/>
  <c r="O3" i="7"/>
  <c r="V3" i="7"/>
  <c r="W3" i="7" s="1"/>
  <c r="V2" i="7"/>
  <c r="W2" i="7" s="1"/>
  <c r="O2" i="7"/>
  <c r="K7" i="5"/>
  <c r="K6" i="5"/>
  <c r="O5" i="5"/>
  <c r="H5" i="5" s="1"/>
  <c r="J5" i="5"/>
  <c r="K5" i="5" s="1"/>
  <c r="G5" i="5"/>
  <c r="L5" i="5" l="1"/>
  <c r="M5" i="5" s="1"/>
  <c r="I5" i="5"/>
  <c r="O4" i="5"/>
  <c r="J4" i="5"/>
  <c r="L4" i="5" s="1"/>
  <c r="M4" i="5" s="1"/>
  <c r="I4" i="5"/>
  <c r="G4" i="5"/>
  <c r="K4" i="5" l="1"/>
  <c r="O3" i="5" l="1"/>
  <c r="H3" i="5" s="1"/>
  <c r="J3" i="5"/>
  <c r="K3" i="5" s="1"/>
  <c r="G3" i="5"/>
  <c r="L3" i="5" l="1"/>
  <c r="M3" i="5" s="1"/>
  <c r="I3" i="5"/>
  <c r="O2" i="5"/>
  <c r="J2" i="5"/>
  <c r="L2" i="5" s="1"/>
  <c r="M2" i="5" s="1"/>
  <c r="I2" i="5"/>
  <c r="I8" i="5" s="1"/>
  <c r="G2" i="5"/>
  <c r="G8" i="5" s="1"/>
  <c r="M8" i="5" l="1"/>
  <c r="K2" i="5"/>
  <c r="K8" i="5" s="1"/>
  <c r="G6" i="4"/>
  <c r="I6" i="4"/>
  <c r="K6" i="4"/>
  <c r="J5" i="4"/>
  <c r="K5" i="4" s="1"/>
  <c r="I5" i="4"/>
  <c r="G5" i="4"/>
  <c r="M4" i="4"/>
  <c r="H4" i="4" s="1"/>
  <c r="G4" i="4"/>
  <c r="J4" i="4" l="1"/>
  <c r="K4" i="4" s="1"/>
  <c r="I4" i="4"/>
  <c r="M3" i="4"/>
  <c r="H3" i="4" s="1"/>
  <c r="J3" i="4" s="1"/>
  <c r="K3" i="4" s="1"/>
  <c r="G3" i="4"/>
  <c r="I3" i="4" l="1"/>
  <c r="G2" i="4"/>
  <c r="J2" i="4" l="1"/>
  <c r="K2" i="4" s="1"/>
  <c r="I2" i="4"/>
  <c r="K3" i="3"/>
  <c r="I3" i="3"/>
  <c r="G3" i="3"/>
  <c r="N2" i="3" l="1"/>
  <c r="H2" i="3" s="1"/>
  <c r="G2" i="3"/>
  <c r="N7" i="2"/>
  <c r="H7" i="2" s="1"/>
  <c r="G7" i="2"/>
  <c r="I2" i="3" l="1"/>
  <c r="J2" i="3"/>
  <c r="K2" i="3" s="1"/>
  <c r="I7" i="2"/>
  <c r="J7" i="2"/>
  <c r="K7" i="2" s="1"/>
  <c r="N4" i="2" l="1"/>
  <c r="H4" i="2" s="1"/>
  <c r="N6" i="2" l="1"/>
  <c r="H6" i="2"/>
  <c r="J6" i="2" s="1"/>
  <c r="K6" i="2" s="1"/>
  <c r="G6" i="2"/>
  <c r="I6" i="2" l="1"/>
  <c r="J5" i="2"/>
  <c r="K5" i="2" s="1"/>
  <c r="I5" i="2"/>
  <c r="G5" i="2"/>
  <c r="J3" i="2" l="1"/>
  <c r="K3" i="2" s="1"/>
  <c r="J4" i="2"/>
  <c r="K4" i="2" s="1"/>
  <c r="I3" i="2"/>
  <c r="I4" i="2"/>
  <c r="G3" i="2"/>
  <c r="G4" i="2"/>
  <c r="J2" i="2" l="1"/>
  <c r="K2" i="2" s="1"/>
  <c r="K8" i="2" s="1"/>
  <c r="I2" i="2"/>
  <c r="I8" i="2" s="1"/>
  <c r="G2" i="2"/>
  <c r="G8" i="2" s="1"/>
  <c r="I12" i="1"/>
  <c r="J12" i="1"/>
  <c r="K12" i="1" s="1"/>
  <c r="G12" i="1"/>
  <c r="J11" i="1" l="1"/>
  <c r="K11" i="1" s="1"/>
  <c r="I11" i="1"/>
  <c r="G11" i="1"/>
  <c r="I10" i="1"/>
  <c r="J10" i="1"/>
  <c r="K10" i="1" s="1"/>
  <c r="G10" i="1"/>
  <c r="J9" i="1" l="1"/>
  <c r="K9" i="1" s="1"/>
  <c r="I9" i="1"/>
  <c r="G9" i="1"/>
  <c r="N8" i="1" l="1"/>
  <c r="H8" i="1" s="1"/>
  <c r="J8" i="1" s="1"/>
  <c r="K8" i="1" s="1"/>
  <c r="G8" i="1"/>
  <c r="I8" i="1" l="1"/>
  <c r="J6" i="1" l="1"/>
  <c r="K6" i="1" s="1"/>
  <c r="I6" i="1"/>
  <c r="G6" i="1"/>
  <c r="G5" i="1"/>
  <c r="N5" i="1"/>
  <c r="H5" i="1" s="1"/>
  <c r="I5" i="1" l="1"/>
  <c r="J5" i="1"/>
  <c r="K5" i="1" s="1"/>
  <c r="J7" i="1"/>
  <c r="K7" i="1" s="1"/>
  <c r="I7" i="1"/>
  <c r="G7" i="1"/>
  <c r="N4" i="1"/>
  <c r="H4" i="1" s="1"/>
  <c r="I4" i="1" s="1"/>
  <c r="G4" i="1"/>
  <c r="N3" i="1"/>
  <c r="H3" i="1" s="1"/>
  <c r="J3" i="1" s="1"/>
  <c r="K3" i="1" s="1"/>
  <c r="G3" i="1"/>
  <c r="J2" i="1"/>
  <c r="K2" i="1" s="1"/>
  <c r="I2" i="1"/>
  <c r="G2" i="1"/>
  <c r="G13" i="1" l="1"/>
  <c r="I3" i="1"/>
  <c r="I13" i="1" s="1"/>
  <c r="J4" i="1"/>
  <c r="K4" i="1" s="1"/>
  <c r="K13" i="1" s="1"/>
</calcChain>
</file>

<file path=xl/sharedStrings.xml><?xml version="1.0" encoding="utf-8"?>
<sst xmlns="http://schemas.openxmlformats.org/spreadsheetml/2006/main" count="276" uniqueCount="129">
  <si>
    <t>PRUDUCTO</t>
  </si>
  <si>
    <t>DESCRIPCIÓN</t>
  </si>
  <si>
    <t>UNIDADES</t>
  </si>
  <si>
    <t>CONDICIÓN</t>
  </si>
  <si>
    <t>PRECIO X UNIDAD</t>
  </si>
  <si>
    <t>PRECIOS NETOS</t>
  </si>
  <si>
    <t>COSTO X UNIDAD</t>
  </si>
  <si>
    <t>COSTO NETO</t>
  </si>
  <si>
    <t>GANANCIA NETA</t>
  </si>
  <si>
    <t xml:space="preserve">PACK </t>
  </si>
  <si>
    <t>T.I.G</t>
  </si>
  <si>
    <t xml:space="preserve">GRIPS PIVOT </t>
  </si>
  <si>
    <t>CON TORNILLO DE SUJECIÓN</t>
  </si>
  <si>
    <t>NUEVOS</t>
  </si>
  <si>
    <t>GANANCIA X UNIDAD</t>
  </si>
  <si>
    <t>SHOCK FOX FLOAT</t>
  </si>
  <si>
    <t>DETALLE EN BLOQUEO</t>
  </si>
  <si>
    <t>USADO</t>
  </si>
  <si>
    <t>ORANGE</t>
  </si>
  <si>
    <t>HORQUILLA ROCK SHOX 26"</t>
  </si>
  <si>
    <t>100mm - AIRE/HIDRAHULICO</t>
  </si>
  <si>
    <t>BUFF</t>
  </si>
  <si>
    <t>BANDANA MULTIFUNCIONAL - VARIOS MODELOS Y COLORES</t>
  </si>
  <si>
    <t>NUEVO</t>
  </si>
  <si>
    <t>PLATOS, CENTRO Y PEDALIER</t>
  </si>
  <si>
    <t>RACE FACE</t>
  </si>
  <si>
    <t>SERVICIO DE COMPRA</t>
  </si>
  <si>
    <t>TALADRO PAPA</t>
  </si>
  <si>
    <t>FRENO TRASERO HOPE</t>
  </si>
  <si>
    <t>BALATAS EN BUEN ESTADO - RECIEN PURGADO</t>
  </si>
  <si>
    <t>ASIENTO NEGRO KONA</t>
  </si>
  <si>
    <t>ASIENTO ANTERIOR</t>
  </si>
  <si>
    <t xml:space="preserve">VALVULA FRANCESA </t>
  </si>
  <si>
    <t>PARA TUBELESS</t>
  </si>
  <si>
    <t>TUBELIZACIÓN</t>
  </si>
  <si>
    <t>SEÑOR OSCAR</t>
  </si>
  <si>
    <t>CHUMEL SALCIDO</t>
  </si>
  <si>
    <t>RECARGA LIQUIDO</t>
  </si>
  <si>
    <t>CICLISTA DE LA PRI</t>
  </si>
  <si>
    <t>RIN DT SWISS</t>
  </si>
  <si>
    <t>TRASERO ROD. 29"</t>
  </si>
  <si>
    <t>DESVIADOR DE RUTA DELANTERO DEORE</t>
  </si>
  <si>
    <t>DESVIADOR DELANTERO PARA 2 PLATOS RUTA</t>
  </si>
  <si>
    <t>CUADRO ORANGE SUB 5</t>
  </si>
  <si>
    <t>RODADO 26"- TALLA M - TAZAS KING</t>
  </si>
  <si>
    <t>CAMBER 29"</t>
  </si>
  <si>
    <t>DESTINO</t>
  </si>
  <si>
    <t>IZTAPALAPA, DISTRITO FEDERAL</t>
  </si>
  <si>
    <t>HIDALGO DEL PARRAL</t>
  </si>
  <si>
    <t>GUADALAJARA, OBRERA, GUADALAJARA,JALISCO</t>
  </si>
  <si>
    <t>TEXCOCO, ESTADO DE MEXICO</t>
  </si>
  <si>
    <t>NEZAHUALCOYOTL, ESTADO DE MEXICO</t>
  </si>
  <si>
    <t>ATIZAPAN DE ZARAGOZA, ESTADO DE MEXICO</t>
  </si>
  <si>
    <t>NAUCALPAN, ESTADO DE MEXICO</t>
  </si>
  <si>
    <t>BENITO JUAREZ, DISTRITO FEDERAL</t>
  </si>
  <si>
    <t>CUADRO CAMBER 29"</t>
  </si>
  <si>
    <t>TALLA XL ROD 29"</t>
  </si>
  <si>
    <t>AGUASCALIENTES, AGUASCALIENTES</t>
  </si>
  <si>
    <t>LIQUIDO</t>
  </si>
  <si>
    <t>SELLAMILK</t>
  </si>
  <si>
    <t>PARRAL, CHIH.</t>
  </si>
  <si>
    <t>FRENOS HIDRAHULICOS TECTRO GEMINI SL</t>
  </si>
  <si>
    <t>TECTRO GEMINI SL - DETALLE EN PALANCA - PASTILLAS EN EXCELENTES CONDICIONES</t>
  </si>
  <si>
    <t>CHIHUAHUA, CHIH.</t>
  </si>
  <si>
    <t>MANUBRIO SPECIALIZED</t>
  </si>
  <si>
    <t>MEDIDA 31.8 Y UN LARGO DE 78cm</t>
  </si>
  <si>
    <t>FRENOS HIDRAHULICOS SHIMANO</t>
  </si>
  <si>
    <t xml:space="preserve">BLANCOS - UN PAR </t>
  </si>
  <si>
    <t>COMISIÒN 6.5%</t>
  </si>
  <si>
    <t>COMISIÒN NETA 6.5%</t>
  </si>
  <si>
    <t>ASIENTO C9 AIR FLOW</t>
  </si>
  <si>
    <t xml:space="preserve">COMODIDAD EXCEPCIONAL </t>
  </si>
  <si>
    <t>CHIHUAHUA, CHIH</t>
  </si>
  <si>
    <t>DESVIADOR TRASERO SHIMANO DEORE</t>
  </si>
  <si>
    <t xml:space="preserve"> 10 VELOCIDADES</t>
  </si>
  <si>
    <t>TULANCINGO DE BRAVO, HGO.</t>
  </si>
  <si>
    <t>ASIENTO SPECIALIZED</t>
  </si>
  <si>
    <t>BIOGEOMETRY</t>
  </si>
  <si>
    <t>MORELIA, MICHOACAN</t>
  </si>
  <si>
    <t>SUSPENSIÒN ROCK SHOX 29"</t>
  </si>
  <si>
    <t>XC 32 CON 110mm DE RECORRIDO</t>
  </si>
  <si>
    <t>MONTERREY, NVO. LEON</t>
  </si>
  <si>
    <t>EPIC OIL 60ML</t>
  </si>
  <si>
    <t>LUBRICANTE DE ALTO RENDIMIENTO EN CADENA, DESVIADORES, FUNDAS DE CABLE, ETC</t>
  </si>
  <si>
    <t>PIE DE APOYO HUFFY</t>
  </si>
  <si>
    <t>ALTURA REGULABLE</t>
  </si>
  <si>
    <t>PARRAL</t>
  </si>
  <si>
    <t xml:space="preserve">COSTO NETO </t>
  </si>
  <si>
    <t>PRECIO BASE X UNIDAD</t>
  </si>
  <si>
    <t>PRECIO BASE NETO</t>
  </si>
  <si>
    <t>IVA X UNIDAD</t>
  </si>
  <si>
    <t>CONDICIÒN</t>
  </si>
  <si>
    <t>PACK</t>
  </si>
  <si>
    <t>PRECIO COBRADO X UNIDAD</t>
  </si>
  <si>
    <t>PRECIO COBRADO NETO</t>
  </si>
  <si>
    <t>COMISIONES X UNIDAD</t>
  </si>
  <si>
    <t>COMISIONES NETAS</t>
  </si>
  <si>
    <t>UTILIDAD X UNIDAD</t>
  </si>
  <si>
    <t>UTILIDAD NETA</t>
  </si>
  <si>
    <t>IVA NETO</t>
  </si>
  <si>
    <t>FECHA DE REGISTRO</t>
  </si>
  <si>
    <t xml:space="preserve">PRECIO LOCAL X UNIDAD </t>
  </si>
  <si>
    <t>PRECIO LOCAL NETO</t>
  </si>
  <si>
    <t xml:space="preserve">PRECIO ML X UNIDAD </t>
  </si>
  <si>
    <t>PRECIO ML NETO</t>
  </si>
  <si>
    <t>COMISIÒN ML X UNIDAD</t>
  </si>
  <si>
    <t>COMISIÒN ML NETO</t>
  </si>
  <si>
    <t>IVA NETA</t>
  </si>
  <si>
    <t>UTILIDAD LOCAL X UNIDAD</t>
  </si>
  <si>
    <t>UTILIDAD LOCAL NETA</t>
  </si>
  <si>
    <t>UTILIDAD ML X UNIDAD</t>
  </si>
  <si>
    <t>UTILIDAD ML NETA</t>
  </si>
  <si>
    <t>MEDIO DE VENTA</t>
  </si>
  <si>
    <t>DESVIADOR TRASERO XTR</t>
  </si>
  <si>
    <t xml:space="preserve">PARA 9s - DETALLES ESTETICOS  - USADO </t>
  </si>
  <si>
    <t>MERCADO LIBRE</t>
  </si>
  <si>
    <t>COYUCA DE BENITEZ, GUERRERO</t>
  </si>
  <si>
    <t>DESVIADOR TRAERO SLX 10s</t>
  </si>
  <si>
    <t>PARA 9s Y 10s - MUY PRECISO - DETALLES ESTETICOS - USADO</t>
  </si>
  <si>
    <t>SHIFTERS XT 3x9</t>
  </si>
  <si>
    <t>SHIFTERS DE GATILLO - 3x9 - DETALLES ESTETICOS - UN PAR - USADO</t>
  </si>
  <si>
    <t>MEXPOST</t>
  </si>
  <si>
    <t>LUBRICANTE DE ALTO RENDIMIENTO - PARA: CADENA, DESVIADORES, FUNDAS DE CABLE, ETC. - FACIL APLICACIÓN - TIPO GOTERO - NUEVO</t>
  </si>
  <si>
    <t>28  julio</t>
  </si>
  <si>
    <t/>
  </si>
  <si>
    <t>95</t>
  </si>
  <si>
    <t>14.96</t>
  </si>
  <si>
    <t>1421.2</t>
  </si>
  <si>
    <t>30.0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</si>
</sst>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9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4"/>
      <color rgb="FF3F3F3F"/>
      <name val="Calibri"/>
      <family val="2"/>
      <scheme val="minor"/>
    </font>
    <font>
      <b/>
      <sz val="11"/>
      <color theme="1" tint="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rgb="FF3F3F3F"/>
      <name val="Calibri"/>
      <family val="2"/>
    </font>
    <font>
      <b/>
      <sz val="12"/>
      <color rgb="FF3F3F3F"/>
      <name val="Calibri"/>
      <family val="2"/>
    </font>
    <font>
      <b/>
      <sz val="12"/>
      <color rgb="FF3F3F3F"/>
      <name val="Calibri"/>
      <family val="2"/>
      <scheme val="minor"/>
    </font>
    <font>
      <b/>
      <sz val="16"/>
      <color rgb="FF3F3F3F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3DF7B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2F2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3DF7B"/>
        <bgColor rgb="FF03DF7B"/>
      </patternFill>
    </fill>
    <fill>
      <patternFill patternType="solid">
        <fgColor rgb="FFBFBFBF"/>
        <bgColor rgb="FFBFBFBF"/>
      </patternFill>
    </fill>
    <fill>
      <patternFill patternType="solid">
        <fgColor rgb="FF03DF7B"/>
        <bgColor rgb="FFBFBFBF"/>
      </patternFill>
    </fill>
    <fill>
      <patternFill patternType="solid">
        <fgColor theme="0" tint="-0.249977111117893"/>
        <bgColor rgb="FF03DF7B"/>
      </patternFill>
    </fill>
    <fill>
      <patternFill patternType="solid">
        <fgColor theme="0" tint="-4.9989318521683403E-2"/>
        <bgColor rgb="FFF2F2F2"/>
      </patternFill>
    </fill>
    <fill>
      <patternFill patternType="solid">
        <fgColor rgb="FFF2F2F2"/>
        <bgColor rgb="FFF2F2F2"/>
      </patternFill>
    </fill>
  </fills>
  <borders count="4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53">
    <xf numFmtId="0" fontId="0" fillId="0" borderId="0" xfId="0"/>
    <xf numFmtId="0" fontId="1" fillId="0" borderId="1" xfId="1" applyFill="1" applyAlignment="1">
      <alignment horizontal="center" vertical="center" wrapText="1"/>
    </xf>
    <xf numFmtId="0" fontId="2" fillId="3" borderId="1" xfId="1" applyFont="1" applyFill="1" applyAlignment="1">
      <alignment horizontal="center" vertical="center" wrapText="1"/>
    </xf>
    <xf numFmtId="0" fontId="2" fillId="4" borderId="1" xfId="1" applyFont="1" applyFill="1" applyAlignment="1">
      <alignment horizontal="center" vertical="center" wrapText="1"/>
    </xf>
    <xf numFmtId="0" fontId="2" fillId="5" borderId="1" xfId="1" applyFont="1" applyFill="1" applyAlignment="1">
      <alignment horizontal="center" vertical="center" wrapText="1"/>
    </xf>
    <xf numFmtId="164" fontId="1" fillId="4" borderId="1" xfId="1" applyNumberFormat="1" applyFill="1" applyAlignment="1">
      <alignment horizontal="center" vertical="center" wrapText="1"/>
    </xf>
    <xf numFmtId="0" fontId="1" fillId="4" borderId="1" xfId="1" applyFill="1" applyAlignment="1">
      <alignment horizontal="center" vertical="center" wrapText="1"/>
    </xf>
    <xf numFmtId="0" fontId="1" fillId="5" borderId="1" xfId="1" applyFill="1" applyAlignment="1">
      <alignment horizontal="center" vertical="center" wrapText="1"/>
    </xf>
    <xf numFmtId="164" fontId="1" fillId="5" borderId="1" xfId="1" applyNumberFormat="1" applyFill="1" applyAlignment="1">
      <alignment horizontal="center" vertical="center" wrapText="1"/>
    </xf>
    <xf numFmtId="15" fontId="1" fillId="5" borderId="1" xfId="1" applyNumberFormat="1" applyFill="1" applyAlignment="1">
      <alignment horizontal="center" vertical="center" wrapText="1"/>
    </xf>
    <xf numFmtId="15" fontId="1" fillId="5" borderId="1" xfId="1" applyNumberFormat="1" applyFill="1" applyAlignment="1">
      <alignment horizontal="center" vertical="center"/>
    </xf>
    <xf numFmtId="0" fontId="1" fillId="5" borderId="1" xfId="1" applyFill="1" applyAlignment="1">
      <alignment horizontal="center" vertical="center"/>
    </xf>
    <xf numFmtId="164" fontId="1" fillId="5" borderId="1" xfId="1" applyNumberFormat="1" applyFill="1" applyAlignment="1">
      <alignment horizontal="center" vertical="center"/>
    </xf>
    <xf numFmtId="15" fontId="3" fillId="5" borderId="1" xfId="1" applyNumberFormat="1" applyFont="1" applyFill="1" applyAlignment="1">
      <alignment horizontal="center" vertical="center"/>
    </xf>
    <xf numFmtId="0" fontId="3" fillId="5" borderId="1" xfId="1" applyFont="1" applyFill="1" applyAlignment="1">
      <alignment horizontal="center" vertical="center" wrapText="1"/>
    </xf>
    <xf numFmtId="0" fontId="3" fillId="5" borderId="1" xfId="1" applyFont="1" applyFill="1" applyAlignment="1">
      <alignment horizontal="center" vertical="center"/>
    </xf>
    <xf numFmtId="164" fontId="3" fillId="5" borderId="1" xfId="1" applyNumberFormat="1" applyFont="1" applyFill="1" applyAlignment="1">
      <alignment horizontal="center" vertical="center"/>
    </xf>
    <xf numFmtId="0" fontId="4" fillId="5" borderId="1" xfId="1" applyFont="1" applyFill="1" applyAlignment="1">
      <alignment horizontal="center" vertical="center"/>
    </xf>
    <xf numFmtId="15" fontId="1" fillId="2" borderId="1" xfId="1" applyNumberFormat="1" applyAlignment="1">
      <alignment horizontal="center" vertical="center"/>
    </xf>
    <xf numFmtId="0" fontId="1" fillId="2" borderId="1" xfId="1" applyAlignment="1">
      <alignment horizontal="center" vertical="center" wrapText="1"/>
    </xf>
    <xf numFmtId="0" fontId="1" fillId="2" borderId="1" xfId="1" applyAlignment="1">
      <alignment horizontal="center" vertical="center"/>
    </xf>
    <xf numFmtId="164" fontId="1" fillId="2" borderId="1" xfId="1" applyNumberFormat="1" applyAlignment="1">
      <alignment horizontal="center" vertical="center"/>
    </xf>
    <xf numFmtId="164" fontId="1" fillId="2" borderId="1" xfId="1" applyNumberFormat="1" applyAlignment="1">
      <alignment horizontal="center" vertical="center" wrapText="1"/>
    </xf>
    <xf numFmtId="0" fontId="2" fillId="3" borderId="1" xfId="1" applyFont="1" applyFill="1" applyAlignment="1">
      <alignment horizontal="center" vertical="center"/>
    </xf>
    <xf numFmtId="0" fontId="1" fillId="4" borderId="1" xfId="1" applyFill="1"/>
    <xf numFmtId="0" fontId="1" fillId="2" borderId="1" xfId="1"/>
    <xf numFmtId="15" fontId="1" fillId="6" borderId="1" xfId="1" applyNumberFormat="1" applyFill="1" applyAlignment="1">
      <alignment horizontal="center" vertical="center" wrapText="1"/>
    </xf>
    <xf numFmtId="0" fontId="1" fillId="6" borderId="1" xfId="1" applyFill="1" applyAlignment="1">
      <alignment horizontal="center" vertical="center" wrapText="1"/>
    </xf>
    <xf numFmtId="164" fontId="1" fillId="6" borderId="1" xfId="1" applyNumberFormat="1" applyFill="1" applyAlignment="1">
      <alignment horizontal="center" vertical="center" wrapText="1"/>
    </xf>
    <xf numFmtId="15" fontId="1" fillId="6" borderId="1" xfId="1" applyNumberFormat="1" applyFill="1" applyAlignment="1">
      <alignment horizontal="center" vertical="center"/>
    </xf>
    <xf numFmtId="0" fontId="1" fillId="6" borderId="1" xfId="1" applyFill="1" applyAlignment="1">
      <alignment horizontal="center" vertical="center"/>
    </xf>
    <xf numFmtId="164" fontId="1" fillId="6" borderId="1" xfId="1" applyNumberFormat="1" applyFill="1" applyAlignment="1">
      <alignment horizontal="center" vertical="center"/>
    </xf>
    <xf numFmtId="0" fontId="1" fillId="2" borderId="1" xfId="1" applyNumberFormat="1" applyAlignment="1">
      <alignment horizontal="center" vertical="center"/>
    </xf>
    <xf numFmtId="0" fontId="1" fillId="4" borderId="1" xfId="1" applyNumberFormat="1" applyFill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 wrapText="1"/>
    </xf>
    <xf numFmtId="0" fontId="5" fillId="10" borderId="1" xfId="0" applyFont="1" applyFill="1" applyBorder="1" applyAlignment="1">
      <alignment horizontal="center" vertical="center" wrapText="1"/>
    </xf>
    <xf numFmtId="0" fontId="5" fillId="11" borderId="1" xfId="0" applyFont="1" applyFill="1" applyBorder="1" applyAlignment="1">
      <alignment horizontal="center" vertical="center" wrapText="1"/>
    </xf>
    <xf numFmtId="0" fontId="6" fillId="12" borderId="1" xfId="0" applyFont="1" applyFill="1" applyBorder="1" applyAlignment="1">
      <alignment horizontal="center" vertical="center" wrapText="1"/>
    </xf>
    <xf numFmtId="15" fontId="6" fillId="12" borderId="1" xfId="0" applyNumberFormat="1" applyFont="1" applyFill="1" applyBorder="1" applyAlignment="1">
      <alignment horizontal="center" vertical="center"/>
    </xf>
    <xf numFmtId="0" fontId="6" fillId="12" borderId="1" xfId="0" applyFont="1" applyFill="1" applyBorder="1" applyAlignment="1">
      <alignment horizontal="center" vertical="center"/>
    </xf>
    <xf numFmtId="164" fontId="6" fillId="13" borderId="1" xfId="0" applyNumberFormat="1" applyFont="1" applyFill="1" applyBorder="1" applyAlignment="1">
      <alignment horizontal="center" vertical="center"/>
    </xf>
    <xf numFmtId="164" fontId="6" fillId="13" borderId="1" xfId="0" applyNumberFormat="1" applyFont="1" applyFill="1" applyBorder="1" applyAlignment="1">
      <alignment horizontal="center" vertical="center" wrapText="1"/>
    </xf>
    <xf numFmtId="0" fontId="7" fillId="4" borderId="1" xfId="1" applyFont="1" applyFill="1"/>
    <xf numFmtId="0" fontId="8" fillId="3" borderId="1" xfId="1" applyFont="1" applyFill="1" applyAlignment="1">
      <alignment horizontal="center" vertical="center" wrapText="1"/>
    </xf>
    <xf numFmtId="0" fontId="2" fillId="7" borderId="2" xfId="1" applyFont="1" applyFill="1" applyBorder="1" applyAlignment="1">
      <alignment horizontal="center" vertical="center" wrapText="1"/>
    </xf>
    <xf numFmtId="0" fontId="2" fillId="7" borderId="3" xfId="1" applyFont="1" applyFill="1" applyBorder="1" applyAlignment="1">
      <alignment horizontal="center" vertical="center" wrapText="1"/>
    </xf>
    <xf numFmtId="0" fontId="6" fillId="13" borderId="1" xfId="0" applyFont="1" applyFill="1" applyBorder="1" applyAlignment="1">
      <alignment horizontal="center" vertical="center" wrapText="1"/>
    </xf>
    <xf numFmtId="15" fontId="6" fillId="13" borderId="1" xfId="0" applyNumberFormat="1" applyFont="1" applyFill="1" applyBorder="1" applyAlignment="1">
      <alignment horizontal="center" vertical="center"/>
    </xf>
    <xf numFmtId="0" fontId="6" fillId="13" borderId="1" xfId="0" applyFont="1" applyFill="1" applyBorder="1" applyAlignment="1">
      <alignment horizontal="center" vertical="center"/>
    </xf>
    <xf numFmtId="0" fontId="7" fillId="2" borderId="1" xfId="1" applyFont="1" applyAlignment="1">
      <alignment horizontal="center" vertical="center" wrapText="1"/>
    </xf>
  </cellXfs>
  <cellStyles count="2">
    <cellStyle name="Normal" xfId="0" builtinId="0"/>
    <cellStyle name="Salida" xfId="1" builtinId="21"/>
  </cellStyles>
  <dxfs count="0"/>
  <tableStyles count="0" defaultTableStyle="TableStyleMedium2" defaultPivotStyle="PivotStyleLight16"/>
  <colors>
    <mruColors>
      <color rgb="FF03DF7B"/>
      <color rgb="FFFF2F2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theme/theme1.xml" Type="http://schemas.openxmlformats.org/officeDocument/2006/relationships/theme"/><Relationship Id="rId14" Target="styles.xml" Type="http://schemas.openxmlformats.org/officeDocument/2006/relationships/styles"/><Relationship Id="rId15" Target="sharedStrings.xml" Type="http://schemas.openxmlformats.org/officeDocument/2006/relationships/sharedStrings"/><Relationship Id="rId16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drawings/_rels/drawing1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2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3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4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5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6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7.xml.rels><?xml version="1.0" encoding="UTF-8" standalone="no"?><Relationships xmlns="http://schemas.openxmlformats.org/package/2006/relationships"><Relationship Id="rId1" Target="../media/image2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202406</xdr:colOff>
      <xdr:row>0</xdr:row>
      <xdr:rowOff>11906</xdr:rowOff>
    </xdr:from>
    <xdr:to>
      <xdr:col>0</xdr:col>
      <xdr:colOff>859630</xdr:colOff>
      <xdr:row>1</xdr:row>
      <xdr:rowOff>1423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6" y="11906"/>
          <a:ext cx="657224" cy="48958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202406</xdr:colOff>
      <xdr:row>0</xdr:row>
      <xdr:rowOff>11906</xdr:rowOff>
    </xdr:from>
    <xdr:to>
      <xdr:col>0</xdr:col>
      <xdr:colOff>859630</xdr:colOff>
      <xdr:row>1</xdr:row>
      <xdr:rowOff>1423</xdr:rowOff>
    </xdr:to>
    <xdr:pic>
      <xdr:nvPicPr>
        <xdr:cNvPr id="6" name="5 Imagen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6" y="11906"/>
          <a:ext cx="657224" cy="49298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202406</xdr:colOff>
      <xdr:row>0</xdr:row>
      <xdr:rowOff>11906</xdr:rowOff>
    </xdr:from>
    <xdr:to>
      <xdr:col>0</xdr:col>
      <xdr:colOff>854411</xdr:colOff>
      <xdr:row>1</xdr:row>
      <xdr:rowOff>2784</xdr:rowOff>
    </xdr:to>
    <xdr:pic>
      <xdr:nvPicPr>
        <xdr:cNvPr id="5" name="5 Imagen">
          <a:extLst>
            <a:ext uri="{FF2B5EF4-FFF2-40B4-BE49-F238E27FC236}">
              <a16:creationId xmlns:a16="http://schemas.microsoft.com/office/drawing/2014/main" id="{A8F98B3C-E3C0-4521-A335-F7ADBABB95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6" y="11906"/>
          <a:ext cx="657224" cy="49434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202406</xdr:colOff>
      <xdr:row>0</xdr:row>
      <xdr:rowOff>11906</xdr:rowOff>
    </xdr:from>
    <xdr:to>
      <xdr:col>0</xdr:col>
      <xdr:colOff>854411</xdr:colOff>
      <xdr:row>1</xdr:row>
      <xdr:rowOff>4145</xdr:rowOff>
    </xdr:to>
    <xdr:pic>
      <xdr:nvPicPr>
        <xdr:cNvPr id="3" name="5 Imagen">
          <a:extLst>
            <a:ext uri="{FF2B5EF4-FFF2-40B4-BE49-F238E27FC236}">
              <a16:creationId xmlns:a16="http://schemas.microsoft.com/office/drawing/2014/main" id="{5F4D2B5A-7940-4E7D-BADB-9137165353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6" y="11906"/>
          <a:ext cx="652005" cy="49570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202406</xdr:colOff>
      <xdr:row>0</xdr:row>
      <xdr:rowOff>11906</xdr:rowOff>
    </xdr:from>
    <xdr:to>
      <xdr:col>0</xdr:col>
      <xdr:colOff>854411</xdr:colOff>
      <xdr:row>1</xdr:row>
      <xdr:rowOff>4145</xdr:rowOff>
    </xdr:to>
    <xdr:pic>
      <xdr:nvPicPr>
        <xdr:cNvPr id="3" name="5 Imagen">
          <a:extLst>
            <a:ext uri="{FF2B5EF4-FFF2-40B4-BE49-F238E27FC236}">
              <a16:creationId xmlns:a16="http://schemas.microsoft.com/office/drawing/2014/main" id="{E4765CC4-5D43-4EDB-82DE-F56F8D3E31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6" y="11906"/>
          <a:ext cx="652005" cy="497064"/>
        </a:xfrm>
        <a:prstGeom prst="rect">
          <a:avLst/>
        </a:prstGeom>
      </xdr:spPr>
    </xdr:pic>
    <xdr:clientData/>
  </xdr:twoCellAnchor>
  <xdr:twoCellAnchor editAs="oneCell">
    <xdr:from>
      <xdr:col>0</xdr:col>
      <xdr:colOff>200026</xdr:colOff>
      <xdr:row>0</xdr:row>
      <xdr:rowOff>9623</xdr:rowOff>
    </xdr:from>
    <xdr:to>
      <xdr:col>0</xdr:col>
      <xdr:colOff>857250</xdr:colOff>
      <xdr:row>1</xdr:row>
      <xdr:rowOff>3109</xdr:rowOff>
    </xdr:to>
    <xdr:pic>
      <xdr:nvPicPr>
        <xdr:cNvPr id="5" name="6 Imagen">
          <a:extLst>
            <a:ext uri="{FF2B5EF4-FFF2-40B4-BE49-F238E27FC236}">
              <a16:creationId xmlns:a16="http://schemas.microsoft.com/office/drawing/2014/main" id="{0D0B1990-129B-429E-A68E-E8C4F43BF5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026" y="9623"/>
          <a:ext cx="657224" cy="498311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15795</xdr:colOff>
      <xdr:row>0</xdr:row>
      <xdr:rowOff>0</xdr:rowOff>
    </xdr:from>
    <xdr:to>
      <xdr:col>1</xdr:col>
      <xdr:colOff>1039130</xdr:colOff>
      <xdr:row>1</xdr:row>
      <xdr:rowOff>16422</xdr:rowOff>
    </xdr:to>
    <xdr:pic>
      <xdr:nvPicPr>
        <xdr:cNvPr id="5" name="6 Imagen">
          <a:extLst>
            <a:ext uri="{FF2B5EF4-FFF2-40B4-BE49-F238E27FC236}">
              <a16:creationId xmlns:a16="http://schemas.microsoft.com/office/drawing/2014/main" id="{6F4E8D7C-3AD1-4FB2-99AA-BFA8D75705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6829" y="0"/>
          <a:ext cx="1023335" cy="77185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1060975</xdr:colOff>
      <xdr:row>0</xdr:row>
      <xdr:rowOff>26830</xdr:rowOff>
    </xdr:from>
    <xdr:to>
      <xdr:col>0</xdr:col>
      <xdr:colOff>1684822</xdr:colOff>
      <xdr:row>0</xdr:row>
      <xdr:rowOff>489857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F29CCC9-8BA5-434A-A1DC-F761FD0694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0975" y="26830"/>
          <a:ext cx="623847" cy="4630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2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drawings/drawing5.xml" Type="http://schemas.openxmlformats.org/officeDocument/2006/relationships/drawing"/></Relationships>
</file>

<file path=xl/worksheets/_rels/sheet6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drawing"/></Relationships>
</file>

<file path=xl/worksheets/_rels/sheet7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07"/>
  <sheetViews>
    <sheetView topLeftCell="B1" zoomScale="70" zoomScaleNormal="70" workbookViewId="0">
      <pane ySplit="1" topLeftCell="A2" activePane="bottomLeft" state="frozen"/>
      <selection pane="bottomLeft" activeCell="O1" sqref="O1"/>
    </sheetView>
  </sheetViews>
  <sheetFormatPr baseColWidth="10" defaultRowHeight="15" x14ac:dyDescent="0.25"/>
  <cols>
    <col min="1" max="1" customWidth="true" width="15.7109375" collapsed="true"/>
    <col min="2" max="3" customWidth="true" width="30.7109375" collapsed="true"/>
    <col min="4" max="11" customWidth="true" width="15.7109375" collapsed="true"/>
    <col min="12" max="12" customWidth="true" width="10.7109375" collapsed="true"/>
    <col min="13" max="14" customWidth="true" width="15.7109375" collapsed="true"/>
    <col min="15" max="15" customWidth="true" width="30.7109375" collapsed="true"/>
  </cols>
  <sheetData>
    <row r="1" spans="1:15" ht="39.950000000000003" customHeight="1" x14ac:dyDescent="0.25">
      <c r="A1" s="1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8</v>
      </c>
      <c r="L1" s="4"/>
      <c r="M1" s="2" t="s">
        <v>9</v>
      </c>
      <c r="N1" s="2" t="s">
        <v>10</v>
      </c>
      <c r="O1" s="23" t="s">
        <v>46</v>
      </c>
    </row>
    <row r="2" spans="1:15" ht="60" customHeight="1" x14ac:dyDescent="0.25">
      <c r="A2" s="9">
        <v>43837</v>
      </c>
      <c r="B2" s="7" t="s">
        <v>11</v>
      </c>
      <c r="C2" s="7" t="s">
        <v>12</v>
      </c>
      <c r="D2" s="7">
        <v>1</v>
      </c>
      <c r="E2" s="7" t="s">
        <v>13</v>
      </c>
      <c r="F2" s="8">
        <v>250</v>
      </c>
      <c r="G2" s="8">
        <f t="shared" ref="G2:G12" si="0">F2*D2</f>
        <v>250</v>
      </c>
      <c r="H2" s="8">
        <v>100</v>
      </c>
      <c r="I2" s="8">
        <f t="shared" ref="I2:I12" si="1">H2*D2</f>
        <v>100</v>
      </c>
      <c r="J2" s="8">
        <f t="shared" ref="J2:J12" si="2">F2-H2</f>
        <v>150</v>
      </c>
      <c r="K2" s="8">
        <f t="shared" ref="K2:K7" si="3">J2*D2</f>
        <v>150</v>
      </c>
      <c r="L2" s="7"/>
      <c r="M2" s="7"/>
      <c r="N2" s="7"/>
      <c r="O2" s="19" t="s">
        <v>53</v>
      </c>
    </row>
    <row r="3" spans="1:15" ht="60" customHeight="1" x14ac:dyDescent="0.25">
      <c r="A3" s="9">
        <v>43837</v>
      </c>
      <c r="B3" s="7" t="s">
        <v>15</v>
      </c>
      <c r="C3" s="7" t="s">
        <v>16</v>
      </c>
      <c r="D3" s="7">
        <v>1</v>
      </c>
      <c r="E3" s="7" t="s">
        <v>17</v>
      </c>
      <c r="F3" s="8">
        <v>400</v>
      </c>
      <c r="G3" s="8">
        <f t="shared" si="0"/>
        <v>400</v>
      </c>
      <c r="H3" s="8">
        <f t="shared" ref="H3:H5" si="4">F3/N3</f>
        <v>205.47945205479451</v>
      </c>
      <c r="I3" s="8">
        <f t="shared" si="1"/>
        <v>205.47945205479451</v>
      </c>
      <c r="J3" s="8">
        <f t="shared" si="2"/>
        <v>194.52054794520549</v>
      </c>
      <c r="K3" s="8">
        <f t="shared" si="3"/>
        <v>194.52054794520549</v>
      </c>
      <c r="L3" s="7"/>
      <c r="M3" s="7" t="s">
        <v>18</v>
      </c>
      <c r="N3" s="7">
        <f t="shared" ref="N3:N5" si="5">14600/7500</f>
        <v>1.9466666666666668</v>
      </c>
      <c r="O3" s="19" t="s">
        <v>52</v>
      </c>
    </row>
    <row r="4" spans="1:15" ht="60" customHeight="1" x14ac:dyDescent="0.25">
      <c r="A4" s="9">
        <v>43837</v>
      </c>
      <c r="B4" s="7" t="s">
        <v>19</v>
      </c>
      <c r="C4" s="7" t="s">
        <v>20</v>
      </c>
      <c r="D4" s="7">
        <v>1</v>
      </c>
      <c r="E4" s="7" t="s">
        <v>17</v>
      </c>
      <c r="F4" s="8">
        <v>3500</v>
      </c>
      <c r="G4" s="8">
        <f t="shared" si="0"/>
        <v>3500</v>
      </c>
      <c r="H4" s="8">
        <f t="shared" si="4"/>
        <v>1797.9452054794519</v>
      </c>
      <c r="I4" s="8">
        <f t="shared" si="1"/>
        <v>1797.9452054794519</v>
      </c>
      <c r="J4" s="8">
        <f t="shared" si="2"/>
        <v>1702.0547945205481</v>
      </c>
      <c r="K4" s="8">
        <f t="shared" si="3"/>
        <v>1702.0547945205481</v>
      </c>
      <c r="L4" s="7"/>
      <c r="M4" s="7" t="s">
        <v>18</v>
      </c>
      <c r="N4" s="7">
        <f t="shared" si="5"/>
        <v>1.9466666666666668</v>
      </c>
      <c r="O4" s="19" t="s">
        <v>54</v>
      </c>
    </row>
    <row r="5" spans="1:15" ht="60" customHeight="1" x14ac:dyDescent="0.25">
      <c r="A5" s="9">
        <v>43837</v>
      </c>
      <c r="B5" s="7" t="s">
        <v>24</v>
      </c>
      <c r="C5" s="7" t="s">
        <v>25</v>
      </c>
      <c r="D5" s="7">
        <v>1</v>
      </c>
      <c r="E5" s="7" t="s">
        <v>17</v>
      </c>
      <c r="F5" s="8">
        <v>950</v>
      </c>
      <c r="G5" s="8">
        <f t="shared" si="0"/>
        <v>950</v>
      </c>
      <c r="H5" s="8">
        <f t="shared" si="4"/>
        <v>488.01369863013696</v>
      </c>
      <c r="I5" s="8">
        <f t="shared" si="1"/>
        <v>488.01369863013696</v>
      </c>
      <c r="J5" s="8">
        <f t="shared" si="2"/>
        <v>461.98630136986304</v>
      </c>
      <c r="K5" s="8">
        <f t="shared" si="3"/>
        <v>461.98630136986304</v>
      </c>
      <c r="L5" s="7"/>
      <c r="M5" s="7" t="s">
        <v>18</v>
      </c>
      <c r="N5" s="7">
        <f t="shared" si="5"/>
        <v>1.9466666666666668</v>
      </c>
      <c r="O5" s="19" t="s">
        <v>48</v>
      </c>
    </row>
    <row r="6" spans="1:15" ht="60" customHeight="1" x14ac:dyDescent="0.25">
      <c r="A6" s="9">
        <v>43837</v>
      </c>
      <c r="B6" s="7" t="s">
        <v>26</v>
      </c>
      <c r="C6" s="7" t="s">
        <v>27</v>
      </c>
      <c r="D6" s="7">
        <v>1</v>
      </c>
      <c r="E6" s="7" t="s">
        <v>17</v>
      </c>
      <c r="F6" s="8">
        <v>263.60000000000002</v>
      </c>
      <c r="G6" s="8">
        <f t="shared" si="0"/>
        <v>263.60000000000002</v>
      </c>
      <c r="H6" s="8">
        <v>0</v>
      </c>
      <c r="I6" s="8">
        <f t="shared" si="1"/>
        <v>0</v>
      </c>
      <c r="J6" s="8">
        <f t="shared" si="2"/>
        <v>263.60000000000002</v>
      </c>
      <c r="K6" s="8">
        <f t="shared" si="3"/>
        <v>263.60000000000002</v>
      </c>
      <c r="L6" s="7"/>
      <c r="M6" s="7"/>
      <c r="N6" s="7"/>
      <c r="O6" s="19" t="s">
        <v>48</v>
      </c>
    </row>
    <row r="7" spans="1:15" ht="60" customHeight="1" x14ac:dyDescent="0.25">
      <c r="A7" s="9">
        <v>43837</v>
      </c>
      <c r="B7" s="7" t="s">
        <v>21</v>
      </c>
      <c r="C7" s="7" t="s">
        <v>22</v>
      </c>
      <c r="D7" s="7">
        <v>3</v>
      </c>
      <c r="E7" s="7" t="s">
        <v>23</v>
      </c>
      <c r="F7" s="8">
        <v>60</v>
      </c>
      <c r="G7" s="8">
        <f t="shared" si="0"/>
        <v>180</v>
      </c>
      <c r="H7" s="8">
        <v>27</v>
      </c>
      <c r="I7" s="8">
        <f t="shared" si="1"/>
        <v>81</v>
      </c>
      <c r="J7" s="8">
        <f t="shared" si="2"/>
        <v>33</v>
      </c>
      <c r="K7" s="8">
        <f t="shared" si="3"/>
        <v>99</v>
      </c>
      <c r="L7" s="7"/>
      <c r="M7" s="7"/>
      <c r="N7" s="7"/>
      <c r="O7" s="19" t="s">
        <v>48</v>
      </c>
    </row>
    <row r="8" spans="1:15" ht="60" customHeight="1" x14ac:dyDescent="0.25">
      <c r="A8" s="10">
        <v>43850</v>
      </c>
      <c r="B8" s="7" t="s">
        <v>28</v>
      </c>
      <c r="C8" s="7" t="s">
        <v>29</v>
      </c>
      <c r="D8" s="11">
        <v>1</v>
      </c>
      <c r="E8" s="11" t="s">
        <v>17</v>
      </c>
      <c r="F8" s="12">
        <v>500</v>
      </c>
      <c r="G8" s="12">
        <f t="shared" si="0"/>
        <v>500</v>
      </c>
      <c r="H8" s="12">
        <f t="shared" ref="H8" si="6">F8/N8</f>
        <v>256.84931506849313</v>
      </c>
      <c r="I8" s="12">
        <f t="shared" si="1"/>
        <v>256.84931506849313</v>
      </c>
      <c r="J8" s="12">
        <f t="shared" si="2"/>
        <v>243.15068493150687</v>
      </c>
      <c r="K8" s="8">
        <f>J8*D8</f>
        <v>243.15068493150687</v>
      </c>
      <c r="L8" s="11"/>
      <c r="M8" s="11" t="s">
        <v>18</v>
      </c>
      <c r="N8" s="11">
        <f t="shared" ref="N8" si="7">14600/7500</f>
        <v>1.9466666666666668</v>
      </c>
      <c r="O8" s="19" t="s">
        <v>51</v>
      </c>
    </row>
    <row r="9" spans="1:15" ht="60" customHeight="1" x14ac:dyDescent="0.25">
      <c r="A9" s="10">
        <v>43852</v>
      </c>
      <c r="B9" s="7" t="s">
        <v>21</v>
      </c>
      <c r="C9" s="7" t="s">
        <v>22</v>
      </c>
      <c r="D9" s="11">
        <v>1</v>
      </c>
      <c r="E9" s="11" t="s">
        <v>23</v>
      </c>
      <c r="F9" s="12">
        <v>60</v>
      </c>
      <c r="G9" s="12">
        <f t="shared" si="0"/>
        <v>60</v>
      </c>
      <c r="H9" s="12">
        <v>27</v>
      </c>
      <c r="I9" s="12">
        <f t="shared" si="1"/>
        <v>27</v>
      </c>
      <c r="J9" s="12">
        <f t="shared" si="2"/>
        <v>33</v>
      </c>
      <c r="K9" s="8">
        <f t="shared" ref="K9:K12" si="8">J9*D9</f>
        <v>33</v>
      </c>
      <c r="L9" s="11"/>
      <c r="M9" s="11"/>
      <c r="N9" s="11"/>
      <c r="O9" s="19" t="s">
        <v>48</v>
      </c>
    </row>
    <row r="10" spans="1:15" ht="60" customHeight="1" x14ac:dyDescent="0.25">
      <c r="A10" s="10">
        <v>43859</v>
      </c>
      <c r="B10" s="7" t="s">
        <v>30</v>
      </c>
      <c r="C10" s="7" t="s">
        <v>31</v>
      </c>
      <c r="D10" s="11">
        <v>1</v>
      </c>
      <c r="E10" s="11" t="s">
        <v>17</v>
      </c>
      <c r="F10" s="12">
        <v>250</v>
      </c>
      <c r="G10" s="12">
        <f t="shared" si="0"/>
        <v>250</v>
      </c>
      <c r="H10" s="12">
        <v>0</v>
      </c>
      <c r="I10" s="12">
        <f t="shared" si="1"/>
        <v>0</v>
      </c>
      <c r="J10" s="12">
        <f t="shared" si="2"/>
        <v>250</v>
      </c>
      <c r="K10" s="8">
        <f t="shared" si="8"/>
        <v>250</v>
      </c>
      <c r="L10" s="11"/>
      <c r="M10" s="11"/>
      <c r="N10" s="11"/>
      <c r="O10" s="19" t="s">
        <v>48</v>
      </c>
    </row>
    <row r="11" spans="1:15" ht="60" customHeight="1" x14ac:dyDescent="0.25">
      <c r="A11" s="13">
        <v>43861</v>
      </c>
      <c r="B11" s="14" t="s">
        <v>32</v>
      </c>
      <c r="C11" s="14" t="s">
        <v>33</v>
      </c>
      <c r="D11" s="15">
        <v>1</v>
      </c>
      <c r="E11" s="15" t="s">
        <v>23</v>
      </c>
      <c r="F11" s="16">
        <v>150</v>
      </c>
      <c r="G11" s="12">
        <f t="shared" si="0"/>
        <v>150</v>
      </c>
      <c r="H11" s="16">
        <v>130</v>
      </c>
      <c r="I11" s="12">
        <f t="shared" si="1"/>
        <v>130</v>
      </c>
      <c r="J11" s="12">
        <f t="shared" si="2"/>
        <v>20</v>
      </c>
      <c r="K11" s="8">
        <f t="shared" si="8"/>
        <v>20</v>
      </c>
      <c r="L11" s="17"/>
      <c r="M11" s="17"/>
      <c r="N11" s="17"/>
      <c r="O11" s="19" t="s">
        <v>48</v>
      </c>
    </row>
    <row r="12" spans="1:15" ht="60" customHeight="1" x14ac:dyDescent="0.25">
      <c r="A12" s="13">
        <v>43861</v>
      </c>
      <c r="B12" s="14" t="s">
        <v>34</v>
      </c>
      <c r="C12" s="14" t="s">
        <v>35</v>
      </c>
      <c r="D12" s="15">
        <v>1</v>
      </c>
      <c r="E12" s="15" t="s">
        <v>23</v>
      </c>
      <c r="F12" s="16">
        <v>350</v>
      </c>
      <c r="G12" s="12">
        <f t="shared" si="0"/>
        <v>350</v>
      </c>
      <c r="H12" s="16">
        <v>60</v>
      </c>
      <c r="I12" s="12">
        <f t="shared" si="1"/>
        <v>60</v>
      </c>
      <c r="J12" s="12">
        <f t="shared" si="2"/>
        <v>290</v>
      </c>
      <c r="K12" s="8">
        <f t="shared" si="8"/>
        <v>290</v>
      </c>
      <c r="L12" s="17"/>
      <c r="M12" s="17"/>
      <c r="N12" s="17"/>
      <c r="O12" s="19" t="s">
        <v>48</v>
      </c>
    </row>
    <row r="13" spans="1:15" ht="60" customHeight="1" x14ac:dyDescent="0.25">
      <c r="A13" s="6"/>
      <c r="B13" s="6"/>
      <c r="C13" s="6"/>
      <c r="D13" s="6"/>
      <c r="E13" s="6"/>
      <c r="F13" s="5"/>
      <c r="G13" s="5">
        <f>SUM(G2:G12)</f>
        <v>6853.6</v>
      </c>
      <c r="H13" s="5"/>
      <c r="I13" s="5">
        <f>SUM(I2:I12)</f>
        <v>3146.2876712328762</v>
      </c>
      <c r="J13" s="5"/>
      <c r="K13" s="5">
        <f>SUM(K2:K12)</f>
        <v>3707.3123287671237</v>
      </c>
      <c r="L13" s="6"/>
      <c r="M13" s="6"/>
      <c r="N13" s="6"/>
      <c r="O13" s="24"/>
    </row>
    <row r="14" spans="1:15" ht="60" customHeight="1" x14ac:dyDescent="0.25"/>
    <row r="15" spans="1:15" ht="60" customHeight="1" x14ac:dyDescent="0.25"/>
    <row r="16" spans="1:15" ht="60" customHeight="1" x14ac:dyDescent="0.25"/>
    <row r="17" ht="60" customHeight="1" x14ac:dyDescent="0.25"/>
    <row r="18" ht="60" customHeight="1" x14ac:dyDescent="0.25"/>
    <row r="19" ht="60" customHeight="1" x14ac:dyDescent="0.25"/>
    <row r="20" ht="60" customHeight="1" x14ac:dyDescent="0.25"/>
    <row r="21" ht="60" customHeight="1" x14ac:dyDescent="0.25"/>
    <row r="22" ht="60" customHeight="1" x14ac:dyDescent="0.25"/>
    <row r="23" ht="60" customHeight="1" x14ac:dyDescent="0.25"/>
    <row r="24" ht="60" customHeight="1" x14ac:dyDescent="0.25"/>
    <row r="25" ht="60" customHeight="1" x14ac:dyDescent="0.25"/>
    <row r="26" ht="60" customHeight="1" x14ac:dyDescent="0.25"/>
    <row r="27" ht="60" customHeight="1" x14ac:dyDescent="0.25"/>
    <row r="28" ht="60" customHeight="1" x14ac:dyDescent="0.25"/>
    <row r="29" ht="60" customHeight="1" x14ac:dyDescent="0.25"/>
    <row r="30" ht="60" customHeight="1" x14ac:dyDescent="0.25"/>
    <row r="31" ht="60" customHeight="1" x14ac:dyDescent="0.25"/>
    <row r="32" ht="60" customHeight="1" x14ac:dyDescent="0.25"/>
    <row r="33" ht="60" customHeight="1" x14ac:dyDescent="0.25"/>
    <row r="34" ht="60" customHeight="1" x14ac:dyDescent="0.25"/>
    <row r="35" ht="60" customHeight="1" x14ac:dyDescent="0.25"/>
    <row r="36" ht="60" customHeight="1" x14ac:dyDescent="0.25"/>
    <row r="37" ht="60" customHeight="1" x14ac:dyDescent="0.25"/>
    <row r="38" ht="60" customHeight="1" x14ac:dyDescent="0.25"/>
    <row r="39" ht="60" customHeight="1" x14ac:dyDescent="0.25"/>
    <row r="40" ht="60" customHeight="1" x14ac:dyDescent="0.25"/>
    <row r="41" ht="60" customHeight="1" x14ac:dyDescent="0.25"/>
    <row r="42" ht="60" customHeight="1" x14ac:dyDescent="0.25"/>
    <row r="43" ht="60" customHeight="1" x14ac:dyDescent="0.25"/>
    <row r="44" ht="60" customHeight="1" x14ac:dyDescent="0.25"/>
    <row r="45" ht="60" customHeight="1" x14ac:dyDescent="0.25"/>
    <row r="46" ht="60" customHeight="1" x14ac:dyDescent="0.25"/>
    <row r="47" ht="60" customHeight="1" x14ac:dyDescent="0.25"/>
    <row r="48" ht="60" customHeight="1" x14ac:dyDescent="0.25"/>
    <row r="49" ht="60" customHeight="1" x14ac:dyDescent="0.25"/>
    <row r="50" ht="60" customHeight="1" x14ac:dyDescent="0.25"/>
    <row r="51" ht="60" customHeight="1" x14ac:dyDescent="0.25"/>
    <row r="52" ht="60" customHeight="1" x14ac:dyDescent="0.25"/>
    <row r="53" ht="60" customHeight="1" x14ac:dyDescent="0.25"/>
    <row r="54" ht="60" customHeight="1" x14ac:dyDescent="0.25"/>
    <row r="55" ht="60" customHeight="1" x14ac:dyDescent="0.25"/>
    <row r="56" ht="60" customHeight="1" x14ac:dyDescent="0.25"/>
    <row r="57" ht="60" customHeight="1" x14ac:dyDescent="0.25"/>
    <row r="58" ht="60" customHeight="1" x14ac:dyDescent="0.25"/>
    <row r="59" ht="60" customHeight="1" x14ac:dyDescent="0.25"/>
    <row r="60" ht="60" customHeight="1" x14ac:dyDescent="0.25"/>
    <row r="61" ht="60" customHeight="1" x14ac:dyDescent="0.25"/>
    <row r="62" ht="60" customHeight="1" x14ac:dyDescent="0.25"/>
    <row r="63" ht="60" customHeight="1" x14ac:dyDescent="0.25"/>
    <row r="64" ht="60" customHeight="1" x14ac:dyDescent="0.25"/>
    <row r="65" ht="60" customHeight="1" x14ac:dyDescent="0.25"/>
    <row r="66" ht="60" customHeight="1" x14ac:dyDescent="0.25"/>
    <row r="67" ht="60" customHeight="1" x14ac:dyDescent="0.25"/>
    <row r="68" ht="60" customHeight="1" x14ac:dyDescent="0.25"/>
    <row r="69" ht="60" customHeight="1" x14ac:dyDescent="0.25"/>
    <row r="70" ht="60" customHeight="1" x14ac:dyDescent="0.25"/>
    <row r="71" ht="60" customHeight="1" x14ac:dyDescent="0.25"/>
    <row r="72" ht="60" customHeight="1" x14ac:dyDescent="0.25"/>
    <row r="73" ht="60" customHeight="1" x14ac:dyDescent="0.25"/>
    <row r="74" ht="60" customHeight="1" x14ac:dyDescent="0.25"/>
    <row r="75" ht="60" customHeight="1" x14ac:dyDescent="0.25"/>
    <row r="76" ht="60" customHeight="1" x14ac:dyDescent="0.25"/>
    <row r="77" ht="60" customHeight="1" x14ac:dyDescent="0.25"/>
    <row r="78" ht="60" customHeight="1" x14ac:dyDescent="0.25"/>
    <row r="79" ht="60" customHeight="1" x14ac:dyDescent="0.25"/>
    <row r="80" ht="60" customHeight="1" x14ac:dyDescent="0.25"/>
    <row r="81" ht="60" customHeight="1" x14ac:dyDescent="0.25"/>
    <row r="82" ht="60" customHeight="1" x14ac:dyDescent="0.25"/>
    <row r="83" ht="60" customHeight="1" x14ac:dyDescent="0.25"/>
    <row r="84" ht="60" customHeight="1" x14ac:dyDescent="0.25"/>
    <row r="85" ht="60" customHeight="1" x14ac:dyDescent="0.25"/>
    <row r="86" ht="60" customHeight="1" x14ac:dyDescent="0.25"/>
    <row r="87" ht="60" customHeight="1" x14ac:dyDescent="0.25"/>
    <row r="88" ht="60" customHeight="1" x14ac:dyDescent="0.25"/>
    <row r="89" ht="60" customHeight="1" x14ac:dyDescent="0.25"/>
    <row r="90" ht="60" customHeight="1" x14ac:dyDescent="0.25"/>
    <row r="91" ht="60" customHeight="1" x14ac:dyDescent="0.25"/>
    <row r="92" ht="60" customHeight="1" x14ac:dyDescent="0.25"/>
    <row r="93" ht="60" customHeight="1" x14ac:dyDescent="0.25"/>
    <row r="94" ht="60" customHeight="1" x14ac:dyDescent="0.25"/>
    <row r="95" ht="60" customHeight="1" x14ac:dyDescent="0.25"/>
    <row r="96" ht="60" customHeight="1" x14ac:dyDescent="0.25"/>
    <row r="97" ht="60" customHeight="1" x14ac:dyDescent="0.25"/>
    <row r="98" ht="60" customHeight="1" x14ac:dyDescent="0.25"/>
    <row r="99" ht="60" customHeight="1" x14ac:dyDescent="0.25"/>
    <row r="100" ht="60" customHeight="1" x14ac:dyDescent="0.25"/>
    <row r="101" ht="60" customHeight="1" x14ac:dyDescent="0.25"/>
    <row r="102" ht="60" customHeight="1" x14ac:dyDescent="0.25"/>
    <row r="103" ht="60" customHeight="1" x14ac:dyDescent="0.25"/>
    <row r="104" ht="60" customHeight="1" x14ac:dyDescent="0.25"/>
    <row r="105" ht="60" customHeight="1" x14ac:dyDescent="0.25"/>
    <row r="106" ht="60" customHeight="1" x14ac:dyDescent="0.25"/>
    <row r="107" ht="60" customHeight="1" x14ac:dyDescent="0.25"/>
    <row r="108" ht="60" customHeight="1" x14ac:dyDescent="0.25"/>
    <row r="109" ht="60" customHeight="1" x14ac:dyDescent="0.25"/>
    <row r="110" ht="60" customHeight="1" x14ac:dyDescent="0.25"/>
    <row r="111" ht="60" customHeight="1" x14ac:dyDescent="0.25"/>
    <row r="112" ht="60" customHeight="1" x14ac:dyDescent="0.25"/>
    <row r="113" ht="60" customHeight="1" x14ac:dyDescent="0.25"/>
    <row r="114" ht="60" customHeight="1" x14ac:dyDescent="0.25"/>
    <row r="115" ht="60" customHeight="1" x14ac:dyDescent="0.25"/>
    <row r="116" ht="60" customHeight="1" x14ac:dyDescent="0.25"/>
    <row r="117" ht="60" customHeight="1" x14ac:dyDescent="0.25"/>
    <row r="118" ht="60" customHeight="1" x14ac:dyDescent="0.25"/>
    <row r="119" ht="60" customHeight="1" x14ac:dyDescent="0.25"/>
    <row r="120" ht="60" customHeight="1" x14ac:dyDescent="0.25"/>
    <row r="121" ht="60" customHeight="1" x14ac:dyDescent="0.25"/>
    <row r="122" ht="60" customHeight="1" x14ac:dyDescent="0.25"/>
    <row r="123" ht="60" customHeight="1" x14ac:dyDescent="0.25"/>
    <row r="124" ht="60" customHeight="1" x14ac:dyDescent="0.25"/>
    <row r="125" ht="60" customHeight="1" x14ac:dyDescent="0.25"/>
    <row r="126" ht="60" customHeight="1" x14ac:dyDescent="0.25"/>
    <row r="127" ht="60" customHeight="1" x14ac:dyDescent="0.25"/>
    <row r="128" ht="60" customHeight="1" x14ac:dyDescent="0.25"/>
    <row r="129" ht="60" customHeight="1" x14ac:dyDescent="0.25"/>
    <row r="130" ht="60" customHeight="1" x14ac:dyDescent="0.25"/>
    <row r="131" ht="60" customHeight="1" x14ac:dyDescent="0.25"/>
    <row r="132" ht="60" customHeight="1" x14ac:dyDescent="0.25"/>
    <row r="133" ht="60" customHeight="1" x14ac:dyDescent="0.25"/>
    <row r="134" ht="60" customHeight="1" x14ac:dyDescent="0.25"/>
    <row r="135" ht="60" customHeight="1" x14ac:dyDescent="0.25"/>
    <row r="136" ht="60" customHeight="1" x14ac:dyDescent="0.25"/>
    <row r="137" ht="60" customHeight="1" x14ac:dyDescent="0.25"/>
    <row r="138" ht="60" customHeight="1" x14ac:dyDescent="0.25"/>
    <row r="139" ht="60" customHeight="1" x14ac:dyDescent="0.25"/>
    <row r="140" ht="60" customHeight="1" x14ac:dyDescent="0.25"/>
    <row r="141" ht="60" customHeight="1" x14ac:dyDescent="0.25"/>
    <row r="142" ht="60" customHeight="1" x14ac:dyDescent="0.25"/>
    <row r="143" ht="60" customHeight="1" x14ac:dyDescent="0.25"/>
    <row r="144" ht="60" customHeight="1" x14ac:dyDescent="0.25"/>
    <row r="145" ht="60" customHeight="1" x14ac:dyDescent="0.25"/>
    <row r="146" ht="60" customHeight="1" x14ac:dyDescent="0.25"/>
    <row r="147" ht="60" customHeight="1" x14ac:dyDescent="0.25"/>
    <row r="148" ht="60" customHeight="1" x14ac:dyDescent="0.25"/>
    <row r="149" ht="60" customHeight="1" x14ac:dyDescent="0.25"/>
    <row r="150" ht="60" customHeight="1" x14ac:dyDescent="0.25"/>
    <row r="151" ht="60" customHeight="1" x14ac:dyDescent="0.25"/>
    <row r="152" ht="60" customHeight="1" x14ac:dyDescent="0.25"/>
    <row r="153" ht="60" customHeight="1" x14ac:dyDescent="0.25"/>
    <row r="154" ht="60" customHeight="1" x14ac:dyDescent="0.25"/>
    <row r="155" ht="60" customHeight="1" x14ac:dyDescent="0.25"/>
    <row r="156" ht="60" customHeight="1" x14ac:dyDescent="0.25"/>
    <row r="157" ht="60" customHeight="1" x14ac:dyDescent="0.25"/>
    <row r="158" ht="60" customHeight="1" x14ac:dyDescent="0.25"/>
    <row r="159" ht="60" customHeight="1" x14ac:dyDescent="0.25"/>
    <row r="160" ht="60" customHeight="1" x14ac:dyDescent="0.25"/>
    <row r="161" ht="60" customHeight="1" x14ac:dyDescent="0.25"/>
    <row r="162" ht="60" customHeight="1" x14ac:dyDescent="0.25"/>
    <row r="163" ht="60" customHeight="1" x14ac:dyDescent="0.25"/>
    <row r="164" ht="60" customHeight="1" x14ac:dyDescent="0.25"/>
    <row r="165" ht="60" customHeight="1" x14ac:dyDescent="0.25"/>
    <row r="166" ht="60" customHeight="1" x14ac:dyDescent="0.25"/>
    <row r="167" ht="60" customHeight="1" x14ac:dyDescent="0.25"/>
    <row r="168" ht="60" customHeight="1" x14ac:dyDescent="0.25"/>
    <row r="169" ht="60" customHeight="1" x14ac:dyDescent="0.25"/>
    <row r="170" ht="60" customHeight="1" x14ac:dyDescent="0.25"/>
    <row r="171" ht="60" customHeight="1" x14ac:dyDescent="0.25"/>
    <row r="172" ht="60" customHeight="1" x14ac:dyDescent="0.25"/>
    <row r="173" ht="60" customHeight="1" x14ac:dyDescent="0.25"/>
    <row r="174" ht="60" customHeight="1" x14ac:dyDescent="0.25"/>
    <row r="175" ht="60" customHeight="1" x14ac:dyDescent="0.25"/>
    <row r="176" ht="60" customHeight="1" x14ac:dyDescent="0.25"/>
    <row r="177" ht="60" customHeight="1" x14ac:dyDescent="0.25"/>
    <row r="178" ht="60" customHeight="1" x14ac:dyDescent="0.25"/>
    <row r="179" ht="60" customHeight="1" x14ac:dyDescent="0.25"/>
    <row r="180" ht="60" customHeight="1" x14ac:dyDescent="0.25"/>
    <row r="181" ht="60" customHeight="1" x14ac:dyDescent="0.25"/>
    <row r="182" ht="60" customHeight="1" x14ac:dyDescent="0.25"/>
    <row r="183" ht="60" customHeight="1" x14ac:dyDescent="0.25"/>
    <row r="184" ht="60" customHeight="1" x14ac:dyDescent="0.25"/>
    <row r="185" ht="60" customHeight="1" x14ac:dyDescent="0.25"/>
    <row r="186" ht="60" customHeight="1" x14ac:dyDescent="0.25"/>
    <row r="187" ht="60" customHeight="1" x14ac:dyDescent="0.25"/>
    <row r="188" ht="60" customHeight="1" x14ac:dyDescent="0.25"/>
    <row r="189" ht="60" customHeight="1" x14ac:dyDescent="0.25"/>
    <row r="190" ht="60" customHeight="1" x14ac:dyDescent="0.25"/>
    <row r="191" ht="60" customHeight="1" x14ac:dyDescent="0.25"/>
    <row r="192" ht="60" customHeight="1" x14ac:dyDescent="0.25"/>
    <row r="193" ht="60" customHeight="1" x14ac:dyDescent="0.25"/>
    <row r="194" ht="60" customHeight="1" x14ac:dyDescent="0.25"/>
    <row r="195" ht="60" customHeight="1" x14ac:dyDescent="0.25"/>
    <row r="196" ht="60" customHeight="1" x14ac:dyDescent="0.25"/>
    <row r="197" ht="60" customHeight="1" x14ac:dyDescent="0.25"/>
    <row r="198" ht="60" customHeight="1" x14ac:dyDescent="0.25"/>
    <row r="199" ht="60" customHeight="1" x14ac:dyDescent="0.25"/>
    <row r="200" ht="60" customHeight="1" x14ac:dyDescent="0.25"/>
    <row r="201" ht="60" customHeight="1" x14ac:dyDescent="0.25"/>
    <row r="202" ht="60" customHeight="1" x14ac:dyDescent="0.25"/>
    <row r="203" ht="60" customHeight="1" x14ac:dyDescent="0.25"/>
    <row r="204" ht="60" customHeight="1" x14ac:dyDescent="0.25"/>
    <row r="205" ht="60" customHeight="1" x14ac:dyDescent="0.25"/>
    <row r="206" ht="60" customHeight="1" x14ac:dyDescent="0.25"/>
    <row r="207" ht="60" customHeight="1" x14ac:dyDescent="0.25"/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05"/>
  <sheetViews>
    <sheetView zoomScale="70" zoomScaleNormal="80" workbookViewId="0">
      <pane ySplit="1" topLeftCell="A3" activePane="bottomLeft" state="frozen"/>
      <selection pane="bottomLeft" activeCell="L2" sqref="L2"/>
    </sheetView>
  </sheetViews>
  <sheetFormatPr baseColWidth="10" defaultRowHeight="15" x14ac:dyDescent="0.25"/>
  <cols>
    <col min="1" max="1" customWidth="true" width="15.7109375" collapsed="true"/>
    <col min="2" max="3" customWidth="true" width="30.7109375" collapsed="true"/>
    <col min="4" max="11" customWidth="true" width="15.7109375" collapsed="true"/>
    <col min="12" max="12" customWidth="true" width="10.7109375" collapsed="true"/>
    <col min="13" max="14" customWidth="true" width="15.7109375" collapsed="true"/>
    <col min="15" max="15" customWidth="true" width="30.7109375" collapsed="true"/>
  </cols>
  <sheetData>
    <row r="1" spans="1:15" ht="39.950000000000003" customHeight="1" x14ac:dyDescent="0.25">
      <c r="A1" s="1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8</v>
      </c>
      <c r="L1" s="4"/>
      <c r="M1" s="2" t="s">
        <v>9</v>
      </c>
      <c r="N1" s="2" t="s">
        <v>10</v>
      </c>
      <c r="O1" s="23" t="s">
        <v>46</v>
      </c>
    </row>
    <row r="2" spans="1:15" ht="60" customHeight="1" x14ac:dyDescent="0.25">
      <c r="A2" s="9">
        <v>43870</v>
      </c>
      <c r="B2" s="7" t="s">
        <v>34</v>
      </c>
      <c r="C2" s="7" t="s">
        <v>36</v>
      </c>
      <c r="D2" s="7">
        <v>1</v>
      </c>
      <c r="E2" s="7" t="s">
        <v>13</v>
      </c>
      <c r="F2" s="8">
        <v>300</v>
      </c>
      <c r="G2" s="8">
        <f t="shared" ref="G2:G7" si="0">F2*D2</f>
        <v>300</v>
      </c>
      <c r="H2" s="8">
        <v>0</v>
      </c>
      <c r="I2" s="8">
        <f t="shared" ref="I2:I6" si="1">H2*D2</f>
        <v>0</v>
      </c>
      <c r="J2" s="8">
        <f t="shared" ref="J2:J7" si="2">F2-H2</f>
        <v>300</v>
      </c>
      <c r="K2" s="8">
        <f t="shared" ref="K2:K7" si="3">J2*D2</f>
        <v>300</v>
      </c>
      <c r="L2" s="7"/>
      <c r="M2" s="7"/>
      <c r="N2" s="7"/>
      <c r="O2" s="19" t="s">
        <v>48</v>
      </c>
    </row>
    <row r="3" spans="1:15" ht="60" customHeight="1" x14ac:dyDescent="0.25">
      <c r="A3" s="9">
        <v>43869</v>
      </c>
      <c r="B3" s="7" t="s">
        <v>37</v>
      </c>
      <c r="C3" s="7" t="s">
        <v>38</v>
      </c>
      <c r="D3" s="7">
        <v>1</v>
      </c>
      <c r="E3" s="7" t="s">
        <v>13</v>
      </c>
      <c r="F3" s="8">
        <v>200</v>
      </c>
      <c r="G3" s="8">
        <f t="shared" si="0"/>
        <v>200</v>
      </c>
      <c r="H3" s="8">
        <v>0</v>
      </c>
      <c r="I3" s="8">
        <f t="shared" si="1"/>
        <v>0</v>
      </c>
      <c r="J3" s="8">
        <f t="shared" si="2"/>
        <v>200</v>
      </c>
      <c r="K3" s="8">
        <f t="shared" si="3"/>
        <v>200</v>
      </c>
      <c r="L3" s="7"/>
      <c r="M3" s="7"/>
      <c r="N3" s="7"/>
      <c r="O3" s="19" t="s">
        <v>48</v>
      </c>
    </row>
    <row r="4" spans="1:15" ht="60" customHeight="1" x14ac:dyDescent="0.25">
      <c r="A4" s="9">
        <v>43879</v>
      </c>
      <c r="B4" s="7" t="s">
        <v>39</v>
      </c>
      <c r="C4" s="7" t="s">
        <v>40</v>
      </c>
      <c r="D4" s="7">
        <v>1</v>
      </c>
      <c r="E4" s="7" t="s">
        <v>17</v>
      </c>
      <c r="F4" s="8">
        <v>2200</v>
      </c>
      <c r="G4" s="8">
        <f t="shared" si="0"/>
        <v>2200</v>
      </c>
      <c r="H4" s="8">
        <f>F4/N4</f>
        <v>1773.4204793028323</v>
      </c>
      <c r="I4" s="8">
        <f t="shared" si="1"/>
        <v>1773.4204793028323</v>
      </c>
      <c r="J4" s="8">
        <f t="shared" si="2"/>
        <v>426.57952069716771</v>
      </c>
      <c r="K4" s="8">
        <f t="shared" si="3"/>
        <v>426.57952069716771</v>
      </c>
      <c r="L4" s="7"/>
      <c r="M4" s="11" t="s">
        <v>45</v>
      </c>
      <c r="N4" s="11">
        <f t="shared" ref="N4" si="4">22950/18500</f>
        <v>1.2405405405405405</v>
      </c>
      <c r="O4" s="19" t="s">
        <v>50</v>
      </c>
    </row>
    <row r="5" spans="1:15" ht="60" customHeight="1" x14ac:dyDescent="0.25">
      <c r="A5" s="18">
        <v>43879</v>
      </c>
      <c r="B5" s="19" t="s">
        <v>41</v>
      </c>
      <c r="C5" s="19" t="s">
        <v>42</v>
      </c>
      <c r="D5" s="20">
        <v>1</v>
      </c>
      <c r="E5" s="20" t="s">
        <v>17</v>
      </c>
      <c r="F5" s="21">
        <v>300</v>
      </c>
      <c r="G5" s="21">
        <f t="shared" si="0"/>
        <v>300</v>
      </c>
      <c r="H5" s="21">
        <v>150</v>
      </c>
      <c r="I5" s="21">
        <f t="shared" si="1"/>
        <v>150</v>
      </c>
      <c r="J5" s="21">
        <f t="shared" si="2"/>
        <v>150</v>
      </c>
      <c r="K5" s="22">
        <f t="shared" si="3"/>
        <v>150</v>
      </c>
      <c r="L5" s="20"/>
      <c r="M5" s="20"/>
      <c r="N5" s="20"/>
      <c r="O5" s="19" t="s">
        <v>47</v>
      </c>
    </row>
    <row r="6" spans="1:15" ht="60" customHeight="1" x14ac:dyDescent="0.25">
      <c r="A6" s="18">
        <v>43837</v>
      </c>
      <c r="B6" s="19" t="s">
        <v>43</v>
      </c>
      <c r="C6" s="19" t="s">
        <v>44</v>
      </c>
      <c r="D6" s="20">
        <v>1</v>
      </c>
      <c r="E6" s="20" t="s">
        <v>17</v>
      </c>
      <c r="F6" s="21">
        <v>2700</v>
      </c>
      <c r="G6" s="21">
        <f t="shared" si="0"/>
        <v>2700</v>
      </c>
      <c r="H6" s="21">
        <f t="shared" ref="H6:H7" si="5">F6/N6</f>
        <v>1386.986301369863</v>
      </c>
      <c r="I6" s="21">
        <f t="shared" si="1"/>
        <v>1386.986301369863</v>
      </c>
      <c r="J6" s="21">
        <f t="shared" si="2"/>
        <v>1313.013698630137</v>
      </c>
      <c r="K6" s="22">
        <f t="shared" si="3"/>
        <v>1313.013698630137</v>
      </c>
      <c r="L6" s="20"/>
      <c r="M6" s="20" t="s">
        <v>18</v>
      </c>
      <c r="N6" s="20">
        <f t="shared" ref="N6" si="6">14600/7500</f>
        <v>1.9466666666666668</v>
      </c>
      <c r="O6" s="19" t="s">
        <v>49</v>
      </c>
    </row>
    <row r="7" spans="1:15" ht="60" customHeight="1" x14ac:dyDescent="0.25">
      <c r="A7" s="10">
        <v>43853</v>
      </c>
      <c r="B7" s="7" t="s">
        <v>55</v>
      </c>
      <c r="C7" s="7" t="s">
        <v>56</v>
      </c>
      <c r="D7" s="11">
        <v>1</v>
      </c>
      <c r="E7" s="11" t="s">
        <v>17</v>
      </c>
      <c r="F7" s="12">
        <v>7500</v>
      </c>
      <c r="G7" s="21">
        <f t="shared" si="0"/>
        <v>7500</v>
      </c>
      <c r="H7" s="12">
        <f t="shared" si="5"/>
        <v>6045.751633986928</v>
      </c>
      <c r="I7" s="21">
        <f>H7*D7</f>
        <v>6045.751633986928</v>
      </c>
      <c r="J7" s="21">
        <f t="shared" si="2"/>
        <v>1454.248366013072</v>
      </c>
      <c r="K7" s="22">
        <f t="shared" si="3"/>
        <v>1454.248366013072</v>
      </c>
      <c r="L7" s="11"/>
      <c r="M7" s="11" t="s">
        <v>45</v>
      </c>
      <c r="N7" s="11">
        <f t="shared" ref="N7" si="7">22950/18500</f>
        <v>1.2405405405405405</v>
      </c>
      <c r="O7" s="19" t="s">
        <v>57</v>
      </c>
    </row>
    <row r="8" spans="1:15" ht="60" customHeight="1" x14ac:dyDescent="0.25">
      <c r="A8" s="6"/>
      <c r="B8" s="6"/>
      <c r="C8" s="6"/>
      <c r="D8" s="6"/>
      <c r="E8" s="6"/>
      <c r="F8" s="5"/>
      <c r="G8" s="5">
        <f>SUM(G2:G6)</f>
        <v>5700</v>
      </c>
      <c r="H8" s="5"/>
      <c r="I8" s="5">
        <f>SUM(I2:I6)</f>
        <v>3310.4067806726953</v>
      </c>
      <c r="J8" s="5"/>
      <c r="K8" s="5">
        <f>SUM(K2:K6)</f>
        <v>2389.5932193273047</v>
      </c>
      <c r="L8" s="6"/>
      <c r="M8" s="6"/>
      <c r="N8" s="6"/>
      <c r="O8" s="24"/>
    </row>
    <row r="9" spans="1:15" ht="60" customHeight="1" x14ac:dyDescent="0.25"/>
    <row r="10" spans="1:15" ht="60" customHeight="1" x14ac:dyDescent="0.25"/>
    <row r="11" spans="1:15" ht="60" customHeight="1" x14ac:dyDescent="0.25"/>
    <row r="12" spans="1:15" ht="60" customHeight="1" x14ac:dyDescent="0.25"/>
    <row r="13" spans="1:15" ht="60" customHeight="1" x14ac:dyDescent="0.25"/>
    <row r="14" spans="1:15" ht="60" customHeight="1" x14ac:dyDescent="0.25"/>
    <row r="15" spans="1:15" ht="60" customHeight="1" x14ac:dyDescent="0.25"/>
    <row r="16" spans="1:15" ht="60" customHeight="1" x14ac:dyDescent="0.25"/>
    <row r="17" ht="60" customHeight="1" x14ac:dyDescent="0.25"/>
    <row r="18" ht="60" customHeight="1" x14ac:dyDescent="0.25"/>
    <row r="19" ht="60" customHeight="1" x14ac:dyDescent="0.25"/>
    <row r="20" ht="60" customHeight="1" x14ac:dyDescent="0.25"/>
    <row r="21" ht="60" customHeight="1" x14ac:dyDescent="0.25"/>
    <row r="22" ht="60" customHeight="1" x14ac:dyDescent="0.25"/>
    <row r="23" ht="60" customHeight="1" x14ac:dyDescent="0.25"/>
    <row r="24" ht="60" customHeight="1" x14ac:dyDescent="0.25"/>
    <row r="25" ht="60" customHeight="1" x14ac:dyDescent="0.25"/>
    <row r="26" ht="60" customHeight="1" x14ac:dyDescent="0.25"/>
    <row r="27" ht="60" customHeight="1" x14ac:dyDescent="0.25"/>
    <row r="28" ht="60" customHeight="1" x14ac:dyDescent="0.25"/>
    <row r="29" ht="60" customHeight="1" x14ac:dyDescent="0.25"/>
    <row r="30" ht="60" customHeight="1" x14ac:dyDescent="0.25"/>
    <row r="31" ht="60" customHeight="1" x14ac:dyDescent="0.25"/>
    <row r="32" ht="60" customHeight="1" x14ac:dyDescent="0.25"/>
    <row r="33" ht="60" customHeight="1" x14ac:dyDescent="0.25"/>
    <row r="34" ht="60" customHeight="1" x14ac:dyDescent="0.25"/>
    <row r="35" ht="60" customHeight="1" x14ac:dyDescent="0.25"/>
    <row r="36" ht="60" customHeight="1" x14ac:dyDescent="0.25"/>
    <row r="37" ht="60" customHeight="1" x14ac:dyDescent="0.25"/>
    <row r="38" ht="60" customHeight="1" x14ac:dyDescent="0.25"/>
    <row r="39" ht="60" customHeight="1" x14ac:dyDescent="0.25"/>
    <row r="40" ht="60" customHeight="1" x14ac:dyDescent="0.25"/>
    <row r="41" ht="60" customHeight="1" x14ac:dyDescent="0.25"/>
    <row r="42" ht="60" customHeight="1" x14ac:dyDescent="0.25"/>
    <row r="43" ht="60" customHeight="1" x14ac:dyDescent="0.25"/>
    <row r="44" ht="60" customHeight="1" x14ac:dyDescent="0.25"/>
    <row r="45" ht="60" customHeight="1" x14ac:dyDescent="0.25"/>
    <row r="46" ht="60" customHeight="1" x14ac:dyDescent="0.25"/>
    <row r="47" ht="60" customHeight="1" x14ac:dyDescent="0.25"/>
    <row r="48" ht="60" customHeight="1" x14ac:dyDescent="0.25"/>
    <row r="49" ht="60" customHeight="1" x14ac:dyDescent="0.25"/>
    <row r="50" ht="60" customHeight="1" x14ac:dyDescent="0.25"/>
    <row r="51" ht="60" customHeight="1" x14ac:dyDescent="0.25"/>
    <row r="52" ht="60" customHeight="1" x14ac:dyDescent="0.25"/>
    <row r="53" ht="60" customHeight="1" x14ac:dyDescent="0.25"/>
    <row r="54" ht="60" customHeight="1" x14ac:dyDescent="0.25"/>
    <row r="55" ht="60" customHeight="1" x14ac:dyDescent="0.25"/>
    <row r="56" ht="60" customHeight="1" x14ac:dyDescent="0.25"/>
    <row r="57" ht="60" customHeight="1" x14ac:dyDescent="0.25"/>
    <row r="58" ht="60" customHeight="1" x14ac:dyDescent="0.25"/>
    <row r="59" ht="60" customHeight="1" x14ac:dyDescent="0.25"/>
    <row r="60" ht="60" customHeight="1" x14ac:dyDescent="0.25"/>
    <row r="61" ht="60" customHeight="1" x14ac:dyDescent="0.25"/>
    <row r="62" ht="60" customHeight="1" x14ac:dyDescent="0.25"/>
    <row r="63" ht="60" customHeight="1" x14ac:dyDescent="0.25"/>
    <row r="64" ht="60" customHeight="1" x14ac:dyDescent="0.25"/>
    <row r="65" ht="60" customHeight="1" x14ac:dyDescent="0.25"/>
    <row r="66" ht="60" customHeight="1" x14ac:dyDescent="0.25"/>
    <row r="67" ht="60" customHeight="1" x14ac:dyDescent="0.25"/>
    <row r="68" ht="60" customHeight="1" x14ac:dyDescent="0.25"/>
    <row r="69" ht="60" customHeight="1" x14ac:dyDescent="0.25"/>
    <row r="70" ht="60" customHeight="1" x14ac:dyDescent="0.25"/>
    <row r="71" ht="60" customHeight="1" x14ac:dyDescent="0.25"/>
    <row r="72" ht="60" customHeight="1" x14ac:dyDescent="0.25"/>
    <row r="73" ht="60" customHeight="1" x14ac:dyDescent="0.25"/>
    <row r="74" ht="60" customHeight="1" x14ac:dyDescent="0.25"/>
    <row r="75" ht="60" customHeight="1" x14ac:dyDescent="0.25"/>
    <row r="76" ht="60" customHeight="1" x14ac:dyDescent="0.25"/>
    <row r="77" ht="60" customHeight="1" x14ac:dyDescent="0.25"/>
    <row r="78" ht="60" customHeight="1" x14ac:dyDescent="0.25"/>
    <row r="79" ht="60" customHeight="1" x14ac:dyDescent="0.25"/>
    <row r="80" ht="60" customHeight="1" x14ac:dyDescent="0.25"/>
    <row r="81" ht="60" customHeight="1" x14ac:dyDescent="0.25"/>
    <row r="82" ht="60" customHeight="1" x14ac:dyDescent="0.25"/>
    <row r="83" ht="60" customHeight="1" x14ac:dyDescent="0.25"/>
    <row r="84" ht="60" customHeight="1" x14ac:dyDescent="0.25"/>
    <row r="85" ht="60" customHeight="1" x14ac:dyDescent="0.25"/>
    <row r="86" ht="60" customHeight="1" x14ac:dyDescent="0.25"/>
    <row r="87" ht="60" customHeight="1" x14ac:dyDescent="0.25"/>
    <row r="88" ht="60" customHeight="1" x14ac:dyDescent="0.25"/>
    <row r="89" ht="60" customHeight="1" x14ac:dyDescent="0.25"/>
    <row r="90" ht="60" customHeight="1" x14ac:dyDescent="0.25"/>
    <row r="91" ht="60" customHeight="1" x14ac:dyDescent="0.25"/>
    <row r="92" ht="60" customHeight="1" x14ac:dyDescent="0.25"/>
    <row r="93" ht="60" customHeight="1" x14ac:dyDescent="0.25"/>
    <row r="94" ht="60" customHeight="1" x14ac:dyDescent="0.25"/>
    <row r="95" ht="60" customHeight="1" x14ac:dyDescent="0.25"/>
    <row r="96" ht="60" customHeight="1" x14ac:dyDescent="0.25"/>
    <row r="97" ht="60" customHeight="1" x14ac:dyDescent="0.25"/>
    <row r="98" ht="60" customHeight="1" x14ac:dyDescent="0.25"/>
    <row r="99" ht="60" customHeight="1" x14ac:dyDescent="0.25"/>
    <row r="100" ht="60" customHeight="1" x14ac:dyDescent="0.25"/>
    <row r="101" ht="60" customHeight="1" x14ac:dyDescent="0.25"/>
    <row r="102" ht="60" customHeight="1" x14ac:dyDescent="0.25"/>
    <row r="103" ht="60" customHeight="1" x14ac:dyDescent="0.25"/>
    <row r="104" ht="60" customHeight="1" x14ac:dyDescent="0.25"/>
    <row r="105" ht="60" customHeight="1" x14ac:dyDescent="0.25"/>
    <row r="106" ht="60" customHeight="1" x14ac:dyDescent="0.25"/>
    <row r="107" ht="60" customHeight="1" x14ac:dyDescent="0.25"/>
    <row r="108" ht="60" customHeight="1" x14ac:dyDescent="0.25"/>
    <row r="109" ht="60" customHeight="1" x14ac:dyDescent="0.25"/>
    <row r="110" ht="60" customHeight="1" x14ac:dyDescent="0.25"/>
    <row r="111" ht="60" customHeight="1" x14ac:dyDescent="0.25"/>
    <row r="112" ht="60" customHeight="1" x14ac:dyDescent="0.25"/>
    <row r="113" ht="60" customHeight="1" x14ac:dyDescent="0.25"/>
    <row r="114" ht="60" customHeight="1" x14ac:dyDescent="0.25"/>
    <row r="115" ht="60" customHeight="1" x14ac:dyDescent="0.25"/>
    <row r="116" ht="60" customHeight="1" x14ac:dyDescent="0.25"/>
    <row r="117" ht="60" customHeight="1" x14ac:dyDescent="0.25"/>
    <row r="118" ht="60" customHeight="1" x14ac:dyDescent="0.25"/>
    <row r="119" ht="60" customHeight="1" x14ac:dyDescent="0.25"/>
    <row r="120" ht="60" customHeight="1" x14ac:dyDescent="0.25"/>
    <row r="121" ht="60" customHeight="1" x14ac:dyDescent="0.25"/>
    <row r="122" ht="60" customHeight="1" x14ac:dyDescent="0.25"/>
    <row r="123" ht="60" customHeight="1" x14ac:dyDescent="0.25"/>
    <row r="124" ht="60" customHeight="1" x14ac:dyDescent="0.25"/>
    <row r="125" ht="60" customHeight="1" x14ac:dyDescent="0.25"/>
    <row r="126" ht="60" customHeight="1" x14ac:dyDescent="0.25"/>
    <row r="127" ht="60" customHeight="1" x14ac:dyDescent="0.25"/>
    <row r="128" ht="60" customHeight="1" x14ac:dyDescent="0.25"/>
    <row r="129" ht="60" customHeight="1" x14ac:dyDescent="0.25"/>
    <row r="130" ht="60" customHeight="1" x14ac:dyDescent="0.25"/>
    <row r="131" ht="60" customHeight="1" x14ac:dyDescent="0.25"/>
    <row r="132" ht="60" customHeight="1" x14ac:dyDescent="0.25"/>
    <row r="133" ht="60" customHeight="1" x14ac:dyDescent="0.25"/>
    <row r="134" ht="60" customHeight="1" x14ac:dyDescent="0.25"/>
    <row r="135" ht="60" customHeight="1" x14ac:dyDescent="0.25"/>
    <row r="136" ht="60" customHeight="1" x14ac:dyDescent="0.25"/>
    <row r="137" ht="60" customHeight="1" x14ac:dyDescent="0.25"/>
    <row r="138" ht="60" customHeight="1" x14ac:dyDescent="0.25"/>
    <row r="139" ht="60" customHeight="1" x14ac:dyDescent="0.25"/>
    <row r="140" ht="60" customHeight="1" x14ac:dyDescent="0.25"/>
    <row r="141" ht="60" customHeight="1" x14ac:dyDescent="0.25"/>
    <row r="142" ht="60" customHeight="1" x14ac:dyDescent="0.25"/>
    <row r="143" ht="60" customHeight="1" x14ac:dyDescent="0.25"/>
    <row r="144" ht="60" customHeight="1" x14ac:dyDescent="0.25"/>
    <row r="145" ht="60" customHeight="1" x14ac:dyDescent="0.25"/>
    <row r="146" ht="60" customHeight="1" x14ac:dyDescent="0.25"/>
    <row r="147" ht="60" customHeight="1" x14ac:dyDescent="0.25"/>
    <row r="148" ht="60" customHeight="1" x14ac:dyDescent="0.25"/>
    <row r="149" ht="60" customHeight="1" x14ac:dyDescent="0.25"/>
    <row r="150" ht="60" customHeight="1" x14ac:dyDescent="0.25"/>
    <row r="151" ht="60" customHeight="1" x14ac:dyDescent="0.25"/>
    <row r="152" ht="60" customHeight="1" x14ac:dyDescent="0.25"/>
    <row r="153" ht="60" customHeight="1" x14ac:dyDescent="0.25"/>
    <row r="154" ht="60" customHeight="1" x14ac:dyDescent="0.25"/>
    <row r="155" ht="60" customHeight="1" x14ac:dyDescent="0.25"/>
    <row r="156" ht="60" customHeight="1" x14ac:dyDescent="0.25"/>
    <row r="157" ht="60" customHeight="1" x14ac:dyDescent="0.25"/>
    <row r="158" ht="60" customHeight="1" x14ac:dyDescent="0.25"/>
    <row r="159" ht="60" customHeight="1" x14ac:dyDescent="0.25"/>
    <row r="160" ht="60" customHeight="1" x14ac:dyDescent="0.25"/>
    <row r="161" ht="60" customHeight="1" x14ac:dyDescent="0.25"/>
    <row r="162" ht="60" customHeight="1" x14ac:dyDescent="0.25"/>
    <row r="163" ht="60" customHeight="1" x14ac:dyDescent="0.25"/>
    <row r="164" ht="60" customHeight="1" x14ac:dyDescent="0.25"/>
    <row r="165" ht="60" customHeight="1" x14ac:dyDescent="0.25"/>
    <row r="166" ht="60" customHeight="1" x14ac:dyDescent="0.25"/>
    <row r="167" ht="60" customHeight="1" x14ac:dyDescent="0.25"/>
    <row r="168" ht="60" customHeight="1" x14ac:dyDescent="0.25"/>
    <row r="169" ht="60" customHeight="1" x14ac:dyDescent="0.25"/>
    <row r="170" ht="60" customHeight="1" x14ac:dyDescent="0.25"/>
    <row r="171" ht="60" customHeight="1" x14ac:dyDescent="0.25"/>
    <row r="172" ht="60" customHeight="1" x14ac:dyDescent="0.25"/>
    <row r="173" ht="60" customHeight="1" x14ac:dyDescent="0.25"/>
    <row r="174" ht="60" customHeight="1" x14ac:dyDescent="0.25"/>
    <row r="175" ht="60" customHeight="1" x14ac:dyDescent="0.25"/>
    <row r="176" ht="60" customHeight="1" x14ac:dyDescent="0.25"/>
    <row r="177" ht="60" customHeight="1" x14ac:dyDescent="0.25"/>
    <row r="178" ht="60" customHeight="1" x14ac:dyDescent="0.25"/>
    <row r="179" ht="60" customHeight="1" x14ac:dyDescent="0.25"/>
    <row r="180" ht="60" customHeight="1" x14ac:dyDescent="0.25"/>
    <row r="181" ht="60" customHeight="1" x14ac:dyDescent="0.25"/>
    <row r="182" ht="60" customHeight="1" x14ac:dyDescent="0.25"/>
    <row r="183" ht="60" customHeight="1" x14ac:dyDescent="0.25"/>
    <row r="184" ht="60" customHeight="1" x14ac:dyDescent="0.25"/>
    <row r="185" ht="60" customHeight="1" x14ac:dyDescent="0.25"/>
    <row r="186" ht="60" customHeight="1" x14ac:dyDescent="0.25"/>
    <row r="187" ht="60" customHeight="1" x14ac:dyDescent="0.25"/>
    <row r="188" ht="60" customHeight="1" x14ac:dyDescent="0.25"/>
    <row r="189" ht="60" customHeight="1" x14ac:dyDescent="0.25"/>
    <row r="190" ht="60" customHeight="1" x14ac:dyDescent="0.25"/>
    <row r="191" ht="60" customHeight="1" x14ac:dyDescent="0.25"/>
    <row r="192" ht="60" customHeight="1" x14ac:dyDescent="0.25"/>
    <row r="193" ht="60" customHeight="1" x14ac:dyDescent="0.25"/>
    <row r="194" ht="60" customHeight="1" x14ac:dyDescent="0.25"/>
    <row r="195" ht="60" customHeight="1" x14ac:dyDescent="0.25"/>
    <row r="196" ht="60" customHeight="1" x14ac:dyDescent="0.25"/>
    <row r="197" ht="60" customHeight="1" x14ac:dyDescent="0.25"/>
    <row r="198" ht="60" customHeight="1" x14ac:dyDescent="0.25"/>
    <row r="199" ht="60" customHeight="1" x14ac:dyDescent="0.25"/>
    <row r="200" ht="60" customHeight="1" x14ac:dyDescent="0.25"/>
    <row r="201" ht="60" customHeight="1" x14ac:dyDescent="0.25"/>
    <row r="202" ht="60" customHeight="1" x14ac:dyDescent="0.25"/>
    <row r="203" ht="60" customHeight="1" x14ac:dyDescent="0.25"/>
    <row r="204" ht="60" customHeight="1" x14ac:dyDescent="0.25"/>
    <row r="205" ht="60" customHeight="1" x14ac:dyDescent="0.25"/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00"/>
  <sheetViews>
    <sheetView zoomScale="70" zoomScaleNormal="70" workbookViewId="0">
      <selection activeCell="L1" sqref="L1"/>
    </sheetView>
  </sheetViews>
  <sheetFormatPr baseColWidth="10" defaultRowHeight="15" x14ac:dyDescent="0.25"/>
  <cols>
    <col min="1" max="1" customWidth="true" width="15.7109375" collapsed="true"/>
    <col min="2" max="3" customWidth="true" width="30.7109375" collapsed="true"/>
    <col min="4" max="11" customWidth="true" width="15.7109375" collapsed="true"/>
    <col min="12" max="12" customWidth="true" width="10.7109375" collapsed="true"/>
    <col min="13" max="14" customWidth="true" width="15.7109375" collapsed="true"/>
    <col min="15" max="15" customWidth="true" width="30.7109375" collapsed="true"/>
  </cols>
  <sheetData>
    <row r="1" spans="1:15" ht="39.950000000000003" customHeight="1" x14ac:dyDescent="0.25">
      <c r="A1" s="1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8</v>
      </c>
      <c r="L1" s="4"/>
      <c r="M1" s="2" t="s">
        <v>9</v>
      </c>
      <c r="N1" s="2" t="s">
        <v>10</v>
      </c>
      <c r="O1" s="23" t="s">
        <v>46</v>
      </c>
    </row>
    <row r="2" spans="1:15" ht="60" customHeight="1" x14ac:dyDescent="0.25">
      <c r="A2" s="9">
        <v>43853</v>
      </c>
      <c r="B2" s="7" t="s">
        <v>55</v>
      </c>
      <c r="C2" s="7" t="s">
        <v>56</v>
      </c>
      <c r="D2" s="7">
        <v>1</v>
      </c>
      <c r="E2" s="7" t="s">
        <v>17</v>
      </c>
      <c r="F2" s="8">
        <v>7500</v>
      </c>
      <c r="G2" s="22">
        <f t="shared" ref="G2" si="0">F2*D2</f>
        <v>7500</v>
      </c>
      <c r="H2" s="8">
        <f t="shared" ref="H2" si="1">F2/N2</f>
        <v>6045.751633986928</v>
      </c>
      <c r="I2" s="22">
        <f>H2*D2</f>
        <v>6045.751633986928</v>
      </c>
      <c r="J2" s="22">
        <f t="shared" ref="J2" si="2">F2-H2</f>
        <v>1454.248366013072</v>
      </c>
      <c r="K2" s="22">
        <f t="shared" ref="K2" si="3">J2*D2</f>
        <v>1454.248366013072</v>
      </c>
      <c r="L2" s="7"/>
      <c r="M2" s="7" t="s">
        <v>45</v>
      </c>
      <c r="N2" s="7">
        <f t="shared" ref="N2" si="4">22950/18500</f>
        <v>1.2405405405405405</v>
      </c>
      <c r="O2" s="19" t="s">
        <v>57</v>
      </c>
    </row>
    <row r="3" spans="1:15" ht="60" customHeight="1" x14ac:dyDescent="0.25">
      <c r="A3" s="6"/>
      <c r="B3" s="6"/>
      <c r="C3" s="6"/>
      <c r="D3" s="6"/>
      <c r="E3" s="6"/>
      <c r="F3" s="6"/>
      <c r="G3" s="5">
        <f>SUM(G2)</f>
        <v>7500</v>
      </c>
      <c r="H3" s="6"/>
      <c r="I3" s="5">
        <f>SUM(I2)</f>
        <v>6045.751633986928</v>
      </c>
      <c r="J3" s="6"/>
      <c r="K3" s="5">
        <f>SUM(K2)</f>
        <v>1454.248366013072</v>
      </c>
      <c r="L3" s="6"/>
      <c r="M3" s="6"/>
      <c r="N3" s="6"/>
      <c r="O3" s="6"/>
    </row>
    <row r="4" spans="1:15" ht="60" customHeight="1" x14ac:dyDescent="0.25">
      <c r="A4" s="25"/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</row>
    <row r="5" spans="1:15" ht="60" customHeight="1" x14ac:dyDescent="0.25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</row>
    <row r="6" spans="1:15" ht="60" customHeight="1" x14ac:dyDescent="0.25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</row>
    <row r="7" spans="1:15" ht="60" customHeight="1" x14ac:dyDescent="0.25">
      <c r="A7" s="25"/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</row>
    <row r="8" spans="1:15" ht="60" customHeight="1" x14ac:dyDescent="0.25">
      <c r="A8" s="25"/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</row>
    <row r="9" spans="1:15" ht="60" customHeight="1" x14ac:dyDescent="0.25">
      <c r="A9" s="25"/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</row>
    <row r="10" spans="1:15" ht="60" customHeight="1" x14ac:dyDescent="0.25">
      <c r="A10" s="25"/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</row>
    <row r="11" spans="1:15" ht="60" customHeight="1" x14ac:dyDescent="0.25">
      <c r="A11" s="25"/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</row>
    <row r="12" spans="1:15" ht="60" customHeight="1" x14ac:dyDescent="0.25">
      <c r="A12" s="25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</row>
    <row r="13" spans="1:15" ht="60" customHeight="1" x14ac:dyDescent="0.25">
      <c r="A13" s="25"/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</row>
    <row r="14" spans="1:15" ht="60" customHeight="1" x14ac:dyDescent="0.25">
      <c r="A14" s="25"/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</row>
    <row r="15" spans="1:15" ht="60" customHeight="1" x14ac:dyDescent="0.25">
      <c r="A15" s="25"/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</row>
    <row r="16" spans="1:15" ht="60" customHeight="1" x14ac:dyDescent="0.25">
      <c r="A16" s="25"/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</row>
    <row r="17" spans="1:15" ht="60" customHeight="1" x14ac:dyDescent="0.25">
      <c r="A17" s="25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</row>
    <row r="18" spans="1:15" ht="60" customHeight="1" x14ac:dyDescent="0.25">
      <c r="A18" s="25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</row>
    <row r="19" spans="1:15" ht="60" customHeight="1" x14ac:dyDescent="0.25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</row>
    <row r="20" spans="1:15" ht="60" customHeight="1" x14ac:dyDescent="0.25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</row>
    <row r="21" spans="1:15" ht="60" customHeight="1" x14ac:dyDescent="0.25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</row>
    <row r="22" spans="1:15" ht="60" customHeight="1" x14ac:dyDescent="0.25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</row>
    <row r="23" spans="1:15" ht="60" customHeight="1" x14ac:dyDescent="0.25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</row>
    <row r="24" spans="1:15" ht="60" customHeight="1" x14ac:dyDescent="0.25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</row>
    <row r="25" spans="1:15" ht="60" customHeight="1" x14ac:dyDescent="0.25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</row>
    <row r="26" spans="1:15" ht="60" customHeight="1" x14ac:dyDescent="0.25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</row>
    <row r="27" spans="1:15" ht="60" customHeight="1" x14ac:dyDescent="0.25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</row>
    <row r="28" spans="1:15" ht="60" customHeight="1" x14ac:dyDescent="0.25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</row>
    <row r="29" spans="1:15" ht="60" customHeight="1" x14ac:dyDescent="0.25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</row>
    <row r="30" spans="1:15" ht="60" customHeight="1" x14ac:dyDescent="0.25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</row>
    <row r="31" spans="1:15" ht="60" customHeight="1" x14ac:dyDescent="0.25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</row>
    <row r="32" spans="1:15" ht="60" customHeight="1" x14ac:dyDescent="0.25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</row>
    <row r="33" spans="1:15" ht="60" customHeight="1" x14ac:dyDescent="0.25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</row>
    <row r="34" spans="1:15" ht="60" customHeight="1" x14ac:dyDescent="0.25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</row>
    <row r="35" spans="1:15" ht="60" customHeight="1" x14ac:dyDescent="0.25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</row>
    <row r="36" spans="1:15" ht="60" customHeight="1" x14ac:dyDescent="0.25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</row>
    <row r="37" spans="1:15" ht="60" customHeight="1" x14ac:dyDescent="0.25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</row>
    <row r="38" spans="1:15" ht="60" customHeight="1" x14ac:dyDescent="0.25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</row>
    <row r="39" spans="1:15" ht="60" customHeight="1" x14ac:dyDescent="0.25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</row>
    <row r="40" spans="1:15" ht="60" customHeight="1" x14ac:dyDescent="0.25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</row>
    <row r="41" spans="1:15" ht="60" customHeight="1" x14ac:dyDescent="0.25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</row>
    <row r="42" spans="1:15" ht="60" customHeight="1" x14ac:dyDescent="0.25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</row>
    <row r="43" spans="1:15" ht="60" customHeight="1" x14ac:dyDescent="0.25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</row>
    <row r="44" spans="1:15" ht="60" customHeight="1" x14ac:dyDescent="0.25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</row>
    <row r="45" spans="1:15" ht="60" customHeight="1" x14ac:dyDescent="0.25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</row>
    <row r="46" spans="1:15" ht="60" customHeight="1" x14ac:dyDescent="0.25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</row>
    <row r="47" spans="1:15" ht="60" customHeight="1" x14ac:dyDescent="0.25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</row>
    <row r="48" spans="1:15" ht="60" customHeight="1" x14ac:dyDescent="0.25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</row>
    <row r="49" spans="1:15" ht="60" customHeight="1" x14ac:dyDescent="0.25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</row>
    <row r="50" spans="1:15" ht="60" customHeight="1" x14ac:dyDescent="0.25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</row>
    <row r="51" spans="1:15" ht="60" customHeight="1" x14ac:dyDescent="0.25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</row>
    <row r="52" spans="1:15" ht="60" customHeight="1" x14ac:dyDescent="0.25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</row>
    <row r="53" spans="1:15" ht="60" customHeight="1" x14ac:dyDescent="0.25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</row>
    <row r="54" spans="1:15" ht="60" customHeight="1" x14ac:dyDescent="0.25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</row>
    <row r="55" spans="1:15" ht="60" customHeight="1" x14ac:dyDescent="0.25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</row>
    <row r="56" spans="1:15" ht="60" customHeight="1" x14ac:dyDescent="0.25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</row>
    <row r="57" spans="1:15" ht="60" customHeight="1" x14ac:dyDescent="0.25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</row>
    <row r="58" spans="1:15" ht="60" customHeight="1" x14ac:dyDescent="0.25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</row>
    <row r="59" spans="1:15" ht="60" customHeight="1" x14ac:dyDescent="0.25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</row>
    <row r="60" spans="1:15" ht="60" customHeight="1" x14ac:dyDescent="0.25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</row>
    <row r="61" spans="1:15" ht="60" customHeight="1" x14ac:dyDescent="0.25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</row>
    <row r="62" spans="1:15" ht="60" customHeight="1" x14ac:dyDescent="0.25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</row>
    <row r="63" spans="1:15" ht="60" customHeight="1" x14ac:dyDescent="0.25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</row>
    <row r="64" spans="1:15" ht="60" customHeight="1" x14ac:dyDescent="0.25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</row>
    <row r="65" spans="1:15" ht="60" customHeight="1" x14ac:dyDescent="0.25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</row>
    <row r="66" spans="1:15" ht="60" customHeight="1" x14ac:dyDescent="0.25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</row>
    <row r="67" spans="1:15" ht="60" customHeight="1" x14ac:dyDescent="0.25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</row>
    <row r="68" spans="1:15" ht="60" customHeight="1" x14ac:dyDescent="0.25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</row>
    <row r="69" spans="1:15" ht="60" customHeight="1" x14ac:dyDescent="0.25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</row>
    <row r="70" spans="1:15" ht="60" customHeight="1" x14ac:dyDescent="0.25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</row>
    <row r="71" spans="1:15" ht="60" customHeight="1" x14ac:dyDescent="0.25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</row>
    <row r="72" spans="1:15" ht="60" customHeight="1" x14ac:dyDescent="0.25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</row>
    <row r="73" spans="1:15" ht="60" customHeight="1" x14ac:dyDescent="0.25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</row>
    <row r="74" spans="1:15" ht="60" customHeight="1" x14ac:dyDescent="0.25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</row>
    <row r="75" spans="1:15" ht="60" customHeight="1" x14ac:dyDescent="0.25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</row>
    <row r="76" spans="1:15" ht="60" customHeight="1" x14ac:dyDescent="0.25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</row>
    <row r="77" spans="1:15" ht="60" customHeight="1" x14ac:dyDescent="0.25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</row>
    <row r="78" spans="1:15" ht="60" customHeight="1" x14ac:dyDescent="0.25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</row>
    <row r="79" spans="1:15" ht="60" customHeight="1" x14ac:dyDescent="0.25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</row>
    <row r="80" spans="1:15" ht="60" customHeight="1" x14ac:dyDescent="0.25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</row>
    <row r="81" spans="1:15" ht="60" customHeight="1" x14ac:dyDescent="0.25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</row>
    <row r="82" spans="1:15" ht="60" customHeight="1" x14ac:dyDescent="0.25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</row>
    <row r="83" spans="1:15" ht="60" customHeight="1" x14ac:dyDescent="0.25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</row>
    <row r="84" spans="1:15" ht="60" customHeight="1" x14ac:dyDescent="0.25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</row>
    <row r="85" spans="1:15" ht="60" customHeight="1" x14ac:dyDescent="0.25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</row>
    <row r="86" spans="1:15" ht="60" customHeight="1" x14ac:dyDescent="0.25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</row>
    <row r="87" spans="1:15" ht="60" customHeight="1" x14ac:dyDescent="0.25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</row>
    <row r="88" spans="1:15" ht="60" customHeight="1" x14ac:dyDescent="0.25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</row>
    <row r="89" spans="1:15" ht="60" customHeight="1" x14ac:dyDescent="0.25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</row>
    <row r="90" spans="1:15" ht="60" customHeight="1" x14ac:dyDescent="0.25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</row>
    <row r="91" spans="1:15" ht="60" customHeight="1" x14ac:dyDescent="0.25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</row>
    <row r="92" spans="1:15" ht="60" customHeight="1" x14ac:dyDescent="0.25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</row>
    <row r="93" spans="1:15" ht="60" customHeight="1" x14ac:dyDescent="0.25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</row>
    <row r="94" spans="1:15" ht="60" customHeight="1" x14ac:dyDescent="0.25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</row>
    <row r="95" spans="1:15" ht="60" customHeight="1" x14ac:dyDescent="0.25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</row>
    <row r="96" spans="1:15" ht="60" customHeight="1" x14ac:dyDescent="0.25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</row>
    <row r="97" spans="1:15" ht="60" customHeight="1" x14ac:dyDescent="0.25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</row>
    <row r="98" spans="1:15" ht="60" customHeight="1" x14ac:dyDescent="0.25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</row>
    <row r="99" spans="1:15" ht="60" customHeight="1" x14ac:dyDescent="0.25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</row>
    <row r="100" spans="1:15" ht="60" customHeight="1" x14ac:dyDescent="0.25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29"/>
  <sheetViews>
    <sheetView zoomScale="70" zoomScaleNormal="70" workbookViewId="0">
      <selection activeCell="N1" sqref="A1:N1"/>
    </sheetView>
  </sheetViews>
  <sheetFormatPr baseColWidth="10" defaultRowHeight="15" x14ac:dyDescent="0.25"/>
  <cols>
    <col min="1" max="1" customWidth="true" width="15.7109375" collapsed="true"/>
    <col min="2" max="3" customWidth="true" width="30.7109375" collapsed="true"/>
    <col min="4" max="13" customWidth="true" width="15.7109375" collapsed="true"/>
    <col min="14" max="14" customWidth="true" width="30.7109375" collapsed="true"/>
    <col min="15" max="24" customWidth="true" width="15.7109375" collapsed="true"/>
  </cols>
  <sheetData>
    <row r="1" spans="1:14" ht="39.950000000000003" customHeight="1" x14ac:dyDescent="0.25">
      <c r="A1" s="1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8</v>
      </c>
      <c r="L1" s="2" t="s">
        <v>9</v>
      </c>
      <c r="M1" s="2" t="s">
        <v>10</v>
      </c>
      <c r="N1" s="23" t="s">
        <v>46</v>
      </c>
    </row>
    <row r="2" spans="1:14" ht="60" customHeight="1" x14ac:dyDescent="0.25">
      <c r="A2" s="9">
        <v>43937</v>
      </c>
      <c r="B2" s="7" t="s">
        <v>58</v>
      </c>
      <c r="C2" s="7" t="s">
        <v>59</v>
      </c>
      <c r="D2" s="7">
        <v>1</v>
      </c>
      <c r="E2" s="7" t="s">
        <v>23</v>
      </c>
      <c r="F2" s="8">
        <v>60</v>
      </c>
      <c r="G2" s="22">
        <f t="shared" ref="G2:G5" si="0">F2*D2</f>
        <v>60</v>
      </c>
      <c r="H2" s="8">
        <v>0</v>
      </c>
      <c r="I2" s="22">
        <f>H2*D2</f>
        <v>0</v>
      </c>
      <c r="J2" s="22">
        <f t="shared" ref="J2:J5" si="1">F2-H2</f>
        <v>60</v>
      </c>
      <c r="K2" s="22">
        <f t="shared" ref="K2:K5" si="2">J2*D2</f>
        <v>60</v>
      </c>
      <c r="L2" s="7"/>
      <c r="M2" s="7"/>
      <c r="N2" s="19" t="s">
        <v>60</v>
      </c>
    </row>
    <row r="3" spans="1:14" ht="60" customHeight="1" x14ac:dyDescent="0.25">
      <c r="A3" s="10">
        <v>43853</v>
      </c>
      <c r="B3" s="7" t="s">
        <v>61</v>
      </c>
      <c r="C3" s="7" t="s">
        <v>62</v>
      </c>
      <c r="D3" s="11">
        <v>1</v>
      </c>
      <c r="E3" s="11" t="s">
        <v>17</v>
      </c>
      <c r="F3" s="12">
        <v>950</v>
      </c>
      <c r="G3" s="21">
        <f t="shared" si="0"/>
        <v>950</v>
      </c>
      <c r="H3" s="12">
        <f>F3/M3</f>
        <v>765.79520697167754</v>
      </c>
      <c r="I3" s="21">
        <f t="shared" ref="I3:I5" si="3">H3*D3</f>
        <v>765.79520697167754</v>
      </c>
      <c r="J3" s="21">
        <f t="shared" si="1"/>
        <v>184.20479302832246</v>
      </c>
      <c r="K3" s="22">
        <f t="shared" si="2"/>
        <v>184.20479302832246</v>
      </c>
      <c r="L3" s="11" t="s">
        <v>45</v>
      </c>
      <c r="M3" s="11">
        <f t="shared" ref="M3" si="4">22950/18500</f>
        <v>1.2405405405405405</v>
      </c>
      <c r="N3" s="19" t="s">
        <v>63</v>
      </c>
    </row>
    <row r="4" spans="1:14" ht="60" customHeight="1" x14ac:dyDescent="0.25">
      <c r="A4" s="10">
        <v>43853</v>
      </c>
      <c r="B4" s="7" t="s">
        <v>64</v>
      </c>
      <c r="C4" s="7" t="s">
        <v>65</v>
      </c>
      <c r="D4" s="11">
        <v>1</v>
      </c>
      <c r="E4" s="11" t="s">
        <v>17</v>
      </c>
      <c r="F4" s="12">
        <v>600</v>
      </c>
      <c r="G4" s="21">
        <f t="shared" si="0"/>
        <v>600</v>
      </c>
      <c r="H4" s="12">
        <f>F4/M4</f>
        <v>483.66013071895424</v>
      </c>
      <c r="I4" s="21">
        <f t="shared" si="3"/>
        <v>483.66013071895424</v>
      </c>
      <c r="J4" s="21">
        <f t="shared" si="1"/>
        <v>116.33986928104576</v>
      </c>
      <c r="K4" s="22">
        <f t="shared" si="2"/>
        <v>116.33986928104576</v>
      </c>
      <c r="L4" s="11" t="s">
        <v>45</v>
      </c>
      <c r="M4" s="11">
        <f>22950/18500</f>
        <v>1.2405405405405405</v>
      </c>
      <c r="N4" s="19" t="s">
        <v>63</v>
      </c>
    </row>
    <row r="5" spans="1:14" ht="60" customHeight="1" x14ac:dyDescent="0.25">
      <c r="A5" s="10">
        <v>43853</v>
      </c>
      <c r="B5" s="7" t="s">
        <v>66</v>
      </c>
      <c r="C5" s="7" t="s">
        <v>67</v>
      </c>
      <c r="D5" s="11">
        <v>1</v>
      </c>
      <c r="E5" s="11" t="s">
        <v>17</v>
      </c>
      <c r="F5" s="12">
        <v>950</v>
      </c>
      <c r="G5" s="21">
        <f t="shared" si="0"/>
        <v>950</v>
      </c>
      <c r="H5" s="12">
        <v>950</v>
      </c>
      <c r="I5" s="21">
        <f t="shared" si="3"/>
        <v>950</v>
      </c>
      <c r="J5" s="21">
        <f t="shared" si="1"/>
        <v>0</v>
      </c>
      <c r="K5" s="22">
        <f t="shared" si="2"/>
        <v>0</v>
      </c>
      <c r="L5" s="11"/>
      <c r="M5" s="11"/>
      <c r="N5" s="19" t="s">
        <v>63</v>
      </c>
    </row>
    <row r="6" spans="1:14" ht="60" customHeight="1" x14ac:dyDescent="0.25">
      <c r="A6" s="6"/>
      <c r="B6" s="6"/>
      <c r="C6" s="6"/>
      <c r="D6" s="6"/>
      <c r="E6" s="6"/>
      <c r="F6" s="6"/>
      <c r="G6" s="5">
        <f>SUM(G2:G5)</f>
        <v>2560</v>
      </c>
      <c r="H6" s="6"/>
      <c r="I6" s="5">
        <f>SUM(I2:I5)</f>
        <v>2199.4553376906315</v>
      </c>
      <c r="J6" s="6"/>
      <c r="K6" s="5">
        <f>SUM(K2:K5)</f>
        <v>360.54466230936822</v>
      </c>
      <c r="L6" s="6"/>
      <c r="M6" s="6"/>
      <c r="N6" s="6"/>
    </row>
    <row r="7" spans="1:14" ht="60" customHeight="1" x14ac:dyDescent="0.25"/>
    <row r="8" spans="1:14" ht="60" customHeight="1" x14ac:dyDescent="0.25"/>
    <row r="9" spans="1:14" ht="60" customHeight="1" x14ac:dyDescent="0.25"/>
    <row r="10" spans="1:14" ht="60" customHeight="1" x14ac:dyDescent="0.25"/>
    <row r="11" spans="1:14" ht="60" customHeight="1" x14ac:dyDescent="0.25"/>
    <row r="12" spans="1:14" ht="60" customHeight="1" x14ac:dyDescent="0.25"/>
    <row r="13" spans="1:14" ht="60" customHeight="1" x14ac:dyDescent="0.25"/>
    <row r="14" spans="1:14" ht="60" customHeight="1" x14ac:dyDescent="0.25"/>
    <row r="15" spans="1:14" ht="60" customHeight="1" x14ac:dyDescent="0.25"/>
    <row r="16" spans="1:14" ht="60" customHeight="1" x14ac:dyDescent="0.25"/>
    <row r="17" ht="60" customHeight="1" x14ac:dyDescent="0.25"/>
    <row r="18" ht="60" customHeight="1" x14ac:dyDescent="0.25"/>
    <row r="19" ht="60" customHeight="1" x14ac:dyDescent="0.25"/>
    <row r="20" ht="60" customHeight="1" x14ac:dyDescent="0.25"/>
    <row r="21" ht="60" customHeight="1" x14ac:dyDescent="0.25"/>
    <row r="22" ht="60" customHeight="1" x14ac:dyDescent="0.25"/>
    <row r="23" ht="60" customHeight="1" x14ac:dyDescent="0.25"/>
    <row r="24" ht="60" customHeight="1" x14ac:dyDescent="0.25"/>
    <row r="25" ht="60" customHeight="1" x14ac:dyDescent="0.25"/>
    <row r="26" ht="60" customHeight="1" x14ac:dyDescent="0.25"/>
    <row r="27" ht="60" customHeight="1" x14ac:dyDescent="0.25"/>
    <row r="28" ht="60" customHeight="1" x14ac:dyDescent="0.25"/>
    <row r="29" ht="60" customHeight="1" x14ac:dyDescent="0.25"/>
    <row r="30" ht="60" customHeight="1" x14ac:dyDescent="0.25"/>
    <row r="31" ht="60" customHeight="1" x14ac:dyDescent="0.25"/>
    <row r="32" ht="60" customHeight="1" x14ac:dyDescent="0.25"/>
    <row r="33" ht="60" customHeight="1" x14ac:dyDescent="0.25"/>
    <row r="34" ht="60" customHeight="1" x14ac:dyDescent="0.25"/>
    <row r="35" ht="60" customHeight="1" x14ac:dyDescent="0.25"/>
    <row r="36" ht="60" customHeight="1" x14ac:dyDescent="0.25"/>
    <row r="37" ht="60" customHeight="1" x14ac:dyDescent="0.25"/>
    <row r="38" ht="60" customHeight="1" x14ac:dyDescent="0.25"/>
    <row r="39" ht="60" customHeight="1" x14ac:dyDescent="0.25"/>
    <row r="40" ht="60" customHeight="1" x14ac:dyDescent="0.25"/>
    <row r="41" ht="60" customHeight="1" x14ac:dyDescent="0.25"/>
    <row r="42" ht="60" customHeight="1" x14ac:dyDescent="0.25"/>
    <row r="43" ht="60" customHeight="1" x14ac:dyDescent="0.25"/>
    <row r="44" ht="60" customHeight="1" x14ac:dyDescent="0.25"/>
    <row r="45" ht="60" customHeight="1" x14ac:dyDescent="0.25"/>
    <row r="46" ht="60" customHeight="1" x14ac:dyDescent="0.25"/>
    <row r="47" ht="60" customHeight="1" x14ac:dyDescent="0.25"/>
    <row r="48" ht="60" customHeight="1" x14ac:dyDescent="0.25"/>
    <row r="49" ht="60" customHeight="1" x14ac:dyDescent="0.25"/>
    <row r="50" ht="60" customHeight="1" x14ac:dyDescent="0.25"/>
    <row r="51" ht="60" customHeight="1" x14ac:dyDescent="0.25"/>
    <row r="52" ht="60" customHeight="1" x14ac:dyDescent="0.25"/>
    <row r="53" ht="60" customHeight="1" x14ac:dyDescent="0.25"/>
    <row r="54" ht="60" customHeight="1" x14ac:dyDescent="0.25"/>
    <row r="55" ht="60" customHeight="1" x14ac:dyDescent="0.25"/>
    <row r="56" ht="60" customHeight="1" x14ac:dyDescent="0.25"/>
    <row r="57" ht="60" customHeight="1" x14ac:dyDescent="0.25"/>
    <row r="58" ht="60" customHeight="1" x14ac:dyDescent="0.25"/>
    <row r="59" ht="60" customHeight="1" x14ac:dyDescent="0.25"/>
    <row r="60" ht="60" customHeight="1" x14ac:dyDescent="0.25"/>
    <row r="61" ht="60" customHeight="1" x14ac:dyDescent="0.25"/>
    <row r="62" ht="60" customHeight="1" x14ac:dyDescent="0.25"/>
    <row r="63" ht="60" customHeight="1" x14ac:dyDescent="0.25"/>
    <row r="64" ht="60" customHeight="1" x14ac:dyDescent="0.25"/>
    <row r="65" ht="60" customHeight="1" x14ac:dyDescent="0.25"/>
    <row r="66" ht="60" customHeight="1" x14ac:dyDescent="0.25"/>
    <row r="67" ht="60" customHeight="1" x14ac:dyDescent="0.25"/>
    <row r="68" ht="60" customHeight="1" x14ac:dyDescent="0.25"/>
    <row r="69" ht="60" customHeight="1" x14ac:dyDescent="0.25"/>
    <row r="70" ht="60" customHeight="1" x14ac:dyDescent="0.25"/>
    <row r="71" ht="60" customHeight="1" x14ac:dyDescent="0.25"/>
    <row r="72" ht="60" customHeight="1" x14ac:dyDescent="0.25"/>
    <row r="73" ht="60" customHeight="1" x14ac:dyDescent="0.25"/>
    <row r="74" ht="60" customHeight="1" x14ac:dyDescent="0.25"/>
    <row r="75" ht="60" customHeight="1" x14ac:dyDescent="0.25"/>
    <row r="76" ht="60" customHeight="1" x14ac:dyDescent="0.25"/>
    <row r="77" ht="60" customHeight="1" x14ac:dyDescent="0.25"/>
    <row r="78" ht="60" customHeight="1" x14ac:dyDescent="0.25"/>
    <row r="79" ht="60" customHeight="1" x14ac:dyDescent="0.25"/>
    <row r="80" ht="60" customHeight="1" x14ac:dyDescent="0.25"/>
    <row r="81" ht="60" customHeight="1" x14ac:dyDescent="0.25"/>
    <row r="82" ht="60" customHeight="1" x14ac:dyDescent="0.25"/>
    <row r="83" ht="60" customHeight="1" x14ac:dyDescent="0.25"/>
    <row r="84" ht="60" customHeight="1" x14ac:dyDescent="0.25"/>
    <row r="85" ht="60" customHeight="1" x14ac:dyDescent="0.25"/>
    <row r="86" ht="60" customHeight="1" x14ac:dyDescent="0.25"/>
    <row r="87" ht="60" customHeight="1" x14ac:dyDescent="0.25"/>
    <row r="88" ht="60" customHeight="1" x14ac:dyDescent="0.25"/>
    <row r="89" ht="60" customHeight="1" x14ac:dyDescent="0.25"/>
    <row r="90" ht="60" customHeight="1" x14ac:dyDescent="0.25"/>
    <row r="91" ht="60" customHeight="1" x14ac:dyDescent="0.25"/>
    <row r="92" ht="60" customHeight="1" x14ac:dyDescent="0.25"/>
    <row r="93" ht="60" customHeight="1" x14ac:dyDescent="0.25"/>
    <row r="94" ht="60" customHeight="1" x14ac:dyDescent="0.25"/>
    <row r="95" ht="60" customHeight="1" x14ac:dyDescent="0.25"/>
    <row r="96" ht="60" customHeight="1" x14ac:dyDescent="0.25"/>
    <row r="97" ht="60" customHeight="1" x14ac:dyDescent="0.25"/>
    <row r="98" ht="60" customHeight="1" x14ac:dyDescent="0.25"/>
    <row r="99" ht="60" customHeight="1" x14ac:dyDescent="0.25"/>
    <row r="100" ht="60" customHeight="1" x14ac:dyDescent="0.25"/>
    <row r="101" ht="60" customHeight="1" x14ac:dyDescent="0.25"/>
    <row r="102" ht="60" customHeight="1" x14ac:dyDescent="0.25"/>
    <row r="103" ht="60" customHeight="1" x14ac:dyDescent="0.25"/>
    <row r="104" ht="60" customHeight="1" x14ac:dyDescent="0.25"/>
    <row r="105" ht="60" customHeight="1" x14ac:dyDescent="0.25"/>
    <row r="106" ht="60" customHeight="1" x14ac:dyDescent="0.25"/>
    <row r="107" ht="60" customHeight="1" x14ac:dyDescent="0.25"/>
    <row r="108" ht="60" customHeight="1" x14ac:dyDescent="0.25"/>
    <row r="109" ht="60" customHeight="1" x14ac:dyDescent="0.25"/>
    <row r="110" ht="60" customHeight="1" x14ac:dyDescent="0.25"/>
    <row r="111" ht="60" customHeight="1" x14ac:dyDescent="0.25"/>
    <row r="112" ht="60" customHeight="1" x14ac:dyDescent="0.25"/>
    <row r="113" ht="60" customHeight="1" x14ac:dyDescent="0.25"/>
    <row r="114" ht="60" customHeight="1" x14ac:dyDescent="0.25"/>
    <row r="115" ht="60" customHeight="1" x14ac:dyDescent="0.25"/>
    <row r="116" ht="60" customHeight="1" x14ac:dyDescent="0.25"/>
    <row r="117" ht="60" customHeight="1" x14ac:dyDescent="0.25"/>
    <row r="118" ht="60" customHeight="1" x14ac:dyDescent="0.25"/>
    <row r="119" ht="60" customHeight="1" x14ac:dyDescent="0.25"/>
    <row r="120" ht="60" customHeight="1" x14ac:dyDescent="0.25"/>
    <row r="121" ht="60" customHeight="1" x14ac:dyDescent="0.25"/>
    <row r="122" ht="60" customHeight="1" x14ac:dyDescent="0.25"/>
    <row r="123" ht="60" customHeight="1" x14ac:dyDescent="0.25"/>
    <row r="124" ht="60" customHeight="1" x14ac:dyDescent="0.25"/>
    <row r="125" ht="60" customHeight="1" x14ac:dyDescent="0.25"/>
    <row r="126" ht="60" customHeight="1" x14ac:dyDescent="0.25"/>
    <row r="127" ht="60" customHeight="1" x14ac:dyDescent="0.25"/>
    <row r="128" ht="60" customHeight="1" x14ac:dyDescent="0.25"/>
    <row r="129" ht="60" customHeight="1" x14ac:dyDescent="0.25"/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B105"/>
  <sheetViews>
    <sheetView zoomScale="80" zoomScaleNormal="80" workbookViewId="0">
      <pane ySplit="1" topLeftCell="A6" activePane="bottomLeft" state="frozen"/>
      <selection pane="bottomLeft" activeCell="G11" sqref="G11"/>
    </sheetView>
  </sheetViews>
  <sheetFormatPr baseColWidth="10" defaultRowHeight="15" x14ac:dyDescent="0.25"/>
  <cols>
    <col min="1" max="1" customWidth="true" width="15.7109375" collapsed="true"/>
    <col min="2" max="3" customWidth="true" width="30.7109375" collapsed="true"/>
    <col min="4" max="15" customWidth="true" width="15.7109375" collapsed="true"/>
    <col min="16" max="16" customWidth="true" width="30.7109375" collapsed="true"/>
    <col min="17" max="28" customWidth="true" width="15.7109375" collapsed="true"/>
  </cols>
  <sheetData>
    <row r="1" spans="1:28" ht="39.950000000000003" customHeight="1" x14ac:dyDescent="0.25">
      <c r="A1" s="1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2" t="s">
        <v>5</v>
      </c>
      <c r="H1" s="2" t="s">
        <v>6</v>
      </c>
      <c r="I1" s="2" t="s">
        <v>7</v>
      </c>
      <c r="J1" s="2" t="s">
        <v>68</v>
      </c>
      <c r="K1" s="2" t="s">
        <v>69</v>
      </c>
      <c r="L1" s="2" t="s">
        <v>14</v>
      </c>
      <c r="M1" s="2" t="s">
        <v>8</v>
      </c>
      <c r="N1" s="2" t="s">
        <v>9</v>
      </c>
      <c r="O1" s="2" t="s">
        <v>10</v>
      </c>
      <c r="P1" s="2" t="s">
        <v>46</v>
      </c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</row>
    <row r="2" spans="1:28" ht="60" customHeight="1" x14ac:dyDescent="0.25">
      <c r="A2" s="26">
        <v>43837</v>
      </c>
      <c r="B2" s="27" t="s">
        <v>70</v>
      </c>
      <c r="C2" s="27" t="s">
        <v>71</v>
      </c>
      <c r="D2" s="27">
        <v>1</v>
      </c>
      <c r="E2" s="27" t="s">
        <v>17</v>
      </c>
      <c r="F2" s="28">
        <v>800</v>
      </c>
      <c r="G2" s="28">
        <f t="shared" ref="G2:G7" si="0">F2*D2</f>
        <v>800</v>
      </c>
      <c r="H2" s="28">
        <v>488.01</v>
      </c>
      <c r="I2" s="28">
        <f t="shared" ref="I2:I7" si="1">H2*D2</f>
        <v>488.01</v>
      </c>
      <c r="J2" s="28">
        <f>F2*0.065</f>
        <v>52</v>
      </c>
      <c r="K2" s="28">
        <f>J2*D2</f>
        <v>52</v>
      </c>
      <c r="L2" s="28">
        <f>F2-H2-J2</f>
        <v>259.99</v>
      </c>
      <c r="M2" s="28">
        <f t="shared" ref="M2:M7" si="2">L2*D2</f>
        <v>259.99</v>
      </c>
      <c r="N2" s="27" t="s">
        <v>18</v>
      </c>
      <c r="O2" s="27">
        <f>14600/7500</f>
        <v>1.9466666666666668</v>
      </c>
      <c r="P2" s="27" t="s">
        <v>72</v>
      </c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</row>
    <row r="3" spans="1:28" ht="60" customHeight="1" x14ac:dyDescent="0.25">
      <c r="A3" s="10">
        <v>43853</v>
      </c>
      <c r="B3" s="7" t="s">
        <v>73</v>
      </c>
      <c r="C3" s="7" t="s">
        <v>74</v>
      </c>
      <c r="D3" s="11">
        <v>1</v>
      </c>
      <c r="E3" s="11" t="s">
        <v>17</v>
      </c>
      <c r="F3" s="12">
        <v>700</v>
      </c>
      <c r="G3" s="21">
        <f t="shared" si="0"/>
        <v>700</v>
      </c>
      <c r="H3" s="12">
        <f>F3/O3</f>
        <v>564.27015250544662</v>
      </c>
      <c r="I3" s="21">
        <f t="shared" si="1"/>
        <v>564.27015250544662</v>
      </c>
      <c r="J3" s="21">
        <f t="shared" ref="J3:J7" si="3">F3*0.065</f>
        <v>45.5</v>
      </c>
      <c r="K3" s="21">
        <f t="shared" ref="K3:K7" si="4">J3*D3</f>
        <v>45.5</v>
      </c>
      <c r="L3" s="21">
        <f t="shared" ref="L3:L7" si="5">F3-H3-J3</f>
        <v>90.229847494553383</v>
      </c>
      <c r="M3" s="22">
        <f t="shared" si="2"/>
        <v>90.229847494553383</v>
      </c>
      <c r="N3" s="11" t="s">
        <v>45</v>
      </c>
      <c r="O3" s="11">
        <f>22950/18500</f>
        <v>1.2405405405405405</v>
      </c>
      <c r="P3" s="7" t="s">
        <v>75</v>
      </c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</row>
    <row r="4" spans="1:28" ht="60" customHeight="1" x14ac:dyDescent="0.25">
      <c r="A4" s="10">
        <v>43853</v>
      </c>
      <c r="B4" s="7" t="s">
        <v>76</v>
      </c>
      <c r="C4" s="7" t="s">
        <v>77</v>
      </c>
      <c r="D4" s="11">
        <v>1</v>
      </c>
      <c r="E4" s="11" t="s">
        <v>17</v>
      </c>
      <c r="F4" s="12">
        <v>600</v>
      </c>
      <c r="G4" s="21">
        <f t="shared" si="0"/>
        <v>600</v>
      </c>
      <c r="H4" s="12">
        <v>403.05</v>
      </c>
      <c r="I4" s="21">
        <f t="shared" si="1"/>
        <v>403.05</v>
      </c>
      <c r="J4" s="21">
        <f t="shared" si="3"/>
        <v>39</v>
      </c>
      <c r="K4" s="21">
        <f t="shared" si="4"/>
        <v>39</v>
      </c>
      <c r="L4" s="21">
        <f t="shared" si="5"/>
        <v>157.94999999999999</v>
      </c>
      <c r="M4" s="22">
        <f t="shared" si="2"/>
        <v>157.94999999999999</v>
      </c>
      <c r="N4" s="11" t="s">
        <v>45</v>
      </c>
      <c r="O4" s="11">
        <f>22950/18500</f>
        <v>1.2405405405405405</v>
      </c>
      <c r="P4" s="7" t="s">
        <v>78</v>
      </c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</row>
    <row r="5" spans="1:28" ht="60" customHeight="1" x14ac:dyDescent="0.25">
      <c r="A5" s="29">
        <v>43853</v>
      </c>
      <c r="B5" s="27" t="s">
        <v>79</v>
      </c>
      <c r="C5" s="27" t="s">
        <v>80</v>
      </c>
      <c r="D5" s="30">
        <v>1</v>
      </c>
      <c r="E5" s="30" t="s">
        <v>17</v>
      </c>
      <c r="F5" s="31">
        <v>4000</v>
      </c>
      <c r="G5" s="31">
        <f t="shared" si="0"/>
        <v>4000</v>
      </c>
      <c r="H5" s="31">
        <f>F5/O5</f>
        <v>3224.4008714596948</v>
      </c>
      <c r="I5" s="31">
        <f t="shared" si="1"/>
        <v>3224.4008714596948</v>
      </c>
      <c r="J5" s="31">
        <f t="shared" si="3"/>
        <v>260</v>
      </c>
      <c r="K5" s="31">
        <f t="shared" si="4"/>
        <v>260</v>
      </c>
      <c r="L5" s="31">
        <f t="shared" si="5"/>
        <v>515.59912854030517</v>
      </c>
      <c r="M5" s="28">
        <f t="shared" si="2"/>
        <v>515.59912854030517</v>
      </c>
      <c r="N5" s="30" t="s">
        <v>45</v>
      </c>
      <c r="O5" s="30">
        <f>22950/18500</f>
        <v>1.2405405405405405</v>
      </c>
      <c r="P5" s="27" t="s">
        <v>81</v>
      </c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</row>
    <row r="6" spans="1:28" ht="60" customHeight="1" x14ac:dyDescent="0.25">
      <c r="A6" s="10">
        <v>43847</v>
      </c>
      <c r="B6" s="7" t="s">
        <v>82</v>
      </c>
      <c r="C6" s="7" t="s">
        <v>83</v>
      </c>
      <c r="D6" s="11">
        <v>1</v>
      </c>
      <c r="E6" s="11" t="s">
        <v>23</v>
      </c>
      <c r="F6" s="12">
        <v>40</v>
      </c>
      <c r="G6" s="12">
        <f t="shared" si="0"/>
        <v>40</v>
      </c>
      <c r="H6" s="12">
        <v>14.96</v>
      </c>
      <c r="I6" s="12">
        <f t="shared" si="1"/>
        <v>14.96</v>
      </c>
      <c r="J6" s="21">
        <f t="shared" si="3"/>
        <v>2.6</v>
      </c>
      <c r="K6" s="21">
        <f t="shared" si="4"/>
        <v>2.6</v>
      </c>
      <c r="L6" s="21">
        <f t="shared" si="5"/>
        <v>22.439999999999998</v>
      </c>
      <c r="M6" s="22">
        <f t="shared" si="2"/>
        <v>22.439999999999998</v>
      </c>
      <c r="N6" s="11"/>
      <c r="O6" s="11"/>
      <c r="P6" s="7" t="s">
        <v>60</v>
      </c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</row>
    <row r="7" spans="1:28" ht="60" customHeight="1" x14ac:dyDescent="0.25">
      <c r="A7" s="10">
        <v>43837</v>
      </c>
      <c r="B7" s="7" t="s">
        <v>21</v>
      </c>
      <c r="C7" s="7" t="s">
        <v>22</v>
      </c>
      <c r="D7" s="11">
        <v>1</v>
      </c>
      <c r="E7" s="11" t="s">
        <v>23</v>
      </c>
      <c r="F7" s="12">
        <v>60</v>
      </c>
      <c r="G7" s="12">
        <f t="shared" si="0"/>
        <v>60</v>
      </c>
      <c r="H7" s="12">
        <v>27</v>
      </c>
      <c r="I7" s="12">
        <f t="shared" si="1"/>
        <v>27</v>
      </c>
      <c r="J7" s="12">
        <f t="shared" si="3"/>
        <v>3.9000000000000004</v>
      </c>
      <c r="K7" s="12">
        <f t="shared" si="4"/>
        <v>3.9000000000000004</v>
      </c>
      <c r="L7" s="12">
        <f t="shared" si="5"/>
        <v>29.1</v>
      </c>
      <c r="M7" s="8">
        <f t="shared" si="2"/>
        <v>29.1</v>
      </c>
      <c r="N7" s="11"/>
      <c r="O7" s="11"/>
      <c r="P7" s="7" t="s">
        <v>60</v>
      </c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</row>
    <row r="8" spans="1:28" ht="60" customHeight="1" x14ac:dyDescent="0.25">
      <c r="A8" s="6"/>
      <c r="B8" s="6"/>
      <c r="C8" s="6"/>
      <c r="D8" s="6"/>
      <c r="E8" s="6"/>
      <c r="F8" s="6"/>
      <c r="G8" s="5">
        <f>SUM(G2:G5)</f>
        <v>6100</v>
      </c>
      <c r="H8" s="6"/>
      <c r="I8" s="5">
        <f>SUM(I2:I5)</f>
        <v>4679.7310239651415</v>
      </c>
      <c r="J8" s="6"/>
      <c r="K8" s="5">
        <f>SUM(K2:K5)</f>
        <v>396.5</v>
      </c>
      <c r="L8" s="6"/>
      <c r="M8" s="5">
        <f>SUM(M2:M5)</f>
        <v>1023.7689760348585</v>
      </c>
      <c r="N8" s="6"/>
      <c r="O8" s="6"/>
      <c r="P8" s="6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</row>
    <row r="9" spans="1:28" ht="60" customHeight="1" x14ac:dyDescent="0.25">
      <c r="A9" s="19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</row>
    <row r="10" spans="1:28" ht="60" customHeight="1" x14ac:dyDescent="0.25">
      <c r="A10" s="19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</row>
    <row r="11" spans="1:28" ht="60" customHeight="1" x14ac:dyDescent="0.25">
      <c r="A11" s="19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</row>
    <row r="12" spans="1:28" ht="60" customHeight="1" x14ac:dyDescent="0.25">
      <c r="A12" s="19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</row>
    <row r="13" spans="1:28" ht="60" customHeight="1" x14ac:dyDescent="0.25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</row>
    <row r="14" spans="1:28" ht="60" customHeight="1" x14ac:dyDescent="0.25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</row>
    <row r="15" spans="1:28" ht="60" customHeight="1" x14ac:dyDescent="0.25">
      <c r="A15" s="19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</row>
    <row r="16" spans="1:28" ht="60" customHeight="1" x14ac:dyDescent="0.25">
      <c r="A16" s="19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</row>
    <row r="17" spans="1:28" ht="60" customHeight="1" x14ac:dyDescent="0.25">
      <c r="A17" s="19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</row>
    <row r="18" spans="1:28" ht="60" customHeight="1" x14ac:dyDescent="0.25">
      <c r="A18" s="19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</row>
    <row r="19" spans="1:28" ht="60" customHeight="1" x14ac:dyDescent="0.25">
      <c r="A19" s="19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</row>
    <row r="20" spans="1:28" ht="60" customHeight="1" x14ac:dyDescent="0.25">
      <c r="A20" s="19"/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</row>
    <row r="21" spans="1:28" ht="60" customHeight="1" x14ac:dyDescent="0.25">
      <c r="A21" s="19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</row>
    <row r="22" spans="1:28" ht="60" customHeight="1" x14ac:dyDescent="0.25">
      <c r="A22" s="19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</row>
    <row r="23" spans="1:28" ht="30" customHeight="1" x14ac:dyDescent="0.25">
      <c r="A23" s="19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</row>
    <row r="24" spans="1:28" ht="30" customHeight="1" x14ac:dyDescent="0.25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</row>
    <row r="25" spans="1:28" ht="30" customHeight="1" x14ac:dyDescent="0.25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</row>
    <row r="26" spans="1:28" ht="30" customHeight="1" x14ac:dyDescent="0.25">
      <c r="A26" s="19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</row>
    <row r="27" spans="1:28" ht="30" customHeight="1" x14ac:dyDescent="0.25">
      <c r="A27" s="19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</row>
    <row r="28" spans="1:28" ht="30" customHeight="1" x14ac:dyDescent="0.25">
      <c r="A28" s="19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</row>
    <row r="29" spans="1:28" ht="30" customHeight="1" x14ac:dyDescent="0.25">
      <c r="A29" s="19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</row>
    <row r="30" spans="1:28" ht="30" customHeight="1" x14ac:dyDescent="0.25">
      <c r="A30" s="19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</row>
    <row r="31" spans="1:28" ht="30" customHeight="1" x14ac:dyDescent="0.25">
      <c r="A31" s="19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</row>
    <row r="32" spans="1:28" ht="30" customHeight="1" x14ac:dyDescent="0.25">
      <c r="A32" s="19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</row>
    <row r="33" spans="1:28" ht="30" customHeight="1" x14ac:dyDescent="0.25">
      <c r="A33" s="19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</row>
    <row r="34" spans="1:28" ht="30" customHeight="1" x14ac:dyDescent="0.25">
      <c r="A34" s="19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</row>
    <row r="35" spans="1:28" ht="30" customHeight="1" x14ac:dyDescent="0.25">
      <c r="A35" s="19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</row>
    <row r="36" spans="1:28" ht="30" customHeight="1" x14ac:dyDescent="0.25">
      <c r="A36" s="19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</row>
    <row r="37" spans="1:28" ht="30" customHeight="1" x14ac:dyDescent="0.25">
      <c r="A37" s="19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</row>
    <row r="38" spans="1:28" ht="30" customHeight="1" x14ac:dyDescent="0.25">
      <c r="A38" s="19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</row>
    <row r="39" spans="1:28" ht="30" customHeight="1" x14ac:dyDescent="0.25">
      <c r="A39" s="19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</row>
    <row r="40" spans="1:28" ht="30" customHeight="1" x14ac:dyDescent="0.25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</row>
    <row r="41" spans="1:28" ht="30" customHeight="1" x14ac:dyDescent="0.25">
      <c r="A41" s="19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</row>
    <row r="42" spans="1:28" ht="30" customHeight="1" x14ac:dyDescent="0.25">
      <c r="A42" s="19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</row>
    <row r="43" spans="1:28" ht="30" customHeight="1" x14ac:dyDescent="0.25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</row>
    <row r="44" spans="1:28" ht="30" customHeight="1" x14ac:dyDescent="0.25">
      <c r="A44" s="19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</row>
    <row r="45" spans="1:28" ht="30" customHeight="1" x14ac:dyDescent="0.25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</row>
    <row r="46" spans="1:28" ht="30" customHeight="1" x14ac:dyDescent="0.25">
      <c r="A46" s="19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</row>
    <row r="47" spans="1:28" ht="30" customHeight="1" x14ac:dyDescent="0.25">
      <c r="A47" s="19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</row>
    <row r="48" spans="1:28" ht="30" customHeight="1" x14ac:dyDescent="0.25">
      <c r="A48" s="19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</row>
    <row r="49" spans="1:28" ht="30" customHeight="1" x14ac:dyDescent="0.25">
      <c r="A49" s="19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</row>
    <row r="50" spans="1:28" ht="30" customHeight="1" x14ac:dyDescent="0.25">
      <c r="A50" s="19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</row>
    <row r="51" spans="1:28" ht="30" customHeight="1" x14ac:dyDescent="0.25">
      <c r="A51" s="19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</row>
    <row r="52" spans="1:28" ht="30" customHeight="1" x14ac:dyDescent="0.25">
      <c r="A52" s="19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</row>
    <row r="53" spans="1:28" ht="30" customHeight="1" x14ac:dyDescent="0.25">
      <c r="A53" s="19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</row>
    <row r="54" spans="1:28" ht="30" customHeight="1" x14ac:dyDescent="0.25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</row>
    <row r="55" spans="1:28" ht="30" customHeight="1" x14ac:dyDescent="0.25">
      <c r="A55" s="19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</row>
    <row r="56" spans="1:28" ht="30" customHeight="1" x14ac:dyDescent="0.25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</row>
    <row r="57" spans="1:28" ht="30" customHeight="1" x14ac:dyDescent="0.25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</row>
    <row r="58" spans="1:28" ht="30" customHeight="1" x14ac:dyDescent="0.25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</row>
    <row r="59" spans="1:28" ht="30" customHeight="1" x14ac:dyDescent="0.25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</row>
    <row r="60" spans="1:28" ht="30" customHeight="1" x14ac:dyDescent="0.25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</row>
    <row r="61" spans="1:28" ht="30" customHeight="1" x14ac:dyDescent="0.25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</row>
    <row r="62" spans="1:28" ht="30" customHeight="1" x14ac:dyDescent="0.25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</row>
    <row r="63" spans="1:28" ht="30" customHeight="1" x14ac:dyDescent="0.25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</row>
    <row r="64" spans="1:28" ht="30" customHeight="1" x14ac:dyDescent="0.25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</row>
    <row r="65" spans="1:28" ht="30" customHeight="1" x14ac:dyDescent="0.25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</row>
    <row r="66" spans="1:28" ht="30" customHeight="1" x14ac:dyDescent="0.25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</row>
    <row r="67" spans="1:28" ht="30" customHeight="1" x14ac:dyDescent="0.25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</row>
    <row r="68" spans="1:28" ht="30" customHeight="1" x14ac:dyDescent="0.25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</row>
    <row r="69" spans="1:28" ht="30" customHeight="1" x14ac:dyDescent="0.25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</row>
    <row r="70" spans="1:28" ht="30" customHeight="1" x14ac:dyDescent="0.25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</row>
    <row r="71" spans="1:28" ht="30" customHeight="1" x14ac:dyDescent="0.25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</row>
    <row r="72" spans="1:28" ht="30" customHeight="1" x14ac:dyDescent="0.25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</row>
    <row r="73" spans="1:28" ht="30" customHeight="1" x14ac:dyDescent="0.25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</row>
    <row r="74" spans="1:28" ht="30" customHeight="1" x14ac:dyDescent="0.25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</row>
    <row r="75" spans="1:28" ht="30" customHeight="1" x14ac:dyDescent="0.25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</row>
    <row r="76" spans="1:28" ht="30" customHeight="1" x14ac:dyDescent="0.25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</row>
    <row r="77" spans="1:28" ht="30" customHeight="1" x14ac:dyDescent="0.25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</row>
    <row r="78" spans="1:28" ht="30" customHeight="1" x14ac:dyDescent="0.25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</row>
    <row r="79" spans="1:28" ht="30" customHeight="1" x14ac:dyDescent="0.25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  <c r="AB79" s="25"/>
    </row>
    <row r="80" spans="1:28" ht="30" customHeight="1" x14ac:dyDescent="0.25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  <c r="AB80" s="25"/>
    </row>
    <row r="81" spans="1:28" ht="30" customHeight="1" x14ac:dyDescent="0.25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  <c r="AB81" s="25"/>
    </row>
    <row r="82" spans="1:28" ht="30" customHeight="1" x14ac:dyDescent="0.25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25"/>
      <c r="AB82" s="25"/>
    </row>
    <row r="83" spans="1:28" ht="30" customHeight="1" x14ac:dyDescent="0.25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  <c r="AB83" s="25"/>
    </row>
    <row r="84" spans="1:28" ht="30" customHeight="1" x14ac:dyDescent="0.25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</row>
    <row r="85" spans="1:28" ht="30" customHeight="1" x14ac:dyDescent="0.25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</row>
    <row r="86" spans="1:28" ht="30" customHeight="1" x14ac:dyDescent="0.25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</row>
    <row r="87" spans="1:28" ht="30" customHeight="1" x14ac:dyDescent="0.25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25"/>
      <c r="R87" s="25"/>
      <c r="S87" s="25"/>
      <c r="T87" s="25"/>
      <c r="U87" s="25"/>
      <c r="V87" s="25"/>
      <c r="W87" s="25"/>
      <c r="X87" s="25"/>
      <c r="Y87" s="25"/>
      <c r="Z87" s="25"/>
      <c r="AA87" s="25"/>
      <c r="AB87" s="25"/>
    </row>
    <row r="88" spans="1:28" ht="30" customHeight="1" x14ac:dyDescent="0.25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25"/>
      <c r="AB88" s="25"/>
    </row>
    <row r="89" spans="1:28" ht="30" customHeight="1" x14ac:dyDescent="0.25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25"/>
      <c r="R89" s="25"/>
      <c r="S89" s="25"/>
      <c r="T89" s="25"/>
      <c r="U89" s="25"/>
      <c r="V89" s="25"/>
      <c r="W89" s="25"/>
      <c r="X89" s="25"/>
      <c r="Y89" s="25"/>
      <c r="Z89" s="25"/>
      <c r="AA89" s="25"/>
      <c r="AB89" s="25"/>
    </row>
    <row r="90" spans="1:28" ht="30" customHeight="1" x14ac:dyDescent="0.25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25"/>
      <c r="R90" s="25"/>
      <c r="S90" s="25"/>
      <c r="T90" s="25"/>
      <c r="U90" s="25"/>
      <c r="V90" s="25"/>
      <c r="W90" s="25"/>
      <c r="X90" s="25"/>
      <c r="Y90" s="25"/>
      <c r="Z90" s="25"/>
      <c r="AA90" s="25"/>
      <c r="AB90" s="25"/>
    </row>
    <row r="91" spans="1:28" ht="30" customHeight="1" x14ac:dyDescent="0.25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25"/>
      <c r="R91" s="25"/>
      <c r="S91" s="25"/>
      <c r="T91" s="25"/>
      <c r="U91" s="25"/>
      <c r="V91" s="25"/>
      <c r="W91" s="25"/>
      <c r="X91" s="25"/>
      <c r="Y91" s="25"/>
      <c r="Z91" s="25"/>
      <c r="AA91" s="25"/>
      <c r="AB91" s="25"/>
    </row>
    <row r="92" spans="1:28" ht="30" customHeight="1" x14ac:dyDescent="0.25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25"/>
      <c r="R92" s="25"/>
      <c r="S92" s="25"/>
      <c r="T92" s="25"/>
      <c r="U92" s="25"/>
      <c r="V92" s="25"/>
      <c r="W92" s="25"/>
      <c r="X92" s="25"/>
      <c r="Y92" s="25"/>
      <c r="Z92" s="25"/>
      <c r="AA92" s="25"/>
      <c r="AB92" s="25"/>
    </row>
    <row r="93" spans="1:28" ht="30" customHeight="1" x14ac:dyDescent="0.25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</row>
    <row r="94" spans="1:28" ht="30" customHeight="1" x14ac:dyDescent="0.25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25"/>
      <c r="R94" s="25"/>
      <c r="S94" s="25"/>
      <c r="T94" s="25"/>
      <c r="U94" s="25"/>
      <c r="V94" s="25"/>
      <c r="W94" s="25"/>
      <c r="X94" s="25"/>
      <c r="Y94" s="25"/>
      <c r="Z94" s="25"/>
      <c r="AA94" s="25"/>
      <c r="AB94" s="25"/>
    </row>
    <row r="95" spans="1:28" ht="30" customHeight="1" x14ac:dyDescent="0.25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</row>
    <row r="96" spans="1:28" ht="30" customHeight="1" x14ac:dyDescent="0.25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</row>
    <row r="97" spans="1:28" ht="30" customHeight="1" x14ac:dyDescent="0.25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25"/>
      <c r="R97" s="25"/>
      <c r="S97" s="25"/>
      <c r="T97" s="25"/>
      <c r="U97" s="25"/>
      <c r="V97" s="25"/>
      <c r="W97" s="25"/>
      <c r="X97" s="25"/>
      <c r="Y97" s="25"/>
      <c r="Z97" s="25"/>
      <c r="AA97" s="25"/>
      <c r="AB97" s="25"/>
    </row>
    <row r="98" spans="1:28" ht="30" customHeight="1" x14ac:dyDescent="0.25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25"/>
      <c r="R98" s="25"/>
      <c r="S98" s="25"/>
      <c r="T98" s="25"/>
      <c r="U98" s="25"/>
      <c r="V98" s="25"/>
      <c r="W98" s="25"/>
      <c r="X98" s="25"/>
      <c r="Y98" s="25"/>
      <c r="Z98" s="25"/>
      <c r="AA98" s="25"/>
      <c r="AB98" s="25"/>
    </row>
    <row r="99" spans="1:28" ht="30" customHeight="1" x14ac:dyDescent="0.25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25"/>
      <c r="R99" s="25"/>
      <c r="S99" s="25"/>
      <c r="T99" s="25"/>
      <c r="U99" s="25"/>
      <c r="V99" s="25"/>
      <c r="W99" s="25"/>
      <c r="X99" s="25"/>
      <c r="Y99" s="25"/>
      <c r="Z99" s="25"/>
      <c r="AA99" s="25"/>
      <c r="AB99" s="25"/>
    </row>
    <row r="100" spans="1:28" ht="30" customHeight="1" x14ac:dyDescent="0.25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25"/>
      <c r="R100" s="25"/>
      <c r="S100" s="25"/>
      <c r="T100" s="25"/>
      <c r="U100" s="25"/>
      <c r="V100" s="25"/>
      <c r="W100" s="25"/>
      <c r="X100" s="25"/>
      <c r="Y100" s="25"/>
      <c r="Z100" s="25"/>
      <c r="AA100" s="25"/>
      <c r="AB100" s="25"/>
    </row>
    <row r="101" spans="1:28" ht="30" customHeight="1" x14ac:dyDescent="0.25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</row>
    <row r="102" spans="1:28" ht="30" customHeight="1" x14ac:dyDescent="0.25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</row>
    <row r="103" spans="1:28" ht="30" customHeight="1" x14ac:dyDescent="0.25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</row>
    <row r="104" spans="1:28" ht="30" customHeight="1" x14ac:dyDescent="0.25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</row>
    <row r="105" spans="1:28" ht="30" customHeight="1" x14ac:dyDescent="0.25">
      <c r="A105" s="19"/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25"/>
      <c r="R105" s="25"/>
      <c r="S105" s="25"/>
      <c r="T105" s="25"/>
      <c r="U105" s="25"/>
      <c r="V105" s="25"/>
      <c r="W105" s="25"/>
      <c r="X105" s="25"/>
      <c r="Y105" s="25"/>
      <c r="Z105" s="25"/>
      <c r="AA105" s="25"/>
      <c r="AB105" s="25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95"/>
  <sheetViews>
    <sheetView zoomScale="70" zoomScaleNormal="70" workbookViewId="0">
      <pane ySplit="1" topLeftCell="A2" activePane="bottomLeft" state="frozen"/>
      <selection pane="bottomLeft" activeCell="C4" sqref="C4"/>
    </sheetView>
  </sheetViews>
  <sheetFormatPr baseColWidth="10" defaultRowHeight="15" x14ac:dyDescent="0.25"/>
  <cols>
    <col min="1" max="1" customWidth="true" width="15.7109375" collapsed="true"/>
    <col min="2" max="2" customWidth="true" width="30.7109375" collapsed="true"/>
    <col min="3" max="3" customWidth="true" width="50.7109375" collapsed="true"/>
    <col min="4" max="19" customWidth="true" width="15.7109375" collapsed="true"/>
    <col min="20" max="20" customWidth="true" width="30.7109375" collapsed="true"/>
    <col min="21" max="26" customWidth="true" width="15.7109375" collapsed="true"/>
  </cols>
  <sheetData>
    <row r="1" spans="1:20" ht="60" customHeight="1" x14ac:dyDescent="0.25">
      <c r="A1" s="47"/>
      <c r="B1" s="48"/>
      <c r="C1" s="3" t="s">
        <v>1</v>
      </c>
      <c r="D1" s="3" t="s">
        <v>91</v>
      </c>
      <c r="E1" s="3" t="s">
        <v>92</v>
      </c>
      <c r="F1" s="3" t="s">
        <v>10</v>
      </c>
      <c r="G1" s="3" t="s">
        <v>2</v>
      </c>
      <c r="H1" s="2" t="s">
        <v>6</v>
      </c>
      <c r="I1" s="2" t="s">
        <v>87</v>
      </c>
      <c r="J1" s="2" t="s">
        <v>88</v>
      </c>
      <c r="K1" s="2" t="s">
        <v>89</v>
      </c>
      <c r="L1" s="2" t="s">
        <v>93</v>
      </c>
      <c r="M1" s="2" t="s">
        <v>94</v>
      </c>
      <c r="N1" s="2" t="s">
        <v>95</v>
      </c>
      <c r="O1" s="2" t="s">
        <v>96</v>
      </c>
      <c r="P1" s="2" t="s">
        <v>90</v>
      </c>
      <c r="Q1" s="2" t="s">
        <v>99</v>
      </c>
      <c r="R1" s="2" t="s">
        <v>97</v>
      </c>
      <c r="S1" s="2" t="s">
        <v>98</v>
      </c>
      <c r="T1" s="2" t="s">
        <v>46</v>
      </c>
    </row>
    <row r="2" spans="1:20" ht="60" customHeight="1" x14ac:dyDescent="0.25">
      <c r="A2" s="10">
        <v>43837</v>
      </c>
      <c r="B2" s="18" t="s">
        <v>84</v>
      </c>
      <c r="C2" s="19" t="s">
        <v>85</v>
      </c>
      <c r="D2" s="19" t="s">
        <v>17</v>
      </c>
      <c r="E2" s="20"/>
      <c r="F2" s="20"/>
      <c r="G2" s="32">
        <v>1</v>
      </c>
      <c r="H2" s="22">
        <v>200</v>
      </c>
      <c r="I2" s="22">
        <f>H2*G2</f>
        <v>200</v>
      </c>
      <c r="J2" s="22">
        <v>200</v>
      </c>
      <c r="K2" s="22">
        <f>J2*G2</f>
        <v>200</v>
      </c>
      <c r="L2" s="22">
        <v>200</v>
      </c>
      <c r="M2" s="22">
        <f>L2*G2</f>
        <v>200</v>
      </c>
      <c r="N2" s="22"/>
      <c r="O2" s="22">
        <f>N2*G2</f>
        <v>0</v>
      </c>
      <c r="P2" s="22"/>
      <c r="Q2" s="22">
        <f>P2*G2</f>
        <v>0</v>
      </c>
      <c r="R2" s="22"/>
      <c r="S2" s="22">
        <f>R2*G2</f>
        <v>0</v>
      </c>
      <c r="T2" s="19" t="s">
        <v>86</v>
      </c>
    </row>
    <row r="3" spans="1:20" ht="60" customHeight="1" x14ac:dyDescent="0.25">
      <c r="A3" s="6"/>
      <c r="B3" s="6"/>
      <c r="C3" s="6"/>
      <c r="D3" s="6"/>
      <c r="E3" s="6"/>
      <c r="F3" s="6"/>
      <c r="G3" s="33"/>
      <c r="H3" s="5"/>
      <c r="I3" s="5">
        <f>SUM(I2)</f>
        <v>200</v>
      </c>
      <c r="J3" s="5"/>
      <c r="K3" s="5">
        <f>SUM(K2)</f>
        <v>200</v>
      </c>
      <c r="L3" s="5"/>
      <c r="M3" s="5">
        <f>SUM(M2)</f>
        <v>200</v>
      </c>
      <c r="N3" s="5"/>
      <c r="O3" s="5">
        <f>SUM(O2)</f>
        <v>0</v>
      </c>
      <c r="P3" s="5"/>
      <c r="Q3" s="5">
        <f>SUM(Q2)</f>
        <v>0</v>
      </c>
      <c r="R3" s="5"/>
      <c r="S3" s="5">
        <f>SUM(S2)</f>
        <v>0</v>
      </c>
      <c r="T3" s="6"/>
    </row>
    <row r="4" spans="1:20" ht="60" customHeight="1" x14ac:dyDescent="0.25"/>
    <row r="5" spans="1:20" ht="60" customHeight="1" x14ac:dyDescent="0.25"/>
    <row r="6" spans="1:20" ht="60" customHeight="1" x14ac:dyDescent="0.25"/>
    <row r="7" spans="1:20" ht="60" customHeight="1" x14ac:dyDescent="0.25"/>
    <row r="8" spans="1:20" ht="60" customHeight="1" x14ac:dyDescent="0.25"/>
    <row r="9" spans="1:20" ht="60" customHeight="1" x14ac:dyDescent="0.25"/>
    <row r="10" spans="1:20" ht="60" customHeight="1" x14ac:dyDescent="0.25"/>
    <row r="11" spans="1:20" ht="60" customHeight="1" x14ac:dyDescent="0.25"/>
    <row r="12" spans="1:20" ht="60" customHeight="1" x14ac:dyDescent="0.25"/>
    <row r="13" spans="1:20" ht="60" customHeight="1" x14ac:dyDescent="0.25"/>
    <row r="14" spans="1:20" ht="60" customHeight="1" x14ac:dyDescent="0.25"/>
    <row r="15" spans="1:20" ht="60" customHeight="1" x14ac:dyDescent="0.25"/>
    <row r="16" spans="1:20" ht="60" customHeight="1" x14ac:dyDescent="0.25"/>
    <row r="17" ht="60" customHeight="1" x14ac:dyDescent="0.25"/>
    <row r="18" ht="60" customHeight="1" x14ac:dyDescent="0.25"/>
    <row r="19" ht="60" customHeight="1" x14ac:dyDescent="0.25"/>
    <row r="20" ht="60" customHeight="1" x14ac:dyDescent="0.25"/>
    <row r="21" ht="60" customHeight="1" x14ac:dyDescent="0.25"/>
    <row r="22" ht="60" customHeight="1" x14ac:dyDescent="0.25"/>
    <row r="23" ht="60" customHeight="1" x14ac:dyDescent="0.25"/>
    <row r="24" ht="60" customHeight="1" x14ac:dyDescent="0.25"/>
    <row r="25" ht="60" customHeight="1" x14ac:dyDescent="0.25"/>
    <row r="26" ht="60" customHeight="1" x14ac:dyDescent="0.25"/>
    <row r="27" ht="60" customHeight="1" x14ac:dyDescent="0.25"/>
    <row r="28" ht="60" customHeight="1" x14ac:dyDescent="0.25"/>
    <row r="29" ht="60" customHeight="1" x14ac:dyDescent="0.25"/>
    <row r="30" ht="60" customHeight="1" x14ac:dyDescent="0.25"/>
    <row r="31" ht="60" customHeight="1" x14ac:dyDescent="0.25"/>
    <row r="32" ht="60" customHeight="1" x14ac:dyDescent="0.25"/>
    <row r="33" ht="60" customHeight="1" x14ac:dyDescent="0.25"/>
    <row r="34" ht="60" customHeight="1" x14ac:dyDescent="0.25"/>
    <row r="35" ht="60" customHeight="1" x14ac:dyDescent="0.25"/>
    <row r="36" ht="60" customHeight="1" x14ac:dyDescent="0.25"/>
    <row r="37" ht="60" customHeight="1" x14ac:dyDescent="0.25"/>
    <row r="38" ht="60" customHeight="1" x14ac:dyDescent="0.25"/>
    <row r="39" ht="60" customHeight="1" x14ac:dyDescent="0.25"/>
    <row r="40" ht="60" customHeight="1" x14ac:dyDescent="0.25"/>
    <row r="41" ht="60" customHeight="1" x14ac:dyDescent="0.25"/>
    <row r="42" ht="60" customHeight="1" x14ac:dyDescent="0.25"/>
    <row r="43" ht="60" customHeight="1" x14ac:dyDescent="0.25"/>
    <row r="44" ht="60" customHeight="1" x14ac:dyDescent="0.25"/>
    <row r="45" ht="60" customHeight="1" x14ac:dyDescent="0.25"/>
    <row r="46" ht="60" customHeight="1" x14ac:dyDescent="0.25"/>
    <row r="47" ht="60" customHeight="1" x14ac:dyDescent="0.25"/>
    <row r="48" ht="60" customHeight="1" x14ac:dyDescent="0.25"/>
    <row r="49" ht="60" customHeight="1" x14ac:dyDescent="0.25"/>
    <row r="50" ht="60" customHeight="1" x14ac:dyDescent="0.25"/>
    <row r="51" ht="60" customHeight="1" x14ac:dyDescent="0.25"/>
    <row r="52" ht="60" customHeight="1" x14ac:dyDescent="0.25"/>
    <row r="53" ht="60" customHeight="1" x14ac:dyDescent="0.25"/>
    <row r="54" ht="60" customHeight="1" x14ac:dyDescent="0.25"/>
    <row r="55" ht="60" customHeight="1" x14ac:dyDescent="0.25"/>
    <row r="56" ht="60" customHeight="1" x14ac:dyDescent="0.25"/>
    <row r="57" ht="60" customHeight="1" x14ac:dyDescent="0.25"/>
    <row r="58" ht="60" customHeight="1" x14ac:dyDescent="0.25"/>
    <row r="59" ht="60" customHeight="1" x14ac:dyDescent="0.25"/>
    <row r="60" ht="60" customHeight="1" x14ac:dyDescent="0.25"/>
    <row r="61" ht="60" customHeight="1" x14ac:dyDescent="0.25"/>
    <row r="62" ht="60" customHeight="1" x14ac:dyDescent="0.25"/>
    <row r="63" ht="60" customHeight="1" x14ac:dyDescent="0.25"/>
    <row r="64" ht="60" customHeight="1" x14ac:dyDescent="0.25"/>
    <row r="65" ht="60" customHeight="1" x14ac:dyDescent="0.25"/>
    <row r="66" ht="60" customHeight="1" x14ac:dyDescent="0.25"/>
    <row r="67" ht="60" customHeight="1" x14ac:dyDescent="0.25"/>
    <row r="68" ht="60" customHeight="1" x14ac:dyDescent="0.25"/>
    <row r="69" ht="60" customHeight="1" x14ac:dyDescent="0.25"/>
    <row r="70" ht="60" customHeight="1" x14ac:dyDescent="0.25"/>
    <row r="71" ht="60" customHeight="1" x14ac:dyDescent="0.25"/>
    <row r="72" ht="60" customHeight="1" x14ac:dyDescent="0.25"/>
    <row r="73" ht="60" customHeight="1" x14ac:dyDescent="0.25"/>
    <row r="74" ht="60" customHeight="1" x14ac:dyDescent="0.25"/>
    <row r="75" ht="60" customHeight="1" x14ac:dyDescent="0.25"/>
    <row r="76" ht="60" customHeight="1" x14ac:dyDescent="0.25"/>
    <row r="77" ht="60" customHeight="1" x14ac:dyDescent="0.25"/>
    <row r="78" ht="60" customHeight="1" x14ac:dyDescent="0.25"/>
    <row r="79" ht="60" customHeight="1" x14ac:dyDescent="0.25"/>
    <row r="80" ht="60" customHeight="1" x14ac:dyDescent="0.25"/>
    <row r="81" ht="60" customHeight="1" x14ac:dyDescent="0.25"/>
    <row r="82" ht="60" customHeight="1" x14ac:dyDescent="0.25"/>
    <row r="83" ht="60" customHeight="1" x14ac:dyDescent="0.25"/>
    <row r="84" ht="60" customHeight="1" x14ac:dyDescent="0.25"/>
    <row r="85" ht="60" customHeight="1" x14ac:dyDescent="0.25"/>
    <row r="86" ht="60" customHeight="1" x14ac:dyDescent="0.25"/>
    <row r="87" ht="60" customHeight="1" x14ac:dyDescent="0.25"/>
    <row r="88" ht="60" customHeight="1" x14ac:dyDescent="0.25"/>
    <row r="89" ht="60" customHeight="1" x14ac:dyDescent="0.25"/>
    <row r="90" ht="60" customHeight="1" x14ac:dyDescent="0.25"/>
    <row r="91" ht="60" customHeight="1" x14ac:dyDescent="0.25"/>
    <row r="92" ht="60" customHeight="1" x14ac:dyDescent="0.25"/>
    <row r="93" ht="60" customHeight="1" x14ac:dyDescent="0.25"/>
    <row r="94" ht="60" customHeight="1" x14ac:dyDescent="0.25"/>
    <row r="95" ht="60" customHeight="1" x14ac:dyDescent="0.25"/>
  </sheetData>
  <mergeCells count="1">
    <mergeCell ref="A1:B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201"/>
  <sheetViews>
    <sheetView tabSelected="1" zoomScale="70" zoomScaleNormal="70" workbookViewId="0">
      <pane xSplit="1" ySplit="1" topLeftCell="P2" activePane="bottomRight" state="frozen"/>
      <selection pane="topRight" activeCell="B1" sqref="B1"/>
      <selection pane="bottomLeft" activeCell="A2" sqref="A2"/>
      <selection pane="bottomRight" activeCell="Y5" sqref="Y5"/>
    </sheetView>
  </sheetViews>
  <sheetFormatPr baseColWidth="10" defaultRowHeight="15" x14ac:dyDescent="0.25"/>
  <cols>
    <col min="1" max="2" customWidth="true" width="40.7109375" collapsed="true"/>
    <col min="3" max="23" customWidth="true" width="15.7109375" collapsed="true"/>
    <col min="24" max="25" customWidth="true" width="40.7109375" collapsed="true"/>
  </cols>
  <sheetData>
    <row r="1" spans="1:25" ht="39.950000000000003" customHeight="1" x14ac:dyDescent="0.25">
      <c r="A1" s="34"/>
      <c r="B1" s="35" t="s">
        <v>1</v>
      </c>
      <c r="C1" s="35" t="s">
        <v>100</v>
      </c>
      <c r="D1" s="36" t="s">
        <v>3</v>
      </c>
      <c r="E1" s="35" t="s">
        <v>9</v>
      </c>
      <c r="F1" s="35" t="s">
        <v>10</v>
      </c>
      <c r="G1" s="35" t="s">
        <v>2</v>
      </c>
      <c r="H1" s="37" t="s">
        <v>6</v>
      </c>
      <c r="I1" s="37" t="s">
        <v>87</v>
      </c>
      <c r="J1" s="38" t="s">
        <v>88</v>
      </c>
      <c r="K1" s="38" t="s">
        <v>89</v>
      </c>
      <c r="L1" s="35" t="s">
        <v>101</v>
      </c>
      <c r="M1" s="35" t="s">
        <v>102</v>
      </c>
      <c r="N1" s="35" t="s">
        <v>103</v>
      </c>
      <c r="O1" s="35" t="s">
        <v>104</v>
      </c>
      <c r="P1" s="39" t="s">
        <v>105</v>
      </c>
      <c r="Q1" s="39" t="s">
        <v>106</v>
      </c>
      <c r="R1" s="39" t="s">
        <v>90</v>
      </c>
      <c r="S1" s="39" t="s">
        <v>107</v>
      </c>
      <c r="T1" s="37" t="s">
        <v>108</v>
      </c>
      <c r="U1" s="37" t="s">
        <v>109</v>
      </c>
      <c r="V1" s="37" t="s">
        <v>110</v>
      </c>
      <c r="W1" s="37" t="s">
        <v>111</v>
      </c>
      <c r="X1" s="37" t="s">
        <v>112</v>
      </c>
      <c r="Y1" s="46" t="s">
        <v>46</v>
      </c>
    </row>
    <row r="2" spans="1:25" ht="39.950000000000003" customHeight="1" x14ac:dyDescent="0.25">
      <c r="A2" s="40" t="s">
        <v>113</v>
      </c>
      <c r="B2" s="49" t="s">
        <v>114</v>
      </c>
      <c r="C2" s="50">
        <v>44038</v>
      </c>
      <c r="D2" s="51" t="s">
        <v>17</v>
      </c>
      <c r="E2" s="51" t="s">
        <v>18</v>
      </c>
      <c r="F2" s="51">
        <f>14600/7500</f>
        <v>1.9466666666666668</v>
      </c>
      <c r="G2" s="51">
        <v>1</v>
      </c>
      <c r="H2" s="43">
        <f>J2/F2</f>
        <v>205.47945205479451</v>
      </c>
      <c r="I2" s="43">
        <f t="shared" ref="I2:I4" si="0">H2*G2</f>
        <v>205.47945205479451</v>
      </c>
      <c r="J2" s="43">
        <v>400</v>
      </c>
      <c r="K2" s="43">
        <f t="shared" ref="K2:K4" si="1">J2*G2</f>
        <v>400</v>
      </c>
      <c r="L2" s="43">
        <f t="shared" ref="L2:L4" si="2">J2+R2</f>
        <v>464</v>
      </c>
      <c r="M2" s="43">
        <f t="shared" ref="M2:M4" si="3">L2*G2</f>
        <v>464</v>
      </c>
      <c r="N2" s="43">
        <f t="shared" ref="N2:N4" si="4">J2+R2+P2+35</f>
        <v>573.6</v>
      </c>
      <c r="O2" s="43">
        <f t="shared" ref="O2:O4" si="5">N2*G2</f>
        <v>573.6</v>
      </c>
      <c r="P2" s="43">
        <f t="shared" ref="P2:P4" si="6">(L2*0.15)+5</f>
        <v>74.599999999999994</v>
      </c>
      <c r="Q2" s="43">
        <f t="shared" ref="Q2:Q4" si="7">P2*G2</f>
        <v>74.599999999999994</v>
      </c>
      <c r="R2" s="43">
        <f t="shared" ref="R2:R4" si="8">J2*0.16</f>
        <v>64</v>
      </c>
      <c r="S2" s="43">
        <f t="shared" ref="S2:S4" si="9">R2*G2</f>
        <v>64</v>
      </c>
      <c r="T2" s="43">
        <f t="shared" ref="T2:T4" si="10">L2-H2-R2</f>
        <v>194.52054794520552</v>
      </c>
      <c r="U2" s="43">
        <f t="shared" ref="U2:U4" si="11">T2*G2</f>
        <v>194.52054794520552</v>
      </c>
      <c r="V2" s="43">
        <f t="shared" ref="V2:V4" si="12">N2-H2-P2-R2-35</f>
        <v>194.52054794520552</v>
      </c>
      <c r="W2" s="44">
        <f t="shared" ref="W2:W4" si="13">V2*G2</f>
        <v>194.52054794520552</v>
      </c>
      <c r="X2" s="44" t="s">
        <v>115</v>
      </c>
      <c r="Y2" s="52" t="s">
        <v>116</v>
      </c>
    </row>
    <row r="3" spans="1:25" ht="39.950000000000003" customHeight="1" x14ac:dyDescent="0.25">
      <c r="A3" s="40" t="s">
        <v>117</v>
      </c>
      <c r="B3" s="40" t="s">
        <v>118</v>
      </c>
      <c r="C3" s="41">
        <v>44004</v>
      </c>
      <c r="D3" s="42" t="s">
        <v>17</v>
      </c>
      <c r="E3" s="42"/>
      <c r="F3" s="42"/>
      <c r="G3" s="42">
        <v>1</v>
      </c>
      <c r="H3" s="43">
        <v>650</v>
      </c>
      <c r="I3" s="43">
        <f t="shared" si="0"/>
        <v>650</v>
      </c>
      <c r="J3" s="43">
        <v>650</v>
      </c>
      <c r="K3" s="43">
        <f t="shared" si="1"/>
        <v>650</v>
      </c>
      <c r="L3" s="43">
        <f t="shared" si="2"/>
        <v>754</v>
      </c>
      <c r="M3" s="43">
        <f t="shared" si="3"/>
        <v>754</v>
      </c>
      <c r="N3" s="43">
        <f t="shared" si="4"/>
        <v>907.1</v>
      </c>
      <c r="O3" s="43">
        <f t="shared" si="5"/>
        <v>907.1</v>
      </c>
      <c r="P3" s="43">
        <f t="shared" si="6"/>
        <v>118.1</v>
      </c>
      <c r="Q3" s="43">
        <f t="shared" si="7"/>
        <v>118.1</v>
      </c>
      <c r="R3" s="43">
        <f t="shared" si="8"/>
        <v>104</v>
      </c>
      <c r="S3" s="43">
        <f t="shared" si="9"/>
        <v>104</v>
      </c>
      <c r="T3" s="43">
        <f t="shared" si="10"/>
        <v>0</v>
      </c>
      <c r="U3" s="43">
        <f t="shared" si="11"/>
        <v>0</v>
      </c>
      <c r="V3" s="43">
        <f t="shared" si="12"/>
        <v>0</v>
      </c>
      <c r="W3" s="44">
        <f t="shared" si="13"/>
        <v>0</v>
      </c>
      <c r="X3" s="44" t="s">
        <v>115</v>
      </c>
      <c r="Y3" s="52" t="s">
        <v>116</v>
      </c>
    </row>
    <row r="4" spans="1:25" ht="39.950000000000003" customHeight="1" x14ac:dyDescent="0.25">
      <c r="A4" s="40" t="s">
        <v>119</v>
      </c>
      <c r="B4" s="49" t="s">
        <v>120</v>
      </c>
      <c r="C4" s="50">
        <v>43837</v>
      </c>
      <c r="D4" s="51" t="s">
        <v>17</v>
      </c>
      <c r="E4" s="51" t="s">
        <v>18</v>
      </c>
      <c r="F4" s="51">
        <f>14600/7500</f>
        <v>1.9466666666666668</v>
      </c>
      <c r="G4" s="51">
        <v>1</v>
      </c>
      <c r="H4" s="43">
        <f>J4/F4</f>
        <v>205.47945205479451</v>
      </c>
      <c r="I4" s="43">
        <f t="shared" si="0"/>
        <v>205.47945205479451</v>
      </c>
      <c r="J4" s="43">
        <v>400</v>
      </c>
      <c r="K4" s="43">
        <f t="shared" si="1"/>
        <v>400</v>
      </c>
      <c r="L4" s="43">
        <f t="shared" si="2"/>
        <v>464</v>
      </c>
      <c r="M4" s="43">
        <f t="shared" si="3"/>
        <v>464</v>
      </c>
      <c r="N4" s="43">
        <f t="shared" si="4"/>
        <v>573.6</v>
      </c>
      <c r="O4" s="43">
        <f t="shared" si="5"/>
        <v>573.6</v>
      </c>
      <c r="P4" s="43">
        <f t="shared" si="6"/>
        <v>74.599999999999994</v>
      </c>
      <c r="Q4" s="43">
        <f t="shared" si="7"/>
        <v>74.599999999999994</v>
      </c>
      <c r="R4" s="43">
        <f t="shared" si="8"/>
        <v>64</v>
      </c>
      <c r="S4" s="43">
        <f t="shared" si="9"/>
        <v>64</v>
      </c>
      <c r="T4" s="43">
        <f t="shared" si="10"/>
        <v>194.52054794520552</v>
      </c>
      <c r="U4" s="43">
        <f t="shared" si="11"/>
        <v>194.52054794520552</v>
      </c>
      <c r="V4" s="43">
        <f t="shared" si="12"/>
        <v>194.52054794520552</v>
      </c>
      <c r="W4" s="44">
        <f t="shared" si="13"/>
        <v>194.52054794520552</v>
      </c>
      <c r="X4" s="44" t="s">
        <v>121</v>
      </c>
      <c r="Y4" s="52" t="s">
        <v>57</v>
      </c>
    </row>
    <row r="5">
      <c r="A5" t="s" s="0">
        <v>82</v>
      </c>
      <c r="B5" t="s" s="0">
        <v>122</v>
      </c>
      <c r="C5" t="s" s="0">
        <v>123</v>
      </c>
      <c r="D5" t="s" s="0">
        <v>23</v>
      </c>
      <c r="E5" t="s" s="0">
        <v>124</v>
      </c>
      <c r="F5" t="s" s="0">
        <v>124</v>
      </c>
      <c r="G5" t="s" s="0">
        <v>125</v>
      </c>
      <c r="H5" t="s" s="0">
        <v>126</v>
      </c>
      <c r="I5" t="s" s="0">
        <v>127</v>
      </c>
      <c r="J5" t="s" s="0">
        <v>128</v>
      </c>
    </row>
    <row r="6">
      <c r="A6" t="s" s="0">
        <v>82</v>
      </c>
      <c r="B6" t="s" s="0">
        <v>122</v>
      </c>
      <c r="C6" t="s" s="0">
        <v>123</v>
      </c>
      <c r="D6" t="s" s="0">
        <v>23</v>
      </c>
      <c r="E6" t="s" s="0">
        <v>124</v>
      </c>
      <c r="F6" t="s" s="0">
        <v>124</v>
      </c>
      <c r="G6" t="s" s="0">
        <v>125</v>
      </c>
      <c r="H6" t="s" s="0">
        <v>126</v>
      </c>
      <c r="I6" t="s" s="0">
        <v>127</v>
      </c>
      <c r="J6" t="s" s="0">
        <v>128</v>
      </c>
    </row>
    <row r="7" spans="1:25" ht="39.950000000000003" customHeight="1" x14ac:dyDescent="0.25">
      <c r="A7" s="45"/>
      <c r="B7" s="45"/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</row>
    <row r="8" spans="1:25" ht="39.950000000000003" customHeight="1" x14ac:dyDescent="0.25"/>
    <row r="9" spans="1:25" ht="39.950000000000003" customHeight="1" x14ac:dyDescent="0.25"/>
    <row r="10" spans="1:25" ht="39.950000000000003" customHeight="1" x14ac:dyDescent="0.25"/>
    <row r="11" spans="1:25" ht="39.950000000000003" customHeight="1" x14ac:dyDescent="0.25"/>
    <row r="12" spans="1:25" ht="39.950000000000003" customHeight="1" x14ac:dyDescent="0.25"/>
    <row r="13" spans="1:25" ht="39.950000000000003" customHeight="1" x14ac:dyDescent="0.25"/>
    <row r="14" spans="1:25" ht="39.950000000000003" customHeight="1" x14ac:dyDescent="0.25"/>
    <row r="15" spans="1:25" ht="39.950000000000003" customHeight="1" x14ac:dyDescent="0.25"/>
    <row r="16" spans="1:25" ht="39.950000000000003" customHeight="1" x14ac:dyDescent="0.25"/>
    <row r="17" ht="39.950000000000003" customHeight="1" x14ac:dyDescent="0.25"/>
    <row r="18" ht="39.950000000000003" customHeight="1" x14ac:dyDescent="0.25"/>
    <row r="19" ht="39.950000000000003" customHeight="1" x14ac:dyDescent="0.25"/>
    <row r="20" ht="39.950000000000003" customHeight="1" x14ac:dyDescent="0.25"/>
    <row r="21" ht="39.950000000000003" customHeight="1" x14ac:dyDescent="0.25"/>
    <row r="22" ht="39.950000000000003" customHeight="1" x14ac:dyDescent="0.25"/>
    <row r="23" ht="39.950000000000003" customHeight="1" x14ac:dyDescent="0.25"/>
    <row r="24" ht="39.950000000000003" customHeight="1" x14ac:dyDescent="0.25"/>
    <row r="25" ht="39.950000000000003" customHeight="1" x14ac:dyDescent="0.25"/>
    <row r="26" ht="39.950000000000003" customHeight="1" x14ac:dyDescent="0.25"/>
    <row r="27" ht="39.950000000000003" customHeight="1" x14ac:dyDescent="0.25"/>
    <row r="28" ht="39.950000000000003" customHeight="1" x14ac:dyDescent="0.25"/>
    <row r="29" ht="39.950000000000003" customHeight="1" x14ac:dyDescent="0.25"/>
    <row r="30" ht="39.950000000000003" customHeight="1" x14ac:dyDescent="0.25"/>
    <row r="31" ht="39.950000000000003" customHeight="1" x14ac:dyDescent="0.25"/>
    <row r="32" ht="39.950000000000003" customHeight="1" x14ac:dyDescent="0.25"/>
    <row r="33" ht="39.950000000000003" customHeight="1" x14ac:dyDescent="0.25"/>
    <row r="34" ht="39.950000000000003" customHeight="1" x14ac:dyDescent="0.25"/>
    <row r="35" ht="39.950000000000003" customHeight="1" x14ac:dyDescent="0.25"/>
    <row r="36" ht="39.950000000000003" customHeight="1" x14ac:dyDescent="0.25"/>
    <row r="37" ht="39.950000000000003" customHeight="1" x14ac:dyDescent="0.25"/>
    <row r="38" ht="39.950000000000003" customHeight="1" x14ac:dyDescent="0.25"/>
    <row r="39" ht="39.950000000000003" customHeight="1" x14ac:dyDescent="0.25"/>
    <row r="40" ht="39.950000000000003" customHeight="1" x14ac:dyDescent="0.25"/>
    <row r="41" ht="39.950000000000003" customHeight="1" x14ac:dyDescent="0.25"/>
    <row r="42" ht="39.950000000000003" customHeight="1" x14ac:dyDescent="0.25"/>
    <row r="43" ht="39.950000000000003" customHeight="1" x14ac:dyDescent="0.25"/>
    <row r="44" ht="39.950000000000003" customHeight="1" x14ac:dyDescent="0.25"/>
    <row r="45" ht="39.950000000000003" customHeight="1" x14ac:dyDescent="0.25"/>
    <row r="46" ht="39.950000000000003" customHeight="1" x14ac:dyDescent="0.25"/>
    <row r="47" ht="39.950000000000003" customHeight="1" x14ac:dyDescent="0.25"/>
    <row r="48" ht="39.950000000000003" customHeight="1" x14ac:dyDescent="0.25"/>
    <row r="49" ht="39.950000000000003" customHeight="1" x14ac:dyDescent="0.25"/>
    <row r="50" ht="39.950000000000003" customHeight="1" x14ac:dyDescent="0.25"/>
    <row r="51" ht="39.950000000000003" customHeight="1" x14ac:dyDescent="0.25"/>
    <row r="52" ht="39.950000000000003" customHeight="1" x14ac:dyDescent="0.25"/>
    <row r="53" ht="39.950000000000003" customHeight="1" x14ac:dyDescent="0.25"/>
    <row r="54" ht="39.950000000000003" customHeight="1" x14ac:dyDescent="0.25"/>
    <row r="55" ht="39.950000000000003" customHeight="1" x14ac:dyDescent="0.25"/>
    <row r="56" ht="39.950000000000003" customHeight="1" x14ac:dyDescent="0.25"/>
    <row r="57" ht="39.950000000000003" customHeight="1" x14ac:dyDescent="0.25"/>
    <row r="58" ht="39.950000000000003" customHeight="1" x14ac:dyDescent="0.25"/>
    <row r="59" ht="39.950000000000003" customHeight="1" x14ac:dyDescent="0.25"/>
    <row r="60" ht="39.950000000000003" customHeight="1" x14ac:dyDescent="0.25"/>
    <row r="61" ht="39.950000000000003" customHeight="1" x14ac:dyDescent="0.25"/>
    <row r="62" ht="39.950000000000003" customHeight="1" x14ac:dyDescent="0.25"/>
    <row r="63" ht="39.950000000000003" customHeight="1" x14ac:dyDescent="0.25"/>
    <row r="64" ht="39.950000000000003" customHeight="1" x14ac:dyDescent="0.25"/>
    <row r="65" ht="39.950000000000003" customHeight="1" x14ac:dyDescent="0.25"/>
    <row r="66" ht="39.950000000000003" customHeight="1" x14ac:dyDescent="0.25"/>
    <row r="67" ht="39.950000000000003" customHeight="1" x14ac:dyDescent="0.25"/>
    <row r="68" ht="39.950000000000003" customHeight="1" x14ac:dyDescent="0.25"/>
    <row r="69" ht="39.950000000000003" customHeight="1" x14ac:dyDescent="0.25"/>
    <row r="70" ht="39.950000000000003" customHeight="1" x14ac:dyDescent="0.25"/>
    <row r="71" ht="39.950000000000003" customHeight="1" x14ac:dyDescent="0.25"/>
    <row r="72" ht="39.950000000000003" customHeight="1" x14ac:dyDescent="0.25"/>
    <row r="73" ht="39.950000000000003" customHeight="1" x14ac:dyDescent="0.25"/>
    <row r="74" ht="39.950000000000003" customHeight="1" x14ac:dyDescent="0.25"/>
    <row r="75" ht="39.950000000000003" customHeight="1" x14ac:dyDescent="0.25"/>
    <row r="76" ht="39.950000000000003" customHeight="1" x14ac:dyDescent="0.25"/>
    <row r="77" ht="39.950000000000003" customHeight="1" x14ac:dyDescent="0.25"/>
    <row r="78" ht="39.950000000000003" customHeight="1" x14ac:dyDescent="0.25"/>
    <row r="79" ht="39.950000000000003" customHeight="1" x14ac:dyDescent="0.25"/>
    <row r="80" ht="39.950000000000003" customHeight="1" x14ac:dyDescent="0.25"/>
    <row r="81" ht="39.950000000000003" customHeight="1" x14ac:dyDescent="0.25"/>
    <row r="82" ht="39.950000000000003" customHeight="1" x14ac:dyDescent="0.25"/>
    <row r="83" ht="39.950000000000003" customHeight="1" x14ac:dyDescent="0.25"/>
    <row r="84" ht="39.950000000000003" customHeight="1" x14ac:dyDescent="0.25"/>
    <row r="85" ht="39.950000000000003" customHeight="1" x14ac:dyDescent="0.25"/>
    <row r="86" ht="39.950000000000003" customHeight="1" x14ac:dyDescent="0.25"/>
    <row r="87" ht="39.950000000000003" customHeight="1" x14ac:dyDescent="0.25"/>
    <row r="88" ht="39.950000000000003" customHeight="1" x14ac:dyDescent="0.25"/>
    <row r="89" ht="39.950000000000003" customHeight="1" x14ac:dyDescent="0.25"/>
    <row r="90" ht="39.950000000000003" customHeight="1" x14ac:dyDescent="0.25"/>
    <row r="91" ht="39.950000000000003" customHeight="1" x14ac:dyDescent="0.25"/>
    <row r="92" ht="39.950000000000003" customHeight="1" x14ac:dyDescent="0.25"/>
    <row r="93" ht="39.950000000000003" customHeight="1" x14ac:dyDescent="0.25"/>
    <row r="94" ht="39.950000000000003" customHeight="1" x14ac:dyDescent="0.25"/>
    <row r="95" ht="39.950000000000003" customHeight="1" x14ac:dyDescent="0.25"/>
    <row r="96" ht="39.950000000000003" customHeight="1" x14ac:dyDescent="0.25"/>
    <row r="97" ht="39.950000000000003" customHeight="1" x14ac:dyDescent="0.25"/>
    <row r="98" ht="39.950000000000003" customHeight="1" x14ac:dyDescent="0.25"/>
    <row r="99" ht="39.950000000000003" customHeight="1" x14ac:dyDescent="0.25"/>
    <row r="100" ht="39.950000000000003" customHeight="1" x14ac:dyDescent="0.25"/>
    <row r="101" ht="39.950000000000003" customHeight="1" x14ac:dyDescent="0.25"/>
    <row r="102" ht="39.950000000000003" customHeight="1" x14ac:dyDescent="0.25"/>
    <row r="103" ht="39.950000000000003" customHeight="1" x14ac:dyDescent="0.25"/>
    <row r="104" ht="39.950000000000003" customHeight="1" x14ac:dyDescent="0.25"/>
    <row r="105" ht="39.950000000000003" customHeight="1" x14ac:dyDescent="0.25"/>
    <row r="106" ht="39.950000000000003" customHeight="1" x14ac:dyDescent="0.25"/>
    <row r="107" ht="39.950000000000003" customHeight="1" x14ac:dyDescent="0.25"/>
    <row r="108" ht="39.950000000000003" customHeight="1" x14ac:dyDescent="0.25"/>
    <row r="109" ht="39.950000000000003" customHeight="1" x14ac:dyDescent="0.25"/>
    <row r="110" ht="39.950000000000003" customHeight="1" x14ac:dyDescent="0.25"/>
    <row r="111" ht="39.950000000000003" customHeight="1" x14ac:dyDescent="0.25"/>
    <row r="112" ht="39.950000000000003" customHeight="1" x14ac:dyDescent="0.25"/>
    <row r="113" ht="39.950000000000003" customHeight="1" x14ac:dyDescent="0.25"/>
    <row r="114" ht="39.950000000000003" customHeight="1" x14ac:dyDescent="0.25"/>
    <row r="115" ht="39.950000000000003" customHeight="1" x14ac:dyDescent="0.25"/>
    <row r="116" ht="39.950000000000003" customHeight="1" x14ac:dyDescent="0.25"/>
    <row r="117" ht="39.950000000000003" customHeight="1" x14ac:dyDescent="0.25"/>
    <row r="118" ht="39.950000000000003" customHeight="1" x14ac:dyDescent="0.25"/>
    <row r="119" ht="39.950000000000003" customHeight="1" x14ac:dyDescent="0.25"/>
    <row r="120" ht="39.950000000000003" customHeight="1" x14ac:dyDescent="0.25"/>
    <row r="121" ht="39.950000000000003" customHeight="1" x14ac:dyDescent="0.25"/>
    <row r="122" ht="39.950000000000003" customHeight="1" x14ac:dyDescent="0.25"/>
    <row r="123" ht="39.950000000000003" customHeight="1" x14ac:dyDescent="0.25"/>
    <row r="124" ht="39.950000000000003" customHeight="1" x14ac:dyDescent="0.25"/>
    <row r="125" ht="39.950000000000003" customHeight="1" x14ac:dyDescent="0.25"/>
    <row r="126" ht="39.950000000000003" customHeight="1" x14ac:dyDescent="0.25"/>
    <row r="127" ht="39.950000000000003" customHeight="1" x14ac:dyDescent="0.25"/>
    <row r="128" ht="39.950000000000003" customHeight="1" x14ac:dyDescent="0.25"/>
    <row r="129" ht="39.950000000000003" customHeight="1" x14ac:dyDescent="0.25"/>
    <row r="130" ht="39.950000000000003" customHeight="1" x14ac:dyDescent="0.25"/>
    <row r="131" ht="39.950000000000003" customHeight="1" x14ac:dyDescent="0.25"/>
    <row r="132" ht="39.950000000000003" customHeight="1" x14ac:dyDescent="0.25"/>
    <row r="133" ht="39.950000000000003" customHeight="1" x14ac:dyDescent="0.25"/>
    <row r="134" ht="39.950000000000003" customHeight="1" x14ac:dyDescent="0.25"/>
    <row r="135" ht="39.950000000000003" customHeight="1" x14ac:dyDescent="0.25"/>
    <row r="136" ht="39.950000000000003" customHeight="1" x14ac:dyDescent="0.25"/>
    <row r="137" ht="39.950000000000003" customHeight="1" x14ac:dyDescent="0.25"/>
    <row r="138" ht="39.950000000000003" customHeight="1" x14ac:dyDescent="0.25"/>
    <row r="139" ht="39.950000000000003" customHeight="1" x14ac:dyDescent="0.25"/>
    <row r="140" ht="39.950000000000003" customHeight="1" x14ac:dyDescent="0.25"/>
    <row r="141" ht="39.950000000000003" customHeight="1" x14ac:dyDescent="0.25"/>
    <row r="142" ht="39.950000000000003" customHeight="1" x14ac:dyDescent="0.25"/>
    <row r="143" ht="39.950000000000003" customHeight="1" x14ac:dyDescent="0.25"/>
    <row r="144" ht="39.950000000000003" customHeight="1" x14ac:dyDescent="0.25"/>
    <row r="145" ht="39.950000000000003" customHeight="1" x14ac:dyDescent="0.25"/>
    <row r="146" ht="39.950000000000003" customHeight="1" x14ac:dyDescent="0.25"/>
    <row r="147" ht="39.950000000000003" customHeight="1" x14ac:dyDescent="0.25"/>
    <row r="148" ht="39.950000000000003" customHeight="1" x14ac:dyDescent="0.25"/>
    <row r="149" ht="39.950000000000003" customHeight="1" x14ac:dyDescent="0.25"/>
    <row r="150" ht="39.950000000000003" customHeight="1" x14ac:dyDescent="0.25"/>
    <row r="151" ht="39.950000000000003" customHeight="1" x14ac:dyDescent="0.25"/>
    <row r="152" ht="39.950000000000003" customHeight="1" x14ac:dyDescent="0.25"/>
    <row r="153" ht="39.950000000000003" customHeight="1" x14ac:dyDescent="0.25"/>
    <row r="154" ht="39.950000000000003" customHeight="1" x14ac:dyDescent="0.25"/>
    <row r="155" ht="39.950000000000003" customHeight="1" x14ac:dyDescent="0.25"/>
    <row r="156" ht="39.950000000000003" customHeight="1" x14ac:dyDescent="0.25"/>
    <row r="157" ht="39.950000000000003" customHeight="1" x14ac:dyDescent="0.25"/>
    <row r="158" ht="39.950000000000003" customHeight="1" x14ac:dyDescent="0.25"/>
    <row r="159" ht="39.950000000000003" customHeight="1" x14ac:dyDescent="0.25"/>
    <row r="160" ht="39.950000000000003" customHeight="1" x14ac:dyDescent="0.25"/>
    <row r="161" ht="39.950000000000003" customHeight="1" x14ac:dyDescent="0.25"/>
    <row r="162" ht="39.950000000000003" customHeight="1" x14ac:dyDescent="0.25"/>
    <row r="163" ht="39.950000000000003" customHeight="1" x14ac:dyDescent="0.25"/>
    <row r="164" ht="39.950000000000003" customHeight="1" x14ac:dyDescent="0.25"/>
    <row r="165" ht="39.950000000000003" customHeight="1" x14ac:dyDescent="0.25"/>
    <row r="166" ht="39.950000000000003" customHeight="1" x14ac:dyDescent="0.25"/>
    <row r="167" ht="39.950000000000003" customHeight="1" x14ac:dyDescent="0.25"/>
    <row r="168" ht="39.950000000000003" customHeight="1" x14ac:dyDescent="0.25"/>
    <row r="169" ht="39.950000000000003" customHeight="1" x14ac:dyDescent="0.25"/>
    <row r="170" ht="39.950000000000003" customHeight="1" x14ac:dyDescent="0.25"/>
    <row r="171" ht="39.950000000000003" customHeight="1" x14ac:dyDescent="0.25"/>
    <row r="172" ht="39.950000000000003" customHeight="1" x14ac:dyDescent="0.25"/>
    <row r="173" ht="39.950000000000003" customHeight="1" x14ac:dyDescent="0.25"/>
    <row r="174" ht="39.950000000000003" customHeight="1" x14ac:dyDescent="0.25"/>
    <row r="175" ht="39.950000000000003" customHeight="1" x14ac:dyDescent="0.25"/>
    <row r="176" ht="39.950000000000003" customHeight="1" x14ac:dyDescent="0.25"/>
    <row r="177" ht="39.950000000000003" customHeight="1" x14ac:dyDescent="0.25"/>
    <row r="178" ht="39.950000000000003" customHeight="1" x14ac:dyDescent="0.25"/>
    <row r="179" ht="39.950000000000003" customHeight="1" x14ac:dyDescent="0.25"/>
    <row r="180" ht="39.950000000000003" customHeight="1" x14ac:dyDescent="0.25"/>
    <row r="181" ht="39.950000000000003" customHeight="1" x14ac:dyDescent="0.25"/>
    <row r="182" ht="39.950000000000003" customHeight="1" x14ac:dyDescent="0.25"/>
    <row r="183" ht="39.950000000000003" customHeight="1" x14ac:dyDescent="0.25"/>
    <row r="184" ht="39.950000000000003" customHeight="1" x14ac:dyDescent="0.25"/>
    <row r="185" ht="39.950000000000003" customHeight="1" x14ac:dyDescent="0.25"/>
    <row r="186" ht="39.950000000000003" customHeight="1" x14ac:dyDescent="0.25"/>
    <row r="187" ht="39.950000000000003" customHeight="1" x14ac:dyDescent="0.25"/>
    <row r="188" ht="39.950000000000003" customHeight="1" x14ac:dyDescent="0.25"/>
    <row r="189" ht="39.950000000000003" customHeight="1" x14ac:dyDescent="0.25"/>
    <row r="190" ht="39.950000000000003" customHeight="1" x14ac:dyDescent="0.25"/>
    <row r="191" ht="39.950000000000003" customHeight="1" x14ac:dyDescent="0.25"/>
    <row r="192" ht="39.950000000000003" customHeight="1" x14ac:dyDescent="0.25"/>
    <row r="193" ht="39.950000000000003" customHeight="1" x14ac:dyDescent="0.25"/>
    <row r="194" ht="39.950000000000003" customHeight="1" x14ac:dyDescent="0.25"/>
    <row r="195" ht="39.950000000000003" customHeight="1" x14ac:dyDescent="0.25"/>
    <row r="196" ht="39.950000000000003" customHeight="1" x14ac:dyDescent="0.25"/>
    <row r="197" ht="39.950000000000003" customHeight="1" x14ac:dyDescent="0.25"/>
    <row r="198" ht="39.950000000000003" customHeight="1" x14ac:dyDescent="0.25"/>
    <row r="199" ht="39.950000000000003" customHeight="1" x14ac:dyDescent="0.25"/>
    <row r="200" ht="39.950000000000003" customHeight="1" x14ac:dyDescent="0.25"/>
    <row r="201" ht="39.950000000000003" customHeight="1" x14ac:dyDescent="0.25"/>
  </sheetData>
  <pageMargins left="0.7" right="0.7" top="0.75" bottom="0.75" header="0.3" footer="0.3"/>
  <pageSetup paperSize="9" orientation="portrait" horizontalDpi="360" verticalDpi="36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ENERO</vt:lpstr>
      <vt:lpstr>FEBRERO</vt:lpstr>
      <vt:lpstr>MARZO</vt:lpstr>
      <vt:lpstr>ABRIL</vt:lpstr>
      <vt:lpstr>MAYO</vt:lpstr>
      <vt:lpstr>JUNIO</vt:lpstr>
      <vt:lpstr>JULIO</vt:lpstr>
      <vt:lpstr>AGOSTO</vt:lpstr>
      <vt:lpstr>SEPTIEMBRE</vt:lpstr>
      <vt:lpstr>OCTUBRE</vt:lpstr>
      <vt:lpstr>NOVIEMBRE</vt:lpstr>
      <vt:lpstr>DICIEMBRE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2020-01-16T05:23:59Z</dcterms:created>
  <dc:creator>Alvaro Arvizo</dc:creator>
  <cp:lastModifiedBy>LENOVO</cp:lastModifiedBy>
  <dcterms:modified xsi:type="dcterms:W3CDTF">2020-07-27T01:46:19Z</dcterms:modified>
</cp:coreProperties>
</file>