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52627\Google Drive (epicmountain.mtb@gmail.com)\EPIC MOUNTAIN\ADMINISTRACIÓN\SISTEMA DE CONTROL\"/>
    </mc:Choice>
  </mc:AlternateContent>
  <xr:revisionPtr revIDLastSave="0" documentId="13_ncr:1_{2752D5B5-2355-402F-8A7C-6942CBCD86A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VENTARIO GENERAL" sheetId="1" r:id="rId1"/>
    <sheet name="EPIC MOUNTAI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R31" i="2"/>
  <c r="L31" i="2" s="1"/>
  <c r="K31" i="2"/>
  <c r="H31" i="2"/>
  <c r="I31" i="2" s="1"/>
  <c r="F31" i="2"/>
  <c r="T30" i="2"/>
  <c r="U30" i="2" s="1"/>
  <c r="R30" i="2"/>
  <c r="S30" i="2" s="1"/>
  <c r="L30" i="2"/>
  <c r="P30" i="2" s="1"/>
  <c r="K30" i="2"/>
  <c r="I30" i="2"/>
  <c r="S29" i="2"/>
  <c r="R29" i="2"/>
  <c r="L29" i="2" s="1"/>
  <c r="K29" i="2"/>
  <c r="F29" i="2"/>
  <c r="H29" i="2" s="1"/>
  <c r="R28" i="2"/>
  <c r="S28" i="2" s="1"/>
  <c r="L28" i="2"/>
  <c r="P28" i="2" s="1"/>
  <c r="K28" i="2"/>
  <c r="H28" i="2"/>
  <c r="I28" i="2" s="1"/>
  <c r="F28" i="2"/>
  <c r="R27" i="2"/>
  <c r="L27" i="2"/>
  <c r="P27" i="2" s="1"/>
  <c r="Q27" i="2" s="1"/>
  <c r="K27" i="2"/>
  <c r="F27" i="2"/>
  <c r="H27" i="2" s="1"/>
  <c r="R26" i="2"/>
  <c r="K26" i="2"/>
  <c r="F26" i="2"/>
  <c r="H26" i="2" s="1"/>
  <c r="S25" i="2"/>
  <c r="R25" i="2"/>
  <c r="L25" i="2" s="1"/>
  <c r="K25" i="2"/>
  <c r="F25" i="2"/>
  <c r="H25" i="2" s="1"/>
  <c r="R24" i="2"/>
  <c r="S24" i="2" s="1"/>
  <c r="L24" i="2"/>
  <c r="P24" i="2" s="1"/>
  <c r="K24" i="2"/>
  <c r="H24" i="2"/>
  <c r="I24" i="2" s="1"/>
  <c r="F24" i="2"/>
  <c r="T23" i="2"/>
  <c r="U23" i="2" s="1"/>
  <c r="R23" i="2"/>
  <c r="L23" i="2"/>
  <c r="P23" i="2" s="1"/>
  <c r="Q23" i="2" s="1"/>
  <c r="K23" i="2"/>
  <c r="I23" i="2"/>
  <c r="T22" i="2"/>
  <c r="U22" i="2" s="1"/>
  <c r="S22" i="2"/>
  <c r="R22" i="2"/>
  <c r="P22" i="2"/>
  <c r="Q22" i="2" s="1"/>
  <c r="L22" i="2"/>
  <c r="M22" i="2" s="1"/>
  <c r="K22" i="2"/>
  <c r="I22" i="2"/>
  <c r="R21" i="2"/>
  <c r="O21" i="2" s="1"/>
  <c r="L21" i="2"/>
  <c r="P21" i="2" s="1"/>
  <c r="Q21" i="2" s="1"/>
  <c r="K21" i="2"/>
  <c r="F21" i="2"/>
  <c r="H21" i="2" s="1"/>
  <c r="U20" i="2"/>
  <c r="T20" i="2"/>
  <c r="R20" i="2"/>
  <c r="K20" i="2"/>
  <c r="I20" i="2"/>
  <c r="T19" i="2"/>
  <c r="U19" i="2" s="1"/>
  <c r="R19" i="2"/>
  <c r="S19" i="2" s="1"/>
  <c r="L19" i="2"/>
  <c r="P19" i="2" s="1"/>
  <c r="K19" i="2"/>
  <c r="H19" i="2"/>
  <c r="I19" i="2" s="1"/>
  <c r="F19" i="2"/>
  <c r="T18" i="2"/>
  <c r="U18" i="2" s="1"/>
  <c r="R18" i="2"/>
  <c r="L18" i="2"/>
  <c r="P18" i="2" s="1"/>
  <c r="Q18" i="2" s="1"/>
  <c r="K18" i="2"/>
  <c r="I18" i="2"/>
  <c r="T17" i="2"/>
  <c r="U17" i="2" s="1"/>
  <c r="S17" i="2"/>
  <c r="R17" i="2"/>
  <c r="P17" i="2"/>
  <c r="Q17" i="2" s="1"/>
  <c r="L17" i="2"/>
  <c r="M17" i="2" s="1"/>
  <c r="K17" i="2"/>
  <c r="I17" i="2"/>
  <c r="R16" i="2"/>
  <c r="L16" i="2"/>
  <c r="P16" i="2" s="1"/>
  <c r="Q16" i="2" s="1"/>
  <c r="K16" i="2"/>
  <c r="F16" i="2"/>
  <c r="H16" i="2" s="1"/>
  <c r="R15" i="2"/>
  <c r="K15" i="2"/>
  <c r="F15" i="2"/>
  <c r="H15" i="2" s="1"/>
  <c r="T14" i="2"/>
  <c r="U14" i="2" s="1"/>
  <c r="S14" i="2"/>
  <c r="R14" i="2"/>
  <c r="P14" i="2"/>
  <c r="Q14" i="2" s="1"/>
  <c r="L14" i="2"/>
  <c r="M14" i="2" s="1"/>
  <c r="K14" i="2"/>
  <c r="I14" i="2"/>
  <c r="T13" i="2"/>
  <c r="U13" i="2" s="1"/>
  <c r="R13" i="2"/>
  <c r="O13" i="2" s="1"/>
  <c r="L13" i="2"/>
  <c r="P13" i="2" s="1"/>
  <c r="Q13" i="2" s="1"/>
  <c r="K13" i="2"/>
  <c r="I13" i="2"/>
  <c r="S12" i="2"/>
  <c r="R12" i="2"/>
  <c r="P12" i="2"/>
  <c r="Q12" i="2" s="1"/>
  <c r="L12" i="2"/>
  <c r="M12" i="2" s="1"/>
  <c r="K12" i="2"/>
  <c r="F12" i="2"/>
  <c r="H12" i="2" s="1"/>
  <c r="R11" i="2"/>
  <c r="S11" i="2" s="1"/>
  <c r="L11" i="2"/>
  <c r="P11" i="2" s="1"/>
  <c r="K11" i="2"/>
  <c r="H11" i="2"/>
  <c r="I11" i="2" s="1"/>
  <c r="F11" i="2"/>
  <c r="T10" i="2"/>
  <c r="U10" i="2" s="1"/>
  <c r="R10" i="2"/>
  <c r="L10" i="2"/>
  <c r="P10" i="2" s="1"/>
  <c r="Q10" i="2" s="1"/>
  <c r="K10" i="2"/>
  <c r="R9" i="2"/>
  <c r="S9" i="2" s="1"/>
  <c r="K9" i="2"/>
  <c r="I9" i="2"/>
  <c r="H9" i="2"/>
  <c r="T9" i="2" s="1"/>
  <c r="U9" i="2" s="1"/>
  <c r="F9" i="2"/>
  <c r="U8" i="2"/>
  <c r="T8" i="2"/>
  <c r="S8" i="2"/>
  <c r="R8" i="2"/>
  <c r="K8" i="2"/>
  <c r="I8" i="2"/>
  <c r="T7" i="2"/>
  <c r="U7" i="2" s="1"/>
  <c r="S7" i="2"/>
  <c r="R7" i="2"/>
  <c r="L7" i="2"/>
  <c r="M7" i="2" s="1"/>
  <c r="K7" i="2"/>
  <c r="I7" i="2"/>
  <c r="U6" i="2"/>
  <c r="T6" i="2"/>
  <c r="S6" i="2"/>
  <c r="R6" i="2"/>
  <c r="K6" i="2"/>
  <c r="I6" i="2"/>
  <c r="T5" i="2"/>
  <c r="U5" i="2" s="1"/>
  <c r="S5" i="2"/>
  <c r="R5" i="2"/>
  <c r="L5" i="2"/>
  <c r="M5" i="2" s="1"/>
  <c r="K5" i="2"/>
  <c r="I5" i="2"/>
  <c r="U4" i="2"/>
  <c r="T4" i="2"/>
  <c r="S4" i="2"/>
  <c r="R4" i="2"/>
  <c r="K4" i="2"/>
  <c r="I4" i="2"/>
  <c r="T3" i="2"/>
  <c r="U3" i="2" s="1"/>
  <c r="S3" i="2"/>
  <c r="R3" i="2"/>
  <c r="L3" i="2"/>
  <c r="M3" i="2" s="1"/>
  <c r="K3" i="2"/>
  <c r="I3" i="2"/>
  <c r="U2" i="2"/>
  <c r="T2" i="2"/>
  <c r="S2" i="2"/>
  <c r="R2" i="2"/>
  <c r="K2" i="2"/>
  <c r="I2" i="2"/>
  <c r="Q11" i="2" l="1"/>
  <c r="O11" i="2"/>
  <c r="O23" i="2"/>
  <c r="P25" i="2"/>
  <c r="M25" i="2"/>
  <c r="O27" i="2"/>
  <c r="P29" i="2"/>
  <c r="M29" i="2"/>
  <c r="I16" i="2"/>
  <c r="T16" i="2"/>
  <c r="U16" i="2" s="1"/>
  <c r="T12" i="2"/>
  <c r="U12" i="2" s="1"/>
  <c r="I12" i="2"/>
  <c r="O16" i="2"/>
  <c r="Q19" i="2"/>
  <c r="O19" i="2"/>
  <c r="T21" i="2"/>
  <c r="U21" i="2" s="1"/>
  <c r="I21" i="2"/>
  <c r="T25" i="2"/>
  <c r="U25" i="2" s="1"/>
  <c r="I25" i="2"/>
  <c r="O10" i="2"/>
  <c r="T26" i="2"/>
  <c r="U26" i="2" s="1"/>
  <c r="I26" i="2"/>
  <c r="P31" i="2"/>
  <c r="M31" i="2"/>
  <c r="T29" i="2"/>
  <c r="U29" i="2" s="1"/>
  <c r="I29" i="2"/>
  <c r="I15" i="2"/>
  <c r="T15" i="2"/>
  <c r="U15" i="2" s="1"/>
  <c r="O18" i="2"/>
  <c r="Q24" i="2"/>
  <c r="O24" i="2"/>
  <c r="Q28" i="2"/>
  <c r="O28" i="2"/>
  <c r="O30" i="2"/>
  <c r="Q30" i="2"/>
  <c r="T27" i="2"/>
  <c r="U27" i="2" s="1"/>
  <c r="I27" i="2"/>
  <c r="L9" i="2"/>
  <c r="S31" i="2"/>
  <c r="O12" i="2"/>
  <c r="O17" i="2"/>
  <c r="O22" i="2"/>
  <c r="T24" i="2"/>
  <c r="U24" i="2" s="1"/>
  <c r="T28" i="2"/>
  <c r="U28" i="2" s="1"/>
  <c r="T31" i="2"/>
  <c r="U31" i="2" s="1"/>
  <c r="T11" i="2"/>
  <c r="U11" i="2" s="1"/>
  <c r="O14" i="2"/>
  <c r="L2" i="2"/>
  <c r="P3" i="2"/>
  <c r="L4" i="2"/>
  <c r="P5" i="2"/>
  <c r="L6" i="2"/>
  <c r="P7" i="2"/>
  <c r="L8" i="2"/>
  <c r="S10" i="2"/>
  <c r="M11" i="2"/>
  <c r="S13" i="2"/>
  <c r="S16" i="2"/>
  <c r="S18" i="2"/>
  <c r="M19" i="2"/>
  <c r="S21" i="2"/>
  <c r="S23" i="2"/>
  <c r="M24" i="2"/>
  <c r="S27" i="2"/>
  <c r="M28" i="2"/>
  <c r="M10" i="2"/>
  <c r="M13" i="2"/>
  <c r="S15" i="2"/>
  <c r="M16" i="2"/>
  <c r="M18" i="2"/>
  <c r="S20" i="2"/>
  <c r="M21" i="2"/>
  <c r="M23" i="2"/>
  <c r="S26" i="2"/>
  <c r="M27" i="2"/>
  <c r="M30" i="2"/>
  <c r="L15" i="2"/>
  <c r="L20" i="2"/>
  <c r="L26" i="2"/>
  <c r="P2" i="2" l="1"/>
  <c r="Q25" i="2"/>
  <c r="O25" i="2"/>
  <c r="M15" i="2"/>
  <c r="P15" i="2"/>
  <c r="P8" i="2"/>
  <c r="M8" i="2"/>
  <c r="M20" i="2"/>
  <c r="P20" i="2"/>
  <c r="Q7" i="2"/>
  <c r="O7" i="2"/>
  <c r="P9" i="2"/>
  <c r="M9" i="2"/>
  <c r="M26" i="2"/>
  <c r="P26" i="2"/>
  <c r="P6" i="2"/>
  <c r="M6" i="2"/>
  <c r="Q3" i="2"/>
  <c r="O3" i="2"/>
  <c r="Q5" i="2"/>
  <c r="O5" i="2"/>
  <c r="Q31" i="2"/>
  <c r="O31" i="2"/>
  <c r="P4" i="2"/>
  <c r="M4" i="2"/>
  <c r="Q29" i="2"/>
  <c r="O29" i="2"/>
  <c r="Q8" i="2" l="1"/>
  <c r="O8" i="2"/>
  <c r="Q15" i="2"/>
  <c r="O15" i="2"/>
  <c r="Q9" i="2"/>
  <c r="O9" i="2"/>
  <c r="Q20" i="2"/>
  <c r="O20" i="2"/>
  <c r="Q26" i="2"/>
  <c r="O26" i="2"/>
  <c r="Q4" i="2"/>
  <c r="O4" i="2"/>
  <c r="Q6" i="2"/>
  <c r="O6" i="2"/>
  <c r="Q2" i="2"/>
  <c r="O2" i="2"/>
</calcChain>
</file>

<file path=xl/sharedStrings.xml><?xml version="1.0" encoding="utf-8"?>
<sst xmlns="http://schemas.openxmlformats.org/spreadsheetml/2006/main" count="137" uniqueCount="95">
  <si>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</si>
  <si>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</si>
  <si>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</si>
  <si>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</si>
  <si>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</si>
  <si>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</si>
  <si>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</si>
  <si>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</si>
  <si>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</si>
  <si>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</si>
  <si>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</si>
  <si>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</si>
  <si>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</si>
  <si>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</si>
  <si>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</si>
  <si>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</si>
  <si>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</si>
  <si>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</si>
  <si>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</si>
  <si>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</si>
  <si>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</si>
  <si>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</si>
  <si>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</si>
  <si>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</si>
  <si>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</si>
  <si>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</si>
  <si>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</si>
  <si>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</si>
  <si>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</si>
  <si>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GT</t>
  </si>
  <si>
    <t>TALLA 144mm - MUY COMODO - 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</si>
  <si>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</si>
  <si>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</si>
  <si>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</si>
  <si>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</si>
  <si>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</si>
  <si>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</si>
  <si>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</si>
  <si>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RUTA SCHWINN</t>
  </si>
  <si>
    <t xml:space="preserve">TALLA L 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</si>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</sst>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30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9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8" borderId="7" xfId="0" applyBorder="true" applyFill="true" applyFont="true">
      <alignment horizontal="center" vertical="center"/>
    </xf>
    <xf numFmtId="165" fontId="7" fillId="8" borderId="7" xfId="0" applyNumberFormat="true" applyBorder="true" applyFill="true" applyFont="true">
      <alignment horizontal="center" vertical="center"/>
    </xf>
    <xf numFmtId="165" fontId="8" fillId="8" borderId="7" xfId="0" applyNumberFormat="true" applyBorder="true" applyFill="true" applyFont="true">
      <alignment horizontal="center" vertical="center"/>
    </xf>
    <xf numFmtId="165" fontId="9" fillId="8" borderId="7" xfId="0" applyNumberFormat="true" applyBorder="true" applyFill="true" applyFont="true">
      <alignment horizontal="center" vertical="center"/>
    </xf>
    <xf numFmtId="165" fontId="10" fillId="8" borderId="7" xfId="0" applyNumberFormat="true" applyBorder="true" applyFill="true" applyFont="true">
      <alignment horizontal="center" vertical="center"/>
    </xf>
    <xf numFmtId="165" fontId="11" fillId="8" borderId="7" xfId="0" applyNumberFormat="true" applyBorder="true" applyFill="true" applyFont="true">
      <alignment horizontal="center" vertical="center"/>
    </xf>
    <xf numFmtId="165" fontId="12" fillId="8" borderId="7" xfId="0" applyNumberFormat="true" applyBorder="true" applyFill="true" applyFont="true">
      <alignment horizontal="center" vertical="center"/>
    </xf>
    <xf numFmtId="165" fontId="13" fillId="8" borderId="7" xfId="0" applyNumberFormat="true" applyBorder="true" applyFill="true" applyFont="true">
      <alignment horizontal="center" vertical="center"/>
    </xf>
    <xf numFmtId="0" fontId="14" fillId="8" borderId="7" xfId="0" applyBorder="true" applyFill="true" applyFont="true">
      <alignment horizontal="center" vertical="center"/>
    </xf>
    <xf numFmtId="165" fontId="15" fillId="8" borderId="7" xfId="0" applyNumberFormat="true" applyBorder="true" applyFill="true" applyFont="true">
      <alignment horizontal="center" vertical="center"/>
    </xf>
    <xf numFmtId="165" fontId="16" fillId="8" borderId="7" xfId="0" applyNumberFormat="true" applyBorder="true" applyFill="true" applyFont="true">
      <alignment horizontal="center" vertical="center"/>
    </xf>
    <xf numFmtId="165" fontId="17" fillId="8" borderId="7" xfId="0" applyNumberFormat="true" applyBorder="true" applyFill="true" applyFont="true">
      <alignment horizontal="center" vertical="center"/>
    </xf>
    <xf numFmtId="165" fontId="18" fillId="8" borderId="7" xfId="0" applyNumberFormat="true" applyBorder="true" applyFill="true" applyFont="true">
      <alignment horizontal="center" vertical="center"/>
    </xf>
    <xf numFmtId="165" fontId="19" fillId="8" borderId="7" xfId="0" applyNumberFormat="true" applyBorder="true" applyFill="true" applyFont="true">
      <alignment horizontal="center" vertical="center"/>
    </xf>
    <xf numFmtId="165" fontId="20" fillId="8" borderId="7" xfId="0" applyNumberFormat="true" applyBorder="true" applyFill="true" applyFont="true">
      <alignment horizontal="center" vertical="center"/>
    </xf>
    <xf numFmtId="165" fontId="21" fillId="8" borderId="7" xfId="0" applyNumberFormat="true" applyBorder="true" applyFill="true" applyFont="true">
      <alignment horizontal="center" vertical="center"/>
    </xf>
    <xf numFmtId="0" fontId="22" fillId="8" borderId="7" xfId="0" applyBorder="true" applyFill="true" applyFont="true">
      <alignment horizontal="center" vertical="center"/>
    </xf>
    <xf numFmtId="165" fontId="23" fillId="8" borderId="7" xfId="0" applyNumberFormat="true" applyBorder="true" applyFill="true" applyFont="true">
      <alignment horizontal="center" vertical="center"/>
    </xf>
    <xf numFmtId="165" fontId="24" fillId="8" borderId="7" xfId="0" applyNumberFormat="true" applyBorder="true" applyFill="true" applyFont="true">
      <alignment horizontal="center" vertical="center"/>
    </xf>
    <xf numFmtId="165" fontId="25" fillId="8" borderId="7" xfId="0" applyNumberFormat="true" applyBorder="true" applyFill="true" applyFont="true">
      <alignment horizontal="center" vertical="center"/>
    </xf>
    <xf numFmtId="165" fontId="26" fillId="8" borderId="7" xfId="0" applyNumberFormat="true" applyBorder="true" applyFill="true" applyFont="true">
      <alignment horizontal="center" vertical="center"/>
    </xf>
    <xf numFmtId="165" fontId="27" fillId="8" borderId="7" xfId="0" applyNumberFormat="true" applyBorder="true" applyFill="true" applyFont="true">
      <alignment horizontal="center" vertical="center"/>
    </xf>
    <xf numFmtId="165" fontId="28" fillId="8" borderId="7" xfId="0" applyNumberFormat="true" applyBorder="true" applyFill="true" applyFont="true">
      <alignment horizontal="center" vertical="center"/>
    </xf>
    <xf numFmtId="165" fontId="29" fillId="8" borderId="7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06"/>
  <sheetViews>
    <sheetView tabSelected="1" zoomScale="70" zoomScaleNormal="70" workbookViewId="0">
      <pane xSplit="1" ySplit="1" topLeftCell="F27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baseColWidth="10" defaultColWidth="14.42578125" defaultRowHeight="15" customHeight="1" x14ac:dyDescent="0.25"/>
  <cols>
    <col min="1" max="2" customWidth="true" width="40.7109375" collapsed="true"/>
    <col min="3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6" t="s">
        <v>93</v>
      </c>
      <c r="O1" s="26" t="s">
        <v>94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9.75" customHeight="1" x14ac:dyDescent="0.25">
      <c r="A2" s="25" t="s">
        <v>27</v>
      </c>
      <c r="B2" s="7" t="s">
        <v>58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>
        <f t="shared" ref="I2:I9" si="0">H2*G2</f>
        <v>200</v>
      </c>
      <c r="J2" s="10">
        <v>200</v>
      </c>
      <c r="K2" s="10">
        <f t="shared" ref="K2:K30" si="1">J2*G2</f>
        <v>200</v>
      </c>
      <c r="L2" s="10">
        <f t="shared" ref="L2:L30" si="2">J2+R2</f>
        <v>232</v>
      </c>
      <c r="M2" s="10">
        <f>L2*G2</f>
        <v>232</v>
      </c>
      <c r="N2" s="10">
        <f>IF(J2*1.17653&lt;499,J2*1.17653+5,J2*1.17653)</f>
        <v>240.30600000000001</v>
      </c>
      <c r="O2" s="10">
        <f t="shared" ref="O2:O30" si="3">N2*G2</f>
        <v>240.30600000000001</v>
      </c>
      <c r="P2" s="10">
        <f t="shared" ref="P2:P30" si="4">(L2*0.15)+5</f>
        <v>39.799999999999997</v>
      </c>
      <c r="Q2" s="10">
        <f t="shared" ref="Q2:Q30" si="5">P2*G2</f>
        <v>39.799999999999997</v>
      </c>
      <c r="R2" s="10">
        <f t="shared" ref="R2:R30" si="6">J2*0.16</f>
        <v>32</v>
      </c>
      <c r="S2" s="10">
        <f t="shared" ref="S2:S30" si="7">R2*G2</f>
        <v>32</v>
      </c>
      <c r="T2" s="10">
        <f t="shared" ref="T2:T30" si="8">J2-H2</f>
        <v>0</v>
      </c>
      <c r="U2" s="10">
        <f t="shared" ref="U2:U30" si="9">T2*G2</f>
        <v>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9.75" customHeight="1" x14ac:dyDescent="0.25">
      <c r="A3" s="12" t="s">
        <v>29</v>
      </c>
      <c r="B3" s="7" t="s">
        <v>30</v>
      </c>
      <c r="C3" s="8">
        <v>43939</v>
      </c>
      <c r="D3" s="9" t="s">
        <v>28</v>
      </c>
      <c r="E3" s="9"/>
      <c r="F3" s="9"/>
      <c r="G3" s="9">
        <v>1</v>
      </c>
      <c r="H3" s="10">
        <v>380</v>
      </c>
      <c r="I3" s="10">
        <f t="shared" si="0"/>
        <v>380</v>
      </c>
      <c r="J3" s="10">
        <v>380</v>
      </c>
      <c r="K3" s="10">
        <f t="shared" si="1"/>
        <v>380</v>
      </c>
      <c r="L3" s="10">
        <f t="shared" si="2"/>
        <v>440.8</v>
      </c>
      <c r="M3" s="10">
        <f t="shared" ref="M3:M30" si="10">L3*G3</f>
        <v>440.8</v>
      </c>
      <c r="N3" s="10">
        <f t="shared" ref="N3:N30" si="11">IF(J3*1.17653&lt;499,J3*1.17653+5,J3*1.17653)</f>
        <v>452.08140000000003</v>
      </c>
      <c r="O3" s="10">
        <f t="shared" si="3"/>
        <v>452.08140000000003</v>
      </c>
      <c r="P3" s="10">
        <f t="shared" si="4"/>
        <v>71.12</v>
      </c>
      <c r="Q3" s="10">
        <f t="shared" si="5"/>
        <v>71.12</v>
      </c>
      <c r="R3" s="10">
        <f t="shared" si="6"/>
        <v>60.800000000000004</v>
      </c>
      <c r="S3" s="10">
        <f t="shared" si="7"/>
        <v>60.800000000000004</v>
      </c>
      <c r="T3" s="10">
        <f t="shared" si="8"/>
        <v>0</v>
      </c>
      <c r="U3" s="10">
        <f t="shared" si="9"/>
        <v>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9.75" customHeight="1" x14ac:dyDescent="0.25">
      <c r="A4" s="12" t="s">
        <v>31</v>
      </c>
      <c r="B4" s="7" t="s">
        <v>32</v>
      </c>
      <c r="C4" s="8">
        <v>43840</v>
      </c>
      <c r="D4" s="9" t="s">
        <v>33</v>
      </c>
      <c r="E4" s="9"/>
      <c r="F4" s="9"/>
      <c r="G4" s="9">
        <v>1</v>
      </c>
      <c r="H4" s="10">
        <v>280</v>
      </c>
      <c r="I4" s="10">
        <f t="shared" si="0"/>
        <v>280</v>
      </c>
      <c r="J4" s="10">
        <v>280</v>
      </c>
      <c r="K4" s="10">
        <f t="shared" si="1"/>
        <v>280</v>
      </c>
      <c r="L4" s="10">
        <f t="shared" si="2"/>
        <v>324.8</v>
      </c>
      <c r="M4" s="10">
        <f t="shared" si="10"/>
        <v>324.8</v>
      </c>
      <c r="N4" s="10">
        <f t="shared" si="11"/>
        <v>334.42840000000001</v>
      </c>
      <c r="O4" s="10">
        <f t="shared" si="3"/>
        <v>334.42840000000001</v>
      </c>
      <c r="P4" s="10">
        <f t="shared" si="4"/>
        <v>53.72</v>
      </c>
      <c r="Q4" s="10">
        <f t="shared" si="5"/>
        <v>53.72</v>
      </c>
      <c r="R4" s="10">
        <f t="shared" si="6"/>
        <v>44.800000000000004</v>
      </c>
      <c r="S4" s="10">
        <f t="shared" si="7"/>
        <v>44.800000000000004</v>
      </c>
      <c r="T4" s="10">
        <f t="shared" si="8"/>
        <v>0</v>
      </c>
      <c r="U4" s="10">
        <f t="shared" si="9"/>
        <v>0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9.75" customHeight="1" x14ac:dyDescent="0.25">
      <c r="A5" s="12" t="s">
        <v>34</v>
      </c>
      <c r="B5" s="7" t="s">
        <v>35</v>
      </c>
      <c r="C5" s="8">
        <v>43846</v>
      </c>
      <c r="D5" s="9" t="s">
        <v>33</v>
      </c>
      <c r="E5" s="9"/>
      <c r="F5" s="9"/>
      <c r="G5" s="9">
        <v>1</v>
      </c>
      <c r="H5" s="10">
        <v>4111.59</v>
      </c>
      <c r="I5" s="10">
        <f t="shared" si="0"/>
        <v>4111.59</v>
      </c>
      <c r="J5" s="10">
        <v>5600</v>
      </c>
      <c r="K5" s="10">
        <f t="shared" si="1"/>
        <v>5600</v>
      </c>
      <c r="L5" s="10">
        <f t="shared" si="2"/>
        <v>6496</v>
      </c>
      <c r="M5" s="10">
        <f t="shared" si="10"/>
        <v>6496</v>
      </c>
      <c r="N5" s="10">
        <f t="shared" si="11"/>
        <v>6588.5680000000002</v>
      </c>
      <c r="O5" s="10">
        <f t="shared" si="3"/>
        <v>6588.5680000000002</v>
      </c>
      <c r="P5" s="10">
        <f t="shared" si="4"/>
        <v>979.4</v>
      </c>
      <c r="Q5" s="10">
        <f t="shared" si="5"/>
        <v>979.4</v>
      </c>
      <c r="R5" s="10">
        <f t="shared" si="6"/>
        <v>896</v>
      </c>
      <c r="S5" s="10">
        <f t="shared" si="7"/>
        <v>896</v>
      </c>
      <c r="T5" s="10">
        <f t="shared" si="8"/>
        <v>1488.4099999999999</v>
      </c>
      <c r="U5" s="10">
        <f t="shared" si="9"/>
        <v>1488.4099999999999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9.75" customHeight="1" x14ac:dyDescent="0.25">
      <c r="A6" s="12" t="s">
        <v>36</v>
      </c>
      <c r="B6" s="7" t="s">
        <v>37</v>
      </c>
      <c r="C6" s="8">
        <v>43902</v>
      </c>
      <c r="D6" s="9" t="s">
        <v>33</v>
      </c>
      <c r="E6" s="9"/>
      <c r="F6" s="9"/>
      <c r="G6" s="9">
        <v>1</v>
      </c>
      <c r="H6" s="10">
        <v>10508</v>
      </c>
      <c r="I6" s="10">
        <f t="shared" si="0"/>
        <v>10508</v>
      </c>
      <c r="J6" s="10">
        <v>13000</v>
      </c>
      <c r="K6" s="10">
        <f t="shared" si="1"/>
        <v>13000</v>
      </c>
      <c r="L6" s="10">
        <f t="shared" si="2"/>
        <v>15080</v>
      </c>
      <c r="M6" s="10">
        <f t="shared" si="10"/>
        <v>15080</v>
      </c>
      <c r="N6" s="10">
        <f t="shared" si="11"/>
        <v>15294.890000000001</v>
      </c>
      <c r="O6" s="10">
        <f t="shared" si="3"/>
        <v>15294.890000000001</v>
      </c>
      <c r="P6" s="10">
        <f t="shared" si="4"/>
        <v>2267</v>
      </c>
      <c r="Q6" s="10">
        <f t="shared" si="5"/>
        <v>2267</v>
      </c>
      <c r="R6" s="10">
        <f t="shared" si="6"/>
        <v>2080</v>
      </c>
      <c r="S6" s="10">
        <f t="shared" si="7"/>
        <v>2080</v>
      </c>
      <c r="T6" s="10">
        <f t="shared" si="8"/>
        <v>2492</v>
      </c>
      <c r="U6" s="10">
        <f t="shared" si="9"/>
        <v>2492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9.75" customHeight="1" x14ac:dyDescent="0.25">
      <c r="A7" s="13" t="s">
        <v>38</v>
      </c>
      <c r="B7" s="14" t="s">
        <v>39</v>
      </c>
      <c r="C7" s="15">
        <v>43984</v>
      </c>
      <c r="D7" s="16" t="s">
        <v>28</v>
      </c>
      <c r="E7" s="16"/>
      <c r="F7" s="16"/>
      <c r="G7" s="16">
        <v>1</v>
      </c>
      <c r="H7" s="10">
        <v>5990</v>
      </c>
      <c r="I7" s="10">
        <f t="shared" si="0"/>
        <v>5990</v>
      </c>
      <c r="J7" s="10">
        <v>15000</v>
      </c>
      <c r="K7" s="10">
        <f t="shared" si="1"/>
        <v>15000</v>
      </c>
      <c r="L7" s="10">
        <f t="shared" si="2"/>
        <v>17400</v>
      </c>
      <c r="M7" s="10">
        <f t="shared" si="10"/>
        <v>17400</v>
      </c>
      <c r="N7" s="10">
        <f t="shared" si="11"/>
        <v>17647.95</v>
      </c>
      <c r="O7" s="10">
        <f t="shared" si="3"/>
        <v>17647.95</v>
      </c>
      <c r="P7" s="10">
        <f t="shared" si="4"/>
        <v>2615</v>
      </c>
      <c r="Q7" s="10">
        <f t="shared" si="5"/>
        <v>2615</v>
      </c>
      <c r="R7" s="10">
        <f t="shared" si="6"/>
        <v>2400</v>
      </c>
      <c r="S7" s="10">
        <f t="shared" si="7"/>
        <v>2400</v>
      </c>
      <c r="T7" s="10">
        <f t="shared" si="8"/>
        <v>9010</v>
      </c>
      <c r="U7" s="10">
        <f t="shared" si="9"/>
        <v>9010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9.75" customHeight="1" x14ac:dyDescent="0.25">
      <c r="A8" s="12" t="s">
        <v>40</v>
      </c>
      <c r="B8" s="7" t="s">
        <v>41</v>
      </c>
      <c r="C8" s="8">
        <v>43837</v>
      </c>
      <c r="D8" s="9" t="s">
        <v>42</v>
      </c>
      <c r="E8" s="9"/>
      <c r="F8" s="9"/>
      <c r="G8" s="9">
        <v>61</v>
      </c>
      <c r="H8" s="10">
        <v>27</v>
      </c>
      <c r="I8" s="10">
        <f t="shared" si="0"/>
        <v>1647</v>
      </c>
      <c r="J8" s="10">
        <v>60</v>
      </c>
      <c r="K8" s="10">
        <f t="shared" si="1"/>
        <v>3660</v>
      </c>
      <c r="L8" s="10">
        <f t="shared" si="2"/>
        <v>69.599999999999994</v>
      </c>
      <c r="M8" s="10">
        <f t="shared" si="10"/>
        <v>4245.5999999999995</v>
      </c>
      <c r="N8" s="10">
        <f t="shared" si="11"/>
        <v>75.591800000000006</v>
      </c>
      <c r="O8" s="10">
        <f t="shared" si="3"/>
        <v>4611.0998</v>
      </c>
      <c r="P8" s="10">
        <f t="shared" si="4"/>
        <v>15.44</v>
      </c>
      <c r="Q8" s="10">
        <f t="shared" si="5"/>
        <v>941.83999999999992</v>
      </c>
      <c r="R8" s="10">
        <f t="shared" si="6"/>
        <v>9.6</v>
      </c>
      <c r="S8" s="10">
        <f t="shared" si="7"/>
        <v>585.6</v>
      </c>
      <c r="T8" s="10">
        <f t="shared" si="8"/>
        <v>33</v>
      </c>
      <c r="U8" s="10">
        <f t="shared" si="9"/>
        <v>2013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9.75" customHeight="1" x14ac:dyDescent="0.25">
      <c r="A9" s="12" t="s">
        <v>43</v>
      </c>
      <c r="B9" s="7" t="s">
        <v>44</v>
      </c>
      <c r="C9" s="8">
        <v>43853</v>
      </c>
      <c r="D9" s="9" t="s">
        <v>33</v>
      </c>
      <c r="E9" s="9" t="s">
        <v>45</v>
      </c>
      <c r="F9" s="9">
        <f>22950/18500</f>
        <v>1.2405405405405405</v>
      </c>
      <c r="G9" s="9">
        <v>1</v>
      </c>
      <c r="H9" s="10">
        <f>J9/F9</f>
        <v>1209.1503267973856</v>
      </c>
      <c r="I9" s="10">
        <f t="shared" si="0"/>
        <v>1209.1503267973856</v>
      </c>
      <c r="J9" s="10">
        <v>1500</v>
      </c>
      <c r="K9" s="10">
        <f t="shared" si="1"/>
        <v>1500</v>
      </c>
      <c r="L9" s="10">
        <f t="shared" si="2"/>
        <v>1740</v>
      </c>
      <c r="M9" s="10">
        <f t="shared" si="10"/>
        <v>1740</v>
      </c>
      <c r="N9" s="10">
        <f t="shared" si="11"/>
        <v>1764.7950000000001</v>
      </c>
      <c r="O9" s="10">
        <f t="shared" si="3"/>
        <v>1764.7950000000001</v>
      </c>
      <c r="P9" s="10">
        <f t="shared" si="4"/>
        <v>266</v>
      </c>
      <c r="Q9" s="10">
        <f t="shared" si="5"/>
        <v>266</v>
      </c>
      <c r="R9" s="10">
        <f t="shared" si="6"/>
        <v>240</v>
      </c>
      <c r="S9" s="10">
        <f t="shared" si="7"/>
        <v>240</v>
      </c>
      <c r="T9" s="10">
        <f t="shared" si="8"/>
        <v>290.84967320261444</v>
      </c>
      <c r="U9" s="10">
        <f t="shared" si="9"/>
        <v>290.84967320261444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9.75" customHeight="1" x14ac:dyDescent="0.25">
      <c r="A10" s="12" t="s">
        <v>46</v>
      </c>
      <c r="B10" s="7" t="s">
        <v>47</v>
      </c>
      <c r="C10" s="8">
        <v>44018</v>
      </c>
      <c r="D10" s="9" t="s">
        <v>33</v>
      </c>
      <c r="E10" s="9"/>
      <c r="F10" s="9"/>
      <c r="G10" s="9">
        <v>1</v>
      </c>
      <c r="H10" s="10">
        <v>300</v>
      </c>
      <c r="I10" s="10">
        <v>300</v>
      </c>
      <c r="J10" s="10">
        <v>300</v>
      </c>
      <c r="K10" s="10">
        <f t="shared" si="1"/>
        <v>300</v>
      </c>
      <c r="L10" s="10">
        <f t="shared" si="2"/>
        <v>348</v>
      </c>
      <c r="M10" s="10">
        <f t="shared" si="10"/>
        <v>348</v>
      </c>
      <c r="N10" s="10">
        <f t="shared" si="11"/>
        <v>357.959</v>
      </c>
      <c r="O10" s="10">
        <f t="shared" si="3"/>
        <v>357.959</v>
      </c>
      <c r="P10" s="10">
        <f t="shared" si="4"/>
        <v>57.199999999999996</v>
      </c>
      <c r="Q10" s="10">
        <f t="shared" si="5"/>
        <v>57.199999999999996</v>
      </c>
      <c r="R10" s="10">
        <f t="shared" si="6"/>
        <v>48</v>
      </c>
      <c r="S10" s="10">
        <f t="shared" si="7"/>
        <v>48</v>
      </c>
      <c r="T10" s="10">
        <f t="shared" si="8"/>
        <v>0</v>
      </c>
      <c r="U10" s="10">
        <f t="shared" si="9"/>
        <v>0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9.75" customHeight="1" x14ac:dyDescent="0.25">
      <c r="A11" s="12" t="s">
        <v>48</v>
      </c>
      <c r="B11" s="7" t="s">
        <v>49</v>
      </c>
      <c r="C11" s="8">
        <v>43853</v>
      </c>
      <c r="D11" s="9" t="s">
        <v>33</v>
      </c>
      <c r="E11" s="9" t="s">
        <v>45</v>
      </c>
      <c r="F11" s="9">
        <f>22950/18500</f>
        <v>1.2405405405405405</v>
      </c>
      <c r="G11" s="9">
        <v>1</v>
      </c>
      <c r="H11" s="10">
        <f t="shared" ref="H11:H12" si="12">J11/F11</f>
        <v>322.44008714596953</v>
      </c>
      <c r="I11" s="10">
        <f t="shared" ref="I11:I30" si="13">H11*G11</f>
        <v>322.44008714596953</v>
      </c>
      <c r="J11" s="10">
        <v>400</v>
      </c>
      <c r="K11" s="10">
        <f t="shared" si="1"/>
        <v>400</v>
      </c>
      <c r="L11" s="10">
        <f t="shared" si="2"/>
        <v>464</v>
      </c>
      <c r="M11" s="10">
        <f t="shared" si="10"/>
        <v>464</v>
      </c>
      <c r="N11" s="10">
        <f t="shared" si="11"/>
        <v>475.61200000000002</v>
      </c>
      <c r="O11" s="10">
        <f t="shared" si="3"/>
        <v>475.61200000000002</v>
      </c>
      <c r="P11" s="10">
        <f t="shared" si="4"/>
        <v>74.599999999999994</v>
      </c>
      <c r="Q11" s="10">
        <f t="shared" si="5"/>
        <v>74.599999999999994</v>
      </c>
      <c r="R11" s="10">
        <f t="shared" si="6"/>
        <v>64</v>
      </c>
      <c r="S11" s="10">
        <f t="shared" si="7"/>
        <v>64</v>
      </c>
      <c r="T11" s="10">
        <f t="shared" si="8"/>
        <v>77.559912854030472</v>
      </c>
      <c r="U11" s="10">
        <f t="shared" si="9"/>
        <v>77.559912854030472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9.75" customHeight="1" x14ac:dyDescent="0.25">
      <c r="A12" s="12" t="s">
        <v>50</v>
      </c>
      <c r="B12" s="7" t="s">
        <v>51</v>
      </c>
      <c r="C12" s="8">
        <v>43837</v>
      </c>
      <c r="D12" s="9" t="s">
        <v>33</v>
      </c>
      <c r="E12" s="9" t="s">
        <v>52</v>
      </c>
      <c r="F12" s="9">
        <f>14600/7500</f>
        <v>1.9466666666666668</v>
      </c>
      <c r="G12" s="9">
        <v>1</v>
      </c>
      <c r="H12" s="10">
        <f t="shared" si="12"/>
        <v>179.79452054794518</v>
      </c>
      <c r="I12" s="10">
        <f t="shared" si="13"/>
        <v>179.79452054794518</v>
      </c>
      <c r="J12" s="10">
        <v>350</v>
      </c>
      <c r="K12" s="10">
        <f t="shared" si="1"/>
        <v>350</v>
      </c>
      <c r="L12" s="10">
        <f t="shared" si="2"/>
        <v>406</v>
      </c>
      <c r="M12" s="10">
        <f t="shared" si="10"/>
        <v>406</v>
      </c>
      <c r="N12" s="10">
        <f t="shared" si="11"/>
        <v>416.78550000000001</v>
      </c>
      <c r="O12" s="10">
        <f t="shared" si="3"/>
        <v>416.78550000000001</v>
      </c>
      <c r="P12" s="10">
        <f t="shared" si="4"/>
        <v>65.900000000000006</v>
      </c>
      <c r="Q12" s="10">
        <f t="shared" si="5"/>
        <v>65.900000000000006</v>
      </c>
      <c r="R12" s="10">
        <f t="shared" si="6"/>
        <v>56</v>
      </c>
      <c r="S12" s="10">
        <f t="shared" si="7"/>
        <v>56</v>
      </c>
      <c r="T12" s="10">
        <f t="shared" si="8"/>
        <v>170.20547945205482</v>
      </c>
      <c r="U12" s="10">
        <f t="shared" si="9"/>
        <v>170.20547945205482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9.75" customHeight="1" x14ac:dyDescent="0.25">
      <c r="A13" s="12" t="s">
        <v>53</v>
      </c>
      <c r="B13" s="7" t="s">
        <v>54</v>
      </c>
      <c r="C13" s="8">
        <v>43840</v>
      </c>
      <c r="D13" s="9" t="s">
        <v>33</v>
      </c>
      <c r="E13" s="9"/>
      <c r="F13" s="9"/>
      <c r="G13" s="9">
        <v>1</v>
      </c>
      <c r="H13" s="10">
        <v>450</v>
      </c>
      <c r="I13" s="10">
        <f t="shared" si="13"/>
        <v>450</v>
      </c>
      <c r="J13" s="10">
        <v>450</v>
      </c>
      <c r="K13" s="10">
        <f t="shared" si="1"/>
        <v>450</v>
      </c>
      <c r="L13" s="10">
        <f t="shared" si="2"/>
        <v>522</v>
      </c>
      <c r="M13" s="10">
        <f t="shared" si="10"/>
        <v>522</v>
      </c>
      <c r="N13" s="10">
        <f t="shared" si="11"/>
        <v>529.43850000000009</v>
      </c>
      <c r="O13" s="10">
        <f t="shared" si="3"/>
        <v>529.43850000000009</v>
      </c>
      <c r="P13" s="10">
        <f t="shared" si="4"/>
        <v>83.3</v>
      </c>
      <c r="Q13" s="10">
        <f t="shared" si="5"/>
        <v>83.3</v>
      </c>
      <c r="R13" s="10">
        <f t="shared" si="6"/>
        <v>72</v>
      </c>
      <c r="S13" s="10">
        <f t="shared" si="7"/>
        <v>72</v>
      </c>
      <c r="T13" s="10">
        <f t="shared" si="8"/>
        <v>0</v>
      </c>
      <c r="U13" s="10">
        <f t="shared" si="9"/>
        <v>0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9.75" customHeight="1" x14ac:dyDescent="0.25">
      <c r="A14" s="12" t="s">
        <v>55</v>
      </c>
      <c r="B14" s="7" t="s">
        <v>56</v>
      </c>
      <c r="C14" s="8">
        <v>43847</v>
      </c>
      <c r="D14" s="9" t="s">
        <v>42</v>
      </c>
      <c r="E14" s="9"/>
      <c r="F14" s="9"/>
      <c r="G14" t="n" s="43">
        <v>190.0</v>
      </c>
      <c r="H14" s="10">
        <v>14.96</v>
      </c>
      <c r="I14" t="n" s="44">
        <v>2842.4</v>
      </c>
      <c r="J14" s="10">
        <v>30</v>
      </c>
      <c r="K14" t="n" s="45">
        <v>5700.0</v>
      </c>
      <c r="L14" s="10">
        <f t="shared" si="2"/>
        <v>34.799999999999997</v>
      </c>
      <c r="M14" t="n" s="46">
        <v>6611.999999999999</v>
      </c>
      <c r="N14" s="10">
        <f t="shared" si="11"/>
        <v>40.295900000000003</v>
      </c>
      <c r="O14" t="n" s="49">
        <v>7656.2210000000005</v>
      </c>
      <c r="P14" s="10">
        <f t="shared" si="4"/>
        <v>10.219999999999999</v>
      </c>
      <c r="Q14" t="n" s="47">
        <v>1941.7999999999997</v>
      </c>
      <c r="R14" s="10">
        <f t="shared" si="6"/>
        <v>4.8</v>
      </c>
      <c r="S14" t="n" s="48">
        <v>912.0</v>
      </c>
      <c r="T14" s="10">
        <f t="shared" si="8"/>
        <v>15.04</v>
      </c>
      <c r="U14" t="n" s="50">
        <v>2857.6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9.75" customHeight="1" x14ac:dyDescent="0.25">
      <c r="A15" s="12" t="s">
        <v>57</v>
      </c>
      <c r="B15" s="7" t="s">
        <v>58</v>
      </c>
      <c r="C15" s="8">
        <v>43837</v>
      </c>
      <c r="D15" s="9" t="s">
        <v>33</v>
      </c>
      <c r="E15" s="9" t="s">
        <v>52</v>
      </c>
      <c r="F15" s="9">
        <f t="shared" ref="F15:F16" si="14">14600/7500</f>
        <v>1.9466666666666668</v>
      </c>
      <c r="G15" s="9">
        <v>1</v>
      </c>
      <c r="H15" s="10">
        <f t="shared" ref="H15:H16" si="15">J15/F15</f>
        <v>256.84931506849313</v>
      </c>
      <c r="I15" s="10">
        <f t="shared" si="13"/>
        <v>256.84931506849313</v>
      </c>
      <c r="J15" s="10">
        <v>500</v>
      </c>
      <c r="K15" s="10">
        <f t="shared" si="1"/>
        <v>500</v>
      </c>
      <c r="L15" s="10">
        <f t="shared" si="2"/>
        <v>580</v>
      </c>
      <c r="M15" s="10">
        <f t="shared" si="10"/>
        <v>580</v>
      </c>
      <c r="N15" s="10">
        <f t="shared" si="11"/>
        <v>588.26499999999999</v>
      </c>
      <c r="O15" s="10">
        <f t="shared" si="3"/>
        <v>588.26499999999999</v>
      </c>
      <c r="P15" s="10">
        <f t="shared" si="4"/>
        <v>92</v>
      </c>
      <c r="Q15" s="10">
        <f t="shared" si="5"/>
        <v>92</v>
      </c>
      <c r="R15" s="10">
        <f t="shared" si="6"/>
        <v>80</v>
      </c>
      <c r="S15" s="10">
        <f t="shared" si="7"/>
        <v>80</v>
      </c>
      <c r="T15" s="10">
        <f t="shared" si="8"/>
        <v>243.15068493150687</v>
      </c>
      <c r="U15" s="10">
        <f t="shared" si="9"/>
        <v>243.15068493150687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9.75" customHeight="1" x14ac:dyDescent="0.25">
      <c r="A16" s="12" t="s">
        <v>59</v>
      </c>
      <c r="B16" s="7" t="s">
        <v>60</v>
      </c>
      <c r="C16" s="8">
        <v>43837</v>
      </c>
      <c r="D16" s="9" t="s">
        <v>33</v>
      </c>
      <c r="E16" s="9" t="s">
        <v>52</v>
      </c>
      <c r="F16" s="9">
        <f t="shared" si="14"/>
        <v>1.9466666666666668</v>
      </c>
      <c r="G16" s="9">
        <v>1</v>
      </c>
      <c r="H16" s="10">
        <f t="shared" si="15"/>
        <v>77.054794520547944</v>
      </c>
      <c r="I16" s="10">
        <f t="shared" si="13"/>
        <v>77.054794520547944</v>
      </c>
      <c r="J16" s="10">
        <v>150</v>
      </c>
      <c r="K16" s="10">
        <f t="shared" si="1"/>
        <v>150</v>
      </c>
      <c r="L16" s="10">
        <f t="shared" si="2"/>
        <v>174</v>
      </c>
      <c r="M16" s="10">
        <f t="shared" si="10"/>
        <v>174</v>
      </c>
      <c r="N16" s="10">
        <f t="shared" si="11"/>
        <v>181.4795</v>
      </c>
      <c r="O16" s="10">
        <f t="shared" si="3"/>
        <v>181.4795</v>
      </c>
      <c r="P16" s="10">
        <f t="shared" si="4"/>
        <v>31.099999999999998</v>
      </c>
      <c r="Q16" s="10">
        <f t="shared" si="5"/>
        <v>31.099999999999998</v>
      </c>
      <c r="R16" s="10">
        <f t="shared" si="6"/>
        <v>24</v>
      </c>
      <c r="S16" s="10">
        <f t="shared" si="7"/>
        <v>24</v>
      </c>
      <c r="T16" s="10">
        <f t="shared" si="8"/>
        <v>72.945205479452056</v>
      </c>
      <c r="U16" s="10">
        <f t="shared" si="9"/>
        <v>72.945205479452056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9.75" customHeight="1" x14ac:dyDescent="0.25">
      <c r="A17" s="12" t="s">
        <v>61</v>
      </c>
      <c r="B17" s="7" t="s">
        <v>62</v>
      </c>
      <c r="C17" s="8">
        <v>43837</v>
      </c>
      <c r="D17" s="9" t="s">
        <v>42</v>
      </c>
      <c r="E17" s="9"/>
      <c r="F17" s="9"/>
      <c r="G17" s="9">
        <v>2</v>
      </c>
      <c r="H17" s="10">
        <v>50</v>
      </c>
      <c r="I17" s="10">
        <f t="shared" si="13"/>
        <v>100</v>
      </c>
      <c r="J17" s="10">
        <v>150</v>
      </c>
      <c r="K17" s="10">
        <f t="shared" si="1"/>
        <v>300</v>
      </c>
      <c r="L17" s="10">
        <f t="shared" si="2"/>
        <v>174</v>
      </c>
      <c r="M17" s="10">
        <f t="shared" si="10"/>
        <v>348</v>
      </c>
      <c r="N17" s="10">
        <f t="shared" si="11"/>
        <v>181.4795</v>
      </c>
      <c r="O17" s="10">
        <f t="shared" si="3"/>
        <v>362.959</v>
      </c>
      <c r="P17" s="10">
        <f t="shared" si="4"/>
        <v>31.099999999999998</v>
      </c>
      <c r="Q17" s="10">
        <f t="shared" si="5"/>
        <v>62.199999999999996</v>
      </c>
      <c r="R17" s="10">
        <f t="shared" si="6"/>
        <v>24</v>
      </c>
      <c r="S17" s="10">
        <f t="shared" si="7"/>
        <v>48</v>
      </c>
      <c r="T17" s="10">
        <f t="shared" si="8"/>
        <v>100</v>
      </c>
      <c r="U17" s="10">
        <f t="shared" si="9"/>
        <v>200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9.75" customHeight="1" x14ac:dyDescent="0.25">
      <c r="A18" s="13" t="s">
        <v>63</v>
      </c>
      <c r="B18" s="14" t="s">
        <v>64</v>
      </c>
      <c r="C18" s="15">
        <v>43853</v>
      </c>
      <c r="D18" s="16" t="s">
        <v>33</v>
      </c>
      <c r="E18" s="16"/>
      <c r="F18" s="16"/>
      <c r="G18" s="16">
        <v>1</v>
      </c>
      <c r="H18" s="10">
        <v>300</v>
      </c>
      <c r="I18" s="10">
        <f t="shared" si="13"/>
        <v>300</v>
      </c>
      <c r="J18" s="10">
        <v>300</v>
      </c>
      <c r="K18" s="10">
        <f t="shared" si="1"/>
        <v>300</v>
      </c>
      <c r="L18" s="10">
        <f t="shared" si="2"/>
        <v>348</v>
      </c>
      <c r="M18" s="10">
        <f t="shared" si="10"/>
        <v>348</v>
      </c>
      <c r="N18" s="10">
        <f t="shared" si="11"/>
        <v>357.959</v>
      </c>
      <c r="O18" s="10">
        <f t="shared" si="3"/>
        <v>357.959</v>
      </c>
      <c r="P18" s="10">
        <f t="shared" si="4"/>
        <v>57.199999999999996</v>
      </c>
      <c r="Q18" s="10">
        <f t="shared" si="5"/>
        <v>57.199999999999996</v>
      </c>
      <c r="R18" s="10">
        <f t="shared" si="6"/>
        <v>48</v>
      </c>
      <c r="S18" s="10">
        <f t="shared" si="7"/>
        <v>48</v>
      </c>
      <c r="T18" s="10">
        <f t="shared" si="8"/>
        <v>0</v>
      </c>
      <c r="U18" s="10">
        <f t="shared" si="9"/>
        <v>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9.75" customHeight="1" x14ac:dyDescent="0.25">
      <c r="A19" s="12" t="s">
        <v>65</v>
      </c>
      <c r="B19" s="7" t="s">
        <v>66</v>
      </c>
      <c r="C19" s="8">
        <v>43837</v>
      </c>
      <c r="D19" s="9" t="s">
        <v>33</v>
      </c>
      <c r="E19" s="9" t="s">
        <v>52</v>
      </c>
      <c r="F19" s="9">
        <f>14600/7500</f>
        <v>1.9466666666666668</v>
      </c>
      <c r="G19" s="9">
        <v>1</v>
      </c>
      <c r="H19" s="10">
        <f>J19/F19</f>
        <v>205.47945205479451</v>
      </c>
      <c r="I19" s="10">
        <f t="shared" si="13"/>
        <v>205.47945205479451</v>
      </c>
      <c r="J19" s="10">
        <v>400</v>
      </c>
      <c r="K19" s="10">
        <f t="shared" si="1"/>
        <v>400</v>
      </c>
      <c r="L19" s="10">
        <f t="shared" si="2"/>
        <v>464</v>
      </c>
      <c r="M19" s="10">
        <f t="shared" si="10"/>
        <v>464</v>
      </c>
      <c r="N19" s="10">
        <f t="shared" si="11"/>
        <v>475.61200000000002</v>
      </c>
      <c r="O19" s="10">
        <f t="shared" si="3"/>
        <v>475.61200000000002</v>
      </c>
      <c r="P19" s="10">
        <f t="shared" si="4"/>
        <v>74.599999999999994</v>
      </c>
      <c r="Q19" s="10">
        <f t="shared" si="5"/>
        <v>74.599999999999994</v>
      </c>
      <c r="R19" s="10">
        <f t="shared" si="6"/>
        <v>64</v>
      </c>
      <c r="S19" s="10">
        <f t="shared" si="7"/>
        <v>64</v>
      </c>
      <c r="T19" s="10">
        <f t="shared" si="8"/>
        <v>194.52054794520549</v>
      </c>
      <c r="U19" s="10">
        <f t="shared" si="9"/>
        <v>194.52054794520549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9.75" customHeight="1" x14ac:dyDescent="0.25">
      <c r="A20" s="12" t="s">
        <v>67</v>
      </c>
      <c r="B20" s="7" t="s">
        <v>68</v>
      </c>
      <c r="C20" s="8">
        <v>43843</v>
      </c>
      <c r="D20" s="9" t="s">
        <v>33</v>
      </c>
      <c r="E20" s="9"/>
      <c r="F20" s="9"/>
      <c r="G20" s="9">
        <v>1</v>
      </c>
      <c r="H20" s="10">
        <v>250</v>
      </c>
      <c r="I20" s="10">
        <f t="shared" si="13"/>
        <v>250</v>
      </c>
      <c r="J20" s="10">
        <v>250</v>
      </c>
      <c r="K20" s="10">
        <f t="shared" si="1"/>
        <v>250</v>
      </c>
      <c r="L20" s="10">
        <f t="shared" si="2"/>
        <v>290</v>
      </c>
      <c r="M20" s="10">
        <f t="shared" si="10"/>
        <v>290</v>
      </c>
      <c r="N20" s="10">
        <f t="shared" si="11"/>
        <v>299.13249999999999</v>
      </c>
      <c r="O20" s="10">
        <f t="shared" si="3"/>
        <v>299.13249999999999</v>
      </c>
      <c r="P20" s="10">
        <f t="shared" si="4"/>
        <v>48.5</v>
      </c>
      <c r="Q20" s="10">
        <f t="shared" si="5"/>
        <v>48.5</v>
      </c>
      <c r="R20" s="10">
        <f t="shared" si="6"/>
        <v>40</v>
      </c>
      <c r="S20" s="10">
        <f t="shared" si="7"/>
        <v>40</v>
      </c>
      <c r="T20" s="10">
        <f t="shared" si="8"/>
        <v>0</v>
      </c>
      <c r="U20" s="10">
        <f t="shared" si="9"/>
        <v>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9.75" customHeight="1" x14ac:dyDescent="0.25">
      <c r="A21" s="12" t="s">
        <v>69</v>
      </c>
      <c r="B21" s="7" t="s">
        <v>70</v>
      </c>
      <c r="C21" s="8">
        <v>43843</v>
      </c>
      <c r="D21" s="9" t="s">
        <v>33</v>
      </c>
      <c r="E21" s="9" t="s">
        <v>52</v>
      </c>
      <c r="F21" s="9">
        <f>14600/7500</f>
        <v>1.9466666666666668</v>
      </c>
      <c r="G21" s="9">
        <v>1</v>
      </c>
      <c r="H21" s="10">
        <f>J21/F21</f>
        <v>128.42465753424656</v>
      </c>
      <c r="I21" s="10">
        <f t="shared" si="13"/>
        <v>128.42465753424656</v>
      </c>
      <c r="J21" s="10">
        <v>250</v>
      </c>
      <c r="K21" s="10">
        <f t="shared" si="1"/>
        <v>250</v>
      </c>
      <c r="L21" s="10">
        <f t="shared" si="2"/>
        <v>290</v>
      </c>
      <c r="M21" s="10">
        <f t="shared" si="10"/>
        <v>290</v>
      </c>
      <c r="N21" s="10">
        <f t="shared" si="11"/>
        <v>299.13249999999999</v>
      </c>
      <c r="O21" s="10">
        <f t="shared" si="3"/>
        <v>299.13249999999999</v>
      </c>
      <c r="P21" s="10">
        <f t="shared" si="4"/>
        <v>48.5</v>
      </c>
      <c r="Q21" s="10">
        <f t="shared" si="5"/>
        <v>48.5</v>
      </c>
      <c r="R21" s="10">
        <f t="shared" si="6"/>
        <v>40</v>
      </c>
      <c r="S21" s="10">
        <f t="shared" si="7"/>
        <v>40</v>
      </c>
      <c r="T21" s="10">
        <f t="shared" si="8"/>
        <v>121.57534246575344</v>
      </c>
      <c r="U21" s="10">
        <f t="shared" si="9"/>
        <v>121.57534246575344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9.75" customHeight="1" x14ac:dyDescent="0.25">
      <c r="A22" s="12" t="s">
        <v>71</v>
      </c>
      <c r="B22" s="7" t="s">
        <v>72</v>
      </c>
      <c r="C22" s="8">
        <v>43843</v>
      </c>
      <c r="D22" s="9" t="s">
        <v>33</v>
      </c>
      <c r="E22" s="9"/>
      <c r="F22" s="9"/>
      <c r="G22" s="9">
        <v>2</v>
      </c>
      <c r="H22" s="10">
        <v>400</v>
      </c>
      <c r="I22" s="10">
        <f t="shared" si="13"/>
        <v>800</v>
      </c>
      <c r="J22" s="10">
        <v>400</v>
      </c>
      <c r="K22" s="10">
        <f t="shared" si="1"/>
        <v>800</v>
      </c>
      <c r="L22" s="10">
        <f t="shared" si="2"/>
        <v>464</v>
      </c>
      <c r="M22" s="10">
        <f t="shared" si="10"/>
        <v>928</v>
      </c>
      <c r="N22" s="10">
        <f t="shared" si="11"/>
        <v>475.61200000000002</v>
      </c>
      <c r="O22" s="10">
        <f t="shared" si="3"/>
        <v>951.22400000000005</v>
      </c>
      <c r="P22" s="10">
        <f t="shared" si="4"/>
        <v>74.599999999999994</v>
      </c>
      <c r="Q22" s="10">
        <f t="shared" si="5"/>
        <v>149.19999999999999</v>
      </c>
      <c r="R22" s="10">
        <f t="shared" si="6"/>
        <v>64</v>
      </c>
      <c r="S22" s="10">
        <f t="shared" si="7"/>
        <v>128</v>
      </c>
      <c r="T22" s="10">
        <f t="shared" si="8"/>
        <v>0</v>
      </c>
      <c r="U22" s="10">
        <f t="shared" si="9"/>
        <v>0</v>
      </c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39.75" customHeight="1" x14ac:dyDescent="0.25">
      <c r="A23" s="12" t="s">
        <v>73</v>
      </c>
      <c r="B23" s="7" t="s">
        <v>74</v>
      </c>
      <c r="C23" s="8">
        <v>44008</v>
      </c>
      <c r="D23" s="9" t="s">
        <v>28</v>
      </c>
      <c r="E23" s="9"/>
      <c r="F23" s="9"/>
      <c r="G23" s="9">
        <v>2</v>
      </c>
      <c r="H23" s="10">
        <v>212.5</v>
      </c>
      <c r="I23" s="10">
        <f t="shared" si="13"/>
        <v>425</v>
      </c>
      <c r="J23" s="10">
        <v>700</v>
      </c>
      <c r="K23" s="10">
        <f t="shared" si="1"/>
        <v>1400</v>
      </c>
      <c r="L23" s="10">
        <f t="shared" si="2"/>
        <v>812</v>
      </c>
      <c r="M23" s="10">
        <f t="shared" si="10"/>
        <v>1624</v>
      </c>
      <c r="N23" s="10">
        <f t="shared" si="11"/>
        <v>823.57100000000003</v>
      </c>
      <c r="O23" s="10">
        <f t="shared" si="3"/>
        <v>1647.1420000000001</v>
      </c>
      <c r="P23" s="10">
        <f t="shared" si="4"/>
        <v>126.8</v>
      </c>
      <c r="Q23" s="10">
        <f t="shared" si="5"/>
        <v>253.6</v>
      </c>
      <c r="R23" s="10">
        <f t="shared" si="6"/>
        <v>112</v>
      </c>
      <c r="S23" s="10">
        <f t="shared" si="7"/>
        <v>224</v>
      </c>
      <c r="T23" s="10">
        <f t="shared" si="8"/>
        <v>487.5</v>
      </c>
      <c r="U23" s="10">
        <f t="shared" si="9"/>
        <v>975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9.75" customHeight="1" x14ac:dyDescent="0.25">
      <c r="A24" s="12" t="s">
        <v>75</v>
      </c>
      <c r="B24" s="7" t="s">
        <v>76</v>
      </c>
      <c r="C24" s="8">
        <v>43837</v>
      </c>
      <c r="D24" s="9" t="s">
        <v>33</v>
      </c>
      <c r="E24" s="9" t="s">
        <v>52</v>
      </c>
      <c r="F24" s="9">
        <f t="shared" ref="F24:F25" si="16">14600/7500</f>
        <v>1.9466666666666668</v>
      </c>
      <c r="G24" s="9">
        <v>1</v>
      </c>
      <c r="H24" s="10">
        <f t="shared" ref="H24:H29" si="17">J24/F24</f>
        <v>256.84931506849313</v>
      </c>
      <c r="I24" s="10">
        <f t="shared" si="13"/>
        <v>256.84931506849313</v>
      </c>
      <c r="J24" s="10">
        <v>500</v>
      </c>
      <c r="K24" s="10">
        <f t="shared" si="1"/>
        <v>500</v>
      </c>
      <c r="L24" s="10">
        <f t="shared" si="2"/>
        <v>580</v>
      </c>
      <c r="M24" s="10">
        <f t="shared" si="10"/>
        <v>580</v>
      </c>
      <c r="N24" s="10">
        <f t="shared" si="11"/>
        <v>588.26499999999999</v>
      </c>
      <c r="O24" s="10">
        <f t="shared" si="3"/>
        <v>588.26499999999999</v>
      </c>
      <c r="P24" s="10">
        <f t="shared" si="4"/>
        <v>92</v>
      </c>
      <c r="Q24" s="10">
        <f t="shared" si="5"/>
        <v>92</v>
      </c>
      <c r="R24" s="10">
        <f t="shared" si="6"/>
        <v>80</v>
      </c>
      <c r="S24" s="10">
        <f t="shared" si="7"/>
        <v>80</v>
      </c>
      <c r="T24" s="10">
        <f t="shared" si="8"/>
        <v>243.15068493150687</v>
      </c>
      <c r="U24" s="10">
        <f t="shared" si="9"/>
        <v>243.15068493150687</v>
      </c>
      <c r="V24" s="11"/>
      <c r="W24" s="11"/>
      <c r="X24" s="11"/>
      <c r="Y24" s="11"/>
      <c r="Z24" s="11"/>
      <c r="AA24" s="17"/>
      <c r="AB24" s="11"/>
      <c r="AC24" s="11"/>
      <c r="AD24" s="11"/>
    </row>
    <row r="25" spans="1:30" ht="39.75" customHeight="1" x14ac:dyDescent="0.25">
      <c r="A25" s="12" t="s">
        <v>77</v>
      </c>
      <c r="B25" s="7" t="s">
        <v>78</v>
      </c>
      <c r="C25" s="8">
        <v>43837</v>
      </c>
      <c r="D25" s="9" t="s">
        <v>33</v>
      </c>
      <c r="E25" s="9" t="s">
        <v>52</v>
      </c>
      <c r="F25" s="9">
        <f t="shared" si="16"/>
        <v>1.9466666666666668</v>
      </c>
      <c r="G25" s="9">
        <v>1</v>
      </c>
      <c r="H25" s="10">
        <f t="shared" si="17"/>
        <v>128.42465753424656</v>
      </c>
      <c r="I25" s="10">
        <f t="shared" si="13"/>
        <v>128.42465753424656</v>
      </c>
      <c r="J25" s="10">
        <v>250</v>
      </c>
      <c r="K25" s="10">
        <f t="shared" si="1"/>
        <v>250</v>
      </c>
      <c r="L25" s="10">
        <f t="shared" si="2"/>
        <v>290</v>
      </c>
      <c r="M25" s="10">
        <f t="shared" si="10"/>
        <v>290</v>
      </c>
      <c r="N25" s="10">
        <f t="shared" si="11"/>
        <v>299.13249999999999</v>
      </c>
      <c r="O25" s="10">
        <f t="shared" si="3"/>
        <v>299.13249999999999</v>
      </c>
      <c r="P25" s="10">
        <f t="shared" si="4"/>
        <v>48.5</v>
      </c>
      <c r="Q25" s="10">
        <f t="shared" si="5"/>
        <v>48.5</v>
      </c>
      <c r="R25" s="10">
        <f t="shared" si="6"/>
        <v>40</v>
      </c>
      <c r="S25" s="10">
        <f t="shared" si="7"/>
        <v>40</v>
      </c>
      <c r="T25" s="10">
        <f t="shared" si="8"/>
        <v>121.57534246575344</v>
      </c>
      <c r="U25" s="10">
        <f t="shared" si="9"/>
        <v>121.57534246575344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9.75" customHeight="1" x14ac:dyDescent="0.25">
      <c r="A26" s="12" t="s">
        <v>79</v>
      </c>
      <c r="B26" s="7" t="s">
        <v>80</v>
      </c>
      <c r="C26" s="8">
        <v>43853</v>
      </c>
      <c r="D26" s="9" t="s">
        <v>33</v>
      </c>
      <c r="E26" s="9" t="s">
        <v>45</v>
      </c>
      <c r="F26" s="9">
        <f>22950/18500</f>
        <v>1.2405405405405405</v>
      </c>
      <c r="G26" s="9">
        <v>1</v>
      </c>
      <c r="H26" s="10">
        <f t="shared" si="17"/>
        <v>483.66013071895424</v>
      </c>
      <c r="I26" s="10">
        <f t="shared" si="13"/>
        <v>483.66013071895424</v>
      </c>
      <c r="J26" s="10">
        <v>600</v>
      </c>
      <c r="K26" s="10">
        <f t="shared" si="1"/>
        <v>600</v>
      </c>
      <c r="L26" s="10">
        <f t="shared" si="2"/>
        <v>696</v>
      </c>
      <c r="M26" s="10">
        <f t="shared" si="10"/>
        <v>696</v>
      </c>
      <c r="N26" s="10">
        <f t="shared" si="11"/>
        <v>705.91800000000001</v>
      </c>
      <c r="O26" s="10">
        <f t="shared" si="3"/>
        <v>705.91800000000001</v>
      </c>
      <c r="P26" s="10">
        <f t="shared" si="4"/>
        <v>109.39999999999999</v>
      </c>
      <c r="Q26" s="10">
        <f t="shared" si="5"/>
        <v>109.39999999999999</v>
      </c>
      <c r="R26" s="10">
        <f t="shared" si="6"/>
        <v>96</v>
      </c>
      <c r="S26" s="10">
        <f t="shared" si="7"/>
        <v>96</v>
      </c>
      <c r="T26" s="10">
        <f t="shared" si="8"/>
        <v>116.33986928104576</v>
      </c>
      <c r="U26" s="10">
        <f t="shared" si="9"/>
        <v>116.33986928104576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9.75" customHeight="1" x14ac:dyDescent="0.25">
      <c r="A27" s="12" t="s">
        <v>81</v>
      </c>
      <c r="B27" s="7" t="s">
        <v>82</v>
      </c>
      <c r="C27" s="8">
        <v>43837</v>
      </c>
      <c r="D27" s="9" t="s">
        <v>33</v>
      </c>
      <c r="E27" s="9" t="s">
        <v>52</v>
      </c>
      <c r="F27" s="9">
        <f>14600/7500</f>
        <v>1.9466666666666668</v>
      </c>
      <c r="G27" s="9">
        <v>1</v>
      </c>
      <c r="H27" s="10">
        <f t="shared" si="17"/>
        <v>128.42465753424656</v>
      </c>
      <c r="I27" s="10">
        <f t="shared" si="13"/>
        <v>128.42465753424656</v>
      </c>
      <c r="J27" s="10">
        <v>250</v>
      </c>
      <c r="K27" s="10">
        <f t="shared" si="1"/>
        <v>250</v>
      </c>
      <c r="L27" s="10">
        <f t="shared" si="2"/>
        <v>290</v>
      </c>
      <c r="M27" s="10">
        <f t="shared" si="10"/>
        <v>290</v>
      </c>
      <c r="N27" s="10">
        <f t="shared" si="11"/>
        <v>299.13249999999999</v>
      </c>
      <c r="O27" s="10">
        <f t="shared" si="3"/>
        <v>299.13249999999999</v>
      </c>
      <c r="P27" s="10">
        <f t="shared" si="4"/>
        <v>48.5</v>
      </c>
      <c r="Q27" s="10">
        <f t="shared" si="5"/>
        <v>48.5</v>
      </c>
      <c r="R27" s="10">
        <f t="shared" si="6"/>
        <v>40</v>
      </c>
      <c r="S27" s="10">
        <f t="shared" si="7"/>
        <v>40</v>
      </c>
      <c r="T27" s="10">
        <f t="shared" si="8"/>
        <v>121.57534246575344</v>
      </c>
      <c r="U27" s="10">
        <f t="shared" si="9"/>
        <v>121.57534246575344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9.75" customHeight="1" x14ac:dyDescent="0.25">
      <c r="A28" s="12" t="s">
        <v>83</v>
      </c>
      <c r="B28" s="7" t="s">
        <v>84</v>
      </c>
      <c r="C28" s="8">
        <v>43853</v>
      </c>
      <c r="D28" s="9" t="s">
        <v>33</v>
      </c>
      <c r="E28" s="9" t="s">
        <v>45</v>
      </c>
      <c r="F28" s="9">
        <f t="shared" ref="F28:F29" si="18">22950/18500</f>
        <v>1.2405405405405405</v>
      </c>
      <c r="G28" s="9">
        <v>1</v>
      </c>
      <c r="H28" s="10">
        <f t="shared" si="17"/>
        <v>403.05010893246185</v>
      </c>
      <c r="I28" s="10">
        <f t="shared" si="13"/>
        <v>403.05010893246185</v>
      </c>
      <c r="J28" s="10">
        <v>500</v>
      </c>
      <c r="K28" s="10">
        <f t="shared" si="1"/>
        <v>500</v>
      </c>
      <c r="L28" s="10">
        <f t="shared" si="2"/>
        <v>580</v>
      </c>
      <c r="M28" s="10">
        <f t="shared" si="10"/>
        <v>580</v>
      </c>
      <c r="N28" s="10">
        <f t="shared" si="11"/>
        <v>588.26499999999999</v>
      </c>
      <c r="O28" s="10">
        <f t="shared" si="3"/>
        <v>588.26499999999999</v>
      </c>
      <c r="P28" s="10">
        <f t="shared" si="4"/>
        <v>92</v>
      </c>
      <c r="Q28" s="10">
        <f t="shared" si="5"/>
        <v>92</v>
      </c>
      <c r="R28" s="10">
        <f t="shared" si="6"/>
        <v>80</v>
      </c>
      <c r="S28" s="10">
        <f t="shared" si="7"/>
        <v>80</v>
      </c>
      <c r="T28" s="10">
        <f t="shared" si="8"/>
        <v>96.949891067538147</v>
      </c>
      <c r="U28" s="10">
        <f t="shared" si="9"/>
        <v>96.949891067538147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9.75" customHeight="1" x14ac:dyDescent="0.25">
      <c r="A29" s="12" t="s">
        <v>85</v>
      </c>
      <c r="B29" s="7" t="s">
        <v>86</v>
      </c>
      <c r="C29" s="8">
        <v>43853</v>
      </c>
      <c r="D29" s="9" t="s">
        <v>33</v>
      </c>
      <c r="E29" s="9" t="s">
        <v>45</v>
      </c>
      <c r="F29" s="9">
        <f t="shared" si="18"/>
        <v>1.2405405405405405</v>
      </c>
      <c r="G29" s="9">
        <v>1</v>
      </c>
      <c r="H29" s="10">
        <f t="shared" si="17"/>
        <v>967.32026143790847</v>
      </c>
      <c r="I29" s="10">
        <f t="shared" si="13"/>
        <v>967.32026143790847</v>
      </c>
      <c r="J29" s="10">
        <v>1200</v>
      </c>
      <c r="K29" s="10">
        <f t="shared" si="1"/>
        <v>1200</v>
      </c>
      <c r="L29" s="10">
        <f t="shared" si="2"/>
        <v>1392</v>
      </c>
      <c r="M29" s="10">
        <f t="shared" si="10"/>
        <v>1392</v>
      </c>
      <c r="N29" s="10">
        <f t="shared" si="11"/>
        <v>1411.836</v>
      </c>
      <c r="O29" s="10">
        <f t="shared" si="3"/>
        <v>1411.836</v>
      </c>
      <c r="P29" s="10">
        <f t="shared" si="4"/>
        <v>213.79999999999998</v>
      </c>
      <c r="Q29" s="10">
        <f t="shared" si="5"/>
        <v>213.79999999999998</v>
      </c>
      <c r="R29" s="10">
        <f t="shared" si="6"/>
        <v>192</v>
      </c>
      <c r="S29" s="10">
        <f t="shared" si="7"/>
        <v>192</v>
      </c>
      <c r="T29" s="10">
        <f t="shared" si="8"/>
        <v>232.67973856209153</v>
      </c>
      <c r="U29" s="10">
        <f t="shared" si="9"/>
        <v>232.67973856209153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9.75" customHeight="1" x14ac:dyDescent="0.25">
      <c r="A30" s="13" t="s">
        <v>87</v>
      </c>
      <c r="B30" s="14" t="s">
        <v>88</v>
      </c>
      <c r="C30" s="15">
        <v>43853</v>
      </c>
      <c r="D30" s="16" t="s">
        <v>33</v>
      </c>
      <c r="E30" s="16"/>
      <c r="F30" s="16"/>
      <c r="G30" s="16">
        <v>1</v>
      </c>
      <c r="H30" s="10">
        <v>2500</v>
      </c>
      <c r="I30" s="10">
        <f t="shared" si="13"/>
        <v>2500</v>
      </c>
      <c r="J30" s="10">
        <v>2500</v>
      </c>
      <c r="K30" s="10">
        <f t="shared" si="1"/>
        <v>2500</v>
      </c>
      <c r="L30" s="10">
        <f t="shared" si="2"/>
        <v>2900</v>
      </c>
      <c r="M30" s="10">
        <f t="shared" si="10"/>
        <v>2900</v>
      </c>
      <c r="N30" s="10">
        <f t="shared" si="11"/>
        <v>2941.3250000000003</v>
      </c>
      <c r="O30" s="10">
        <f t="shared" si="3"/>
        <v>2941.3250000000003</v>
      </c>
      <c r="P30" s="10">
        <f t="shared" si="4"/>
        <v>440</v>
      </c>
      <c r="Q30" s="10">
        <f t="shared" si="5"/>
        <v>440</v>
      </c>
      <c r="R30" s="10">
        <f t="shared" si="6"/>
        <v>400</v>
      </c>
      <c r="S30" s="10">
        <f t="shared" si="7"/>
        <v>400</v>
      </c>
      <c r="T30" s="10">
        <f t="shared" si="8"/>
        <v>0</v>
      </c>
      <c r="U30" s="10">
        <f t="shared" si="9"/>
        <v>0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39.75" customHeight="1" x14ac:dyDescent="0.25">
      <c r="A31" s="18"/>
      <c r="B31" s="6"/>
      <c r="C31" s="6"/>
      <c r="D31" s="18"/>
      <c r="E31" s="18"/>
      <c r="F31" s="18"/>
      <c r="G31" s="18"/>
      <c r="H31" s="19"/>
      <c r="I31" s="19">
        <f>SUM(I2:I30)</f>
        <v>37438.899380129522</v>
      </c>
      <c r="J31" s="19"/>
      <c r="K31" s="19">
        <f>SUM(K2:K30)</f>
        <v>59820</v>
      </c>
      <c r="L31" s="19"/>
      <c r="M31" s="19">
        <f>SUM(M2:M30)</f>
        <v>69391.199999999997</v>
      </c>
      <c r="N31" s="19"/>
      <c r="O31" s="19">
        <f>SUM(O2:O30)</f>
        <v>71745.02459999999</v>
      </c>
      <c r="P31" s="19"/>
      <c r="Q31" s="19">
        <f>SUM(Q2:Q30)</f>
        <v>11848.680000000002</v>
      </c>
      <c r="R31" s="19"/>
      <c r="S31" s="19">
        <f>SUM(S2:S30)</f>
        <v>9571.2000000000007</v>
      </c>
      <c r="T31" s="19"/>
      <c r="U31" s="19">
        <f>SUM(U2:U30)</f>
        <v>22381.100619870474</v>
      </c>
      <c r="V31" s="20"/>
      <c r="W31" s="20"/>
      <c r="X31" s="20"/>
      <c r="Y31" s="20"/>
      <c r="Z31" s="20"/>
      <c r="AA31" s="20"/>
      <c r="AB31" s="20"/>
      <c r="AC31" s="20"/>
      <c r="AD31" s="20"/>
    </row>
    <row r="32" spans="1:30" ht="39.75" customHeight="1" x14ac:dyDescent="0.25">
      <c r="A32" s="21"/>
      <c r="B32" s="22"/>
      <c r="C32" s="22"/>
      <c r="D32" s="23"/>
      <c r="E32" s="23"/>
      <c r="F32" s="23"/>
      <c r="G32" s="23"/>
      <c r="H32" s="23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39.75" customHeight="1" x14ac:dyDescent="0.25">
      <c r="A33" s="23"/>
      <c r="B33" s="22"/>
      <c r="C33" s="22"/>
      <c r="D33" s="23"/>
      <c r="E33" s="23"/>
      <c r="F33" s="23"/>
      <c r="G33" s="23"/>
      <c r="H33" s="23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39.75" customHeight="1" x14ac:dyDescent="0.25">
      <c r="A34" s="23"/>
      <c r="B34" s="22"/>
      <c r="C34" s="22"/>
      <c r="D34" s="23"/>
      <c r="E34" s="23"/>
      <c r="F34" s="23"/>
      <c r="G34" s="23"/>
      <c r="H34" s="23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39.75" customHeight="1" x14ac:dyDescent="0.25">
      <c r="A35" s="23"/>
      <c r="B35" s="22"/>
      <c r="C35" s="22"/>
      <c r="D35" s="23"/>
      <c r="E35" s="23"/>
      <c r="F35" s="23"/>
      <c r="G35" s="23"/>
      <c r="H35" s="23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39.75" customHeight="1" x14ac:dyDescent="0.25">
      <c r="A36" s="23"/>
      <c r="B36" s="22"/>
      <c r="C36" s="22"/>
      <c r="D36" s="23"/>
      <c r="E36" s="23"/>
      <c r="F36" s="23"/>
      <c r="G36" s="23"/>
      <c r="H36" s="23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39.75" customHeight="1" x14ac:dyDescent="0.25">
      <c r="A37" s="23"/>
      <c r="B37" s="22"/>
      <c r="C37" s="22"/>
      <c r="D37" s="23"/>
      <c r="E37" s="23"/>
      <c r="F37" s="23"/>
      <c r="G37" s="23"/>
      <c r="H37" s="23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39.75" customHeight="1" x14ac:dyDescent="0.25">
      <c r="A38" s="23"/>
      <c r="B38" s="22"/>
      <c r="C38" s="22"/>
      <c r="D38" s="23"/>
      <c r="E38" s="23"/>
      <c r="F38" s="23"/>
      <c r="G38" s="23"/>
      <c r="H38" s="23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39.75" customHeight="1" x14ac:dyDescent="0.25">
      <c r="A39" s="23"/>
      <c r="B39" s="22"/>
      <c r="C39" s="22"/>
      <c r="D39" s="23"/>
      <c r="E39" s="23"/>
      <c r="F39" s="23"/>
      <c r="G39" s="23"/>
      <c r="H39" s="23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39.75" customHeight="1" x14ac:dyDescent="0.25">
      <c r="A40" s="23"/>
      <c r="B40" s="22"/>
      <c r="C40" s="22"/>
      <c r="D40" s="23"/>
      <c r="E40" s="23"/>
      <c r="F40" s="23"/>
      <c r="G40" s="23"/>
      <c r="H40" s="23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39.75" customHeight="1" x14ac:dyDescent="0.25">
      <c r="A41" s="23"/>
      <c r="B41" s="22"/>
      <c r="C41" s="22"/>
      <c r="D41" s="23"/>
      <c r="E41" s="23"/>
      <c r="F41" s="23"/>
      <c r="G41" s="23"/>
      <c r="H41" s="23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39.75" customHeight="1" x14ac:dyDescent="0.25">
      <c r="A42" s="23"/>
      <c r="B42" s="22"/>
      <c r="C42" s="22"/>
      <c r="D42" s="23"/>
      <c r="E42" s="23"/>
      <c r="F42" s="23"/>
      <c r="G42" s="23"/>
      <c r="H42" s="23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39.75" customHeight="1" x14ac:dyDescent="0.25">
      <c r="A43" s="23"/>
      <c r="B43" s="22"/>
      <c r="C43" s="22"/>
      <c r="D43" s="23"/>
      <c r="E43" s="23"/>
      <c r="F43" s="23"/>
      <c r="G43" s="23"/>
      <c r="H43" s="23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39.75" customHeight="1" x14ac:dyDescent="0.25">
      <c r="A44" s="23"/>
      <c r="B44" s="22"/>
      <c r="C44" s="22"/>
      <c r="D44" s="23"/>
      <c r="E44" s="23"/>
      <c r="F44" s="23"/>
      <c r="G44" s="23"/>
      <c r="H44" s="23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39.75" customHeight="1" x14ac:dyDescent="0.25">
      <c r="A45" s="23"/>
      <c r="B45" s="22"/>
      <c r="C45" s="22"/>
      <c r="D45" s="23"/>
      <c r="E45" s="23"/>
      <c r="F45" s="23"/>
      <c r="G45" s="23"/>
      <c r="H45" s="23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39.75" customHeight="1" x14ac:dyDescent="0.25">
      <c r="A46" s="23"/>
      <c r="B46" s="22"/>
      <c r="C46" s="22"/>
      <c r="D46" s="23"/>
      <c r="E46" s="23"/>
      <c r="F46" s="23"/>
      <c r="G46" s="23"/>
      <c r="H46" s="23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39.75" customHeight="1" x14ac:dyDescent="0.25">
      <c r="A47" s="23"/>
      <c r="B47" s="22"/>
      <c r="C47" s="22"/>
      <c r="D47" s="23"/>
      <c r="E47" s="23"/>
      <c r="F47" s="23"/>
      <c r="G47" s="23"/>
      <c r="H47" s="23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39.75" customHeight="1" x14ac:dyDescent="0.25">
      <c r="A48" s="23"/>
      <c r="B48" s="22"/>
      <c r="C48" s="22"/>
      <c r="D48" s="23"/>
      <c r="E48" s="23"/>
      <c r="F48" s="23"/>
      <c r="G48" s="23"/>
      <c r="H48" s="23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39.75" customHeight="1" x14ac:dyDescent="0.25">
      <c r="A49" s="23"/>
      <c r="B49" s="22"/>
      <c r="C49" s="22"/>
      <c r="D49" s="23"/>
      <c r="E49" s="23"/>
      <c r="F49" s="23"/>
      <c r="G49" s="23"/>
      <c r="H49" s="23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39.75" customHeight="1" x14ac:dyDescent="0.25">
      <c r="A50" s="23"/>
      <c r="B50" s="22"/>
      <c r="C50" s="22"/>
      <c r="D50" s="23"/>
      <c r="E50" s="23"/>
      <c r="F50" s="23"/>
      <c r="G50" s="23"/>
      <c r="H50" s="23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39.75" customHeight="1" x14ac:dyDescent="0.25">
      <c r="A51" s="23"/>
      <c r="B51" s="22"/>
      <c r="C51" s="22"/>
      <c r="D51" s="23"/>
      <c r="E51" s="23"/>
      <c r="F51" s="23"/>
      <c r="G51" s="23"/>
      <c r="H51" s="23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39.75" customHeight="1" x14ac:dyDescent="0.25">
      <c r="A52" s="23"/>
      <c r="B52" s="22"/>
      <c r="C52" s="22"/>
      <c r="D52" s="23"/>
      <c r="E52" s="23"/>
      <c r="F52" s="23"/>
      <c r="G52" s="23"/>
      <c r="H52" s="23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39.75" customHeight="1" x14ac:dyDescent="0.25">
      <c r="A53" s="23"/>
      <c r="B53" s="22"/>
      <c r="C53" s="22"/>
      <c r="D53" s="23"/>
      <c r="E53" s="23"/>
      <c r="F53" s="23"/>
      <c r="G53" s="23"/>
      <c r="H53" s="23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39.75" customHeight="1" x14ac:dyDescent="0.25">
      <c r="A54" s="23"/>
      <c r="B54" s="22"/>
      <c r="C54" s="22"/>
      <c r="D54" s="23"/>
      <c r="E54" s="23"/>
      <c r="F54" s="23"/>
      <c r="G54" s="23"/>
      <c r="H54" s="23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39.75" customHeight="1" x14ac:dyDescent="0.25">
      <c r="A55" s="23"/>
      <c r="B55" s="22"/>
      <c r="C55" s="22"/>
      <c r="D55" s="23"/>
      <c r="E55" s="23"/>
      <c r="F55" s="23"/>
      <c r="G55" s="23"/>
      <c r="H55" s="23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39.75" customHeight="1" x14ac:dyDescent="0.25">
      <c r="A56" s="23"/>
      <c r="B56" s="22"/>
      <c r="C56" s="22"/>
      <c r="D56" s="23"/>
      <c r="E56" s="23"/>
      <c r="F56" s="23"/>
      <c r="G56" s="23"/>
      <c r="H56" s="23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39.75" customHeight="1" x14ac:dyDescent="0.25">
      <c r="A57" s="23"/>
      <c r="B57" s="22"/>
      <c r="C57" s="22"/>
      <c r="D57" s="23"/>
      <c r="E57" s="23"/>
      <c r="F57" s="23"/>
      <c r="G57" s="23"/>
      <c r="H57" s="23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39.75" customHeight="1" x14ac:dyDescent="0.25">
      <c r="A58" s="23"/>
      <c r="B58" s="22"/>
      <c r="C58" s="22"/>
      <c r="D58" s="23"/>
      <c r="E58" s="23"/>
      <c r="F58" s="23"/>
      <c r="G58" s="23"/>
      <c r="H58" s="23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39.75" customHeight="1" x14ac:dyDescent="0.25">
      <c r="A59" s="23"/>
      <c r="B59" s="22"/>
      <c r="C59" s="22"/>
      <c r="D59" s="23"/>
      <c r="E59" s="23"/>
      <c r="F59" s="23"/>
      <c r="G59" s="23"/>
      <c r="H59" s="23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39.75" customHeight="1" x14ac:dyDescent="0.25">
      <c r="A60" s="23"/>
      <c r="B60" s="22"/>
      <c r="C60" s="22"/>
      <c r="D60" s="23"/>
      <c r="E60" s="23"/>
      <c r="F60" s="23"/>
      <c r="G60" s="23"/>
      <c r="H60" s="23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39.75" customHeight="1" x14ac:dyDescent="0.25">
      <c r="A61" s="23"/>
      <c r="B61" s="22"/>
      <c r="C61" s="22"/>
      <c r="D61" s="23"/>
      <c r="E61" s="23"/>
      <c r="F61" s="23"/>
      <c r="G61" s="23"/>
      <c r="H61" s="23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39.75" customHeight="1" x14ac:dyDescent="0.25">
      <c r="A62" s="23"/>
      <c r="B62" s="22"/>
      <c r="C62" s="22"/>
      <c r="D62" s="23"/>
      <c r="E62" s="23"/>
      <c r="F62" s="23"/>
      <c r="G62" s="23"/>
      <c r="H62" s="23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39.75" customHeight="1" x14ac:dyDescent="0.25">
      <c r="A63" s="23"/>
      <c r="B63" s="22"/>
      <c r="C63" s="22"/>
      <c r="D63" s="23"/>
      <c r="E63" s="23"/>
      <c r="F63" s="23"/>
      <c r="G63" s="23"/>
      <c r="H63" s="23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39.75" customHeight="1" x14ac:dyDescent="0.25">
      <c r="A64" s="23"/>
      <c r="B64" s="22"/>
      <c r="C64" s="22"/>
      <c r="D64" s="23"/>
      <c r="E64" s="23"/>
      <c r="F64" s="23"/>
      <c r="G64" s="23"/>
      <c r="H64" s="23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39.75" customHeight="1" x14ac:dyDescent="0.25">
      <c r="A65" s="23"/>
      <c r="B65" s="22"/>
      <c r="C65" s="22"/>
      <c r="D65" s="23"/>
      <c r="E65" s="23"/>
      <c r="F65" s="23"/>
      <c r="G65" s="23"/>
      <c r="H65" s="23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39.75" customHeight="1" x14ac:dyDescent="0.25">
      <c r="A66" s="23"/>
      <c r="B66" s="22"/>
      <c r="C66" s="22"/>
      <c r="D66" s="23"/>
      <c r="E66" s="23"/>
      <c r="F66" s="23"/>
      <c r="G66" s="23"/>
      <c r="H66" s="23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39.75" customHeight="1" x14ac:dyDescent="0.25">
      <c r="A67" s="23"/>
      <c r="B67" s="22"/>
      <c r="C67" s="22"/>
      <c r="D67" s="23"/>
      <c r="E67" s="23"/>
      <c r="F67" s="23"/>
      <c r="G67" s="23"/>
      <c r="H67" s="23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39.75" customHeight="1" x14ac:dyDescent="0.25">
      <c r="A68" s="23"/>
      <c r="B68" s="22"/>
      <c r="C68" s="22"/>
      <c r="D68" s="23"/>
      <c r="E68" s="23"/>
      <c r="F68" s="23"/>
      <c r="G68" s="23"/>
      <c r="H68" s="23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39.75" customHeight="1" x14ac:dyDescent="0.25">
      <c r="A69" s="23"/>
      <c r="B69" s="22"/>
      <c r="C69" s="22"/>
      <c r="D69" s="23"/>
      <c r="E69" s="23"/>
      <c r="F69" s="23"/>
      <c r="G69" s="23"/>
      <c r="H69" s="23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39.75" customHeight="1" x14ac:dyDescent="0.25">
      <c r="A70" s="23"/>
      <c r="B70" s="22"/>
      <c r="C70" s="22"/>
      <c r="D70" s="23"/>
      <c r="E70" s="23"/>
      <c r="F70" s="23"/>
      <c r="G70" s="23"/>
      <c r="H70" s="23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39.75" customHeight="1" x14ac:dyDescent="0.25">
      <c r="A71" s="23"/>
      <c r="B71" s="22"/>
      <c r="C71" s="22"/>
      <c r="D71" s="23"/>
      <c r="E71" s="23"/>
      <c r="F71" s="23"/>
      <c r="G71" s="23"/>
      <c r="H71" s="23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39.75" customHeight="1" x14ac:dyDescent="0.25">
      <c r="A72" s="23"/>
      <c r="B72" s="22"/>
      <c r="C72" s="22"/>
      <c r="D72" s="23"/>
      <c r="E72" s="23"/>
      <c r="F72" s="23"/>
      <c r="G72" s="23"/>
      <c r="H72" s="23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39.75" customHeight="1" x14ac:dyDescent="0.25">
      <c r="A73" s="23"/>
      <c r="B73" s="22"/>
      <c r="C73" s="22"/>
      <c r="D73" s="23"/>
      <c r="E73" s="23"/>
      <c r="F73" s="23"/>
      <c r="G73" s="23"/>
      <c r="H73" s="23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39.75" customHeight="1" x14ac:dyDescent="0.25">
      <c r="A74" s="23"/>
      <c r="B74" s="22"/>
      <c r="C74" s="22"/>
      <c r="D74" s="23"/>
      <c r="E74" s="23"/>
      <c r="F74" s="23"/>
      <c r="G74" s="23"/>
      <c r="H74" s="23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39.75" customHeight="1" x14ac:dyDescent="0.25">
      <c r="A75" s="23"/>
      <c r="B75" s="22"/>
      <c r="C75" s="22"/>
      <c r="D75" s="23"/>
      <c r="E75" s="23"/>
      <c r="F75" s="23"/>
      <c r="G75" s="23"/>
      <c r="H75" s="23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39.75" customHeight="1" x14ac:dyDescent="0.25">
      <c r="A76" s="23"/>
      <c r="B76" s="22"/>
      <c r="C76" s="22"/>
      <c r="D76" s="23"/>
      <c r="E76" s="23"/>
      <c r="F76" s="23"/>
      <c r="G76" s="23"/>
      <c r="H76" s="23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39.75" customHeight="1" x14ac:dyDescent="0.25">
      <c r="A77" s="23"/>
      <c r="B77" s="22"/>
      <c r="C77" s="22"/>
      <c r="D77" s="23"/>
      <c r="E77" s="23"/>
      <c r="F77" s="23"/>
      <c r="G77" s="23"/>
      <c r="H77" s="23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39.75" customHeight="1" x14ac:dyDescent="0.25">
      <c r="A78" s="23"/>
      <c r="B78" s="22"/>
      <c r="C78" s="22"/>
      <c r="D78" s="23"/>
      <c r="E78" s="23"/>
      <c r="F78" s="23"/>
      <c r="G78" s="23"/>
      <c r="H78" s="23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39.75" customHeight="1" x14ac:dyDescent="0.25">
      <c r="A79" s="23"/>
      <c r="B79" s="22"/>
      <c r="C79" s="22"/>
      <c r="D79" s="23"/>
      <c r="E79" s="23"/>
      <c r="F79" s="23"/>
      <c r="G79" s="23"/>
      <c r="H79" s="23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39.75" customHeight="1" x14ac:dyDescent="0.25">
      <c r="A80" s="23"/>
      <c r="B80" s="22"/>
      <c r="C80" s="22"/>
      <c r="D80" s="23"/>
      <c r="E80" s="23"/>
      <c r="F80" s="23"/>
      <c r="G80" s="23"/>
      <c r="H80" s="23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39.75" customHeight="1" x14ac:dyDescent="0.25">
      <c r="A81" s="23"/>
      <c r="B81" s="22"/>
      <c r="C81" s="22"/>
      <c r="D81" s="23"/>
      <c r="E81" s="23"/>
      <c r="F81" s="23"/>
      <c r="G81" s="23"/>
      <c r="H81" s="23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39.75" customHeight="1" x14ac:dyDescent="0.25">
      <c r="A82" s="23"/>
      <c r="B82" s="22"/>
      <c r="C82" s="22"/>
      <c r="D82" s="23"/>
      <c r="E82" s="23"/>
      <c r="F82" s="23"/>
      <c r="G82" s="23"/>
      <c r="H82" s="23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39.75" customHeight="1" x14ac:dyDescent="0.25">
      <c r="A83" s="23"/>
      <c r="B83" s="22"/>
      <c r="C83" s="22"/>
      <c r="D83" s="23"/>
      <c r="E83" s="23"/>
      <c r="F83" s="23"/>
      <c r="G83" s="23"/>
      <c r="H83" s="23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39.75" customHeight="1" x14ac:dyDescent="0.25">
      <c r="A84" s="23"/>
      <c r="B84" s="22"/>
      <c r="C84" s="22"/>
      <c r="D84" s="23"/>
      <c r="E84" s="23"/>
      <c r="F84" s="23"/>
      <c r="G84" s="23"/>
      <c r="H84" s="23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39.75" customHeight="1" x14ac:dyDescent="0.25">
      <c r="A85" s="23"/>
      <c r="B85" s="22"/>
      <c r="C85" s="22"/>
      <c r="D85" s="23"/>
      <c r="E85" s="23"/>
      <c r="F85" s="23"/>
      <c r="G85" s="23"/>
      <c r="H85" s="23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39.75" customHeight="1" x14ac:dyDescent="0.25">
      <c r="A86" s="23"/>
      <c r="B86" s="22"/>
      <c r="C86" s="22"/>
      <c r="D86" s="23"/>
      <c r="E86" s="23"/>
      <c r="F86" s="23"/>
      <c r="G86" s="23"/>
      <c r="H86" s="23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39.75" customHeight="1" x14ac:dyDescent="0.25">
      <c r="A87" s="23"/>
      <c r="B87" s="22"/>
      <c r="C87" s="22"/>
      <c r="D87" s="23"/>
      <c r="E87" s="23"/>
      <c r="F87" s="23"/>
      <c r="G87" s="23"/>
      <c r="H87" s="23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39.75" customHeight="1" x14ac:dyDescent="0.25">
      <c r="A88" s="23"/>
      <c r="B88" s="22"/>
      <c r="C88" s="22"/>
      <c r="D88" s="23"/>
      <c r="E88" s="23"/>
      <c r="F88" s="23"/>
      <c r="G88" s="23"/>
      <c r="H88" s="23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39.75" customHeight="1" x14ac:dyDescent="0.25">
      <c r="A89" s="23"/>
      <c r="B89" s="22"/>
      <c r="C89" s="22"/>
      <c r="D89" s="23"/>
      <c r="E89" s="23"/>
      <c r="F89" s="23"/>
      <c r="G89" s="23"/>
      <c r="H89" s="23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39.75" customHeight="1" x14ac:dyDescent="0.25">
      <c r="A90" s="23"/>
      <c r="B90" s="22"/>
      <c r="C90" s="22"/>
      <c r="D90" s="23"/>
      <c r="E90" s="23"/>
      <c r="F90" s="23"/>
      <c r="G90" s="23"/>
      <c r="H90" s="23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39.75" customHeight="1" x14ac:dyDescent="0.25">
      <c r="A91" s="23"/>
      <c r="B91" s="22"/>
      <c r="C91" s="22"/>
      <c r="D91" s="23"/>
      <c r="E91" s="23"/>
      <c r="F91" s="23"/>
      <c r="G91" s="23"/>
      <c r="H91" s="23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39.75" customHeight="1" x14ac:dyDescent="0.25">
      <c r="A92" s="23"/>
      <c r="B92" s="22"/>
      <c r="C92" s="22"/>
      <c r="D92" s="23"/>
      <c r="E92" s="23"/>
      <c r="F92" s="23"/>
      <c r="G92" s="23"/>
      <c r="H92" s="23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39.75" customHeight="1" x14ac:dyDescent="0.25">
      <c r="A93" s="23"/>
      <c r="B93" s="22"/>
      <c r="C93" s="22"/>
      <c r="D93" s="23"/>
      <c r="E93" s="23"/>
      <c r="F93" s="23"/>
      <c r="G93" s="23"/>
      <c r="H93" s="23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39.75" customHeight="1" x14ac:dyDescent="0.25">
      <c r="A94" s="23"/>
      <c r="B94" s="22"/>
      <c r="C94" s="22"/>
      <c r="D94" s="23"/>
      <c r="E94" s="23"/>
      <c r="F94" s="23"/>
      <c r="G94" s="23"/>
      <c r="H94" s="23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60" customHeight="1" x14ac:dyDescent="0.25">
      <c r="A95" s="23"/>
      <c r="B95" s="22"/>
      <c r="C95" s="22"/>
      <c r="D95" s="23"/>
      <c r="E95" s="23"/>
      <c r="F95" s="23"/>
      <c r="G95" s="23"/>
      <c r="H95" s="23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60" customHeight="1" x14ac:dyDescent="0.25">
      <c r="A96" s="23"/>
      <c r="B96" s="22"/>
      <c r="C96" s="22"/>
      <c r="D96" s="23"/>
      <c r="E96" s="23"/>
      <c r="F96" s="23"/>
      <c r="G96" s="23"/>
      <c r="H96" s="23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60" customHeight="1" x14ac:dyDescent="0.25">
      <c r="A97" s="23"/>
      <c r="B97" s="22"/>
      <c r="C97" s="22"/>
      <c r="D97" s="23"/>
      <c r="E97" s="23"/>
      <c r="F97" s="23"/>
      <c r="G97" s="23"/>
      <c r="H97" s="23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60" customHeight="1" x14ac:dyDescent="0.25">
      <c r="A98" s="23"/>
      <c r="B98" s="22"/>
      <c r="C98" s="22"/>
      <c r="D98" s="23"/>
      <c r="E98" s="23"/>
      <c r="F98" s="23"/>
      <c r="G98" s="23"/>
      <c r="H98" s="23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60" customHeight="1" x14ac:dyDescent="0.25">
      <c r="A99" s="23"/>
      <c r="B99" s="22"/>
      <c r="C99" s="22"/>
      <c r="D99" s="23"/>
      <c r="E99" s="23"/>
      <c r="F99" s="23"/>
      <c r="G99" s="23"/>
      <c r="H99" s="23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60" customHeight="1" x14ac:dyDescent="0.25">
      <c r="A100" s="23"/>
      <c r="B100" s="22"/>
      <c r="C100" s="22"/>
      <c r="D100" s="23"/>
      <c r="E100" s="23"/>
      <c r="F100" s="23"/>
      <c r="G100" s="23"/>
      <c r="H100" s="23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60" customHeight="1" x14ac:dyDescent="0.25">
      <c r="A101" s="23"/>
      <c r="B101" s="22"/>
      <c r="C101" s="22"/>
      <c r="D101" s="23"/>
      <c r="E101" s="23"/>
      <c r="F101" s="23"/>
      <c r="G101" s="23"/>
      <c r="H101" s="23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60" customHeight="1" x14ac:dyDescent="0.25">
      <c r="A102" s="23"/>
      <c r="B102" s="22"/>
      <c r="C102" s="22"/>
      <c r="D102" s="23"/>
      <c r="E102" s="23"/>
      <c r="F102" s="23"/>
      <c r="G102" s="23"/>
      <c r="H102" s="23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60" customHeight="1" x14ac:dyDescent="0.25">
      <c r="A103" s="23"/>
      <c r="B103" s="22"/>
      <c r="C103" s="22"/>
      <c r="D103" s="23"/>
      <c r="E103" s="23"/>
      <c r="F103" s="23"/>
      <c r="G103" s="23"/>
      <c r="H103" s="23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60" customHeight="1" x14ac:dyDescent="0.25">
      <c r="A104" s="23"/>
      <c r="B104" s="22"/>
      <c r="C104" s="22"/>
      <c r="D104" s="23"/>
      <c r="E104" s="23"/>
      <c r="F104" s="23"/>
      <c r="G104" s="23"/>
      <c r="H104" s="23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60" customHeight="1" x14ac:dyDescent="0.25">
      <c r="A105" s="23"/>
      <c r="B105" s="22"/>
      <c r="C105" s="22"/>
      <c r="D105" s="23"/>
      <c r="E105" s="23"/>
      <c r="F105" s="23"/>
      <c r="G105" s="23"/>
      <c r="H105" s="23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60" customHeight="1" x14ac:dyDescent="0.25">
      <c r="A106" s="23"/>
      <c r="B106" s="22"/>
      <c r="C106" s="22"/>
      <c r="D106" s="23"/>
      <c r="E106" s="23"/>
      <c r="F106" s="23"/>
      <c r="G106" s="23"/>
      <c r="H106" s="23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60" customHeight="1" x14ac:dyDescent="0.25">
      <c r="A107" s="23"/>
      <c r="B107" s="22"/>
      <c r="C107" s="22"/>
      <c r="D107" s="23"/>
      <c r="E107" s="23"/>
      <c r="F107" s="23"/>
      <c r="G107" s="23"/>
      <c r="H107" s="23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60" customHeight="1" x14ac:dyDescent="0.25">
      <c r="A108" s="23"/>
      <c r="B108" s="22"/>
      <c r="C108" s="22"/>
      <c r="D108" s="23"/>
      <c r="E108" s="23"/>
      <c r="F108" s="23"/>
      <c r="G108" s="23"/>
      <c r="H108" s="23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60" customHeight="1" x14ac:dyDescent="0.25">
      <c r="A109" s="23"/>
      <c r="B109" s="22"/>
      <c r="C109" s="22"/>
      <c r="D109" s="23"/>
      <c r="E109" s="23"/>
      <c r="F109" s="23"/>
      <c r="G109" s="23"/>
      <c r="H109" s="23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60" customHeight="1" x14ac:dyDescent="0.25">
      <c r="A110" s="23"/>
      <c r="B110" s="22"/>
      <c r="C110" s="22"/>
      <c r="D110" s="23"/>
      <c r="E110" s="23"/>
      <c r="F110" s="23"/>
      <c r="G110" s="23"/>
      <c r="H110" s="23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60" customHeight="1" x14ac:dyDescent="0.25">
      <c r="A111" s="23"/>
      <c r="B111" s="22"/>
      <c r="C111" s="22"/>
      <c r="D111" s="23"/>
      <c r="E111" s="23"/>
      <c r="F111" s="23"/>
      <c r="G111" s="23"/>
      <c r="H111" s="23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60" customHeight="1" x14ac:dyDescent="0.25">
      <c r="A112" s="23"/>
      <c r="B112" s="22"/>
      <c r="C112" s="22"/>
      <c r="D112" s="23"/>
      <c r="E112" s="23"/>
      <c r="F112" s="23"/>
      <c r="G112" s="23"/>
      <c r="H112" s="23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60" customHeight="1" x14ac:dyDescent="0.25">
      <c r="A113" s="23"/>
      <c r="B113" s="22"/>
      <c r="C113" s="22"/>
      <c r="D113" s="23"/>
      <c r="E113" s="23"/>
      <c r="F113" s="23"/>
      <c r="G113" s="23"/>
      <c r="H113" s="23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60" customHeight="1" x14ac:dyDescent="0.25">
      <c r="A114" s="23"/>
      <c r="B114" s="22"/>
      <c r="C114" s="22"/>
      <c r="D114" s="23"/>
      <c r="E114" s="23"/>
      <c r="F114" s="23"/>
      <c r="G114" s="23"/>
      <c r="H114" s="23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60" customHeight="1" x14ac:dyDescent="0.25">
      <c r="A115" s="23"/>
      <c r="B115" s="22"/>
      <c r="C115" s="22"/>
      <c r="D115" s="23"/>
      <c r="E115" s="23"/>
      <c r="F115" s="23"/>
      <c r="G115" s="23"/>
      <c r="H115" s="23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60" customHeight="1" x14ac:dyDescent="0.25">
      <c r="A116" s="23"/>
      <c r="B116" s="22"/>
      <c r="C116" s="22"/>
      <c r="D116" s="23"/>
      <c r="E116" s="23"/>
      <c r="F116" s="23"/>
      <c r="G116" s="23"/>
      <c r="H116" s="23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60" customHeight="1" x14ac:dyDescent="0.25">
      <c r="A117" s="23"/>
      <c r="B117" s="22"/>
      <c r="C117" s="22"/>
      <c r="D117" s="23"/>
      <c r="E117" s="23"/>
      <c r="F117" s="23"/>
      <c r="G117" s="23"/>
      <c r="H117" s="23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60" customHeight="1" x14ac:dyDescent="0.25">
      <c r="A118" s="23"/>
      <c r="B118" s="22"/>
      <c r="C118" s="22"/>
      <c r="D118" s="23"/>
      <c r="E118" s="23"/>
      <c r="F118" s="23"/>
      <c r="G118" s="23"/>
      <c r="H118" s="23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60" customHeight="1" x14ac:dyDescent="0.25">
      <c r="A119" s="23"/>
      <c r="B119" s="22"/>
      <c r="C119" s="22"/>
      <c r="D119" s="23"/>
      <c r="E119" s="23"/>
      <c r="F119" s="23"/>
      <c r="G119" s="23"/>
      <c r="H119" s="23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60" customHeight="1" x14ac:dyDescent="0.25">
      <c r="A120" s="23"/>
      <c r="B120" s="22"/>
      <c r="C120" s="22"/>
      <c r="D120" s="23"/>
      <c r="E120" s="23"/>
      <c r="F120" s="23"/>
      <c r="G120" s="23"/>
      <c r="H120" s="23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60" customHeight="1" x14ac:dyDescent="0.25">
      <c r="A121" s="23"/>
      <c r="B121" s="22"/>
      <c r="C121" s="22"/>
      <c r="D121" s="23"/>
      <c r="E121" s="23"/>
      <c r="F121" s="23"/>
      <c r="G121" s="23"/>
      <c r="H121" s="23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60" customHeight="1" x14ac:dyDescent="0.25">
      <c r="A122" s="23"/>
      <c r="B122" s="22"/>
      <c r="C122" s="22"/>
      <c r="D122" s="23"/>
      <c r="E122" s="23"/>
      <c r="F122" s="23"/>
      <c r="G122" s="23"/>
      <c r="H122" s="23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60" customHeight="1" x14ac:dyDescent="0.25">
      <c r="A123" s="23"/>
      <c r="B123" s="22"/>
      <c r="C123" s="22"/>
      <c r="D123" s="23"/>
      <c r="E123" s="23"/>
      <c r="F123" s="23"/>
      <c r="G123" s="23"/>
      <c r="H123" s="23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60" customHeight="1" x14ac:dyDescent="0.25">
      <c r="A124" s="23"/>
      <c r="B124" s="22"/>
      <c r="C124" s="22"/>
      <c r="D124" s="23"/>
      <c r="E124" s="23"/>
      <c r="F124" s="23"/>
      <c r="G124" s="23"/>
      <c r="H124" s="23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60" customHeight="1" x14ac:dyDescent="0.25">
      <c r="A125" s="23"/>
      <c r="B125" s="22"/>
      <c r="C125" s="22"/>
      <c r="D125" s="23"/>
      <c r="E125" s="23"/>
      <c r="F125" s="23"/>
      <c r="G125" s="23"/>
      <c r="H125" s="23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60" customHeight="1" x14ac:dyDescent="0.25">
      <c r="A126" s="23"/>
      <c r="B126" s="22"/>
      <c r="C126" s="22"/>
      <c r="D126" s="23"/>
      <c r="E126" s="23"/>
      <c r="F126" s="23"/>
      <c r="G126" s="23"/>
      <c r="H126" s="23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60" customHeight="1" x14ac:dyDescent="0.25">
      <c r="A127" s="23"/>
      <c r="B127" s="22"/>
      <c r="C127" s="22"/>
      <c r="D127" s="23"/>
      <c r="E127" s="23"/>
      <c r="F127" s="23"/>
      <c r="G127" s="23"/>
      <c r="H127" s="23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60" customHeight="1" x14ac:dyDescent="0.25">
      <c r="A128" s="23"/>
      <c r="B128" s="22"/>
      <c r="C128" s="22"/>
      <c r="D128" s="23"/>
      <c r="E128" s="23"/>
      <c r="F128" s="23"/>
      <c r="G128" s="23"/>
      <c r="H128" s="23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60" customHeight="1" x14ac:dyDescent="0.25">
      <c r="A129" s="23"/>
      <c r="B129" s="22"/>
      <c r="C129" s="22"/>
      <c r="D129" s="23"/>
      <c r="E129" s="23"/>
      <c r="F129" s="23"/>
      <c r="G129" s="23"/>
      <c r="H129" s="23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60" customHeight="1" x14ac:dyDescent="0.25">
      <c r="A130" s="23"/>
      <c r="B130" s="22"/>
      <c r="C130" s="22"/>
      <c r="D130" s="23"/>
      <c r="E130" s="23"/>
      <c r="F130" s="23"/>
      <c r="G130" s="23"/>
      <c r="H130" s="23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60" customHeight="1" x14ac:dyDescent="0.25">
      <c r="A131" s="23"/>
      <c r="B131" s="22"/>
      <c r="C131" s="22"/>
      <c r="D131" s="23"/>
      <c r="E131" s="23"/>
      <c r="F131" s="23"/>
      <c r="G131" s="23"/>
      <c r="H131" s="23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60" customHeight="1" x14ac:dyDescent="0.25">
      <c r="A132" s="23"/>
      <c r="B132" s="22"/>
      <c r="C132" s="22"/>
      <c r="D132" s="23"/>
      <c r="E132" s="23"/>
      <c r="F132" s="23"/>
      <c r="G132" s="23"/>
      <c r="H132" s="23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60" customHeight="1" x14ac:dyDescent="0.25">
      <c r="A133" s="23"/>
      <c r="B133" s="22"/>
      <c r="C133" s="22"/>
      <c r="D133" s="23"/>
      <c r="E133" s="23"/>
      <c r="F133" s="23"/>
      <c r="G133" s="23"/>
      <c r="H133" s="23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60" customHeight="1" x14ac:dyDescent="0.25">
      <c r="A134" s="23"/>
      <c r="B134" s="22"/>
      <c r="C134" s="22"/>
      <c r="D134" s="23"/>
      <c r="E134" s="23"/>
      <c r="F134" s="23"/>
      <c r="G134" s="23"/>
      <c r="H134" s="23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60" customHeight="1" x14ac:dyDescent="0.25">
      <c r="A135" s="23"/>
      <c r="B135" s="22"/>
      <c r="C135" s="22"/>
      <c r="D135" s="23"/>
      <c r="E135" s="23"/>
      <c r="F135" s="23"/>
      <c r="G135" s="23"/>
      <c r="H135" s="23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60" customHeight="1" x14ac:dyDescent="0.25">
      <c r="A136" s="23"/>
      <c r="B136" s="22"/>
      <c r="C136" s="22"/>
      <c r="D136" s="23"/>
      <c r="E136" s="23"/>
      <c r="F136" s="23"/>
      <c r="G136" s="23"/>
      <c r="H136" s="23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60" customHeight="1" x14ac:dyDescent="0.25">
      <c r="A137" s="23"/>
      <c r="B137" s="22"/>
      <c r="C137" s="22"/>
      <c r="D137" s="23"/>
      <c r="E137" s="23"/>
      <c r="F137" s="23"/>
      <c r="G137" s="23"/>
      <c r="H137" s="23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60" customHeight="1" x14ac:dyDescent="0.25">
      <c r="A138" s="23"/>
      <c r="B138" s="22"/>
      <c r="C138" s="22"/>
      <c r="D138" s="23"/>
      <c r="E138" s="23"/>
      <c r="F138" s="23"/>
      <c r="G138" s="23"/>
      <c r="H138" s="23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60" customHeight="1" x14ac:dyDescent="0.25">
      <c r="A139" s="23"/>
      <c r="B139" s="22"/>
      <c r="C139" s="22"/>
      <c r="D139" s="23"/>
      <c r="E139" s="23"/>
      <c r="F139" s="23"/>
      <c r="G139" s="23"/>
      <c r="H139" s="23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60" customHeight="1" x14ac:dyDescent="0.25">
      <c r="A140" s="23"/>
      <c r="B140" s="22"/>
      <c r="C140" s="22"/>
      <c r="D140" s="23"/>
      <c r="E140" s="23"/>
      <c r="F140" s="23"/>
      <c r="G140" s="23"/>
      <c r="H140" s="23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60" customHeight="1" x14ac:dyDescent="0.25">
      <c r="A141" s="23"/>
      <c r="B141" s="22"/>
      <c r="C141" s="22"/>
      <c r="D141" s="23"/>
      <c r="E141" s="23"/>
      <c r="F141" s="23"/>
      <c r="G141" s="23"/>
      <c r="H141" s="23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60" customHeight="1" x14ac:dyDescent="0.25">
      <c r="A142" s="23"/>
      <c r="B142" s="22"/>
      <c r="C142" s="22"/>
      <c r="D142" s="23"/>
      <c r="E142" s="23"/>
      <c r="F142" s="23"/>
      <c r="G142" s="23"/>
      <c r="H142" s="23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60" customHeight="1" x14ac:dyDescent="0.25">
      <c r="A143" s="23"/>
      <c r="B143" s="22"/>
      <c r="C143" s="22"/>
      <c r="D143" s="23"/>
      <c r="E143" s="23"/>
      <c r="F143" s="23"/>
      <c r="G143" s="23"/>
      <c r="H143" s="23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60" customHeight="1" x14ac:dyDescent="0.25">
      <c r="A144" s="23"/>
      <c r="B144" s="22"/>
      <c r="C144" s="22"/>
      <c r="D144" s="23"/>
      <c r="E144" s="23"/>
      <c r="F144" s="23"/>
      <c r="G144" s="23"/>
      <c r="H144" s="23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60" customHeight="1" x14ac:dyDescent="0.25">
      <c r="A145" s="23"/>
      <c r="B145" s="22"/>
      <c r="C145" s="22"/>
      <c r="D145" s="23"/>
      <c r="E145" s="23"/>
      <c r="F145" s="23"/>
      <c r="G145" s="23"/>
      <c r="H145" s="23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60" customHeight="1" x14ac:dyDescent="0.25">
      <c r="A146" s="23"/>
      <c r="B146" s="22"/>
      <c r="C146" s="22"/>
      <c r="D146" s="23"/>
      <c r="E146" s="23"/>
      <c r="F146" s="23"/>
      <c r="G146" s="23"/>
      <c r="H146" s="23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60" customHeight="1" x14ac:dyDescent="0.25">
      <c r="A147" s="23"/>
      <c r="B147" s="22"/>
      <c r="C147" s="22"/>
      <c r="D147" s="23"/>
      <c r="E147" s="23"/>
      <c r="F147" s="23"/>
      <c r="G147" s="23"/>
      <c r="H147" s="23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60" customHeight="1" x14ac:dyDescent="0.25">
      <c r="A148" s="23"/>
      <c r="B148" s="22"/>
      <c r="C148" s="22"/>
      <c r="D148" s="23"/>
      <c r="E148" s="23"/>
      <c r="F148" s="23"/>
      <c r="G148" s="23"/>
      <c r="H148" s="23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60" customHeight="1" x14ac:dyDescent="0.25">
      <c r="A149" s="23"/>
      <c r="B149" s="22"/>
      <c r="C149" s="22"/>
      <c r="D149" s="23"/>
      <c r="E149" s="23"/>
      <c r="F149" s="23"/>
      <c r="G149" s="23"/>
      <c r="H149" s="23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60" customHeight="1" x14ac:dyDescent="0.25">
      <c r="A150" s="23"/>
      <c r="B150" s="22"/>
      <c r="C150" s="22"/>
      <c r="D150" s="23"/>
      <c r="E150" s="23"/>
      <c r="F150" s="23"/>
      <c r="G150" s="23"/>
      <c r="H150" s="23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60" customHeight="1" x14ac:dyDescent="0.25">
      <c r="A151" s="23"/>
      <c r="B151" s="22"/>
      <c r="C151" s="22"/>
      <c r="D151" s="23"/>
      <c r="E151" s="23"/>
      <c r="F151" s="23"/>
      <c r="G151" s="23"/>
      <c r="H151" s="23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60" customHeight="1" x14ac:dyDescent="0.25">
      <c r="A152" s="23"/>
      <c r="B152" s="22"/>
      <c r="C152" s="22"/>
      <c r="D152" s="23"/>
      <c r="E152" s="23"/>
      <c r="F152" s="23"/>
      <c r="G152" s="23"/>
      <c r="H152" s="23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60" customHeight="1" x14ac:dyDescent="0.25">
      <c r="A153" s="23"/>
      <c r="B153" s="22"/>
      <c r="C153" s="22"/>
      <c r="D153" s="23"/>
      <c r="E153" s="23"/>
      <c r="F153" s="23"/>
      <c r="G153" s="23"/>
      <c r="H153" s="23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60" customHeight="1" x14ac:dyDescent="0.25">
      <c r="A154" s="23"/>
      <c r="B154" s="22"/>
      <c r="C154" s="22"/>
      <c r="D154" s="23"/>
      <c r="E154" s="23"/>
      <c r="F154" s="23"/>
      <c r="G154" s="23"/>
      <c r="H154" s="23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60" customHeight="1" x14ac:dyDescent="0.25">
      <c r="A155" s="23"/>
      <c r="B155" s="22"/>
      <c r="C155" s="22"/>
      <c r="D155" s="23"/>
      <c r="E155" s="23"/>
      <c r="F155" s="23"/>
      <c r="G155" s="23"/>
      <c r="H155" s="23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60" customHeight="1" x14ac:dyDescent="0.25">
      <c r="A156" s="23"/>
      <c r="B156" s="22"/>
      <c r="C156" s="22"/>
      <c r="D156" s="23"/>
      <c r="E156" s="23"/>
      <c r="F156" s="23"/>
      <c r="G156" s="23"/>
      <c r="H156" s="23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60" customHeight="1" x14ac:dyDescent="0.25">
      <c r="A157" s="23"/>
      <c r="B157" s="22"/>
      <c r="C157" s="22"/>
      <c r="D157" s="23"/>
      <c r="E157" s="23"/>
      <c r="F157" s="23"/>
      <c r="G157" s="23"/>
      <c r="H157" s="23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60" customHeight="1" x14ac:dyDescent="0.25">
      <c r="A158" s="23"/>
      <c r="B158" s="22"/>
      <c r="C158" s="22"/>
      <c r="D158" s="23"/>
      <c r="E158" s="23"/>
      <c r="F158" s="23"/>
      <c r="G158" s="23"/>
      <c r="H158" s="23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60" customHeight="1" x14ac:dyDescent="0.25">
      <c r="A159" s="23"/>
      <c r="B159" s="22"/>
      <c r="C159" s="22"/>
      <c r="D159" s="23"/>
      <c r="E159" s="23"/>
      <c r="F159" s="23"/>
      <c r="G159" s="23"/>
      <c r="H159" s="23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60" customHeight="1" x14ac:dyDescent="0.25">
      <c r="A160" s="23"/>
      <c r="B160" s="22"/>
      <c r="C160" s="22"/>
      <c r="D160" s="23"/>
      <c r="E160" s="23"/>
      <c r="F160" s="23"/>
      <c r="G160" s="23"/>
      <c r="H160" s="23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60" customHeight="1" x14ac:dyDescent="0.25">
      <c r="A161" s="23"/>
      <c r="B161" s="22"/>
      <c r="C161" s="22"/>
      <c r="D161" s="23"/>
      <c r="E161" s="23"/>
      <c r="F161" s="23"/>
      <c r="G161" s="23"/>
      <c r="H161" s="23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60" customHeight="1" x14ac:dyDescent="0.25">
      <c r="A162" s="23"/>
      <c r="B162" s="22"/>
      <c r="C162" s="22"/>
      <c r="D162" s="23"/>
      <c r="E162" s="23"/>
      <c r="F162" s="23"/>
      <c r="G162" s="23"/>
      <c r="H162" s="23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60" customHeight="1" x14ac:dyDescent="0.25">
      <c r="A163" s="23"/>
      <c r="B163" s="22"/>
      <c r="C163" s="22"/>
      <c r="D163" s="23"/>
      <c r="E163" s="23"/>
      <c r="F163" s="23"/>
      <c r="G163" s="23"/>
      <c r="H163" s="23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60" customHeight="1" x14ac:dyDescent="0.25">
      <c r="A164" s="23"/>
      <c r="B164" s="22"/>
      <c r="C164" s="22"/>
      <c r="D164" s="23"/>
      <c r="E164" s="23"/>
      <c r="F164" s="23"/>
      <c r="G164" s="23"/>
      <c r="H164" s="23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60" customHeight="1" x14ac:dyDescent="0.25">
      <c r="A165" s="23"/>
      <c r="B165" s="22"/>
      <c r="C165" s="22"/>
      <c r="D165" s="23"/>
      <c r="E165" s="23"/>
      <c r="F165" s="23"/>
      <c r="G165" s="23"/>
      <c r="H165" s="23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60" customHeight="1" x14ac:dyDescent="0.25">
      <c r="A166" s="23"/>
      <c r="B166" s="22"/>
      <c r="C166" s="22"/>
      <c r="D166" s="23"/>
      <c r="E166" s="23"/>
      <c r="F166" s="23"/>
      <c r="G166" s="23"/>
      <c r="H166" s="23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60" customHeight="1" x14ac:dyDescent="0.25">
      <c r="A167" s="23"/>
      <c r="B167" s="22"/>
      <c r="C167" s="22"/>
      <c r="D167" s="23"/>
      <c r="E167" s="23"/>
      <c r="F167" s="23"/>
      <c r="G167" s="23"/>
      <c r="H167" s="23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60" customHeight="1" x14ac:dyDescent="0.25">
      <c r="A168" s="23"/>
      <c r="B168" s="22"/>
      <c r="C168" s="22"/>
      <c r="D168" s="23"/>
      <c r="E168" s="23"/>
      <c r="F168" s="23"/>
      <c r="G168" s="23"/>
      <c r="H168" s="23"/>
      <c r="I168" s="23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60" customHeight="1" x14ac:dyDescent="0.25">
      <c r="A169" s="23"/>
      <c r="B169" s="22"/>
      <c r="C169" s="22"/>
      <c r="D169" s="23"/>
      <c r="E169" s="23"/>
      <c r="F169" s="23"/>
      <c r="G169" s="23"/>
      <c r="H169" s="23"/>
      <c r="I169" s="23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60" customHeight="1" x14ac:dyDescent="0.25">
      <c r="A170" s="23"/>
      <c r="B170" s="22"/>
      <c r="C170" s="22"/>
      <c r="D170" s="23"/>
      <c r="E170" s="23"/>
      <c r="F170" s="23"/>
      <c r="G170" s="23"/>
      <c r="H170" s="23"/>
      <c r="I170" s="23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60" customHeight="1" x14ac:dyDescent="0.25">
      <c r="A171" s="23"/>
      <c r="B171" s="22"/>
      <c r="C171" s="22"/>
      <c r="D171" s="23"/>
      <c r="E171" s="23"/>
      <c r="F171" s="23"/>
      <c r="G171" s="23"/>
      <c r="H171" s="23"/>
      <c r="I171" s="23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60" customHeight="1" x14ac:dyDescent="0.25">
      <c r="A172" s="23"/>
      <c r="B172" s="22"/>
      <c r="C172" s="22"/>
      <c r="D172" s="23"/>
      <c r="E172" s="23"/>
      <c r="F172" s="23"/>
      <c r="G172" s="23"/>
      <c r="H172" s="23"/>
      <c r="I172" s="23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60" customHeight="1" x14ac:dyDescent="0.25">
      <c r="A173" s="23"/>
      <c r="B173" s="22"/>
      <c r="C173" s="22"/>
      <c r="D173" s="23"/>
      <c r="E173" s="23"/>
      <c r="F173" s="23"/>
      <c r="G173" s="23"/>
      <c r="H173" s="23"/>
      <c r="I173" s="23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60" customHeight="1" x14ac:dyDescent="0.25">
      <c r="A174" s="23"/>
      <c r="B174" s="22"/>
      <c r="C174" s="22"/>
      <c r="D174" s="23"/>
      <c r="E174" s="23"/>
      <c r="F174" s="23"/>
      <c r="G174" s="23"/>
      <c r="H174" s="23"/>
      <c r="I174" s="23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60" customHeight="1" x14ac:dyDescent="0.25">
      <c r="A175" s="23"/>
      <c r="B175" s="22"/>
      <c r="C175" s="22"/>
      <c r="D175" s="23"/>
      <c r="E175" s="23"/>
      <c r="F175" s="23"/>
      <c r="G175" s="23"/>
      <c r="H175" s="23"/>
      <c r="I175" s="23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60" customHeight="1" x14ac:dyDescent="0.25">
      <c r="A176" s="23"/>
      <c r="B176" s="22"/>
      <c r="C176" s="22"/>
      <c r="D176" s="23"/>
      <c r="E176" s="23"/>
      <c r="F176" s="23"/>
      <c r="G176" s="23"/>
      <c r="H176" s="23"/>
      <c r="I176" s="23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60" customHeight="1" x14ac:dyDescent="0.25">
      <c r="A177" s="23"/>
      <c r="B177" s="22"/>
      <c r="C177" s="22"/>
      <c r="D177" s="23"/>
      <c r="E177" s="23"/>
      <c r="F177" s="23"/>
      <c r="G177" s="23"/>
      <c r="H177" s="23"/>
      <c r="I177" s="23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60" customHeight="1" x14ac:dyDescent="0.25">
      <c r="A178" s="23"/>
      <c r="B178" s="22"/>
      <c r="C178" s="22"/>
      <c r="D178" s="23"/>
      <c r="E178" s="23"/>
      <c r="F178" s="23"/>
      <c r="G178" s="23"/>
      <c r="H178" s="23"/>
      <c r="I178" s="23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60" customHeight="1" x14ac:dyDescent="0.25">
      <c r="A179" s="23"/>
      <c r="B179" s="22"/>
      <c r="C179" s="22"/>
      <c r="D179" s="23"/>
      <c r="E179" s="23"/>
      <c r="F179" s="23"/>
      <c r="G179" s="23"/>
      <c r="H179" s="23"/>
      <c r="I179" s="23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60" customHeight="1" x14ac:dyDescent="0.25">
      <c r="A180" s="23"/>
      <c r="B180" s="22"/>
      <c r="C180" s="22"/>
      <c r="D180" s="23"/>
      <c r="E180" s="23"/>
      <c r="F180" s="23"/>
      <c r="G180" s="23"/>
      <c r="H180" s="23"/>
      <c r="I180" s="23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60" customHeight="1" x14ac:dyDescent="0.25">
      <c r="A181" s="23"/>
      <c r="B181" s="22"/>
      <c r="C181" s="22"/>
      <c r="D181" s="23"/>
      <c r="E181" s="23"/>
      <c r="F181" s="23"/>
      <c r="G181" s="23"/>
      <c r="H181" s="23"/>
      <c r="I181" s="23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60" customHeight="1" x14ac:dyDescent="0.25">
      <c r="A182" s="23"/>
      <c r="B182" s="22"/>
      <c r="C182" s="22"/>
      <c r="D182" s="23"/>
      <c r="E182" s="23"/>
      <c r="F182" s="23"/>
      <c r="G182" s="23"/>
      <c r="H182" s="23"/>
      <c r="I182" s="23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60" customHeight="1" x14ac:dyDescent="0.25">
      <c r="A183" s="23"/>
      <c r="B183" s="22"/>
      <c r="C183" s="22"/>
      <c r="D183" s="23"/>
      <c r="E183" s="23"/>
      <c r="F183" s="23"/>
      <c r="G183" s="23"/>
      <c r="H183" s="23"/>
      <c r="I183" s="23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60" customHeight="1" x14ac:dyDescent="0.25">
      <c r="A184" s="23"/>
      <c r="B184" s="22"/>
      <c r="C184" s="22"/>
      <c r="D184" s="23"/>
      <c r="E184" s="23"/>
      <c r="F184" s="23"/>
      <c r="G184" s="23"/>
      <c r="H184" s="23"/>
      <c r="I184" s="23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60" customHeight="1" x14ac:dyDescent="0.25">
      <c r="A185" s="23"/>
      <c r="B185" s="22"/>
      <c r="C185" s="22"/>
      <c r="D185" s="23"/>
      <c r="E185" s="23"/>
      <c r="F185" s="23"/>
      <c r="G185" s="23"/>
      <c r="H185" s="23"/>
      <c r="I185" s="23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60" customHeight="1" x14ac:dyDescent="0.25">
      <c r="A186" s="23"/>
      <c r="B186" s="22"/>
      <c r="C186" s="22"/>
      <c r="D186" s="23"/>
      <c r="E186" s="23"/>
      <c r="F186" s="23"/>
      <c r="G186" s="23"/>
      <c r="H186" s="23"/>
      <c r="I186" s="23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60" customHeight="1" x14ac:dyDescent="0.25">
      <c r="A187" s="23"/>
      <c r="B187" s="22"/>
      <c r="C187" s="22"/>
      <c r="D187" s="23"/>
      <c r="E187" s="23"/>
      <c r="F187" s="23"/>
      <c r="G187" s="23"/>
      <c r="H187" s="23"/>
      <c r="I187" s="23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60" customHeight="1" x14ac:dyDescent="0.25">
      <c r="A188" s="23"/>
      <c r="B188" s="22"/>
      <c r="C188" s="22"/>
      <c r="D188" s="23"/>
      <c r="E188" s="23"/>
      <c r="F188" s="23"/>
      <c r="G188" s="23"/>
      <c r="H188" s="23"/>
      <c r="I188" s="23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60" customHeight="1" x14ac:dyDescent="0.25">
      <c r="A189" s="23"/>
      <c r="B189" s="22"/>
      <c r="C189" s="22"/>
      <c r="D189" s="23"/>
      <c r="E189" s="23"/>
      <c r="F189" s="23"/>
      <c r="G189" s="23"/>
      <c r="H189" s="23"/>
      <c r="I189" s="23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60" customHeight="1" x14ac:dyDescent="0.25">
      <c r="A190" s="23"/>
      <c r="B190" s="22"/>
      <c r="C190" s="22"/>
      <c r="D190" s="23"/>
      <c r="E190" s="23"/>
      <c r="F190" s="23"/>
      <c r="G190" s="23"/>
      <c r="H190" s="23"/>
      <c r="I190" s="23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60" customHeight="1" x14ac:dyDescent="0.25">
      <c r="A191" s="23"/>
      <c r="B191" s="22"/>
      <c r="C191" s="22"/>
      <c r="D191" s="23"/>
      <c r="E191" s="23"/>
      <c r="F191" s="23"/>
      <c r="G191" s="23"/>
      <c r="H191" s="23"/>
      <c r="I191" s="23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60" customHeight="1" x14ac:dyDescent="0.25">
      <c r="A192" s="23"/>
      <c r="B192" s="22"/>
      <c r="C192" s="22"/>
      <c r="D192" s="23"/>
      <c r="E192" s="23"/>
      <c r="F192" s="23"/>
      <c r="G192" s="23"/>
      <c r="H192" s="23"/>
      <c r="I192" s="23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60" customHeight="1" x14ac:dyDescent="0.25">
      <c r="A193" s="23"/>
      <c r="B193" s="22"/>
      <c r="C193" s="22"/>
      <c r="D193" s="23"/>
      <c r="E193" s="23"/>
      <c r="F193" s="23"/>
      <c r="G193" s="23"/>
      <c r="H193" s="23"/>
      <c r="I193" s="23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60" customHeight="1" x14ac:dyDescent="0.25">
      <c r="A194" s="23"/>
      <c r="B194" s="22"/>
      <c r="C194" s="22"/>
      <c r="D194" s="23"/>
      <c r="E194" s="23"/>
      <c r="F194" s="23"/>
      <c r="G194" s="23"/>
      <c r="H194" s="23"/>
      <c r="I194" s="23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60" customHeight="1" x14ac:dyDescent="0.25">
      <c r="A195" s="23"/>
      <c r="B195" s="22"/>
      <c r="C195" s="22"/>
      <c r="D195" s="23"/>
      <c r="E195" s="23"/>
      <c r="F195" s="23"/>
      <c r="G195" s="23"/>
      <c r="H195" s="23"/>
      <c r="I195" s="23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60" customHeight="1" x14ac:dyDescent="0.25">
      <c r="A196" s="23"/>
      <c r="B196" s="22"/>
      <c r="C196" s="22"/>
      <c r="D196" s="23"/>
      <c r="E196" s="23"/>
      <c r="F196" s="23"/>
      <c r="G196" s="23"/>
      <c r="H196" s="23"/>
      <c r="I196" s="23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60" customHeight="1" x14ac:dyDescent="0.25">
      <c r="A197" s="23"/>
      <c r="B197" s="22"/>
      <c r="C197" s="22"/>
      <c r="D197" s="23"/>
      <c r="E197" s="23"/>
      <c r="F197" s="23"/>
      <c r="G197" s="23"/>
      <c r="H197" s="23"/>
      <c r="I197" s="23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60" customHeight="1" x14ac:dyDescent="0.25">
      <c r="A198" s="23"/>
      <c r="B198" s="22"/>
      <c r="C198" s="22"/>
      <c r="D198" s="23"/>
      <c r="E198" s="23"/>
      <c r="F198" s="23"/>
      <c r="G198" s="23"/>
      <c r="H198" s="23"/>
      <c r="I198" s="23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60" customHeight="1" x14ac:dyDescent="0.25">
      <c r="A199" s="23"/>
      <c r="B199" s="22"/>
      <c r="C199" s="22"/>
      <c r="D199" s="23"/>
      <c r="E199" s="23"/>
      <c r="F199" s="23"/>
      <c r="G199" s="23"/>
      <c r="H199" s="23"/>
      <c r="I199" s="23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60" customHeight="1" x14ac:dyDescent="0.25">
      <c r="A200" s="23"/>
      <c r="B200" s="22"/>
      <c r="C200" s="22"/>
      <c r="D200" s="23"/>
      <c r="E200" s="23"/>
      <c r="F200" s="23"/>
      <c r="G200" s="23"/>
      <c r="H200" s="23"/>
      <c r="I200" s="23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60" customHeight="1" x14ac:dyDescent="0.25">
      <c r="A201" s="23"/>
      <c r="B201" s="22"/>
      <c r="C201" s="22"/>
      <c r="D201" s="23"/>
      <c r="E201" s="23"/>
      <c r="F201" s="23"/>
      <c r="G201" s="23"/>
      <c r="H201" s="23"/>
      <c r="I201" s="23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60" customHeight="1" x14ac:dyDescent="0.25">
      <c r="A202" s="23"/>
      <c r="B202" s="22"/>
      <c r="C202" s="22"/>
      <c r="D202" s="23"/>
      <c r="E202" s="23"/>
      <c r="F202" s="23"/>
      <c r="G202" s="23"/>
      <c r="H202" s="23"/>
      <c r="I202" s="23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60" customHeight="1" x14ac:dyDescent="0.25">
      <c r="A203" s="23"/>
      <c r="B203" s="22"/>
      <c r="C203" s="22"/>
      <c r="D203" s="23"/>
      <c r="E203" s="23"/>
      <c r="F203" s="23"/>
      <c r="G203" s="23"/>
      <c r="H203" s="23"/>
      <c r="I203" s="23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60" customHeight="1" x14ac:dyDescent="0.25">
      <c r="A204" s="23"/>
      <c r="B204" s="22"/>
      <c r="C204" s="22"/>
      <c r="D204" s="23"/>
      <c r="E204" s="23"/>
      <c r="F204" s="23"/>
      <c r="G204" s="23"/>
      <c r="H204" s="23"/>
      <c r="I204" s="23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60" customHeight="1" x14ac:dyDescent="0.25"/>
    <row r="206" spans="1:30" ht="45" customHeight="1" x14ac:dyDescent="0.25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ALVARO ARVIZO</cp:lastModifiedBy>
  <dcterms:modified xsi:type="dcterms:W3CDTF">2020-08-18T08:46:02Z</dcterms:modified>
</cp:coreProperties>
</file>