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B5FC1170-EDA1-4F60-8D84-7E652173F2E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2" i="2"/>
  <c r="U2" i="2" s="1"/>
  <c r="R2" i="2"/>
  <c r="S2" i="2" s="1"/>
  <c r="K2" i="2"/>
  <c r="I2" i="2"/>
  <c r="L2" i="2" l="1"/>
  <c r="M2" i="2" s="1"/>
  <c r="P2" i="2"/>
  <c r="Q2" i="2" s="1"/>
  <c r="O2" i="2"/>
  <c r="U28" i="2"/>
  <c r="T28" i="2"/>
  <c r="S28" i="2"/>
  <c r="R28" i="2"/>
  <c r="Q28" i="2"/>
  <c r="P28" i="2"/>
  <c r="O28" i="2"/>
  <c r="L28" i="2"/>
  <c r="K28" i="2"/>
  <c r="I28" i="2"/>
  <c r="H28" i="2"/>
  <c r="F28" i="2"/>
  <c r="U27" i="2"/>
  <c r="T27" i="2"/>
  <c r="S27" i="2"/>
  <c r="R27" i="2"/>
  <c r="Q27" i="2"/>
  <c r="P27" i="2"/>
  <c r="O27" i="2"/>
  <c r="L27" i="2"/>
  <c r="K27" i="2"/>
  <c r="I27" i="2"/>
  <c r="H27" i="2"/>
  <c r="F27" i="2"/>
  <c r="U26" i="2"/>
  <c r="T26" i="2"/>
  <c r="S26" i="2"/>
  <c r="R26" i="2"/>
  <c r="Q26" i="2"/>
  <c r="P26" i="2"/>
  <c r="O26" i="2"/>
  <c r="L26" i="2"/>
  <c r="K26" i="2"/>
  <c r="I26" i="2"/>
  <c r="U25" i="2"/>
  <c r="T25" i="2"/>
  <c r="S25" i="2"/>
  <c r="R25" i="2"/>
  <c r="Q25" i="2"/>
  <c r="P25" i="2"/>
  <c r="O25" i="2"/>
  <c r="L25" i="2"/>
  <c r="K25" i="2"/>
  <c r="I25" i="2"/>
  <c r="H25" i="2"/>
  <c r="F25" i="2"/>
  <c r="U24" i="2"/>
  <c r="T24" i="2"/>
  <c r="S24" i="2"/>
  <c r="R24" i="2"/>
  <c r="Q24" i="2"/>
  <c r="P24" i="2"/>
  <c r="O24" i="2"/>
  <c r="L24" i="2"/>
  <c r="K24" i="2"/>
  <c r="I24" i="2"/>
  <c r="H24" i="2"/>
  <c r="F24" i="2"/>
  <c r="U23" i="2"/>
  <c r="T23" i="2"/>
  <c r="S23" i="2"/>
  <c r="R23" i="2"/>
  <c r="Q23" i="2"/>
  <c r="P23" i="2"/>
  <c r="O23" i="2"/>
  <c r="L23" i="2"/>
  <c r="K23" i="2"/>
  <c r="I23" i="2"/>
  <c r="H23" i="2"/>
  <c r="F23" i="2"/>
  <c r="U22" i="2"/>
  <c r="T22" i="2"/>
  <c r="S22" i="2"/>
  <c r="R22" i="2"/>
  <c r="Q22" i="2"/>
  <c r="P22" i="2"/>
  <c r="O22" i="2"/>
  <c r="L22" i="2"/>
  <c r="K22" i="2"/>
  <c r="I22" i="2"/>
  <c r="H22" i="2"/>
  <c r="F22" i="2"/>
  <c r="U21" i="2"/>
  <c r="T21" i="2"/>
  <c r="S21" i="2"/>
  <c r="R21" i="2"/>
  <c r="Q21" i="2"/>
  <c r="P21" i="2"/>
  <c r="O21" i="2"/>
  <c r="L21" i="2"/>
  <c r="K21" i="2"/>
  <c r="I21" i="2"/>
  <c r="H21" i="2"/>
  <c r="F21" i="2"/>
  <c r="U20" i="2"/>
  <c r="T20" i="2"/>
  <c r="S20" i="2"/>
  <c r="R20" i="2"/>
  <c r="Q20" i="2"/>
  <c r="P20" i="2"/>
  <c r="O20" i="2"/>
  <c r="L20" i="2"/>
  <c r="K20" i="2"/>
  <c r="I20" i="2"/>
  <c r="H20" i="2"/>
  <c r="F20" i="2"/>
  <c r="U19" i="2"/>
  <c r="T19" i="2"/>
  <c r="S19" i="2"/>
  <c r="R19" i="2"/>
  <c r="Q19" i="2"/>
  <c r="P19" i="2"/>
  <c r="O19" i="2"/>
  <c r="L19" i="2"/>
  <c r="K19" i="2"/>
  <c r="I19" i="2"/>
  <c r="U18" i="2"/>
  <c r="T18" i="2"/>
  <c r="S18" i="2"/>
  <c r="R18" i="2"/>
  <c r="Q18" i="2"/>
  <c r="P18" i="2"/>
  <c r="O18" i="2"/>
  <c r="L18" i="2"/>
  <c r="K18" i="2"/>
  <c r="I18" i="2"/>
  <c r="U17" i="2"/>
  <c r="T17" i="2"/>
  <c r="S17" i="2"/>
  <c r="R17" i="2"/>
  <c r="Q17" i="2"/>
  <c r="P17" i="2"/>
  <c r="O17" i="2"/>
  <c r="L17" i="2"/>
  <c r="K17" i="2"/>
  <c r="I17" i="2"/>
  <c r="H17" i="2"/>
  <c r="F17" i="2"/>
  <c r="U16" i="2"/>
  <c r="T16" i="2"/>
  <c r="S16" i="2"/>
  <c r="R16" i="2"/>
  <c r="Q16" i="2"/>
  <c r="P16" i="2"/>
  <c r="O16" i="2"/>
  <c r="L16" i="2"/>
  <c r="K16" i="2"/>
  <c r="I16" i="2"/>
  <c r="U15" i="2"/>
  <c r="T15" i="2"/>
  <c r="S15" i="2"/>
  <c r="R15" i="2"/>
  <c r="Q15" i="2"/>
  <c r="P15" i="2"/>
  <c r="O15" i="2"/>
  <c r="L15" i="2"/>
  <c r="K15" i="2"/>
  <c r="I15" i="2"/>
  <c r="H15" i="2"/>
  <c r="F15" i="2"/>
  <c r="U14" i="2"/>
  <c r="T14" i="2"/>
  <c r="S14" i="2"/>
  <c r="R14" i="2"/>
  <c r="Q14" i="2"/>
  <c r="P14" i="2"/>
  <c r="O14" i="2"/>
  <c r="L14" i="2"/>
  <c r="K14" i="2"/>
  <c r="I14" i="2"/>
  <c r="U13" i="2"/>
  <c r="T13" i="2"/>
  <c r="S13" i="2"/>
  <c r="R13" i="2"/>
  <c r="Q13" i="2"/>
  <c r="P13" i="2"/>
  <c r="O13" i="2"/>
  <c r="L13" i="2"/>
  <c r="K13" i="2"/>
  <c r="I13" i="2"/>
  <c r="U12" i="2"/>
  <c r="T12" i="2"/>
  <c r="S12" i="2"/>
  <c r="R12" i="2"/>
  <c r="Q12" i="2"/>
  <c r="P12" i="2"/>
  <c r="O12" i="2"/>
  <c r="L12" i="2"/>
  <c r="K12" i="2"/>
  <c r="I12" i="2"/>
  <c r="H12" i="2"/>
  <c r="F12" i="2"/>
  <c r="U11" i="2"/>
  <c r="T11" i="2"/>
  <c r="S11" i="2"/>
  <c r="R11" i="2"/>
  <c r="Q11" i="2"/>
  <c r="P11" i="2"/>
  <c r="O11" i="2"/>
  <c r="L11" i="2"/>
  <c r="K11" i="2"/>
  <c r="I11" i="2"/>
  <c r="H11" i="2"/>
  <c r="F11" i="2"/>
  <c r="U10" i="2"/>
  <c r="T10" i="2"/>
  <c r="S10" i="2"/>
  <c r="R10" i="2"/>
  <c r="Q10" i="2"/>
  <c r="P10" i="2"/>
  <c r="O10" i="2"/>
  <c r="L10" i="2"/>
  <c r="K10" i="2"/>
  <c r="I10" i="2"/>
  <c r="U9" i="2"/>
  <c r="T9" i="2"/>
  <c r="S9" i="2"/>
  <c r="R9" i="2"/>
  <c r="Q9" i="2"/>
  <c r="P9" i="2"/>
  <c r="O9" i="2"/>
  <c r="L9" i="2"/>
  <c r="K9" i="2"/>
  <c r="I9" i="2"/>
  <c r="U8" i="2"/>
  <c r="T8" i="2"/>
  <c r="S8" i="2"/>
  <c r="R8" i="2"/>
  <c r="Q8" i="2"/>
  <c r="P8" i="2"/>
  <c r="O8" i="2"/>
  <c r="L8" i="2"/>
  <c r="K8" i="2"/>
  <c r="I8" i="2"/>
  <c r="H8" i="2"/>
  <c r="F8" i="2"/>
  <c r="U7" i="2"/>
  <c r="T7" i="2"/>
  <c r="S7" i="2"/>
  <c r="R7" i="2"/>
  <c r="Q7" i="2"/>
  <c r="P7" i="2"/>
  <c r="O7" i="2"/>
  <c r="L7" i="2"/>
  <c r="K7" i="2"/>
  <c r="I7" i="2"/>
  <c r="H7" i="2"/>
  <c r="F7" i="2"/>
  <c r="U6" i="2"/>
  <c r="T6" i="2"/>
  <c r="S6" i="2"/>
  <c r="R6" i="2"/>
  <c r="Q6" i="2"/>
  <c r="P6" i="2"/>
  <c r="O6" i="2"/>
  <c r="L6" i="2"/>
  <c r="K6" i="2"/>
  <c r="U5" i="2"/>
  <c r="T5" i="2"/>
  <c r="S5" i="2"/>
  <c r="R5" i="2"/>
  <c r="Q5" i="2"/>
  <c r="P5" i="2"/>
  <c r="O5" i="2"/>
  <c r="L5" i="2"/>
  <c r="K5" i="2"/>
  <c r="I5" i="2"/>
  <c r="H5" i="2"/>
  <c r="F5" i="2"/>
  <c r="T4" i="2"/>
  <c r="R4" i="2"/>
  <c r="P4" i="2"/>
  <c r="L4" i="2"/>
</calcChain>
</file>

<file path=xl/sharedStrings.xml><?xml version="1.0" encoding="utf-8"?>
<sst xmlns="http://schemas.openxmlformats.org/spreadsheetml/2006/main" count="173" uniqueCount="114">
  <si>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</si>
  <si>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</si>
  <si>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</si>
  <si>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</si>
  <si>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</si>
  <si>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</si>
  <si>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</si>
  <si>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</si>
  <si>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</si>
  <si>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</si>
  <si>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</si>
  <si>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</si>
  <si>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</si>
  <si>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</si>
  <si>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</si>
  <si>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</si>
  <si>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</si>
  <si>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</si>
  <si>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</si>
  <si>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</si>
  <si>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</si>
  <si>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</si>
  <si>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</si>
  <si>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</si>
  <si>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</si>
  <si>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</si>
  <si>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</si>
  <si>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</si>
  <si>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</si>
  <si>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USADO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</si>
  <si>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</si>
  <si>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</si>
  <si>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</si>
  <si>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</si>
  <si>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</si>
  <si>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</si>
  <si>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</si>
  <si>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</si>
  <si>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</si>
  <si>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</si>
  <si>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</si>
  <si>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</si>
  <si>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</si>
  <si>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</si>
  <si>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</si>
  <si>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</si>
  <si>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</si>
  <si>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</si>
  <si>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</si>
  <si>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</si>
  <si>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</si>
  <si>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</si>
  <si>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</si>
  <si>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</si>
  <si>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</si>
  <si>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</si>
  <si>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</si>
  <si>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</si>
  <si>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</si>
  <si>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</si>
  <si>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</si>
  <si>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</si>
  <si>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</si>
  <si>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</si>
  <si>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</si>
  <si>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</si>
  <si>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</si>
  <si>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</si>
  <si>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</si>
  <si>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</si>
  <si>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</si>
  <si>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</si>
  <si>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</si>
  <si>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</si>
  <si>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</si>
  <si>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</si>
  <si>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</si>
  <si>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</si>
  <si>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</si>
  <si>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</si>
  <si>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</si>
  <si>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</si>
  <si>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</si>
  <si>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</si>
  <si>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</si>
  <si>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</si>
  <si>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</si>
  <si>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</si>
  <si>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</si>
  <si>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</si>
  <si>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</si>
  <si>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</si>
  <si>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</si>
  <si>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</si>
  <si>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</si>
  <si>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</si>
  <si>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</si>
  <si>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</si>
  <si>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</si>
  <si>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</si>
  <si>
    <t>BICI REGALADA MAMALONA</t>
  </si>
  <si>
    <t>Equisde</t>
  </si>
  <si>
    <t>19  agosto 20</t>
  </si>
  <si>
    <t>BICI MAMALONA</t>
  </si>
  <si>
    <t>ME LA REGALARON</t>
  </si>
  <si>
    <t>TREK DE ALEX</t>
  </si>
  <si>
    <t>LA TRK DEL ALEX</t>
  </si>
  <si>
    <t>1.6666666666666667</t>
  </si>
  <si>
    <t>1</t>
  </si>
  <si>
    <t>3000</t>
  </si>
  <si>
    <t>3000.0</t>
  </si>
  <si>
    <t>5000</t>
  </si>
  <si>
    <t>5000.0</t>
  </si>
  <si>
    <t>5800.0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</si>
</sst>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32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9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5" fontId="13" fillId="7" borderId="4" xfId="0" applyNumberFormat="1" applyFont="1" applyFill="1" applyBorder="1" applyAlignment="1">
      <alignment horizontal="center" vertical="center"/>
    </xf>
    <xf numFmtId="165" fontId="14" fillId="7" borderId="4" xfId="0" applyNumberFormat="1" applyFont="1" applyFill="1" applyBorder="1" applyAlignment="1">
      <alignment horizontal="center" vertical="center"/>
    </xf>
    <xf numFmtId="165" fontId="15" fillId="7" borderId="4" xfId="0" applyNumberFormat="1" applyFont="1" applyFill="1" applyBorder="1" applyAlignment="1">
      <alignment horizontal="center" vertical="center"/>
    </xf>
    <xf numFmtId="165" fontId="16" fillId="7" borderId="4" xfId="0" applyNumberFormat="1" applyFont="1" applyFill="1" applyBorder="1" applyAlignment="1">
      <alignment horizontal="center" vertical="center"/>
    </xf>
    <xf numFmtId="165" fontId="17" fillId="7" borderId="4" xfId="0" applyNumberFormat="1" applyFont="1" applyFill="1" applyBorder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19" fillId="7" borderId="4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21" fillId="7" borderId="4" xfId="0" applyNumberFormat="1" applyFont="1" applyFill="1" applyBorder="1" applyAlignment="1">
      <alignment horizontal="center" vertical="center"/>
    </xf>
    <xf numFmtId="165" fontId="22" fillId="7" borderId="4" xfId="0" applyNumberFormat="1" applyFont="1" applyFill="1" applyBorder="1" applyAlignment="1">
      <alignment horizontal="center" vertical="center"/>
    </xf>
    <xf numFmtId="165" fontId="23" fillId="7" borderId="4" xfId="0" applyNumberFormat="1" applyFont="1" applyFill="1" applyBorder="1" applyAlignment="1">
      <alignment horizontal="center" vertical="center"/>
    </xf>
    <xf numFmtId="165" fontId="24" fillId="7" borderId="4" xfId="0" applyNumberFormat="1" applyFont="1" applyFill="1" applyBorder="1" applyAlignment="1">
      <alignment horizontal="center" vertical="center"/>
    </xf>
    <xf numFmtId="165" fontId="25" fillId="7" borderId="4" xfId="0" applyNumberFormat="1" applyFont="1" applyFill="1" applyBorder="1" applyAlignment="1">
      <alignment horizontal="center" vertical="center"/>
    </xf>
    <xf numFmtId="165" fontId="26" fillId="7" borderId="4" xfId="0" applyNumberFormat="1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165" fontId="34" fillId="7" borderId="4" xfId="0" applyNumberFormat="1" applyFont="1" applyFill="1" applyBorder="1" applyAlignment="1">
      <alignment horizontal="center" vertical="center"/>
    </xf>
    <xf numFmtId="165" fontId="35" fillId="7" borderId="4" xfId="0" applyNumberFormat="1" applyFont="1" applyFill="1" applyBorder="1" applyAlignment="1">
      <alignment horizontal="center" vertical="center"/>
    </xf>
    <xf numFmtId="165" fontId="36" fillId="7" borderId="4" xfId="0" applyNumberFormat="1" applyFont="1" applyFill="1" applyBorder="1" applyAlignment="1">
      <alignment horizontal="center" vertical="center"/>
    </xf>
    <xf numFmtId="165" fontId="37" fillId="7" borderId="4" xfId="0" applyNumberFormat="1" applyFont="1" applyFill="1" applyBorder="1" applyAlignment="1">
      <alignment horizontal="center" vertical="center"/>
    </xf>
    <xf numFmtId="165" fontId="38" fillId="7" borderId="4" xfId="0" applyNumberFormat="1" applyFont="1" applyFill="1" applyBorder="1" applyAlignment="1">
      <alignment horizontal="center" vertical="center"/>
    </xf>
    <xf numFmtId="165" fontId="39" fillId="7" borderId="4" xfId="0" applyNumberFormat="1" applyFont="1" applyFill="1" applyBorder="1" applyAlignment="1">
      <alignment horizontal="center" vertical="center"/>
    </xf>
    <xf numFmtId="165" fontId="40" fillId="7" borderId="4" xfId="0" applyNumberFormat="1" applyFont="1" applyFill="1" applyBorder="1" applyAlignment="1">
      <alignment horizontal="center" vertical="center"/>
    </xf>
    <xf numFmtId="165" fontId="41" fillId="7" borderId="4" xfId="0" applyNumberFormat="1" applyFont="1" applyFill="1" applyBorder="1" applyAlignment="1">
      <alignment horizontal="center" vertical="center"/>
    </xf>
    <xf numFmtId="165" fontId="42" fillId="7" borderId="4" xfId="0" applyNumberFormat="1" applyFont="1" applyFill="1" applyBorder="1" applyAlignment="1">
      <alignment horizontal="center" vertical="center"/>
    </xf>
    <xf numFmtId="165" fontId="43" fillId="7" borderId="4" xfId="0" applyNumberFormat="1" applyFont="1" applyFill="1" applyBorder="1" applyAlignment="1">
      <alignment horizontal="center" vertical="center"/>
    </xf>
    <xf numFmtId="165" fontId="44" fillId="7" borderId="4" xfId="0" applyNumberFormat="1" applyFont="1" applyFill="1" applyBorder="1" applyAlignment="1">
      <alignment horizontal="center" vertical="center"/>
    </xf>
    <xf numFmtId="165" fontId="45" fillId="7" borderId="4" xfId="0" applyNumberFormat="1" applyFont="1" applyFill="1" applyBorder="1" applyAlignment="1">
      <alignment horizontal="center" vertical="center"/>
    </xf>
    <xf numFmtId="165" fontId="46" fillId="7" borderId="4" xfId="0" applyNumberFormat="1" applyFont="1" applyFill="1" applyBorder="1" applyAlignment="1">
      <alignment horizontal="center" vertical="center"/>
    </xf>
    <xf numFmtId="165" fontId="47" fillId="7" borderId="4" xfId="0" applyNumberFormat="1" applyFont="1" applyFill="1" applyBorder="1" applyAlignment="1">
      <alignment horizontal="center" vertical="center"/>
    </xf>
    <xf numFmtId="0" fontId="48" fillId="7" borderId="4" xfId="0" applyFont="1" applyFill="1" applyBorder="1" applyAlignment="1">
      <alignment horizontal="center" vertical="center"/>
    </xf>
    <xf numFmtId="0" fontId="49" fillId="7" borderId="4" xfId="0" applyFont="1" applyFill="1" applyBorder="1" applyAlignment="1">
      <alignment horizontal="center" vertical="center"/>
    </xf>
    <xf numFmtId="0" fontId="50" fillId="7" borderId="4" xfId="0" applyFont="1" applyFill="1" applyBorder="1" applyAlignment="1">
      <alignment horizontal="center" vertical="center"/>
    </xf>
    <xf numFmtId="0" fontId="51" fillId="7" borderId="4" xfId="0" applyFont="1" applyFill="1" applyBorder="1" applyAlignment="1">
      <alignment horizontal="center" vertical="center"/>
    </xf>
    <xf numFmtId="0" fontId="52" fillId="7" borderId="4" xfId="0" applyFont="1" applyFill="1" applyBorder="1" applyAlignment="1">
      <alignment horizontal="center" vertical="center"/>
    </xf>
    <xf numFmtId="0" fontId="53" fillId="7" borderId="4" xfId="0" applyFont="1" applyFill="1" applyBorder="1" applyAlignment="1">
      <alignment horizontal="center" vertical="center"/>
    </xf>
    <xf numFmtId="0" fontId="54" fillId="7" borderId="4" xfId="0" applyFont="1" applyFill="1" applyBorder="1" applyAlignment="1">
      <alignment horizontal="center" vertical="center"/>
    </xf>
    <xf numFmtId="165" fontId="55" fillId="7" borderId="4" xfId="0" applyNumberFormat="1" applyFont="1" applyFill="1" applyBorder="1" applyAlignment="1">
      <alignment horizontal="center" vertical="center"/>
    </xf>
    <xf numFmtId="165" fontId="56" fillId="7" borderId="4" xfId="0" applyNumberFormat="1" applyFont="1" applyFill="1" applyBorder="1" applyAlignment="1">
      <alignment horizontal="center" vertical="center"/>
    </xf>
    <xf numFmtId="165" fontId="57" fillId="7" borderId="4" xfId="0" applyNumberFormat="1" applyFont="1" applyFill="1" applyBorder="1" applyAlignment="1">
      <alignment horizontal="center" vertical="center"/>
    </xf>
    <xf numFmtId="165" fontId="58" fillId="7" borderId="4" xfId="0" applyNumberFormat="1" applyFont="1" applyFill="1" applyBorder="1" applyAlignment="1">
      <alignment horizontal="center" vertical="center"/>
    </xf>
    <xf numFmtId="165" fontId="59" fillId="7" borderId="4" xfId="0" applyNumberFormat="1" applyFont="1" applyFill="1" applyBorder="1" applyAlignment="1">
      <alignment horizontal="center" vertical="center"/>
    </xf>
    <xf numFmtId="165" fontId="60" fillId="7" borderId="4" xfId="0" applyNumberFormat="1" applyFont="1" applyFill="1" applyBorder="1" applyAlignment="1">
      <alignment horizontal="center" vertical="center"/>
    </xf>
    <xf numFmtId="165" fontId="61" fillId="7" borderId="4" xfId="0" applyNumberFormat="1" applyFont="1" applyFill="1" applyBorder="1" applyAlignment="1">
      <alignment horizontal="center" vertical="center"/>
    </xf>
    <xf numFmtId="165" fontId="62" fillId="7" borderId="4" xfId="0" applyNumberFormat="1" applyFont="1" applyFill="1" applyBorder="1" applyAlignment="1">
      <alignment horizontal="center" vertical="center"/>
    </xf>
    <xf numFmtId="165" fontId="63" fillId="7" borderId="4" xfId="0" applyNumberFormat="1" applyFont="1" applyFill="1" applyBorder="1" applyAlignment="1">
      <alignment horizontal="center" vertical="center"/>
    </xf>
    <xf numFmtId="165" fontId="64" fillId="7" borderId="4" xfId="0" applyNumberFormat="1" applyFont="1" applyFill="1" applyBorder="1" applyAlignment="1">
      <alignment horizontal="center" vertical="center"/>
    </xf>
    <xf numFmtId="165" fontId="65" fillId="7" borderId="4" xfId="0" applyNumberFormat="1" applyFont="1" applyFill="1" applyBorder="1" applyAlignment="1">
      <alignment horizontal="center" vertical="center"/>
    </xf>
    <xf numFmtId="165" fontId="66" fillId="7" borderId="4" xfId="0" applyNumberFormat="1" applyFont="1" applyFill="1" applyBorder="1" applyAlignment="1">
      <alignment horizontal="center" vertical="center"/>
    </xf>
    <xf numFmtId="165" fontId="67" fillId="7" borderId="4" xfId="0" applyNumberFormat="1" applyFont="1" applyFill="1" applyBorder="1" applyAlignment="1">
      <alignment horizontal="center" vertical="center"/>
    </xf>
    <xf numFmtId="165" fontId="68" fillId="7" borderId="4" xfId="0" applyNumberFormat="1" applyFont="1" applyFill="1" applyBorder="1" applyAlignment="1">
      <alignment horizontal="center" vertical="center"/>
    </xf>
    <xf numFmtId="0" fontId="69" fillId="7" borderId="4" xfId="0" applyFont="1" applyFill="1" applyBorder="1" applyAlignment="1">
      <alignment horizontal="center" vertical="center"/>
    </xf>
    <xf numFmtId="0" fontId="70" fillId="7" borderId="4" xfId="0" applyFont="1" applyFill="1" applyBorder="1" applyAlignment="1">
      <alignment horizontal="center" vertical="center"/>
    </xf>
    <xf numFmtId="0" fontId="71" fillId="7" borderId="4" xfId="0" applyFont="1" applyFill="1" applyBorder="1" applyAlignment="1">
      <alignment horizontal="center" vertical="center"/>
    </xf>
    <xf numFmtId="0" fontId="72" fillId="7" borderId="4" xfId="0" applyFont="1" applyFill="1" applyBorder="1" applyAlignment="1">
      <alignment horizontal="center" vertical="center"/>
    </xf>
    <xf numFmtId="0" fontId="73" fillId="7" borderId="4" xfId="0" applyFont="1" applyFill="1" applyBorder="1" applyAlignment="1">
      <alignment horizontal="center" vertical="center"/>
    </xf>
    <xf numFmtId="0" fontId="74" fillId="7" borderId="4" xfId="0" applyFont="1" applyFill="1" applyBorder="1" applyAlignment="1">
      <alignment horizontal="center" vertical="center"/>
    </xf>
    <xf numFmtId="0" fontId="75" fillId="7" borderId="4" xfId="0" applyFont="1" applyFill="1" applyBorder="1" applyAlignment="1">
      <alignment horizontal="center" vertical="center"/>
    </xf>
    <xf numFmtId="165" fontId="76" fillId="7" borderId="4" xfId="0" applyNumberFormat="1" applyFont="1" applyFill="1" applyBorder="1" applyAlignment="1">
      <alignment horizontal="center" vertical="center"/>
    </xf>
    <xf numFmtId="165" fontId="77" fillId="7" borderId="4" xfId="0" applyNumberFormat="1" applyFont="1" applyFill="1" applyBorder="1" applyAlignment="1">
      <alignment horizontal="center" vertical="center"/>
    </xf>
    <xf numFmtId="165" fontId="78" fillId="7" borderId="4" xfId="0" applyNumberFormat="1" applyFont="1" applyFill="1" applyBorder="1" applyAlignment="1">
      <alignment horizontal="center" vertical="center"/>
    </xf>
    <xf numFmtId="165" fontId="79" fillId="7" borderId="4" xfId="0" applyNumberFormat="1" applyFont="1" applyFill="1" applyBorder="1" applyAlignment="1">
      <alignment horizontal="center" vertical="center"/>
    </xf>
    <xf numFmtId="165" fontId="80" fillId="7" borderId="4" xfId="0" applyNumberFormat="1" applyFont="1" applyFill="1" applyBorder="1" applyAlignment="1">
      <alignment horizontal="center" vertical="center"/>
    </xf>
    <xf numFmtId="165" fontId="81" fillId="7" borderId="4" xfId="0" applyNumberFormat="1" applyFont="1" applyFill="1" applyBorder="1" applyAlignment="1">
      <alignment horizontal="center" vertical="center"/>
    </xf>
    <xf numFmtId="165" fontId="82" fillId="7" borderId="4" xfId="0" applyNumberFormat="1" applyFont="1" applyFill="1" applyBorder="1" applyAlignment="1">
      <alignment horizontal="center" vertical="center"/>
    </xf>
    <xf numFmtId="165" fontId="83" fillId="7" borderId="4" xfId="0" applyNumberFormat="1" applyFont="1" applyFill="1" applyBorder="1" applyAlignment="1">
      <alignment horizontal="center" vertical="center"/>
    </xf>
    <xf numFmtId="165" fontId="84" fillId="7" borderId="4" xfId="0" applyNumberFormat="1" applyFont="1" applyFill="1" applyBorder="1" applyAlignment="1">
      <alignment horizontal="center" vertical="center"/>
    </xf>
    <xf numFmtId="165" fontId="85" fillId="7" borderId="4" xfId="0" applyNumberFormat="1" applyFont="1" applyFill="1" applyBorder="1" applyAlignment="1">
      <alignment horizontal="center" vertical="center"/>
    </xf>
    <xf numFmtId="165" fontId="86" fillId="7" borderId="4" xfId="0" applyNumberFormat="1" applyFont="1" applyFill="1" applyBorder="1" applyAlignment="1">
      <alignment horizontal="center" vertical="center"/>
    </xf>
    <xf numFmtId="165" fontId="87" fillId="7" borderId="4" xfId="0" applyNumberFormat="1" applyFont="1" applyFill="1" applyBorder="1" applyAlignment="1">
      <alignment horizontal="center" vertical="center"/>
    </xf>
    <xf numFmtId="165" fontId="88" fillId="7" borderId="4" xfId="0" applyNumberFormat="1" applyFont="1" applyFill="1" applyBorder="1" applyAlignment="1">
      <alignment horizontal="center" vertical="center"/>
    </xf>
    <xf numFmtId="165" fontId="89" fillId="7" borderId="4" xfId="0" applyNumberFormat="1" applyFont="1" applyFill="1" applyBorder="1" applyAlignment="1">
      <alignment horizontal="center" vertical="center"/>
    </xf>
    <xf numFmtId="0" fontId="90" fillId="7" borderId="5" xfId="0" applyFont="1" applyFill="1" applyBorder="1" applyAlignment="1">
      <alignment horizontal="center" vertical="center"/>
    </xf>
    <xf numFmtId="0" fontId="91" fillId="7" borderId="5" xfId="0" applyFont="1" applyFill="1" applyBorder="1" applyAlignment="1">
      <alignment horizontal="center" vertical="center"/>
    </xf>
    <xf numFmtId="0" fontId="92" fillId="7" borderId="5" xfId="0" applyFont="1" applyFill="1" applyBorder="1" applyAlignment="1">
      <alignment horizontal="center" vertical="center"/>
    </xf>
    <xf numFmtId="0" fontId="93" fillId="7" borderId="5" xfId="0" applyFont="1" applyFill="1" applyBorder="1" applyAlignment="1">
      <alignment horizontal="center" vertical="center"/>
    </xf>
    <xf numFmtId="0" fontId="94" fillId="7" borderId="5" xfId="0" applyFont="1" applyFill="1" applyBorder="1" applyAlignment="1">
      <alignment horizontal="center" vertical="center"/>
    </xf>
    <xf numFmtId="0" fontId="95" fillId="7" borderId="5" xfId="0" applyFont="1" applyFill="1" applyBorder="1" applyAlignment="1">
      <alignment horizontal="center" vertical="center"/>
    </xf>
    <xf numFmtId="0" fontId="96" fillId="7" borderId="5" xfId="0" applyFont="1" applyFill="1" applyBorder="1" applyAlignment="1">
      <alignment horizontal="center" vertical="center"/>
    </xf>
    <xf numFmtId="165" fontId="97" fillId="7" borderId="5" xfId="0" applyNumberFormat="1" applyFont="1" applyFill="1" applyBorder="1" applyAlignment="1">
      <alignment horizontal="center" vertical="center"/>
    </xf>
    <xf numFmtId="165" fontId="98" fillId="7" borderId="5" xfId="0" applyNumberFormat="1" applyFont="1" applyFill="1" applyBorder="1" applyAlignment="1">
      <alignment horizontal="center" vertical="center"/>
    </xf>
    <xf numFmtId="165" fontId="99" fillId="7" borderId="5" xfId="0" applyNumberFormat="1" applyFont="1" applyFill="1" applyBorder="1" applyAlignment="1">
      <alignment horizontal="center" vertical="center"/>
    </xf>
    <xf numFmtId="165" fontId="100" fillId="7" borderId="5" xfId="0" applyNumberFormat="1" applyFont="1" applyFill="1" applyBorder="1" applyAlignment="1">
      <alignment horizontal="center" vertical="center"/>
    </xf>
    <xf numFmtId="165" fontId="101" fillId="7" borderId="5" xfId="0" applyNumberFormat="1" applyFont="1" applyFill="1" applyBorder="1" applyAlignment="1">
      <alignment horizontal="center" vertical="center"/>
    </xf>
    <xf numFmtId="165" fontId="102" fillId="7" borderId="5" xfId="0" applyNumberFormat="1" applyFont="1" applyFill="1" applyBorder="1" applyAlignment="1">
      <alignment horizontal="center" vertical="center"/>
    </xf>
    <xf numFmtId="165" fontId="103" fillId="7" borderId="5" xfId="0" applyNumberFormat="1" applyFont="1" applyFill="1" applyBorder="1" applyAlignment="1">
      <alignment horizontal="center" vertical="center"/>
    </xf>
    <xf numFmtId="165" fontId="104" fillId="7" borderId="5" xfId="0" applyNumberFormat="1" applyFont="1" applyFill="1" applyBorder="1" applyAlignment="1">
      <alignment horizontal="center" vertical="center"/>
    </xf>
    <xf numFmtId="165" fontId="105" fillId="7" borderId="5" xfId="0" applyNumberFormat="1" applyFont="1" applyFill="1" applyBorder="1" applyAlignment="1">
      <alignment horizontal="center" vertical="center"/>
    </xf>
    <xf numFmtId="165" fontId="106" fillId="7" borderId="5" xfId="0" applyNumberFormat="1" applyFont="1" applyFill="1" applyBorder="1" applyAlignment="1">
      <alignment horizontal="center" vertical="center"/>
    </xf>
    <xf numFmtId="165" fontId="107" fillId="7" borderId="5" xfId="0" applyNumberFormat="1" applyFont="1" applyFill="1" applyBorder="1" applyAlignment="1">
      <alignment horizontal="center" vertical="center"/>
    </xf>
    <xf numFmtId="165" fontId="108" fillId="7" borderId="5" xfId="0" applyNumberFormat="1" applyFont="1" applyFill="1" applyBorder="1" applyAlignment="1">
      <alignment horizontal="center" vertical="center"/>
    </xf>
    <xf numFmtId="165" fontId="109" fillId="7" borderId="5" xfId="0" applyNumberFormat="1" applyFont="1" applyFill="1" applyBorder="1" applyAlignment="1">
      <alignment horizontal="center" vertical="center"/>
    </xf>
    <xf numFmtId="165" fontId="110" fillId="7" borderId="5" xfId="0" applyNumberFormat="1" applyFont="1" applyFill="1" applyBorder="1" applyAlignment="1">
      <alignment horizontal="center" vertical="center"/>
    </xf>
    <xf numFmtId="0" fontId="111" fillId="7" borderId="5" xfId="0" applyFont="1" applyFill="1" applyBorder="1" applyAlignment="1">
      <alignment horizontal="center" vertical="center"/>
    </xf>
    <xf numFmtId="0" fontId="112" fillId="7" borderId="5" xfId="0" applyFont="1" applyFill="1" applyBorder="1" applyAlignment="1">
      <alignment horizontal="center" vertical="center"/>
    </xf>
    <xf numFmtId="0" fontId="113" fillId="7" borderId="5" xfId="0" applyFont="1" applyFill="1" applyBorder="1" applyAlignment="1">
      <alignment horizontal="center" vertical="center"/>
    </xf>
    <xf numFmtId="0" fontId="114" fillId="7" borderId="5" xfId="0" applyFont="1" applyFill="1" applyBorder="1" applyAlignment="1">
      <alignment horizontal="center" vertical="center"/>
    </xf>
    <xf numFmtId="0" fontId="115" fillId="7" borderId="5" xfId="0" applyFont="1" applyFill="1" applyBorder="1" applyAlignment="1">
      <alignment horizontal="center" vertical="center"/>
    </xf>
    <xf numFmtId="0" fontId="116" fillId="7" borderId="5" xfId="0" applyFont="1" applyFill="1" applyBorder="1" applyAlignment="1">
      <alignment horizontal="center" vertical="center"/>
    </xf>
    <xf numFmtId="0" fontId="117" fillId="7" borderId="5" xfId="0" applyFont="1" applyFill="1" applyBorder="1" applyAlignment="1">
      <alignment horizontal="center" vertical="center"/>
    </xf>
    <xf numFmtId="165" fontId="118" fillId="7" borderId="5" xfId="0" applyNumberFormat="1" applyFont="1" applyFill="1" applyBorder="1" applyAlignment="1">
      <alignment horizontal="center" vertical="center"/>
    </xf>
    <xf numFmtId="0" fontId="119" fillId="7" borderId="5" xfId="0" applyFont="1" applyFill="1" applyBorder="1" applyAlignment="1">
      <alignment horizontal="center" vertical="center"/>
    </xf>
    <xf numFmtId="0" fontId="120" fillId="7" borderId="5" xfId="0" applyFont="1" applyFill="1" applyBorder="1" applyAlignment="1">
      <alignment horizontal="center" vertical="center"/>
    </xf>
    <xf numFmtId="0" fontId="121" fillId="7" borderId="5" xfId="0" applyFont="1" applyFill="1" applyBorder="1" applyAlignment="1">
      <alignment horizontal="center" vertical="center"/>
    </xf>
    <xf numFmtId="0" fontId="122" fillId="7" borderId="5" xfId="0" applyFont="1" applyFill="1" applyBorder="1" applyAlignment="1">
      <alignment horizontal="center" vertical="center"/>
    </xf>
    <xf numFmtId="0" fontId="123" fillId="7" borderId="5" xfId="0" applyFont="1" applyFill="1" applyBorder="1" applyAlignment="1">
      <alignment horizontal="center" vertical="center"/>
    </xf>
    <xf numFmtId="0" fontId="124" fillId="7" borderId="5" xfId="0" applyFont="1" applyFill="1" applyBorder="1" applyAlignment="1">
      <alignment horizontal="center" vertical="center"/>
    </xf>
    <xf numFmtId="165" fontId="125" fillId="7" borderId="5" xfId="0" applyNumberFormat="1" applyFont="1" applyFill="1" applyBorder="1" applyAlignment="1">
      <alignment horizontal="center" vertical="center"/>
    </xf>
    <xf numFmtId="165" fontId="126" fillId="7" borderId="5" xfId="0" applyNumberFormat="1" applyFont="1" applyFill="1" applyBorder="1" applyAlignment="1">
      <alignment horizontal="center" vertical="center"/>
    </xf>
    <xf numFmtId="165" fontId="127" fillId="7" borderId="5" xfId="0" applyNumberFormat="1" applyFont="1" applyFill="1" applyBorder="1" applyAlignment="1">
      <alignment horizontal="center" vertical="center"/>
    </xf>
    <xf numFmtId="165" fontId="128" fillId="7" borderId="5" xfId="0" applyNumberFormat="1" applyFont="1" applyFill="1" applyBorder="1" applyAlignment="1">
      <alignment horizontal="center" vertical="center"/>
    </xf>
    <xf numFmtId="165" fontId="129" fillId="7" borderId="5" xfId="0" applyNumberFormat="1" applyFont="1" applyFill="1" applyBorder="1" applyAlignment="1">
      <alignment horizontal="center" vertical="center"/>
    </xf>
    <xf numFmtId="165" fontId="130" fillId="7" borderId="5" xfId="0" applyNumberFormat="1" applyFont="1" applyFill="1" applyBorder="1" applyAlignment="1">
      <alignment horizontal="center" vertical="center"/>
    </xf>
    <xf numFmtId="165" fontId="131" fillId="7" borderId="5" xfId="0" applyNumberFormat="1" applyFont="1" applyFill="1" applyBorder="1" applyAlignment="1">
      <alignment horizontal="center" vertical="center"/>
    </xf>
    <xf numFmtId="165" fontId="132" fillId="7" borderId="5" xfId="0" applyNumberFormat="1" applyFont="1" applyFill="1" applyBorder="1" applyAlignment="1">
      <alignment horizontal="center" vertical="center"/>
    </xf>
    <xf numFmtId="165" fontId="133" fillId="7" borderId="5" xfId="0" applyNumberFormat="1" applyFont="1" applyFill="1" applyBorder="1" applyAlignment="1">
      <alignment horizontal="center" vertical="center"/>
    </xf>
    <xf numFmtId="165" fontId="134" fillId="7" borderId="5" xfId="0" applyNumberFormat="1" applyFont="1" applyFill="1" applyBorder="1" applyAlignment="1">
      <alignment horizontal="center" vertical="center"/>
    </xf>
    <xf numFmtId="165" fontId="135" fillId="7" borderId="5" xfId="0" applyNumberFormat="1" applyFont="1" applyFill="1" applyBorder="1" applyAlignment="1">
      <alignment horizontal="center" vertical="center"/>
    </xf>
    <xf numFmtId="165" fontId="136" fillId="7" borderId="5" xfId="0" applyNumberFormat="1" applyFont="1" applyFill="1" applyBorder="1" applyAlignment="1">
      <alignment horizontal="center" vertical="center"/>
    </xf>
    <xf numFmtId="165" fontId="137" fillId="7" borderId="5" xfId="0" applyNumberFormat="1" applyFont="1" applyFill="1" applyBorder="1" applyAlignment="1">
      <alignment horizontal="center" vertical="center"/>
    </xf>
    <xf numFmtId="165" fontId="138" fillId="7" borderId="5" xfId="0" applyNumberFormat="1" applyFont="1" applyFill="1" applyBorder="1" applyAlignment="1">
      <alignment horizontal="center" vertical="center"/>
    </xf>
    <xf numFmtId="165" fontId="139" fillId="8" borderId="5" xfId="0" applyNumberFormat="1" applyFont="1" applyFill="1" applyBorder="1" applyAlignment="1">
      <alignment horizontal="center" vertical="center"/>
    </xf>
    <xf numFmtId="165" fontId="140" fillId="8" borderId="5" xfId="0" applyNumberFormat="1" applyFont="1" applyFill="1" applyBorder="1" applyAlignment="1">
      <alignment horizontal="center" vertical="center"/>
    </xf>
    <xf numFmtId="165" fontId="141" fillId="8" borderId="5" xfId="0" applyNumberFormat="1" applyFont="1" applyFill="1" applyBorder="1" applyAlignment="1">
      <alignment horizontal="center" vertical="center"/>
    </xf>
    <xf numFmtId="165" fontId="142" fillId="8" borderId="5" xfId="0" applyNumberFormat="1" applyFont="1" applyFill="1" applyBorder="1" applyAlignment="1">
      <alignment horizontal="center" vertical="center"/>
    </xf>
    <xf numFmtId="165" fontId="143" fillId="8" borderId="5" xfId="0" applyNumberFormat="1" applyFont="1" applyFill="1" applyBorder="1" applyAlignment="1">
      <alignment horizontal="center" vertical="center"/>
    </xf>
    <xf numFmtId="165" fontId="144" fillId="8" borderId="5" xfId="0" applyNumberFormat="1" applyFont="1" applyFill="1" applyBorder="1" applyAlignment="1">
      <alignment horizontal="center" vertical="center"/>
    </xf>
    <xf numFmtId="165" fontId="145" fillId="8" borderId="5" xfId="0" applyNumberFormat="1" applyFont="1" applyFill="1" applyBorder="1" applyAlignment="1">
      <alignment horizontal="center" vertical="center"/>
    </xf>
    <xf numFmtId="165" fontId="146" fillId="7" borderId="5" xfId="0" applyNumberFormat="1" applyFont="1" applyFill="1" applyBorder="1" applyAlignment="1">
      <alignment horizontal="center" vertical="center"/>
    </xf>
    <xf numFmtId="165" fontId="147" fillId="7" borderId="5" xfId="0" applyNumberFormat="1" applyFont="1" applyFill="1" applyBorder="1" applyAlignment="1">
      <alignment horizontal="center" vertical="center"/>
    </xf>
    <xf numFmtId="165" fontId="148" fillId="7" borderId="5" xfId="0" applyNumberFormat="1" applyFont="1" applyFill="1" applyBorder="1" applyAlignment="1">
      <alignment horizontal="center" vertical="center"/>
    </xf>
    <xf numFmtId="165" fontId="149" fillId="7" borderId="5" xfId="0" applyNumberFormat="1" applyFont="1" applyFill="1" applyBorder="1" applyAlignment="1">
      <alignment horizontal="center" vertical="center"/>
    </xf>
    <xf numFmtId="165" fontId="150" fillId="7" borderId="5" xfId="0" applyNumberFormat="1" applyFont="1" applyFill="1" applyBorder="1" applyAlignment="1">
      <alignment horizontal="center" vertical="center"/>
    </xf>
    <xf numFmtId="165" fontId="151" fillId="7" borderId="5" xfId="0" applyNumberFormat="1" applyFont="1" applyFill="1" applyBorder="1" applyAlignment="1">
      <alignment horizontal="center" vertical="center"/>
    </xf>
    <xf numFmtId="165" fontId="152" fillId="7" borderId="5" xfId="0" applyNumberFormat="1" applyFont="1" applyFill="1" applyBorder="1" applyAlignment="1">
      <alignment horizontal="center" vertical="center"/>
    </xf>
    <xf numFmtId="165" fontId="153" fillId="7" borderId="5" xfId="0" applyNumberFormat="1" applyFont="1" applyFill="1" applyBorder="1" applyAlignment="1">
      <alignment horizontal="center" vertical="center"/>
    </xf>
    <xf numFmtId="165" fontId="154" fillId="7" borderId="5" xfId="0" applyNumberFormat="1" applyFont="1" applyFill="1" applyBorder="1" applyAlignment="1">
      <alignment horizontal="center" vertical="center"/>
    </xf>
    <xf numFmtId="165" fontId="155" fillId="7" borderId="5" xfId="0" applyNumberFormat="1" applyFont="1" applyFill="1" applyBorder="1" applyAlignment="1">
      <alignment horizontal="center" vertical="center"/>
    </xf>
    <xf numFmtId="165" fontId="156" fillId="7" borderId="5" xfId="0" applyNumberFormat="1" applyFont="1" applyFill="1" applyBorder="1" applyAlignment="1">
      <alignment horizontal="center" vertical="center"/>
    </xf>
    <xf numFmtId="165" fontId="157" fillId="7" borderId="5" xfId="0" applyNumberFormat="1" applyFont="1" applyFill="1" applyBorder="1" applyAlignment="1">
      <alignment horizontal="center" vertical="center"/>
    </xf>
    <xf numFmtId="165" fontId="158" fillId="7" borderId="5" xfId="0" applyNumberFormat="1" applyFont="1" applyFill="1" applyBorder="1" applyAlignment="1">
      <alignment horizontal="center" vertical="center"/>
    </xf>
    <xf numFmtId="0" fontId="159" fillId="7" borderId="5" xfId="0" applyFont="1" applyFill="1" applyBorder="1" applyAlignment="1">
      <alignment horizontal="center" vertical="center"/>
    </xf>
    <xf numFmtId="165" fontId="160" fillId="7" borderId="5" xfId="0" applyNumberFormat="1" applyFont="1" applyFill="1" applyBorder="1" applyAlignment="1">
      <alignment horizontal="center" vertical="center"/>
    </xf>
    <xf numFmtId="165" fontId="161" fillId="7" borderId="5" xfId="0" applyNumberFormat="1" applyFont="1" applyFill="1" applyBorder="1" applyAlignment="1">
      <alignment horizontal="center" vertical="center"/>
    </xf>
    <xf numFmtId="165" fontId="162" fillId="7" borderId="5" xfId="0" applyNumberFormat="1" applyFont="1" applyFill="1" applyBorder="1" applyAlignment="1">
      <alignment horizontal="center" vertical="center"/>
    </xf>
    <xf numFmtId="165" fontId="163" fillId="7" borderId="5" xfId="0" applyNumberFormat="1" applyFont="1" applyFill="1" applyBorder="1" applyAlignment="1">
      <alignment horizontal="center" vertical="center"/>
    </xf>
    <xf numFmtId="165" fontId="164" fillId="7" borderId="5" xfId="0" applyNumberFormat="1" applyFont="1" applyFill="1" applyBorder="1" applyAlignment="1">
      <alignment horizontal="center" vertical="center"/>
    </xf>
    <xf numFmtId="165" fontId="165" fillId="7" borderId="5" xfId="0" applyNumberFormat="1" applyFont="1" applyFill="1" applyBorder="1" applyAlignment="1">
      <alignment horizontal="center" vertical="center"/>
    </xf>
    <xf numFmtId="165" fontId="166" fillId="7" borderId="5" xfId="0" applyNumberFormat="1" applyFont="1" applyFill="1" applyBorder="1" applyAlignment="1">
      <alignment horizontal="center" vertical="center"/>
    </xf>
    <xf numFmtId="0" fontId="167" fillId="7" borderId="5" xfId="0" applyFont="1" applyFill="1" applyBorder="1" applyAlignment="1">
      <alignment horizontal="center" vertical="center"/>
    </xf>
    <xf numFmtId="165" fontId="168" fillId="7" borderId="5" xfId="0" applyNumberFormat="1" applyFont="1" applyFill="1" applyBorder="1" applyAlignment="1">
      <alignment horizontal="center" vertical="center"/>
    </xf>
    <xf numFmtId="165" fontId="169" fillId="7" borderId="5" xfId="0" applyNumberFormat="1" applyFont="1" applyFill="1" applyBorder="1" applyAlignment="1">
      <alignment horizontal="center" vertical="center"/>
    </xf>
    <xf numFmtId="165" fontId="170" fillId="7" borderId="5" xfId="0" applyNumberFormat="1" applyFont="1" applyFill="1" applyBorder="1" applyAlignment="1">
      <alignment horizontal="center" vertical="center"/>
    </xf>
    <xf numFmtId="165" fontId="171" fillId="7" borderId="5" xfId="0" applyNumberFormat="1" applyFont="1" applyFill="1" applyBorder="1" applyAlignment="1">
      <alignment horizontal="center" vertical="center"/>
    </xf>
    <xf numFmtId="165" fontId="172" fillId="7" borderId="5" xfId="0" applyNumberFormat="1" applyFont="1" applyFill="1" applyBorder="1" applyAlignment="1">
      <alignment horizontal="center" vertical="center"/>
    </xf>
    <xf numFmtId="165" fontId="173" fillId="7" borderId="5" xfId="0" applyNumberFormat="1" applyFont="1" applyFill="1" applyBorder="1" applyAlignment="1">
      <alignment horizontal="center" vertical="center"/>
    </xf>
    <xf numFmtId="165" fontId="174" fillId="7" borderId="5" xfId="0" applyNumberFormat="1" applyFont="1" applyFill="1" applyBorder="1" applyAlignment="1">
      <alignment horizontal="center" vertical="center"/>
    </xf>
    <xf numFmtId="165" fontId="175" fillId="7" borderId="5" xfId="0" applyNumberFormat="1" applyFont="1" applyFill="1" applyBorder="1" applyAlignment="1">
      <alignment horizontal="center" vertical="center"/>
    </xf>
    <xf numFmtId="165" fontId="176" fillId="7" borderId="5" xfId="0" applyNumberFormat="1" applyFont="1" applyFill="1" applyBorder="1" applyAlignment="1">
      <alignment horizontal="center" vertical="center"/>
    </xf>
    <xf numFmtId="165" fontId="177" fillId="7" borderId="5" xfId="0" applyNumberFormat="1" applyFont="1" applyFill="1" applyBorder="1" applyAlignment="1">
      <alignment horizontal="center" vertical="center"/>
    </xf>
    <xf numFmtId="165" fontId="178" fillId="7" borderId="5" xfId="0" applyNumberFormat="1" applyFont="1" applyFill="1" applyBorder="1" applyAlignment="1">
      <alignment horizontal="center" vertical="center"/>
    </xf>
    <xf numFmtId="165" fontId="179" fillId="7" borderId="5" xfId="0" applyNumberFormat="1" applyFont="1" applyFill="1" applyBorder="1" applyAlignment="1">
      <alignment horizontal="center" vertical="center"/>
    </xf>
    <xf numFmtId="0" fontId="180" fillId="7" borderId="9" xfId="0" applyBorder="true" applyFill="true" applyFont="true">
      <alignment horizontal="center" vertical="center"/>
    </xf>
    <xf numFmtId="0" fontId="181" fillId="7" borderId="9" xfId="0" applyBorder="true" applyFill="true" applyFont="true">
      <alignment horizontal="center" vertical="center"/>
    </xf>
    <xf numFmtId="0" fontId="182" fillId="7" borderId="9" xfId="0" applyBorder="true" applyFill="true" applyFont="true">
      <alignment horizontal="center" vertical="center"/>
    </xf>
    <xf numFmtId="0" fontId="183" fillId="7" borderId="9" xfId="0" applyBorder="true" applyFill="true" applyFont="true">
      <alignment horizontal="center" vertical="center"/>
    </xf>
    <xf numFmtId="0" fontId="184" fillId="7" borderId="9" xfId="0" applyBorder="true" applyFill="true" applyFont="true">
      <alignment horizontal="center" vertical="center"/>
    </xf>
    <xf numFmtId="0" fontId="185" fillId="7" borderId="9" xfId="0" applyBorder="true" applyFill="true" applyFont="true">
      <alignment horizontal="center" vertical="center"/>
    </xf>
    <xf numFmtId="0" fontId="186" fillId="7" borderId="9" xfId="0" applyBorder="true" applyFill="true" applyFont="true">
      <alignment horizontal="center" vertical="center"/>
    </xf>
    <xf numFmtId="0" fontId="187" fillId="7" borderId="9" xfId="0" applyBorder="true" applyFill="true" applyFont="true">
      <alignment horizontal="center" vertical="center"/>
    </xf>
    <xf numFmtId="0" fontId="188" fillId="7" borderId="9" xfId="0" applyBorder="true" applyFill="true" applyFont="true">
      <alignment horizontal="center" vertical="center"/>
    </xf>
    <xf numFmtId="0" fontId="189" fillId="7" borderId="9" xfId="0" applyBorder="true" applyFill="true" applyFont="true">
      <alignment horizontal="center" vertical="center"/>
    </xf>
    <xf numFmtId="0" fontId="190" fillId="7" borderId="9" xfId="0" applyBorder="true" applyFill="true" applyFont="true">
      <alignment horizontal="center" vertical="center"/>
    </xf>
    <xf numFmtId="0" fontId="191" fillId="7" borderId="9" xfId="0" applyBorder="true" applyFill="true" applyFont="true">
      <alignment horizontal="center" vertical="center"/>
    </xf>
    <xf numFmtId="0" fontId="192" fillId="7" borderId="9" xfId="0" applyBorder="true" applyFill="true" applyFont="true">
      <alignment horizontal="center" vertical="center"/>
    </xf>
    <xf numFmtId="0" fontId="193" fillId="7" borderId="9" xfId="0" applyBorder="true" applyFill="true" applyFont="true">
      <alignment horizontal="center" vertical="center"/>
    </xf>
    <xf numFmtId="0" fontId="194" fillId="7" borderId="9" xfId="0" applyBorder="true" applyFill="true" applyFont="true">
      <alignment horizontal="center" vertical="center"/>
    </xf>
    <xf numFmtId="166" fontId="195" fillId="7" borderId="9" xfId="0" applyNumberFormat="true" applyBorder="true" applyFill="true" applyFont="true">
      <alignment horizontal="center" vertical="center"/>
    </xf>
    <xf numFmtId="0" fontId="196" fillId="7" borderId="9" xfId="0" applyBorder="true" applyFill="true" applyFont="true">
      <alignment horizontal="center" vertical="center"/>
    </xf>
    <xf numFmtId="166" fontId="197" fillId="7" borderId="9" xfId="0" applyNumberFormat="true" applyBorder="true" applyFill="true" applyFont="true">
      <alignment horizontal="center" vertical="center"/>
    </xf>
    <xf numFmtId="166" fontId="198" fillId="7" borderId="9" xfId="0" applyNumberFormat="true" applyBorder="true" applyFill="true" applyFont="true">
      <alignment horizontal="center" vertical="center"/>
    </xf>
    <xf numFmtId="166" fontId="199" fillId="7" borderId="9" xfId="0" applyNumberFormat="true" applyBorder="true" applyFill="true" applyFont="true">
      <alignment horizontal="center" vertical="center"/>
    </xf>
    <xf numFmtId="166" fontId="200" fillId="7" borderId="9" xfId="0" applyNumberFormat="true" applyBorder="true" applyFill="true" applyFont="true">
      <alignment horizontal="center" vertical="center"/>
    </xf>
    <xf numFmtId="166" fontId="201" fillId="7" borderId="9" xfId="0" applyNumberFormat="true" applyBorder="true" applyFill="true" applyFont="true">
      <alignment horizontal="center" vertical="center"/>
    </xf>
    <xf numFmtId="166" fontId="202" fillId="7" borderId="9" xfId="0" applyNumberFormat="true" applyBorder="true" applyFill="true" applyFont="true">
      <alignment horizontal="center" vertical="center"/>
    </xf>
    <xf numFmtId="166" fontId="203" fillId="7" borderId="9" xfId="0" applyNumberFormat="true" applyBorder="true" applyFill="true" applyFont="true">
      <alignment horizontal="center" vertical="center"/>
    </xf>
    <xf numFmtId="166" fontId="204" fillId="7" borderId="9" xfId="0" applyNumberFormat="true" applyBorder="true" applyFill="true" applyFont="true">
      <alignment horizontal="center" vertical="center"/>
    </xf>
    <xf numFmtId="166" fontId="205" fillId="7" borderId="9" xfId="0" applyNumberFormat="true" applyBorder="true" applyFill="true" applyFont="true">
      <alignment horizontal="center" vertical="center"/>
    </xf>
    <xf numFmtId="166" fontId="206" fillId="7" borderId="9" xfId="0" applyNumberFormat="true" applyBorder="true" applyFill="true" applyFont="true">
      <alignment horizontal="center" vertical="center"/>
    </xf>
    <xf numFmtId="166" fontId="207" fillId="7" borderId="9" xfId="0" applyNumberFormat="true" applyBorder="true" applyFill="true" applyFont="true">
      <alignment horizontal="center" vertical="center"/>
    </xf>
    <xf numFmtId="166" fontId="208" fillId="7" borderId="9" xfId="0" applyNumberFormat="true" applyBorder="true" applyFill="true" applyFont="true">
      <alignment horizontal="center" vertical="center"/>
    </xf>
    <xf numFmtId="166" fontId="209" fillId="7" borderId="9" xfId="0" applyNumberFormat="true" applyBorder="true" applyFill="true" applyFont="true">
      <alignment horizontal="center" vertical="center"/>
    </xf>
    <xf numFmtId="166" fontId="210" fillId="7" borderId="9" xfId="0" applyNumberFormat="true" applyBorder="true" applyFill="true" applyFont="true">
      <alignment horizontal="center" vertical="center"/>
    </xf>
    <xf numFmtId="166" fontId="211" fillId="8" borderId="9" xfId="0" applyNumberFormat="true" applyBorder="true" applyFill="true" applyFont="true">
      <alignment horizontal="center" vertical="center"/>
    </xf>
    <xf numFmtId="166" fontId="212" fillId="8" borderId="9" xfId="0" applyNumberFormat="true" applyBorder="true" applyFill="true" applyFont="true">
      <alignment horizontal="center" vertical="center"/>
    </xf>
    <xf numFmtId="166" fontId="213" fillId="8" borderId="9" xfId="0" applyNumberFormat="true" applyBorder="true" applyFill="true" applyFont="true">
      <alignment horizontal="center" vertical="center"/>
    </xf>
    <xf numFmtId="166" fontId="214" fillId="8" borderId="9" xfId="0" applyNumberFormat="true" applyBorder="true" applyFill="true" applyFont="true">
      <alignment horizontal="center" vertical="center"/>
    </xf>
    <xf numFmtId="166" fontId="215" fillId="8" borderId="9" xfId="0" applyNumberFormat="true" applyBorder="true" applyFill="true" applyFont="true">
      <alignment horizontal="center" vertical="center"/>
    </xf>
    <xf numFmtId="166" fontId="216" fillId="8" borderId="9" xfId="0" applyNumberFormat="true" applyBorder="true" applyFill="true" applyFont="true">
      <alignment horizontal="center" vertical="center"/>
    </xf>
    <xf numFmtId="166" fontId="217" fillId="8" borderId="9" xfId="0" applyNumberFormat="true" applyBorder="true" applyFill="true" applyFont="true">
      <alignment horizontal="center" vertical="center"/>
    </xf>
    <xf numFmtId="166" fontId="218" fillId="7" borderId="9" xfId="0" applyNumberFormat="true" applyBorder="true" applyFill="true" applyFont="true">
      <alignment horizontal="center" vertical="center"/>
    </xf>
    <xf numFmtId="0" fontId="219" fillId="7" borderId="9" xfId="0" applyBorder="true" applyFill="true" applyFont="true">
      <alignment horizontal="center" vertical="center"/>
    </xf>
    <xf numFmtId="166" fontId="220" fillId="7" borderId="9" xfId="0" applyNumberFormat="true" applyBorder="true" applyFill="true" applyFont="true">
      <alignment horizontal="center" vertical="center"/>
    </xf>
    <xf numFmtId="166" fontId="221" fillId="7" borderId="9" xfId="0" applyNumberFormat="true" applyBorder="true" applyFill="true" applyFont="true">
      <alignment horizontal="center" vertical="center"/>
    </xf>
    <xf numFmtId="166" fontId="222" fillId="7" borderId="9" xfId="0" applyNumberFormat="true" applyBorder="true" applyFill="true" applyFont="true">
      <alignment horizontal="center" vertical="center"/>
    </xf>
    <xf numFmtId="166" fontId="223" fillId="7" borderId="9" xfId="0" applyNumberFormat="true" applyBorder="true" applyFill="true" applyFont="true">
      <alignment horizontal="center" vertical="center"/>
    </xf>
    <xf numFmtId="166" fontId="224" fillId="7" borderId="9" xfId="0" applyNumberFormat="true" applyBorder="true" applyFill="true" applyFont="true">
      <alignment horizontal="center" vertical="center"/>
    </xf>
    <xf numFmtId="166" fontId="225" fillId="7" borderId="9" xfId="0" applyNumberFormat="true" applyBorder="true" applyFill="true" applyFont="true">
      <alignment horizontal="center" vertical="center"/>
    </xf>
    <xf numFmtId="166" fontId="226" fillId="7" borderId="9" xfId="0" applyNumberFormat="true" applyBorder="true" applyFill="true" applyFont="true">
      <alignment horizontal="center" vertical="center"/>
    </xf>
    <xf numFmtId="166" fontId="227" fillId="7" borderId="9" xfId="0" applyNumberFormat="true" applyBorder="true" applyFill="true" applyFont="true">
      <alignment horizontal="center" vertical="center"/>
    </xf>
    <xf numFmtId="166" fontId="228" fillId="7" borderId="9" xfId="0" applyNumberFormat="true" applyBorder="true" applyFill="true" applyFont="true">
      <alignment horizontal="center" vertical="center"/>
    </xf>
    <xf numFmtId="166" fontId="229" fillId="7" borderId="9" xfId="0" applyNumberFormat="true" applyBorder="true" applyFill="true" applyFont="true">
      <alignment horizontal="center" vertical="center"/>
    </xf>
    <xf numFmtId="166" fontId="230" fillId="7" borderId="9" xfId="0" applyNumberFormat="true" applyBorder="true" applyFill="true" applyFont="true">
      <alignment horizontal="center" vertical="center"/>
    </xf>
    <xf numFmtId="166" fontId="231" fillId="7" borderId="9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"/>
  <sheetViews>
    <sheetView tabSelected="1" zoomScale="70" zoomScaleNormal="7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85</v>
      </c>
      <c r="O1" s="22" t="s">
        <v>86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21" t="s">
        <v>27</v>
      </c>
      <c r="B2" s="7" t="s">
        <v>50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 t="n">
        <f t="shared" ref="I2:I5" si="0">H2*G2</f>
        <v>200.0</v>
      </c>
      <c r="J2" s="10">
        <v>200</v>
      </c>
      <c r="K2" s="10" t="n">
        <f t="shared" ref="K2:K28" si="1">J2*G2</f>
        <v>200.0</v>
      </c>
      <c r="L2" s="10" t="n">
        <f t="shared" ref="L2:L28" si="2">J2+R2</f>
        <v>232.0</v>
      </c>
      <c r="M2" s="10" t="n">
        <f>L2*G2</f>
        <v>232.0</v>
      </c>
      <c r="N2" s="10" t="n">
        <f>IF(J2*1.17653&lt;499,J2*1.17653+5,J2*1.17653)</f>
        <v>240.306</v>
      </c>
      <c r="O2" s="10" t="n">
        <f t="shared" ref="O2:O28" si="3">N2*G2</f>
        <v>240.306</v>
      </c>
      <c r="P2" s="10" t="n">
        <f t="shared" ref="P2:P28" si="4">(L2*0.15)+5</f>
        <v>39.8</v>
      </c>
      <c r="Q2" s="10" t="n">
        <f t="shared" ref="Q2:Q28" si="5">P2*G2</f>
        <v>39.8</v>
      </c>
      <c r="R2" s="10" t="n">
        <f t="shared" ref="R2:R28" si="6">J2*0.16</f>
        <v>32.0</v>
      </c>
      <c r="S2" s="10" t="n">
        <f t="shared" ref="S2:S28" si="7">R2*G2</f>
        <v>32.0</v>
      </c>
      <c r="T2" s="10" t="n">
        <f t="shared" ref="T2:T28" si="8">J2-H2</f>
        <v>0.0</v>
      </c>
      <c r="U2" s="10" t="n">
        <f t="shared" ref="U2:U28" si="9">T2*G2</f>
        <v>0.0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30</v>
      </c>
      <c r="B3" s="7" t="s">
        <v>31</v>
      </c>
      <c r="C3" s="8">
        <v>43902</v>
      </c>
      <c r="D3" s="9" t="s">
        <v>29</v>
      </c>
      <c r="E3" s="9"/>
      <c r="F3" s="9"/>
      <c r="G3" s="9">
        <v>1</v>
      </c>
      <c r="H3" s="10">
        <v>10508</v>
      </c>
      <c r="I3" t="n" s="237">
        <v>10631.0</v>
      </c>
      <c r="J3" s="10">
        <v>13000</v>
      </c>
      <c r="K3" t="n" s="238">
        <v>13123.0</v>
      </c>
      <c r="L3" t="n" s="239">
        <v>15079.999999999998</v>
      </c>
      <c r="M3" t="n" s="240">
        <v>15079.999999999998</v>
      </c>
      <c r="N3" t="n" s="245">
        <v>17382.0</v>
      </c>
      <c r="O3" t="n" s="246">
        <v>17382.0</v>
      </c>
      <c r="P3" t="n" s="241">
        <v>2266.9999999999995</v>
      </c>
      <c r="Q3" t="n" s="242">
        <v>2266.9999999999995</v>
      </c>
      <c r="R3" t="n" s="243">
        <v>2080.0</v>
      </c>
      <c r="S3" t="n" s="244">
        <v>2080.0</v>
      </c>
      <c r="T3" t="n" s="247">
        <v>2491.999999999998</v>
      </c>
      <c r="U3" t="n" s="248">
        <v>2491.999999999998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32</v>
      </c>
      <c r="B4" s="7" t="s">
        <v>33</v>
      </c>
      <c r="C4" s="8">
        <v>43837</v>
      </c>
      <c r="D4" s="9" t="s">
        <v>34</v>
      </c>
      <c r="E4" s="9"/>
      <c r="F4" s="9"/>
      <c r="G4" s="176">
        <v>52</v>
      </c>
      <c r="H4" s="10">
        <v>27</v>
      </c>
      <c r="I4" s="177">
        <v>1404</v>
      </c>
      <c r="J4" s="10">
        <v>60</v>
      </c>
      <c r="K4" s="178">
        <v>3120</v>
      </c>
      <c r="L4" s="10" t="n">
        <f t="shared" si="2"/>
        <v>69.6</v>
      </c>
      <c r="M4" s="179">
        <v>3619.2</v>
      </c>
      <c r="N4" s="10">
        <v>75.591800000000006</v>
      </c>
      <c r="O4" s="182">
        <v>3930.7736000000004</v>
      </c>
      <c r="P4" s="10" t="n">
        <f t="shared" si="4"/>
        <v>15.44</v>
      </c>
      <c r="Q4" s="180">
        <v>802.88</v>
      </c>
      <c r="R4" s="10" t="n">
        <f t="shared" si="6"/>
        <v>9.6</v>
      </c>
      <c r="S4" s="181">
        <v>499.2</v>
      </c>
      <c r="T4" s="10" t="n">
        <f t="shared" si="8"/>
        <v>33.0</v>
      </c>
      <c r="U4" s="183">
        <v>1716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35</v>
      </c>
      <c r="B5" s="7" t="s">
        <v>36</v>
      </c>
      <c r="C5" s="8">
        <v>43853</v>
      </c>
      <c r="D5" s="9" t="s">
        <v>29</v>
      </c>
      <c r="E5" s="9" t="s">
        <v>37</v>
      </c>
      <c r="F5" s="9" t="n">
        <f>22950/18500</f>
        <v>1.2405405405405405</v>
      </c>
      <c r="G5" s="9">
        <v>1</v>
      </c>
      <c r="H5" s="10" t="n">
        <f>J5/F5</f>
        <v>1209.1503267973856</v>
      </c>
      <c r="I5" s="10" t="n">
        <f t="shared" si="0"/>
        <v>1209.1503267973856</v>
      </c>
      <c r="J5" s="10">
        <v>1500</v>
      </c>
      <c r="K5" s="10" t="n">
        <f t="shared" si="1"/>
        <v>1500.0</v>
      </c>
      <c r="L5" s="10" t="n">
        <f t="shared" si="2"/>
        <v>1740.0</v>
      </c>
      <c r="M5" s="10">
        <v>1740</v>
      </c>
      <c r="N5" s="10">
        <v>1764.7950000000001</v>
      </c>
      <c r="O5" s="10" t="n">
        <f t="shared" si="3"/>
        <v>1764.795</v>
      </c>
      <c r="P5" s="10" t="n">
        <f t="shared" si="4"/>
        <v>266.0</v>
      </c>
      <c r="Q5" s="10" t="n">
        <f t="shared" si="5"/>
        <v>266.0</v>
      </c>
      <c r="R5" s="10" t="n">
        <f t="shared" si="6"/>
        <v>240.0</v>
      </c>
      <c r="S5" s="10" t="n">
        <f t="shared" si="7"/>
        <v>240.0</v>
      </c>
      <c r="T5" s="10" t="n">
        <f t="shared" si="8"/>
        <v>290.84967320261444</v>
      </c>
      <c r="U5" s="10" t="n">
        <f t="shared" si="9"/>
        <v>290.84967320261444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38</v>
      </c>
      <c r="B6" s="7" t="s">
        <v>39</v>
      </c>
      <c r="C6" s="8">
        <v>44018</v>
      </c>
      <c r="D6" s="9" t="s">
        <v>29</v>
      </c>
      <c r="E6" s="9"/>
      <c r="F6" s="9"/>
      <c r="G6" s="9">
        <v>1</v>
      </c>
      <c r="H6" s="10">
        <v>300</v>
      </c>
      <c r="I6" s="10">
        <v>300</v>
      </c>
      <c r="J6" s="10">
        <v>300</v>
      </c>
      <c r="K6" s="10" t="n">
        <f t="shared" si="1"/>
        <v>300.0</v>
      </c>
      <c r="L6" s="10" t="n">
        <f t="shared" si="2"/>
        <v>348.0</v>
      </c>
      <c r="M6" s="10">
        <v>348</v>
      </c>
      <c r="N6" s="10">
        <v>357.959</v>
      </c>
      <c r="O6" s="10" t="n">
        <f t="shared" si="3"/>
        <v>357.959</v>
      </c>
      <c r="P6" s="10" t="n">
        <f t="shared" si="4"/>
        <v>57.199999999999996</v>
      </c>
      <c r="Q6" s="10" t="n">
        <f t="shared" si="5"/>
        <v>57.199999999999996</v>
      </c>
      <c r="R6" s="10" t="n">
        <f t="shared" si="6"/>
        <v>48.0</v>
      </c>
      <c r="S6" s="10" t="n">
        <f t="shared" si="7"/>
        <v>48.0</v>
      </c>
      <c r="T6" s="10" t="n">
        <f t="shared" si="8"/>
        <v>0.0</v>
      </c>
      <c r="U6" s="10" t="n">
        <f t="shared" si="9"/>
        <v>0.0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40</v>
      </c>
      <c r="B7" s="7" t="s">
        <v>41</v>
      </c>
      <c r="C7" s="8">
        <v>43853</v>
      </c>
      <c r="D7" s="9" t="s">
        <v>29</v>
      </c>
      <c r="E7" s="9" t="s">
        <v>37</v>
      </c>
      <c r="F7" s="9" t="n">
        <f>22950/18500</f>
        <v>1.2405405405405405</v>
      </c>
      <c r="G7" s="9">
        <v>1</v>
      </c>
      <c r="H7" s="10" t="n">
        <f t="shared" ref="H7:H8" si="10">J7/F7</f>
        <v>322.4400871459695</v>
      </c>
      <c r="I7" s="10" t="n">
        <f t="shared" ref="I7:I28" si="11">H7*G7</f>
        <v>322.4400871459695</v>
      </c>
      <c r="J7" s="10">
        <v>400</v>
      </c>
      <c r="K7" s="10" t="n">
        <f t="shared" si="1"/>
        <v>400.0</v>
      </c>
      <c r="L7" s="10" t="n">
        <f t="shared" si="2"/>
        <v>464.0</v>
      </c>
      <c r="M7" s="10">
        <v>464</v>
      </c>
      <c r="N7" s="10">
        <v>475.61200000000002</v>
      </c>
      <c r="O7" s="10" t="n">
        <f t="shared" si="3"/>
        <v>475.612</v>
      </c>
      <c r="P7" s="10" t="n">
        <f t="shared" si="4"/>
        <v>74.6</v>
      </c>
      <c r="Q7" s="10" t="n">
        <f t="shared" si="5"/>
        <v>74.6</v>
      </c>
      <c r="R7" s="10" t="n">
        <f t="shared" si="6"/>
        <v>64.0</v>
      </c>
      <c r="S7" s="10" t="n">
        <f t="shared" si="7"/>
        <v>64.0</v>
      </c>
      <c r="T7" s="10" t="n">
        <f t="shared" si="8"/>
        <v>77.55991285403047</v>
      </c>
      <c r="U7" s="10" t="n">
        <f t="shared" si="9"/>
        <v>77.55991285403047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42</v>
      </c>
      <c r="B8" s="7" t="s">
        <v>43</v>
      </c>
      <c r="C8" s="8">
        <v>43837</v>
      </c>
      <c r="D8" s="9" t="s">
        <v>29</v>
      </c>
      <c r="E8" s="9" t="s">
        <v>44</v>
      </c>
      <c r="F8" s="9" t="n">
        <f>14600/7500</f>
        <v>1.9466666666666668</v>
      </c>
      <c r="G8" s="9">
        <v>1</v>
      </c>
      <c r="H8" s="10" t="n">
        <f t="shared" si="10"/>
        <v>179.79452054794518</v>
      </c>
      <c r="I8" s="10" t="n">
        <f t="shared" si="11"/>
        <v>179.79452054794518</v>
      </c>
      <c r="J8" s="10">
        <v>350</v>
      </c>
      <c r="K8" s="10" t="n">
        <f t="shared" si="1"/>
        <v>350.0</v>
      </c>
      <c r="L8" s="10" t="n">
        <f t="shared" si="2"/>
        <v>406.0</v>
      </c>
      <c r="M8" s="10">
        <v>406</v>
      </c>
      <c r="N8" s="10">
        <v>416.78550000000001</v>
      </c>
      <c r="O8" s="10" t="n">
        <f t="shared" si="3"/>
        <v>416.7855</v>
      </c>
      <c r="P8" s="10" t="n">
        <f t="shared" si="4"/>
        <v>65.9</v>
      </c>
      <c r="Q8" s="10" t="n">
        <f t="shared" si="5"/>
        <v>65.9</v>
      </c>
      <c r="R8" s="10" t="n">
        <f t="shared" si="6"/>
        <v>56.0</v>
      </c>
      <c r="S8" s="10" t="n">
        <f t="shared" si="7"/>
        <v>56.0</v>
      </c>
      <c r="T8" s="10" t="n">
        <f t="shared" si="8"/>
        <v>170.20547945205482</v>
      </c>
      <c r="U8" s="10" t="n">
        <f t="shared" si="9"/>
        <v>170.20547945205482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45</v>
      </c>
      <c r="B9" s="7" t="s">
        <v>46</v>
      </c>
      <c r="C9" s="8">
        <v>43840</v>
      </c>
      <c r="D9" s="9" t="s">
        <v>29</v>
      </c>
      <c r="E9" s="9"/>
      <c r="F9" s="9"/>
      <c r="G9" s="9">
        <v>1</v>
      </c>
      <c r="H9" s="10">
        <v>450</v>
      </c>
      <c r="I9" s="10" t="n">
        <f t="shared" si="11"/>
        <v>450.0</v>
      </c>
      <c r="J9" s="10">
        <v>450</v>
      </c>
      <c r="K9" s="10" t="n">
        <f t="shared" si="1"/>
        <v>450.0</v>
      </c>
      <c r="L9" s="10" t="n">
        <f t="shared" si="2"/>
        <v>522.0</v>
      </c>
      <c r="M9" s="10">
        <v>522</v>
      </c>
      <c r="N9" s="10">
        <v>529.43850000000009</v>
      </c>
      <c r="O9" s="10" t="n">
        <f t="shared" si="3"/>
        <v>529.4385000000001</v>
      </c>
      <c r="P9" s="10" t="n">
        <f t="shared" si="4"/>
        <v>83.3</v>
      </c>
      <c r="Q9" s="10" t="n">
        <f t="shared" si="5"/>
        <v>83.3</v>
      </c>
      <c r="R9" s="10" t="n">
        <f t="shared" si="6"/>
        <v>72.0</v>
      </c>
      <c r="S9" s="10" t="n">
        <f t="shared" si="7"/>
        <v>72.0</v>
      </c>
      <c r="T9" s="10" t="n">
        <f t="shared" si="8"/>
        <v>0.0</v>
      </c>
      <c r="U9" s="10" t="n">
        <f t="shared" si="9"/>
        <v>0.0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2" t="s">
        <v>47</v>
      </c>
      <c r="B10" s="7" t="s">
        <v>48</v>
      </c>
      <c r="C10" s="8">
        <v>43847</v>
      </c>
      <c r="D10" s="9" t="s">
        <v>34</v>
      </c>
      <c r="E10" s="9"/>
      <c r="F10" s="9"/>
      <c r="G10" s="9">
        <v>195</v>
      </c>
      <c r="H10" s="10">
        <v>14.96</v>
      </c>
      <c r="I10" s="10" t="n">
        <f t="shared" si="11"/>
        <v>2917.2000000000003</v>
      </c>
      <c r="J10" s="10">
        <v>30</v>
      </c>
      <c r="K10" s="10" t="n">
        <f t="shared" si="1"/>
        <v>5850.0</v>
      </c>
      <c r="L10" s="10" t="n">
        <f t="shared" si="2"/>
        <v>34.8</v>
      </c>
      <c r="M10" s="10">
        <v>6785.9999999999991</v>
      </c>
      <c r="N10" s="10">
        <v>40.295900000000003</v>
      </c>
      <c r="O10" s="10" t="n">
        <f t="shared" si="3"/>
        <v>7857.700500000001</v>
      </c>
      <c r="P10" s="10" t="n">
        <f t="shared" si="4"/>
        <v>10.219999999999999</v>
      </c>
      <c r="Q10" s="10" t="n">
        <f t="shared" si="5"/>
        <v>1992.8999999999999</v>
      </c>
      <c r="R10" s="10" t="n">
        <f t="shared" si="6"/>
        <v>4.8</v>
      </c>
      <c r="S10" s="10" t="n">
        <f t="shared" si="7"/>
        <v>936.0</v>
      </c>
      <c r="T10" s="10" t="n">
        <f t="shared" si="8"/>
        <v>15.04</v>
      </c>
      <c r="U10" s="10" t="n">
        <f t="shared" si="9"/>
        <v>2932.7999999999997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49</v>
      </c>
      <c r="B11" s="7" t="s">
        <v>50</v>
      </c>
      <c r="C11" s="8">
        <v>43837</v>
      </c>
      <c r="D11" s="9" t="s">
        <v>29</v>
      </c>
      <c r="E11" s="9" t="s">
        <v>44</v>
      </c>
      <c r="F11" s="9" t="n">
        <f t="shared" ref="F11:F12" si="12">14600/7500</f>
        <v>1.9466666666666668</v>
      </c>
      <c r="G11" s="9">
        <v>1</v>
      </c>
      <c r="H11" s="10" t="n">
        <f t="shared" ref="H11:H12" si="13">J11/F11</f>
        <v>256.8493150684931</v>
      </c>
      <c r="I11" s="10" t="n">
        <f t="shared" si="11"/>
        <v>256.8493150684931</v>
      </c>
      <c r="J11" s="10">
        <v>500</v>
      </c>
      <c r="K11" s="10" t="n">
        <f t="shared" si="1"/>
        <v>500.0</v>
      </c>
      <c r="L11" s="10" t="n">
        <f t="shared" si="2"/>
        <v>580.0</v>
      </c>
      <c r="M11" s="10">
        <v>580</v>
      </c>
      <c r="N11" s="10">
        <v>588.26499999999999</v>
      </c>
      <c r="O11" s="10" t="n">
        <f t="shared" si="3"/>
        <v>588.265</v>
      </c>
      <c r="P11" s="10" t="n">
        <f t="shared" si="4"/>
        <v>92.0</v>
      </c>
      <c r="Q11" s="10" t="n">
        <f t="shared" si="5"/>
        <v>92.0</v>
      </c>
      <c r="R11" s="10" t="n">
        <f t="shared" si="6"/>
        <v>80.0</v>
      </c>
      <c r="S11" s="10" t="n">
        <f t="shared" si="7"/>
        <v>80.0</v>
      </c>
      <c r="T11" s="10" t="n">
        <f t="shared" si="8"/>
        <v>243.15068493150687</v>
      </c>
      <c r="U11" s="10" t="n">
        <f t="shared" si="9"/>
        <v>243.15068493150687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51</v>
      </c>
      <c r="B12" s="7" t="s">
        <v>52</v>
      </c>
      <c r="C12" s="8">
        <v>43837</v>
      </c>
      <c r="D12" s="9" t="s">
        <v>29</v>
      </c>
      <c r="E12" s="9" t="s">
        <v>44</v>
      </c>
      <c r="F12" s="9" t="n">
        <f t="shared" si="12"/>
        <v>1.9466666666666668</v>
      </c>
      <c r="G12" s="9">
        <v>1</v>
      </c>
      <c r="H12" s="10" t="n">
        <f t="shared" si="13"/>
        <v>77.05479452054794</v>
      </c>
      <c r="I12" s="10" t="n">
        <f t="shared" si="11"/>
        <v>77.05479452054794</v>
      </c>
      <c r="J12" s="10">
        <v>150</v>
      </c>
      <c r="K12" s="10" t="n">
        <f t="shared" si="1"/>
        <v>150.0</v>
      </c>
      <c r="L12" s="10" t="n">
        <f t="shared" si="2"/>
        <v>174.0</v>
      </c>
      <c r="M12" s="10">
        <v>174</v>
      </c>
      <c r="N12" s="10">
        <v>181.4795</v>
      </c>
      <c r="O12" s="10" t="n">
        <f t="shared" si="3"/>
        <v>181.4795</v>
      </c>
      <c r="P12" s="10" t="n">
        <f t="shared" si="4"/>
        <v>31.099999999999998</v>
      </c>
      <c r="Q12" s="10" t="n">
        <f t="shared" si="5"/>
        <v>31.099999999999998</v>
      </c>
      <c r="R12" s="10" t="n">
        <f t="shared" si="6"/>
        <v>24.0</v>
      </c>
      <c r="S12" s="10" t="n">
        <f t="shared" si="7"/>
        <v>24.0</v>
      </c>
      <c r="T12" s="10" t="n">
        <f t="shared" si="8"/>
        <v>72.94520547945206</v>
      </c>
      <c r="U12" s="10" t="n">
        <f t="shared" si="9"/>
        <v>72.94520547945206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53</v>
      </c>
      <c r="B13" s="7" t="s">
        <v>54</v>
      </c>
      <c r="C13" s="8">
        <v>43837</v>
      </c>
      <c r="D13" s="9" t="s">
        <v>34</v>
      </c>
      <c r="E13" s="9"/>
      <c r="F13" s="9"/>
      <c r="G13" s="9">
        <v>2</v>
      </c>
      <c r="H13" s="10">
        <v>50</v>
      </c>
      <c r="I13" s="10" t="n">
        <f t="shared" si="11"/>
        <v>100.0</v>
      </c>
      <c r="J13" s="10">
        <v>150</v>
      </c>
      <c r="K13" s="10" t="n">
        <f t="shared" si="1"/>
        <v>300.0</v>
      </c>
      <c r="L13" s="10" t="n">
        <f t="shared" si="2"/>
        <v>174.0</v>
      </c>
      <c r="M13" s="10">
        <v>348</v>
      </c>
      <c r="N13" s="10">
        <v>181.4795</v>
      </c>
      <c r="O13" s="10" t="n">
        <f t="shared" si="3"/>
        <v>362.959</v>
      </c>
      <c r="P13" s="10" t="n">
        <f t="shared" si="4"/>
        <v>31.099999999999998</v>
      </c>
      <c r="Q13" s="10" t="n">
        <f t="shared" si="5"/>
        <v>62.199999999999996</v>
      </c>
      <c r="R13" s="10" t="n">
        <f t="shared" si="6"/>
        <v>24.0</v>
      </c>
      <c r="S13" s="10" t="n">
        <f t="shared" si="7"/>
        <v>48.0</v>
      </c>
      <c r="T13" s="10" t="n">
        <f t="shared" si="8"/>
        <v>100.0</v>
      </c>
      <c r="U13" s="10" t="n">
        <f t="shared" si="9"/>
        <v>200.0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3" t="s">
        <v>55</v>
      </c>
      <c r="B14" s="14" t="s">
        <v>56</v>
      </c>
      <c r="C14" s="15">
        <v>43853</v>
      </c>
      <c r="D14" s="16" t="s">
        <v>29</v>
      </c>
      <c r="E14" s="16"/>
      <c r="F14" s="16"/>
      <c r="G14" s="16">
        <v>1</v>
      </c>
      <c r="H14" s="10">
        <v>300</v>
      </c>
      <c r="I14" s="10" t="n">
        <f t="shared" si="11"/>
        <v>300.0</v>
      </c>
      <c r="J14" s="10">
        <v>300</v>
      </c>
      <c r="K14" s="10" t="n">
        <f t="shared" si="1"/>
        <v>300.0</v>
      </c>
      <c r="L14" s="10" t="n">
        <f t="shared" si="2"/>
        <v>348.0</v>
      </c>
      <c r="M14" s="10">
        <v>348</v>
      </c>
      <c r="N14" s="10">
        <v>357.959</v>
      </c>
      <c r="O14" s="10" t="n">
        <f t="shared" si="3"/>
        <v>357.959</v>
      </c>
      <c r="P14" s="10" t="n">
        <f t="shared" si="4"/>
        <v>57.199999999999996</v>
      </c>
      <c r="Q14" s="10" t="n">
        <f t="shared" si="5"/>
        <v>57.199999999999996</v>
      </c>
      <c r="R14" s="10" t="n">
        <f t="shared" si="6"/>
        <v>48.0</v>
      </c>
      <c r="S14" s="10" t="n">
        <f t="shared" si="7"/>
        <v>48.0</v>
      </c>
      <c r="T14" s="10" t="n">
        <f t="shared" si="8"/>
        <v>0.0</v>
      </c>
      <c r="U14" s="10" t="n">
        <f t="shared" si="9"/>
        <v>0.0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2" t="s">
        <v>57</v>
      </c>
      <c r="B15" s="7" t="s">
        <v>58</v>
      </c>
      <c r="C15" s="8">
        <v>43837</v>
      </c>
      <c r="D15" s="9" t="s">
        <v>29</v>
      </c>
      <c r="E15" s="9" t="s">
        <v>44</v>
      </c>
      <c r="F15" s="9" t="n">
        <f>14600/7500</f>
        <v>1.9466666666666668</v>
      </c>
      <c r="G15" s="9">
        <v>1</v>
      </c>
      <c r="H15" s="10" t="n">
        <f>J15/F15</f>
        <v>205.4794520547945</v>
      </c>
      <c r="I15" s="10" t="n">
        <f t="shared" si="11"/>
        <v>205.4794520547945</v>
      </c>
      <c r="J15" s="10">
        <v>400</v>
      </c>
      <c r="K15" s="10" t="n">
        <f t="shared" si="1"/>
        <v>400.0</v>
      </c>
      <c r="L15" s="10" t="n">
        <f t="shared" si="2"/>
        <v>464.0</v>
      </c>
      <c r="M15" s="10">
        <v>464</v>
      </c>
      <c r="N15" s="10">
        <v>475.61200000000002</v>
      </c>
      <c r="O15" s="10" t="n">
        <f t="shared" si="3"/>
        <v>475.612</v>
      </c>
      <c r="P15" s="10" t="n">
        <f t="shared" si="4"/>
        <v>74.6</v>
      </c>
      <c r="Q15" s="10" t="n">
        <f t="shared" si="5"/>
        <v>74.6</v>
      </c>
      <c r="R15" s="10" t="n">
        <f t="shared" si="6"/>
        <v>64.0</v>
      </c>
      <c r="S15" s="10" t="n">
        <f t="shared" si="7"/>
        <v>64.0</v>
      </c>
      <c r="T15" s="10" t="n">
        <f t="shared" si="8"/>
        <v>194.5205479452055</v>
      </c>
      <c r="U15" s="10" t="n">
        <f t="shared" si="9"/>
        <v>194.5205479452055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2" t="s">
        <v>59</v>
      </c>
      <c r="B16" s="7" t="s">
        <v>60</v>
      </c>
      <c r="C16" s="8">
        <v>43843</v>
      </c>
      <c r="D16" s="9" t="s">
        <v>29</v>
      </c>
      <c r="E16" s="9"/>
      <c r="F16" s="9"/>
      <c r="G16" s="9">
        <v>1</v>
      </c>
      <c r="H16" s="10">
        <v>250</v>
      </c>
      <c r="I16" s="10" t="n">
        <f t="shared" si="11"/>
        <v>250.0</v>
      </c>
      <c r="J16" s="10">
        <v>250</v>
      </c>
      <c r="K16" s="10" t="n">
        <f t="shared" si="1"/>
        <v>250.0</v>
      </c>
      <c r="L16" s="10" t="n">
        <f t="shared" si="2"/>
        <v>290.0</v>
      </c>
      <c r="M16" s="10">
        <v>290</v>
      </c>
      <c r="N16" s="10">
        <v>299.13249999999999</v>
      </c>
      <c r="O16" s="10" t="n">
        <f t="shared" si="3"/>
        <v>299.1325</v>
      </c>
      <c r="P16" s="10" t="n">
        <f t="shared" si="4"/>
        <v>48.5</v>
      </c>
      <c r="Q16" s="10" t="n">
        <f t="shared" si="5"/>
        <v>48.5</v>
      </c>
      <c r="R16" s="10" t="n">
        <f t="shared" si="6"/>
        <v>40.0</v>
      </c>
      <c r="S16" s="10" t="n">
        <f t="shared" si="7"/>
        <v>40.0</v>
      </c>
      <c r="T16" s="10" t="n">
        <f t="shared" si="8"/>
        <v>0.0</v>
      </c>
      <c r="U16" s="10" t="n">
        <f t="shared" si="9"/>
        <v>0.0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.0" customHeight="true" x14ac:dyDescent="0.25">
      <c r="A17" s="12" t="s">
        <v>61</v>
      </c>
      <c r="B17" s="7" t="s">
        <v>62</v>
      </c>
      <c r="C17" s="8">
        <v>43843</v>
      </c>
      <c r="D17" s="9" t="s">
        <v>29</v>
      </c>
      <c r="E17" s="9" t="s">
        <v>44</v>
      </c>
      <c r="F17" s="9" t="n">
        <f>14600/7500</f>
        <v>1.9466666666666668</v>
      </c>
      <c r="G17" s="9">
        <v>1</v>
      </c>
      <c r="H17" s="10" t="n">
        <f>J17/F17</f>
        <v>128.42465753424656</v>
      </c>
      <c r="I17" s="10" t="n">
        <f t="shared" si="11"/>
        <v>128.42465753424656</v>
      </c>
      <c r="J17" s="10">
        <v>250</v>
      </c>
      <c r="K17" s="10" t="n">
        <f t="shared" si="1"/>
        <v>250.0</v>
      </c>
      <c r="L17" s="10" t="n">
        <f t="shared" si="2"/>
        <v>290.0</v>
      </c>
      <c r="M17" s="10">
        <v>290</v>
      </c>
      <c r="N17" s="10">
        <v>299.13249999999999</v>
      </c>
      <c r="O17" s="10" t="n">
        <f t="shared" si="3"/>
        <v>299.1325</v>
      </c>
      <c r="P17" s="10" t="n">
        <f t="shared" si="4"/>
        <v>48.5</v>
      </c>
      <c r="Q17" s="10" t="n">
        <f t="shared" si="5"/>
        <v>48.5</v>
      </c>
      <c r="R17" s="10" t="n">
        <f t="shared" si="6"/>
        <v>40.0</v>
      </c>
      <c r="S17" s="10" t="n">
        <f t="shared" si="7"/>
        <v>40.0</v>
      </c>
      <c r="T17" s="10" t="n">
        <f t="shared" si="8"/>
        <v>121.57534246575344</v>
      </c>
      <c r="U17" s="10" t="n">
        <f t="shared" si="9"/>
        <v>121.57534246575344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63</v>
      </c>
      <c r="B18" s="7" t="s">
        <v>64</v>
      </c>
      <c r="C18" s="8">
        <v>43843</v>
      </c>
      <c r="D18" s="9" t="s">
        <v>29</v>
      </c>
      <c r="E18" s="9"/>
      <c r="F18" s="9"/>
      <c r="G18" s="9">
        <v>2</v>
      </c>
      <c r="H18" s="10">
        <v>400</v>
      </c>
      <c r="I18" s="10" t="n">
        <f t="shared" si="11"/>
        <v>800.0</v>
      </c>
      <c r="J18" s="10">
        <v>400</v>
      </c>
      <c r="K18" s="10" t="n">
        <f t="shared" si="1"/>
        <v>800.0</v>
      </c>
      <c r="L18" s="10" t="n">
        <f t="shared" si="2"/>
        <v>464.0</v>
      </c>
      <c r="M18" s="10">
        <v>928</v>
      </c>
      <c r="N18" s="10">
        <v>475.61200000000002</v>
      </c>
      <c r="O18" s="10" t="n">
        <f t="shared" si="3"/>
        <v>951.224</v>
      </c>
      <c r="P18" s="10" t="n">
        <f t="shared" si="4"/>
        <v>74.6</v>
      </c>
      <c r="Q18" s="10" t="n">
        <f t="shared" si="5"/>
        <v>149.2</v>
      </c>
      <c r="R18" s="10" t="n">
        <f t="shared" si="6"/>
        <v>64.0</v>
      </c>
      <c r="S18" s="10" t="n">
        <f t="shared" si="7"/>
        <v>128.0</v>
      </c>
      <c r="T18" s="10" t="n">
        <f t="shared" si="8"/>
        <v>0.0</v>
      </c>
      <c r="U18" s="10" t="n">
        <f t="shared" si="9"/>
        <v>0.0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65</v>
      </c>
      <c r="B19" s="7" t="s">
        <v>66</v>
      </c>
      <c r="C19" s="8">
        <v>44008</v>
      </c>
      <c r="D19" s="9" t="s">
        <v>28</v>
      </c>
      <c r="E19" s="9"/>
      <c r="F19" s="9"/>
      <c r="G19" s="9">
        <v>2</v>
      </c>
      <c r="H19" s="10">
        <v>212.5</v>
      </c>
      <c r="I19" s="10" t="n">
        <f t="shared" si="11"/>
        <v>425.0</v>
      </c>
      <c r="J19" s="10">
        <v>700</v>
      </c>
      <c r="K19" s="10" t="n">
        <f t="shared" si="1"/>
        <v>1400.0</v>
      </c>
      <c r="L19" s="10" t="n">
        <f t="shared" si="2"/>
        <v>812.0</v>
      </c>
      <c r="M19" s="10">
        <v>1624</v>
      </c>
      <c r="N19" s="10">
        <v>823.57100000000003</v>
      </c>
      <c r="O19" s="10" t="n">
        <f t="shared" si="3"/>
        <v>1647.142</v>
      </c>
      <c r="P19" s="10" t="n">
        <f t="shared" si="4"/>
        <v>126.8</v>
      </c>
      <c r="Q19" s="10" t="n">
        <f t="shared" si="5"/>
        <v>253.6</v>
      </c>
      <c r="R19" s="10" t="n">
        <f t="shared" si="6"/>
        <v>112.0</v>
      </c>
      <c r="S19" s="10" t="n">
        <f t="shared" si="7"/>
        <v>224.0</v>
      </c>
      <c r="T19" s="10" t="n">
        <f t="shared" si="8"/>
        <v>487.5</v>
      </c>
      <c r="U19" s="10" t="n">
        <f t="shared" si="9"/>
        <v>975.0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67</v>
      </c>
      <c r="B20" s="7" t="s">
        <v>68</v>
      </c>
      <c r="C20" s="8">
        <v>43837</v>
      </c>
      <c r="D20" s="9" t="s">
        <v>29</v>
      </c>
      <c r="E20" s="9" t="s">
        <v>44</v>
      </c>
      <c r="F20" s="9" t="n">
        <f t="shared" ref="F20:F21" si="14">14600/7500</f>
        <v>1.9466666666666668</v>
      </c>
      <c r="G20" s="9">
        <v>1</v>
      </c>
      <c r="H20" s="10" t="n">
        <f t="shared" ref="H20:H25" si="15">J20/F20</f>
        <v>256.8493150684931</v>
      </c>
      <c r="I20" s="10" t="n">
        <f t="shared" si="11"/>
        <v>256.8493150684931</v>
      </c>
      <c r="J20" s="10">
        <v>500</v>
      </c>
      <c r="K20" s="10" t="n">
        <f t="shared" si="1"/>
        <v>500.0</v>
      </c>
      <c r="L20" s="10" t="n">
        <f t="shared" si="2"/>
        <v>580.0</v>
      </c>
      <c r="M20" s="10">
        <v>580</v>
      </c>
      <c r="N20" s="10">
        <v>588.26499999999999</v>
      </c>
      <c r="O20" s="10" t="n">
        <f t="shared" si="3"/>
        <v>588.265</v>
      </c>
      <c r="P20" s="10" t="n">
        <f t="shared" si="4"/>
        <v>92.0</v>
      </c>
      <c r="Q20" s="10" t="n">
        <f t="shared" si="5"/>
        <v>92.0</v>
      </c>
      <c r="R20" s="10" t="n">
        <f t="shared" si="6"/>
        <v>80.0</v>
      </c>
      <c r="S20" s="10" t="n">
        <f t="shared" si="7"/>
        <v>80.0</v>
      </c>
      <c r="T20" s="10" t="n">
        <f t="shared" si="8"/>
        <v>243.15068493150687</v>
      </c>
      <c r="U20" s="10" t="n">
        <f t="shared" si="9"/>
        <v>243.15068493150687</v>
      </c>
      <c r="V20" s="11"/>
      <c r="W20" s="11"/>
      <c r="X20" s="11"/>
      <c r="Y20" s="11"/>
      <c r="Z20" s="11"/>
      <c r="AA20" s="17"/>
      <c r="AB20" s="11"/>
      <c r="AC20" s="11"/>
      <c r="AD20" s="11"/>
    </row>
    <row r="21" spans="1:30" ht="30.0" customHeight="true" x14ac:dyDescent="0.25">
      <c r="A21" s="12" t="s">
        <v>69</v>
      </c>
      <c r="B21" s="7" t="s">
        <v>70</v>
      </c>
      <c r="C21" s="8">
        <v>43837</v>
      </c>
      <c r="D21" s="9" t="s">
        <v>29</v>
      </c>
      <c r="E21" s="9" t="s">
        <v>44</v>
      </c>
      <c r="F21" s="9" t="n">
        <f t="shared" si="14"/>
        <v>1.9466666666666668</v>
      </c>
      <c r="G21" s="9">
        <v>1</v>
      </c>
      <c r="H21" s="10" t="n">
        <f t="shared" si="15"/>
        <v>128.42465753424656</v>
      </c>
      <c r="I21" s="10" t="n">
        <f t="shared" si="11"/>
        <v>128.42465753424656</v>
      </c>
      <c r="J21" s="10">
        <v>250</v>
      </c>
      <c r="K21" s="10" t="n">
        <f t="shared" si="1"/>
        <v>250.0</v>
      </c>
      <c r="L21" s="10" t="n">
        <f t="shared" si="2"/>
        <v>290.0</v>
      </c>
      <c r="M21" s="10">
        <v>290</v>
      </c>
      <c r="N21" s="10">
        <v>299.13249999999999</v>
      </c>
      <c r="O21" s="10" t="n">
        <f t="shared" si="3"/>
        <v>299.1325</v>
      </c>
      <c r="P21" s="10" t="n">
        <f t="shared" si="4"/>
        <v>48.5</v>
      </c>
      <c r="Q21" s="10" t="n">
        <f t="shared" si="5"/>
        <v>48.5</v>
      </c>
      <c r="R21" s="10" t="n">
        <f t="shared" si="6"/>
        <v>40.0</v>
      </c>
      <c r="S21" s="10" t="n">
        <f t="shared" si="7"/>
        <v>40.0</v>
      </c>
      <c r="T21" s="10" t="n">
        <f t="shared" si="8"/>
        <v>121.57534246575344</v>
      </c>
      <c r="U21" s="10" t="n">
        <f t="shared" si="9"/>
        <v>121.57534246575344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12" t="s">
        <v>71</v>
      </c>
      <c r="B22" s="7" t="s">
        <v>72</v>
      </c>
      <c r="C22" s="8">
        <v>43853</v>
      </c>
      <c r="D22" s="9" t="s">
        <v>29</v>
      </c>
      <c r="E22" s="9" t="s">
        <v>37</v>
      </c>
      <c r="F22" s="9" t="n">
        <f>22950/18500</f>
        <v>1.2405405405405405</v>
      </c>
      <c r="G22" s="9">
        <v>1</v>
      </c>
      <c r="H22" s="10" t="n">
        <f t="shared" si="15"/>
        <v>483.66013071895424</v>
      </c>
      <c r="I22" s="10" t="n">
        <f t="shared" si="11"/>
        <v>483.66013071895424</v>
      </c>
      <c r="J22" s="10">
        <v>600</v>
      </c>
      <c r="K22" s="10" t="n">
        <f t="shared" si="1"/>
        <v>600.0</v>
      </c>
      <c r="L22" s="10" t="n">
        <f t="shared" si="2"/>
        <v>696.0</v>
      </c>
      <c r="M22" s="10">
        <v>696</v>
      </c>
      <c r="N22" s="10">
        <v>705.91800000000001</v>
      </c>
      <c r="O22" s="10" t="n">
        <f t="shared" si="3"/>
        <v>705.918</v>
      </c>
      <c r="P22" s="10" t="n">
        <f t="shared" si="4"/>
        <v>109.39999999999999</v>
      </c>
      <c r="Q22" s="10" t="n">
        <f t="shared" si="5"/>
        <v>109.39999999999999</v>
      </c>
      <c r="R22" s="10" t="n">
        <f t="shared" si="6"/>
        <v>96.0</v>
      </c>
      <c r="S22" s="10" t="n">
        <f t="shared" si="7"/>
        <v>96.0</v>
      </c>
      <c r="T22" s="10" t="n">
        <f t="shared" si="8"/>
        <v>116.33986928104576</v>
      </c>
      <c r="U22" s="10" t="n">
        <f t="shared" si="9"/>
        <v>116.33986928104576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30.0" customHeight="true" x14ac:dyDescent="0.25">
      <c r="A23" s="12" t="s">
        <v>73</v>
      </c>
      <c r="B23" s="7" t="s">
        <v>74</v>
      </c>
      <c r="C23" s="8">
        <v>43837</v>
      </c>
      <c r="D23" s="9" t="s">
        <v>29</v>
      </c>
      <c r="E23" s="9" t="s">
        <v>44</v>
      </c>
      <c r="F23" s="9" t="n">
        <f>14600/7500</f>
        <v>1.9466666666666668</v>
      </c>
      <c r="G23" s="9">
        <v>1</v>
      </c>
      <c r="H23" s="10" t="n">
        <f t="shared" si="15"/>
        <v>128.42465753424656</v>
      </c>
      <c r="I23" s="10" t="n">
        <f t="shared" si="11"/>
        <v>128.42465753424656</v>
      </c>
      <c r="J23" s="10">
        <v>250</v>
      </c>
      <c r="K23" s="10" t="n">
        <f t="shared" si="1"/>
        <v>250.0</v>
      </c>
      <c r="L23" s="10" t="n">
        <f t="shared" si="2"/>
        <v>290.0</v>
      </c>
      <c r="M23" s="10">
        <v>290</v>
      </c>
      <c r="N23" s="10">
        <v>299.13249999999999</v>
      </c>
      <c r="O23" s="10" t="n">
        <f t="shared" si="3"/>
        <v>299.1325</v>
      </c>
      <c r="P23" s="10" t="n">
        <f t="shared" si="4"/>
        <v>48.5</v>
      </c>
      <c r="Q23" s="10" t="n">
        <f t="shared" si="5"/>
        <v>48.5</v>
      </c>
      <c r="R23" s="10" t="n">
        <f t="shared" si="6"/>
        <v>40.0</v>
      </c>
      <c r="S23" s="10" t="n">
        <f t="shared" si="7"/>
        <v>40.0</v>
      </c>
      <c r="T23" s="10" t="n">
        <f t="shared" si="8"/>
        <v>121.57534246575344</v>
      </c>
      <c r="U23" s="10" t="n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75</v>
      </c>
      <c r="B24" s="7" t="s">
        <v>76</v>
      </c>
      <c r="C24" s="8">
        <v>43853</v>
      </c>
      <c r="D24" s="9" t="s">
        <v>29</v>
      </c>
      <c r="E24" s="9" t="s">
        <v>37</v>
      </c>
      <c r="F24" s="9" t="n">
        <f t="shared" ref="F24:F25" si="16">22950/18500</f>
        <v>1.2405405405405405</v>
      </c>
      <c r="G24" s="9">
        <v>1</v>
      </c>
      <c r="H24" s="10" t="n">
        <f t="shared" si="15"/>
        <v>403.05010893246185</v>
      </c>
      <c r="I24" s="10" t="n">
        <f t="shared" si="11"/>
        <v>403.05010893246185</v>
      </c>
      <c r="J24" s="10">
        <v>500</v>
      </c>
      <c r="K24" s="10" t="n">
        <f t="shared" si="1"/>
        <v>500.0</v>
      </c>
      <c r="L24" s="10" t="n">
        <f t="shared" si="2"/>
        <v>580.0</v>
      </c>
      <c r="M24" s="10">
        <v>580</v>
      </c>
      <c r="N24" s="10">
        <v>588.26499999999999</v>
      </c>
      <c r="O24" s="10" t="n">
        <f t="shared" si="3"/>
        <v>588.265</v>
      </c>
      <c r="P24" s="10" t="n">
        <f t="shared" si="4"/>
        <v>92.0</v>
      </c>
      <c r="Q24" s="10" t="n">
        <f t="shared" si="5"/>
        <v>92.0</v>
      </c>
      <c r="R24" s="10" t="n">
        <f t="shared" si="6"/>
        <v>80.0</v>
      </c>
      <c r="S24" s="10" t="n">
        <f t="shared" si="7"/>
        <v>80.0</v>
      </c>
      <c r="T24" s="10" t="n">
        <f t="shared" si="8"/>
        <v>96.94989106753815</v>
      </c>
      <c r="U24" s="10" t="n">
        <f t="shared" si="9"/>
        <v>96.94989106753815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12" t="s">
        <v>77</v>
      </c>
      <c r="B25" s="7" t="s">
        <v>78</v>
      </c>
      <c r="C25" s="8">
        <v>43853</v>
      </c>
      <c r="D25" s="9" t="s">
        <v>29</v>
      </c>
      <c r="E25" s="9" t="s">
        <v>37</v>
      </c>
      <c r="F25" s="9" t="n">
        <f t="shared" si="16"/>
        <v>1.2405405405405405</v>
      </c>
      <c r="G25" s="9">
        <v>1</v>
      </c>
      <c r="H25" s="10" t="n">
        <f t="shared" si="15"/>
        <v>967.3202614379085</v>
      </c>
      <c r="I25" s="10" t="n">
        <f t="shared" si="11"/>
        <v>967.3202614379085</v>
      </c>
      <c r="J25" s="10">
        <v>1200</v>
      </c>
      <c r="K25" s="10" t="n">
        <f t="shared" si="1"/>
        <v>1200.0</v>
      </c>
      <c r="L25" s="10" t="n">
        <f t="shared" si="2"/>
        <v>1392.0</v>
      </c>
      <c r="M25" s="10">
        <v>1392</v>
      </c>
      <c r="N25" s="10">
        <v>1411.836</v>
      </c>
      <c r="O25" s="10" t="n">
        <f t="shared" si="3"/>
        <v>1411.836</v>
      </c>
      <c r="P25" s="10" t="n">
        <f t="shared" si="4"/>
        <v>213.79999999999998</v>
      </c>
      <c r="Q25" s="10" t="n">
        <f t="shared" si="5"/>
        <v>213.79999999999998</v>
      </c>
      <c r="R25" s="10" t="n">
        <f t="shared" si="6"/>
        <v>192.0</v>
      </c>
      <c r="S25" s="10" t="n">
        <f t="shared" si="7"/>
        <v>192.0</v>
      </c>
      <c r="T25" s="10" t="n">
        <f t="shared" si="8"/>
        <v>232.67973856209153</v>
      </c>
      <c r="U25" s="10" t="n">
        <f t="shared" si="9"/>
        <v>232.67973856209153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.0" customHeight="true" x14ac:dyDescent="0.25">
      <c r="A26" s="13" t="s">
        <v>79</v>
      </c>
      <c r="B26" s="14" t="s">
        <v>80</v>
      </c>
      <c r="C26" s="15">
        <v>43853</v>
      </c>
      <c r="D26" s="16" t="s">
        <v>29</v>
      </c>
      <c r="E26" s="16"/>
      <c r="F26" s="16"/>
      <c r="G26" s="16">
        <v>1</v>
      </c>
      <c r="H26" s="10">
        <v>2500</v>
      </c>
      <c r="I26" s="10" t="n">
        <f t="shared" si="11"/>
        <v>2500.0</v>
      </c>
      <c r="J26" s="10">
        <v>2500</v>
      </c>
      <c r="K26" s="10" t="n">
        <f t="shared" si="1"/>
        <v>2500.0</v>
      </c>
      <c r="L26" s="10" t="n">
        <f t="shared" si="2"/>
        <v>2900.0</v>
      </c>
      <c r="M26" s="10">
        <v>2900</v>
      </c>
      <c r="N26" s="10">
        <v>2941.3250000000003</v>
      </c>
      <c r="O26" s="10" t="n">
        <f t="shared" si="3"/>
        <v>2941.3250000000003</v>
      </c>
      <c r="P26" s="10" t="n">
        <f t="shared" si="4"/>
        <v>440.0</v>
      </c>
      <c r="Q26" s="10" t="n">
        <f t="shared" si="5"/>
        <v>440.0</v>
      </c>
      <c r="R26" s="10" t="n">
        <f t="shared" si="6"/>
        <v>400.0</v>
      </c>
      <c r="S26" s="10" t="n">
        <f t="shared" si="7"/>
        <v>400.0</v>
      </c>
      <c r="T26" s="10" t="n">
        <f t="shared" si="8"/>
        <v>0.0</v>
      </c>
      <c r="U26" s="10" t="n">
        <f t="shared" si="9"/>
        <v>0.0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.0" customHeight="true" x14ac:dyDescent="0.25">
      <c r="A27" s="12" t="s">
        <v>81</v>
      </c>
      <c r="B27" s="7" t="s">
        <v>82</v>
      </c>
      <c r="C27" s="8">
        <v>43837</v>
      </c>
      <c r="D27" s="9" t="s">
        <v>29</v>
      </c>
      <c r="E27" s="9" t="s">
        <v>44</v>
      </c>
      <c r="F27" s="9" t="n">
        <f>14600/7500</f>
        <v>1.9466666666666668</v>
      </c>
      <c r="G27" s="9">
        <v>1</v>
      </c>
      <c r="H27" s="10" t="n">
        <f t="shared" ref="H27:H28" si="17">J27/F27</f>
        <v>1130.13698630137</v>
      </c>
      <c r="I27" s="10" t="n">
        <f t="shared" si="11"/>
        <v>1130.13698630137</v>
      </c>
      <c r="J27" s="10">
        <v>2200</v>
      </c>
      <c r="K27" s="10" t="n">
        <f t="shared" si="1"/>
        <v>2200.0</v>
      </c>
      <c r="L27" s="10" t="n">
        <f t="shared" si="2"/>
        <v>2552.0</v>
      </c>
      <c r="M27" s="10">
        <v>2552</v>
      </c>
      <c r="N27" s="10">
        <v>2588.366</v>
      </c>
      <c r="O27" s="10" t="n">
        <f t="shared" si="3"/>
        <v>2588.366</v>
      </c>
      <c r="P27" s="10" t="n">
        <f t="shared" si="4"/>
        <v>387.8</v>
      </c>
      <c r="Q27" s="10" t="n">
        <f t="shared" si="5"/>
        <v>387.8</v>
      </c>
      <c r="R27" s="10" t="n">
        <f t="shared" si="6"/>
        <v>352.0</v>
      </c>
      <c r="S27" s="10" t="n">
        <f t="shared" si="7"/>
        <v>352.0</v>
      </c>
      <c r="T27" s="10" t="n">
        <f t="shared" si="8"/>
        <v>1069.86301369863</v>
      </c>
      <c r="U27" s="10" t="n">
        <f t="shared" si="9"/>
        <v>1069.86301369863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.0" customHeight="true" x14ac:dyDescent="0.25">
      <c r="A28" s="12" t="s">
        <v>83</v>
      </c>
      <c r="B28" s="7" t="s">
        <v>84</v>
      </c>
      <c r="C28" s="8">
        <v>43853</v>
      </c>
      <c r="D28" s="9" t="s">
        <v>29</v>
      </c>
      <c r="E28" s="9" t="s">
        <v>37</v>
      </c>
      <c r="F28" s="9" t="n">
        <f>22950/18500</f>
        <v>1.2405405405405405</v>
      </c>
      <c r="G28" s="9">
        <v>1</v>
      </c>
      <c r="H28" s="10" t="n">
        <f t="shared" si="17"/>
        <v>403.05010893246185</v>
      </c>
      <c r="I28" s="10" t="n">
        <f t="shared" si="11"/>
        <v>403.05010893246185</v>
      </c>
      <c r="J28" s="10">
        <v>500</v>
      </c>
      <c r="K28" s="10" t="n">
        <f t="shared" si="1"/>
        <v>500.0</v>
      </c>
      <c r="L28" s="10" t="n">
        <f t="shared" si="2"/>
        <v>580.0</v>
      </c>
      <c r="M28" s="10">
        <v>580</v>
      </c>
      <c r="N28" s="10">
        <v>588.26499999999999</v>
      </c>
      <c r="O28" s="10" t="n">
        <f t="shared" si="3"/>
        <v>588.265</v>
      </c>
      <c r="P28" s="10" t="n">
        <f t="shared" si="4"/>
        <v>92.0</v>
      </c>
      <c r="Q28" s="10" t="n">
        <f t="shared" si="5"/>
        <v>92.0</v>
      </c>
      <c r="R28" s="10" t="n">
        <f t="shared" si="6"/>
        <v>80.0</v>
      </c>
      <c r="S28" s="10" t="n">
        <f t="shared" si="7"/>
        <v>80.0</v>
      </c>
      <c r="T28" s="10" t="n">
        <f t="shared" si="8"/>
        <v>96.94989106753815</v>
      </c>
      <c r="U28" s="10" t="n">
        <f t="shared" si="9"/>
        <v>96.94989106753815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.0" customHeight="true" x14ac:dyDescent="0.25">
      <c r="A29" s="23" t="s">
        <v>87</v>
      </c>
      <c r="B29" s="27" t="s">
        <v>88</v>
      </c>
      <c r="C29" s="24" t="s">
        <v>89</v>
      </c>
      <c r="D29" s="25" t="s">
        <v>90</v>
      </c>
      <c r="E29" s="26" t="s">
        <v>91</v>
      </c>
      <c r="F29" s="29">
        <v>102.83333333333333</v>
      </c>
      <c r="G29" s="28">
        <v>1</v>
      </c>
      <c r="H29" s="30">
        <v>12</v>
      </c>
      <c r="I29" s="31">
        <v>12</v>
      </c>
      <c r="J29" s="32">
        <v>1234</v>
      </c>
      <c r="K29" s="33">
        <v>1234</v>
      </c>
      <c r="L29" s="34">
        <v>1431.4399999999998</v>
      </c>
      <c r="M29" s="35">
        <v>1431.4399999999998</v>
      </c>
      <c r="N29" s="40">
        <v>1686.1559999999999</v>
      </c>
      <c r="O29" s="41">
        <v>1686.1559999999999</v>
      </c>
      <c r="P29" s="36">
        <v>219.71599999999998</v>
      </c>
      <c r="Q29" s="37">
        <v>219.71599999999998</v>
      </c>
      <c r="R29" s="38">
        <v>197.44</v>
      </c>
      <c r="S29" s="39">
        <v>197.44</v>
      </c>
      <c r="T29" s="42">
        <v>1221.9999999999998</v>
      </c>
      <c r="U29" s="43">
        <v>1221.9999999999998</v>
      </c>
    </row>
    <row r="30" spans="1:30" ht="30.0" customHeight="true" x14ac:dyDescent="0.25">
      <c r="A30" s="44" t="s">
        <v>92</v>
      </c>
      <c r="B30" s="48" t="s">
        <v>93</v>
      </c>
      <c r="C30" s="45" t="s">
        <v>89</v>
      </c>
      <c r="D30" s="46" t="s">
        <v>94</v>
      </c>
      <c r="E30" s="47" t="s">
        <v>95</v>
      </c>
      <c r="F30" s="50">
        <v>1.5</v>
      </c>
      <c r="G30" s="49">
        <v>1</v>
      </c>
      <c r="H30" s="51">
        <v>300</v>
      </c>
      <c r="I30" s="52">
        <v>200</v>
      </c>
      <c r="J30" s="53">
        <v>300</v>
      </c>
      <c r="K30" s="54">
        <v>300</v>
      </c>
      <c r="L30" s="55">
        <v>348</v>
      </c>
      <c r="M30" s="56">
        <v>348</v>
      </c>
      <c r="N30" s="61">
        <v>440.2</v>
      </c>
      <c r="O30" s="62">
        <v>440.2</v>
      </c>
      <c r="P30" s="57">
        <v>57.199999999999996</v>
      </c>
      <c r="Q30" s="58">
        <v>57.199999999999996</v>
      </c>
      <c r="R30" s="59">
        <v>48</v>
      </c>
      <c r="S30" s="60">
        <v>48</v>
      </c>
      <c r="T30" s="63">
        <v>100</v>
      </c>
      <c r="U30" s="64">
        <v>100</v>
      </c>
    </row>
    <row r="31" spans="1:30" ht="30.0" customHeight="true" x14ac:dyDescent="0.25">
      <c r="A31" s="65" t="s">
        <v>96</v>
      </c>
      <c r="B31" s="69" t="s">
        <v>97</v>
      </c>
      <c r="C31" s="66" t="s">
        <v>89</v>
      </c>
      <c r="D31" s="67" t="s">
        <v>98</v>
      </c>
      <c r="E31" s="68" t="s">
        <v>91</v>
      </c>
      <c r="F31" s="71">
        <v>1.6</v>
      </c>
      <c r="G31" s="70">
        <v>1</v>
      </c>
      <c r="H31" s="72">
        <v>5000</v>
      </c>
      <c r="I31" s="73">
        <v>5000</v>
      </c>
      <c r="J31" s="74">
        <v>8000</v>
      </c>
      <c r="K31" s="75">
        <v>8000</v>
      </c>
      <c r="L31" s="76">
        <v>9280</v>
      </c>
      <c r="M31" s="77">
        <v>9280</v>
      </c>
      <c r="N31" s="82">
        <v>10712</v>
      </c>
      <c r="O31" s="83">
        <v>10712</v>
      </c>
      <c r="P31" s="78">
        <v>1397</v>
      </c>
      <c r="Q31" s="79">
        <v>1397</v>
      </c>
      <c r="R31" s="80">
        <v>1280</v>
      </c>
      <c r="S31" s="81">
        <v>1280</v>
      </c>
      <c r="T31" s="84">
        <v>3000</v>
      </c>
      <c r="U31" s="85">
        <v>3000</v>
      </c>
    </row>
    <row r="32" spans="1:30" ht="30.0" customHeight="true" x14ac:dyDescent="0.25">
      <c r="A32" s="86" t="s">
        <v>95</v>
      </c>
      <c r="B32" s="90" t="s">
        <v>99</v>
      </c>
      <c r="C32" s="87" t="s">
        <v>89</v>
      </c>
      <c r="D32" s="88" t="s">
        <v>90</v>
      </c>
      <c r="E32" s="89" t="s">
        <v>91</v>
      </c>
      <c r="F32" s="92">
        <v>1.5</v>
      </c>
      <c r="G32" s="91">
        <v>1</v>
      </c>
      <c r="H32" s="93">
        <v>20000</v>
      </c>
      <c r="I32" s="94">
        <v>20000</v>
      </c>
      <c r="J32" s="95">
        <v>30000</v>
      </c>
      <c r="K32" s="96">
        <v>30000</v>
      </c>
      <c r="L32" s="97">
        <v>34800</v>
      </c>
      <c r="M32" s="98">
        <v>34800</v>
      </c>
      <c r="N32" s="103">
        <v>40060</v>
      </c>
      <c r="O32" s="104">
        <v>40060</v>
      </c>
      <c r="P32" s="99">
        <v>5225</v>
      </c>
      <c r="Q32" s="100">
        <v>5225</v>
      </c>
      <c r="R32" s="101">
        <v>4800</v>
      </c>
      <c r="S32" s="102">
        <v>4800</v>
      </c>
      <c r="T32" s="105">
        <v>10000</v>
      </c>
      <c r="U32" s="106">
        <v>10000</v>
      </c>
    </row>
    <row r="33" spans="1:30" ht="30.0" customHeight="true" x14ac:dyDescent="0.25">
      <c r="A33" s="107" t="s">
        <v>100</v>
      </c>
      <c r="B33" s="111" t="s">
        <v>101</v>
      </c>
      <c r="C33" s="108" t="s">
        <v>102</v>
      </c>
      <c r="D33" s="109" t="s">
        <v>94</v>
      </c>
      <c r="E33" s="110" t="s">
        <v>91</v>
      </c>
      <c r="F33" s="113">
        <v>1.3888888888888888</v>
      </c>
      <c r="G33" s="112">
        <v>1</v>
      </c>
      <c r="H33" s="114">
        <v>9000</v>
      </c>
      <c r="I33" s="115">
        <v>9000</v>
      </c>
      <c r="J33" s="116">
        <v>12500</v>
      </c>
      <c r="K33" s="117">
        <v>12500</v>
      </c>
      <c r="L33" s="118">
        <v>14499.999999999998</v>
      </c>
      <c r="M33" s="119">
        <v>14499.999999999998</v>
      </c>
      <c r="N33" s="124">
        <v>16715</v>
      </c>
      <c r="O33" s="125">
        <v>16715</v>
      </c>
      <c r="P33" s="120">
        <v>2179.9999999999995</v>
      </c>
      <c r="Q33" s="121">
        <v>2179.9999999999995</v>
      </c>
      <c r="R33" s="122">
        <v>2000</v>
      </c>
      <c r="S33" s="123">
        <v>2000</v>
      </c>
      <c r="T33" s="126">
        <v>3499.9999999999982</v>
      </c>
      <c r="U33" s="127">
        <v>3499.9999999999982</v>
      </c>
    </row>
    <row r="34" spans="1:30" ht="30.0" customHeight="true" x14ac:dyDescent="0.25">
      <c r="A34" s="128" t="s">
        <v>103</v>
      </c>
      <c r="B34" s="132" t="s">
        <v>104</v>
      </c>
      <c r="C34" s="129" t="s">
        <v>102</v>
      </c>
      <c r="D34" s="130" t="s">
        <v>90</v>
      </c>
      <c r="E34" s="131" t="s">
        <v>91</v>
      </c>
      <c r="F34" s="134">
        <v>3.3333333333333335</v>
      </c>
      <c r="G34" s="133">
        <v>1</v>
      </c>
      <c r="H34" s="168">
        <v>0</v>
      </c>
      <c r="I34" s="169">
        <v>0</v>
      </c>
      <c r="J34" s="135">
        <v>2000</v>
      </c>
      <c r="K34" s="170">
        <v>2000</v>
      </c>
      <c r="L34" s="163">
        <v>2320</v>
      </c>
      <c r="M34" s="171">
        <v>2320</v>
      </c>
      <c r="N34" s="166">
        <v>2708</v>
      </c>
      <c r="O34" s="174">
        <v>2708</v>
      </c>
      <c r="P34" s="164">
        <v>353</v>
      </c>
      <c r="Q34" s="172">
        <v>353</v>
      </c>
      <c r="R34" s="165">
        <v>320</v>
      </c>
      <c r="S34" s="173">
        <v>320</v>
      </c>
      <c r="T34" s="167">
        <v>1400</v>
      </c>
      <c r="U34" s="175">
        <v>1400</v>
      </c>
    </row>
    <row r="35" spans="1:30" ht="30.0" customHeight="true" x14ac:dyDescent="0.25">
      <c r="A35" s="136" t="s">
        <v>101</v>
      </c>
      <c r="B35" s="140" t="s">
        <v>101</v>
      </c>
      <c r="C35" s="137" t="s">
        <v>102</v>
      </c>
      <c r="D35" s="138" t="s">
        <v>90</v>
      </c>
      <c r="E35" s="139" t="s">
        <v>91</v>
      </c>
      <c r="F35" s="184">
        <v>1.2263808139534884</v>
      </c>
      <c r="G35" s="141">
        <v>1</v>
      </c>
      <c r="H35" s="142">
        <v>600</v>
      </c>
      <c r="I35" s="143">
        <v>600</v>
      </c>
      <c r="J35" s="144">
        <v>600</v>
      </c>
      <c r="K35" s="145">
        <v>600</v>
      </c>
      <c r="L35" s="146">
        <v>696</v>
      </c>
      <c r="M35" s="147">
        <v>696</v>
      </c>
      <c r="N35" s="152">
        <v>840.4</v>
      </c>
      <c r="O35" s="153">
        <v>840.4</v>
      </c>
      <c r="P35" s="148">
        <v>109.39999999999999</v>
      </c>
      <c r="Q35" s="149">
        <v>109.39999999999999</v>
      </c>
      <c r="R35" s="150">
        <v>96</v>
      </c>
      <c r="S35" s="151">
        <v>96</v>
      </c>
      <c r="T35" s="154">
        <v>0</v>
      </c>
      <c r="U35" s="155">
        <v>0</v>
      </c>
    </row>
    <row r="36" ht="30.0" customHeight="true">
      <c r="A36" t="s" s="197">
        <v>105</v>
      </c>
      <c r="B36" t="s" s="210">
        <v>106</v>
      </c>
      <c r="C36" t="s" s="199">
        <v>102</v>
      </c>
      <c r="D36" t="s" s="200">
        <v>94</v>
      </c>
      <c r="E36" t="s" s="201">
        <v>91</v>
      </c>
      <c r="F36" t="n" s="236">
        <v>1.2344088044398458</v>
      </c>
      <c r="G36" t="n" s="211">
        <v>1.0</v>
      </c>
      <c r="H36" t="n" s="214">
        <v>3000.0</v>
      </c>
      <c r="I36" t="n" s="215">
        <v>3000.0</v>
      </c>
      <c r="J36" t="n" s="216">
        <v>5000.0</v>
      </c>
      <c r="K36" t="n" s="217">
        <v>5000.0</v>
      </c>
      <c r="L36" t="n" s="218">
        <v>5800.0</v>
      </c>
      <c r="M36" t="n" s="219">
        <v>5800.0</v>
      </c>
      <c r="N36" t="n" s="224">
        <v>6710.0</v>
      </c>
      <c r="O36" t="n" s="225">
        <v>6710.0</v>
      </c>
      <c r="P36" t="n" s="220">
        <v>875.0</v>
      </c>
      <c r="Q36" t="n" s="221">
        <v>875.0</v>
      </c>
      <c r="R36" t="n" s="222">
        <v>800.0</v>
      </c>
      <c r="S36" t="n" s="223">
        <v>800.0</v>
      </c>
      <c r="T36" t="n" s="226">
        <v>2000.0</v>
      </c>
      <c r="U36" t="n" s="227">
        <v>2000.0</v>
      </c>
    </row>
    <row r="37" spans="1:30" ht="30.0" customHeight="true" x14ac:dyDescent="0.25">
      <c r="A37" s="18"/>
      <c r="B37" s="6"/>
      <c r="C37" s="6"/>
      <c r="D37" s="18"/>
      <c r="E37" s="18"/>
      <c r="F37" s="18"/>
      <c r="G37" s="18"/>
      <c r="H37" s="19"/>
      <c r="I37" t="n" s="228">
        <f>SUM(I2:I36)</f>
        <v>64746.309380129525</v>
      </c>
      <c r="J37" s="19"/>
      <c r="K37" t="n" s="229">
        <f>SUM(K2:K36)</f>
        <v>98154.0</v>
      </c>
      <c r="L37" s="19"/>
      <c r="M37" t="n" s="230">
        <f>SUM(M2:M36)</f>
        <v>113278.64</v>
      </c>
      <c r="N37" s="19"/>
      <c r="O37" t="n" s="231">
        <f>SUM(O2:O36)</f>
        <v>128000.5366</v>
      </c>
      <c r="P37" s="19"/>
      <c r="Q37" t="n" s="232">
        <f>SUM(Q2:Q36)</f>
        <v>18406.796000000002</v>
      </c>
      <c r="R37" s="19"/>
      <c r="S37" t="n" s="233">
        <f>SUM(S2:S36)</f>
        <v>15624.64</v>
      </c>
      <c r="T37" s="19"/>
      <c r="U37" t="n" s="234">
        <f>SUM(U2:U36)</f>
        <v>32807.690619870475</v>
      </c>
      <c r="V37" s="20"/>
      <c r="W37" s="20"/>
      <c r="X37" s="20"/>
      <c r="Y37" s="20"/>
      <c r="Z37" s="20"/>
      <c r="AA37" s="20"/>
      <c r="AB37" s="20"/>
      <c r="AC37" s="20"/>
      <c r="AD37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2020-08-20T01:44:49Z</dcterms:modified>
</cp:coreProperties>
</file>