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57899EB8-1203-40AC-A080-FFD67E6FBAC4}" xr6:coauthVersionLast="45" xr6:coauthVersionMax="45" xr10:uidLastSave="{00000000-0000-0000-0000-000000000000}"/>
  <bookViews>
    <workbookView xWindow="-108" yWindow="-108" windowWidth="23256" windowHeight="12576" firstSheet="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K6" i="7" s="1"/>
  <c r="F2" i="7"/>
  <c r="H2" i="7" s="1"/>
  <c r="I2" i="7" s="1"/>
  <c r="I6" i="7" s="1"/>
  <c r="M5" i="7" l="1"/>
  <c r="P5" i="7"/>
  <c r="T5" i="7"/>
  <c r="U5" i="7" s="1"/>
  <c r="S4" i="7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M6" i="7" s="1"/>
  <c r="T2" i="7"/>
  <c r="U2" i="7" s="1"/>
  <c r="U6" i="7" s="1"/>
  <c r="P2" i="7"/>
  <c r="I3" i="6"/>
  <c r="V5" i="7" l="1"/>
  <c r="W5" i="7" s="1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V4" i="7"/>
  <c r="W4" i="7" s="1"/>
  <c r="O4" i="7"/>
  <c r="O3" i="7"/>
  <c r="V3" i="7"/>
  <c r="W3" i="7" s="1"/>
  <c r="V2" i="7"/>
  <c r="W2" i="7" s="1"/>
  <c r="O2" i="7"/>
  <c r="O6" i="7" s="1"/>
  <c r="K7" i="5"/>
  <c r="K6" i="5"/>
  <c r="O5" i="5"/>
  <c r="H5" i="5" s="1"/>
  <c r="J5" i="5"/>
  <c r="K5" i="5" s="1"/>
  <c r="G5" i="5"/>
  <c r="W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  <c r="U2" i="8"/>
  <c r="S2" i="8"/>
  <c r="Q2" i="8"/>
  <c r="O2" i="8"/>
  <c r="M2" i="8"/>
  <c r="K2" i="8"/>
  <c r="I2" i="8"/>
</calcChain>
</file>

<file path=xl/sharedStrings.xml><?xml version="1.0" encoding="utf-8"?>
<sst xmlns="http://schemas.openxmlformats.org/spreadsheetml/2006/main" count="284" uniqueCount="125">
  <si>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</si>
  <si>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</si>
  <si>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</si>
  <si>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</si>
  <si>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</si>
  <si>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</si>
  <si>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</si>
  <si>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</si>
  <si>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</si>
  <si>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</si>
  <si>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</si>
  <si>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</si>
  <si>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</si>
  <si>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</si>
  <si>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</si>
  <si>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</si>
  <si>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</si>
  <si>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</si>
  <si>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</si>
  <si>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</si>
  <si>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</si>
  <si>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</si>
  <si>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</si>
  <si>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</si>
  <si>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</si>
  <si>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</si>
  <si>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</si>
  <si>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</si>
  <si>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</si>
  <si>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</si>
  <si>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</si>
  <si>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</si>
  <si>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</si>
  <si>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</si>
  <si>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</si>
  <si>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</si>
  <si>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</si>
  <si>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</si>
  <si>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</si>
  <si>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</si>
  <si>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</si>
  <si>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</si>
  <si>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</si>
  <si>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</si>
  <si>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</si>
  <si>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</si>
  <si>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</si>
  <si>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</si>
  <si>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</si>
  <si>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</si>
  <si>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</si>
  <si>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</si>
  <si>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</si>
  <si>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</si>
  <si>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</si>
  <si>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</si>
  <si>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</si>
  <si>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</si>
  <si>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</si>
  <si>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</si>
  <si>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</si>
  <si>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</si>
  <si>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</si>
  <si>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</si>
  <si>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</si>
  <si>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</si>
  <si>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</si>
  <si>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</si>
  <si>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</si>
  <si>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</si>
  <si>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</si>
  <si>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</si>
  <si>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</si>
  <si>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</si>
  <si>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</si>
  <si>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</si>
  <si>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</si>
  <si>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</si>
  <si>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</si>
  <si>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</si>
  <si>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</si>
  <si>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</si>
  <si>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</si>
  <si>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</si>
  <si>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</si>
  <si>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</si>
  <si>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</si>
  <si>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</si>
  <si>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</si>
  <si>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</si>
  <si>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</si>
  <si>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</si>
  <si>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</si>
  <si>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</si>
  <si>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</si>
  <si>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</si>
  <si>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</si>
  <si>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</si>
  <si>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</si>
  <si>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</si>
  <si>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</si>
  <si>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</si>
  <si>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</si>
  <si>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</si>
  <si>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</si>
  <si>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</si>
  <si>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</si>
  <si>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</si>
  <si>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</si>
  <si>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</si>
  <si>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</si>
  <si>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</si>
  <si>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</si>
  <si>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</si>
  <si>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</si>
  <si>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</si>
  <si>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</si>
  <si>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</si>
  <si>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</si>
  <si>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</si>
  <si>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</si>
  <si>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</si>
  <si>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</si>
  <si>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PEDALES DUALES</t>
  </si>
  <si>
    <t>SISTEMA DE PEDAL AUTOMATICO Y PLANO - SEMINUEVO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</si>
</sst>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22B473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1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defaultColWidth="11.5546875" defaultRowHeight="14.4" x14ac:dyDescent="0.3"/>
  <cols>
    <col min="1" max="1" width="15.6640625" customWidth="1" collapsed="1"/>
    <col min="2" max="3" width="30.6640625" customWidth="1" collapsed="1"/>
    <col min="4" max="11" width="15.6640625" customWidth="1" collapsed="1"/>
    <col min="12" max="12" width="10.6640625" customWidth="1" collapsed="1"/>
    <col min="13" max="14" width="15.6640625" customWidth="1" collapsed="1"/>
    <col min="15" max="15" width="30.6640625" customWidth="1" collapsed="1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>
        <f t="shared" ref="G2:G12" si="0">F2*D2</f>
        <v>250</v>
      </c>
      <c r="H2" s="8">
        <v>100</v>
      </c>
      <c r="I2" s="8">
        <f t="shared" ref="I2:I12" si="1">H2*D2</f>
        <v>100</v>
      </c>
      <c r="J2" s="8">
        <f t="shared" ref="J2:J12" si="2">F2-H2</f>
        <v>150</v>
      </c>
      <c r="K2" s="8">
        <f t="shared" ref="K2:K7" si="3">J2*D2</f>
        <v>150</v>
      </c>
      <c r="L2" s="7"/>
      <c r="M2" s="7"/>
      <c r="N2" s="7"/>
      <c r="O2" s="19" t="s">
        <v>53</v>
      </c>
    </row>
    <row r="3" spans="1:15" ht="60" customHeight="1" x14ac:dyDescent="0.3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>
        <f t="shared" si="0"/>
        <v>400</v>
      </c>
      <c r="H3" s="8">
        <f t="shared" ref="H3:H5" si="4">F3/N3</f>
        <v>205.47945205479451</v>
      </c>
      <c r="I3" s="8">
        <f t="shared" si="1"/>
        <v>205.47945205479451</v>
      </c>
      <c r="J3" s="8">
        <f t="shared" si="2"/>
        <v>194.52054794520549</v>
      </c>
      <c r="K3" s="8">
        <f t="shared" si="3"/>
        <v>194.52054794520549</v>
      </c>
      <c r="L3" s="7"/>
      <c r="M3" s="7" t="s">
        <v>18</v>
      </c>
      <c r="N3" s="7">
        <f t="shared" ref="N3:N5" si="5">14600/7500</f>
        <v>1.9466666666666668</v>
      </c>
      <c r="O3" s="19" t="s">
        <v>52</v>
      </c>
    </row>
    <row r="4" spans="1:15" ht="60" customHeight="1" x14ac:dyDescent="0.3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>
        <f t="shared" si="0"/>
        <v>3500</v>
      </c>
      <c r="H4" s="8">
        <f t="shared" si="4"/>
        <v>1797.9452054794519</v>
      </c>
      <c r="I4" s="8">
        <f t="shared" si="1"/>
        <v>1797.9452054794519</v>
      </c>
      <c r="J4" s="8">
        <f t="shared" si="2"/>
        <v>1702.0547945205481</v>
      </c>
      <c r="K4" s="8">
        <f t="shared" si="3"/>
        <v>1702.0547945205481</v>
      </c>
      <c r="L4" s="7"/>
      <c r="M4" s="7" t="s">
        <v>18</v>
      </c>
      <c r="N4" s="7">
        <f t="shared" si="5"/>
        <v>1.9466666666666668</v>
      </c>
      <c r="O4" s="19" t="s">
        <v>54</v>
      </c>
    </row>
    <row r="5" spans="1:15" ht="60" customHeight="1" x14ac:dyDescent="0.3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>
        <f t="shared" si="0"/>
        <v>950</v>
      </c>
      <c r="H5" s="8">
        <f t="shared" si="4"/>
        <v>488.01369863013696</v>
      </c>
      <c r="I5" s="8">
        <f t="shared" si="1"/>
        <v>488.01369863013696</v>
      </c>
      <c r="J5" s="8">
        <f t="shared" si="2"/>
        <v>461.98630136986304</v>
      </c>
      <c r="K5" s="8">
        <f t="shared" si="3"/>
        <v>461.98630136986304</v>
      </c>
      <c r="L5" s="7"/>
      <c r="M5" s="7" t="s">
        <v>18</v>
      </c>
      <c r="N5" s="7">
        <f t="shared" si="5"/>
        <v>1.9466666666666668</v>
      </c>
      <c r="O5" s="19" t="s">
        <v>48</v>
      </c>
    </row>
    <row r="6" spans="1:15" ht="60" customHeight="1" x14ac:dyDescent="0.3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>
        <f t="shared" si="0"/>
        <v>263.60000000000002</v>
      </c>
      <c r="H6" s="8">
        <v>0</v>
      </c>
      <c r="I6" s="8">
        <f t="shared" si="1"/>
        <v>0</v>
      </c>
      <c r="J6" s="8">
        <f t="shared" si="2"/>
        <v>263.60000000000002</v>
      </c>
      <c r="K6" s="8">
        <f t="shared" si="3"/>
        <v>263.60000000000002</v>
      </c>
      <c r="L6" s="7"/>
      <c r="M6" s="7"/>
      <c r="N6" s="7"/>
      <c r="O6" s="19" t="s">
        <v>48</v>
      </c>
    </row>
    <row r="7" spans="1:15" ht="60" customHeight="1" x14ac:dyDescent="0.3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>
        <f t="shared" si="0"/>
        <v>180</v>
      </c>
      <c r="H7" s="8">
        <v>27</v>
      </c>
      <c r="I7" s="8">
        <f t="shared" si="1"/>
        <v>81</v>
      </c>
      <c r="J7" s="8">
        <f t="shared" si="2"/>
        <v>33</v>
      </c>
      <c r="K7" s="8">
        <f t="shared" si="3"/>
        <v>99</v>
      </c>
      <c r="L7" s="7"/>
      <c r="M7" s="7"/>
      <c r="N7" s="7"/>
      <c r="O7" s="19" t="s">
        <v>48</v>
      </c>
    </row>
    <row r="8" spans="1:15" ht="60" customHeight="1" x14ac:dyDescent="0.3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>
        <f t="shared" si="0"/>
        <v>500</v>
      </c>
      <c r="H8" s="12">
        <f t="shared" ref="H8" si="6">F8/N8</f>
        <v>256.84931506849313</v>
      </c>
      <c r="I8" s="12">
        <f t="shared" si="1"/>
        <v>256.84931506849313</v>
      </c>
      <c r="J8" s="12">
        <f t="shared" si="2"/>
        <v>243.15068493150687</v>
      </c>
      <c r="K8" s="8">
        <f>J8*D8</f>
        <v>243.15068493150687</v>
      </c>
      <c r="L8" s="11"/>
      <c r="M8" s="11" t="s">
        <v>18</v>
      </c>
      <c r="N8" s="11">
        <f t="shared" ref="N8" si="7">14600/7500</f>
        <v>1.9466666666666668</v>
      </c>
      <c r="O8" s="19" t="s">
        <v>51</v>
      </c>
    </row>
    <row r="9" spans="1:15" ht="60" customHeight="1" x14ac:dyDescent="0.3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>
        <f t="shared" si="0"/>
        <v>60</v>
      </c>
      <c r="H9" s="12">
        <v>27</v>
      </c>
      <c r="I9" s="12">
        <f t="shared" si="1"/>
        <v>27</v>
      </c>
      <c r="J9" s="12">
        <f t="shared" si="2"/>
        <v>33</v>
      </c>
      <c r="K9" s="8">
        <f t="shared" ref="K9:K12" si="8">J9*D9</f>
        <v>33</v>
      </c>
      <c r="L9" s="11"/>
      <c r="M9" s="11"/>
      <c r="N9" s="11"/>
      <c r="O9" s="19" t="s">
        <v>48</v>
      </c>
    </row>
    <row r="10" spans="1:15" ht="60" customHeight="1" x14ac:dyDescent="0.3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>
        <f t="shared" si="0"/>
        <v>250</v>
      </c>
      <c r="H10" s="12">
        <v>0</v>
      </c>
      <c r="I10" s="12">
        <f t="shared" si="1"/>
        <v>0</v>
      </c>
      <c r="J10" s="12">
        <f t="shared" si="2"/>
        <v>250</v>
      </c>
      <c r="K10" s="8">
        <f t="shared" si="8"/>
        <v>250</v>
      </c>
      <c r="L10" s="11"/>
      <c r="M10" s="11"/>
      <c r="N10" s="11"/>
      <c r="O10" s="19" t="s">
        <v>48</v>
      </c>
    </row>
    <row r="11" spans="1:15" ht="60" customHeight="1" x14ac:dyDescent="0.3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>
        <f t="shared" si="0"/>
        <v>150</v>
      </c>
      <c r="H11" s="16">
        <v>130</v>
      </c>
      <c r="I11" s="12">
        <f t="shared" si="1"/>
        <v>130</v>
      </c>
      <c r="J11" s="12">
        <f t="shared" si="2"/>
        <v>20</v>
      </c>
      <c r="K11" s="8">
        <f t="shared" si="8"/>
        <v>20</v>
      </c>
      <c r="L11" s="17"/>
      <c r="M11" s="17"/>
      <c r="N11" s="17"/>
      <c r="O11" s="19" t="s">
        <v>48</v>
      </c>
    </row>
    <row r="12" spans="1:15" ht="60" customHeight="1" x14ac:dyDescent="0.3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>
        <f t="shared" si="0"/>
        <v>350</v>
      </c>
      <c r="H12" s="16">
        <v>60</v>
      </c>
      <c r="I12" s="12">
        <f t="shared" si="1"/>
        <v>60</v>
      </c>
      <c r="J12" s="12">
        <f t="shared" si="2"/>
        <v>290</v>
      </c>
      <c r="K12" s="8">
        <f t="shared" si="8"/>
        <v>290</v>
      </c>
      <c r="L12" s="17"/>
      <c r="M12" s="17"/>
      <c r="N12" s="17"/>
      <c r="O12" s="19" t="s">
        <v>48</v>
      </c>
    </row>
    <row r="13" spans="1:15" ht="60" customHeight="1" x14ac:dyDescent="0.3">
      <c r="A13" s="6"/>
      <c r="B13" s="6"/>
      <c r="C13" s="6"/>
      <c r="D13" s="6"/>
      <c r="E13" s="6"/>
      <c r="F13" s="5"/>
      <c r="G13" s="5">
        <f>SUM(G2:G12)</f>
        <v>6853.6</v>
      </c>
      <c r="H13" s="5"/>
      <c r="I13" s="5">
        <f>SUM(I2:I12)</f>
        <v>3146.2876712328762</v>
      </c>
      <c r="J13" s="5"/>
      <c r="K13" s="5">
        <f>SUM(K2:K12)</f>
        <v>3707.3123287671237</v>
      </c>
      <c r="L13" s="6"/>
      <c r="M13" s="6"/>
      <c r="N13" s="6"/>
      <c r="O13" s="24"/>
    </row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  <row r="206" ht="60" customHeight="1" x14ac:dyDescent="0.3"/>
    <row r="207" ht="60" customHeight="1" x14ac:dyDescent="0.3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defaultColWidth="11.5546875" defaultRowHeight="14.4" x14ac:dyDescent="0.3"/>
  <cols>
    <col min="1" max="1" width="15.6640625" customWidth="1" collapsed="1"/>
    <col min="2" max="3" width="30.6640625" customWidth="1" collapsed="1"/>
    <col min="4" max="11" width="15.6640625" customWidth="1" collapsed="1"/>
    <col min="12" max="12" width="10.6640625" customWidth="1" collapsed="1"/>
    <col min="13" max="14" width="15.6640625" customWidth="1" collapsed="1"/>
    <col min="15" max="15" width="30.6640625" customWidth="1" collapsed="1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>
        <f t="shared" ref="G2:G7" si="0">F2*D2</f>
        <v>300</v>
      </c>
      <c r="H2" s="8">
        <v>0</v>
      </c>
      <c r="I2" s="8">
        <f t="shared" ref="I2:I6" si="1">H2*D2</f>
        <v>0</v>
      </c>
      <c r="J2" s="8">
        <f t="shared" ref="J2:J7" si="2">F2-H2</f>
        <v>300</v>
      </c>
      <c r="K2" s="8">
        <f t="shared" ref="K2:K7" si="3">J2*D2</f>
        <v>300</v>
      </c>
      <c r="L2" s="7"/>
      <c r="M2" s="7"/>
      <c r="N2" s="7"/>
      <c r="O2" s="19" t="s">
        <v>48</v>
      </c>
    </row>
    <row r="3" spans="1:15" ht="60" customHeight="1" x14ac:dyDescent="0.3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>
        <f t="shared" si="0"/>
        <v>200</v>
      </c>
      <c r="H3" s="8">
        <v>0</v>
      </c>
      <c r="I3" s="8">
        <f t="shared" si="1"/>
        <v>0</v>
      </c>
      <c r="J3" s="8">
        <f t="shared" si="2"/>
        <v>200</v>
      </c>
      <c r="K3" s="8">
        <f t="shared" si="3"/>
        <v>200</v>
      </c>
      <c r="L3" s="7"/>
      <c r="M3" s="7"/>
      <c r="N3" s="7"/>
      <c r="O3" s="19" t="s">
        <v>48</v>
      </c>
    </row>
    <row r="4" spans="1:15" ht="60" customHeight="1" x14ac:dyDescent="0.3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>
        <f t="shared" si="0"/>
        <v>2200</v>
      </c>
      <c r="H4" s="8">
        <f>F4/N4</f>
        <v>1773.4204793028323</v>
      </c>
      <c r="I4" s="8">
        <f t="shared" si="1"/>
        <v>1773.4204793028323</v>
      </c>
      <c r="J4" s="8">
        <f t="shared" si="2"/>
        <v>426.57952069716771</v>
      </c>
      <c r="K4" s="8">
        <f t="shared" si="3"/>
        <v>426.57952069716771</v>
      </c>
      <c r="L4" s="7"/>
      <c r="M4" s="11" t="s">
        <v>45</v>
      </c>
      <c r="N4" s="11">
        <f t="shared" ref="N4" si="4">22950/18500</f>
        <v>1.2405405405405405</v>
      </c>
      <c r="O4" s="19" t="s">
        <v>50</v>
      </c>
    </row>
    <row r="5" spans="1:15" ht="60" customHeight="1" x14ac:dyDescent="0.3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>
        <f t="shared" si="0"/>
        <v>300</v>
      </c>
      <c r="H5" s="21">
        <v>150</v>
      </c>
      <c r="I5" s="21">
        <f t="shared" si="1"/>
        <v>150</v>
      </c>
      <c r="J5" s="21">
        <f t="shared" si="2"/>
        <v>150</v>
      </c>
      <c r="K5" s="22">
        <f t="shared" si="3"/>
        <v>150</v>
      </c>
      <c r="L5" s="20"/>
      <c r="M5" s="20"/>
      <c r="N5" s="20"/>
      <c r="O5" s="19" t="s">
        <v>47</v>
      </c>
    </row>
    <row r="6" spans="1:15" ht="60" customHeight="1" x14ac:dyDescent="0.3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>
        <f t="shared" si="0"/>
        <v>2700</v>
      </c>
      <c r="H6" s="21">
        <f t="shared" ref="H6:H7" si="5">F6/N6</f>
        <v>1386.986301369863</v>
      </c>
      <c r="I6" s="21">
        <f t="shared" si="1"/>
        <v>1386.986301369863</v>
      </c>
      <c r="J6" s="21">
        <f t="shared" si="2"/>
        <v>1313.013698630137</v>
      </c>
      <c r="K6" s="22">
        <f t="shared" si="3"/>
        <v>1313.013698630137</v>
      </c>
      <c r="L6" s="20"/>
      <c r="M6" s="20" t="s">
        <v>18</v>
      </c>
      <c r="N6" s="20">
        <f t="shared" ref="N6" si="6">14600/7500</f>
        <v>1.9466666666666668</v>
      </c>
      <c r="O6" s="19" t="s">
        <v>49</v>
      </c>
    </row>
    <row r="7" spans="1:15" ht="60" customHeight="1" x14ac:dyDescent="0.3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>
        <f t="shared" si="0"/>
        <v>7500</v>
      </c>
      <c r="H7" s="12">
        <f t="shared" si="5"/>
        <v>6045.751633986928</v>
      </c>
      <c r="I7" s="21">
        <f>H7*D7</f>
        <v>6045.751633986928</v>
      </c>
      <c r="J7" s="21">
        <f t="shared" si="2"/>
        <v>1454.248366013072</v>
      </c>
      <c r="K7" s="22">
        <f t="shared" si="3"/>
        <v>1454.248366013072</v>
      </c>
      <c r="L7" s="11"/>
      <c r="M7" s="11" t="s">
        <v>45</v>
      </c>
      <c r="N7" s="11">
        <f t="shared" ref="N7" si="7">22950/18500</f>
        <v>1.2405405405405405</v>
      </c>
      <c r="O7" s="19" t="s">
        <v>57</v>
      </c>
    </row>
    <row r="8" spans="1:15" ht="60" customHeight="1" x14ac:dyDescent="0.3">
      <c r="A8" s="6"/>
      <c r="B8" s="6"/>
      <c r="C8" s="6"/>
      <c r="D8" s="6"/>
      <c r="E8" s="6"/>
      <c r="F8" s="5"/>
      <c r="G8" s="5">
        <f>SUM(G2:G6)</f>
        <v>5700</v>
      </c>
      <c r="H8" s="5"/>
      <c r="I8" s="5">
        <f>SUM(I2:I6)</f>
        <v>3310.4067806726953</v>
      </c>
      <c r="J8" s="5"/>
      <c r="K8" s="5">
        <f>SUM(K2:K6)</f>
        <v>2389.5932193273047</v>
      </c>
      <c r="L8" s="6"/>
      <c r="M8" s="6"/>
      <c r="N8" s="6"/>
      <c r="O8" s="24"/>
    </row>
    <row r="9" spans="1:15" ht="60" customHeight="1" x14ac:dyDescent="0.3"/>
    <row r="10" spans="1:15" ht="60" customHeight="1" x14ac:dyDescent="0.3"/>
    <row r="11" spans="1:15" ht="60" customHeight="1" x14ac:dyDescent="0.3"/>
    <row r="12" spans="1:15" ht="60" customHeight="1" x14ac:dyDescent="0.3"/>
    <row r="13" spans="1:15" ht="60" customHeight="1" x14ac:dyDescent="0.3"/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defaultColWidth="11.5546875" defaultRowHeight="14.4" x14ac:dyDescent="0.3"/>
  <cols>
    <col min="1" max="1" width="15.6640625" customWidth="1" collapsed="1"/>
    <col min="2" max="3" width="30.6640625" customWidth="1" collapsed="1"/>
    <col min="4" max="11" width="15.6640625" customWidth="1" collapsed="1"/>
    <col min="12" max="12" width="10.6640625" customWidth="1" collapsed="1"/>
    <col min="13" max="14" width="15.6640625" customWidth="1" collapsed="1"/>
    <col min="15" max="15" width="30.6640625" customWidth="1" collapsed="1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>
        <f t="shared" ref="G2" si="0">F2*D2</f>
        <v>7500</v>
      </c>
      <c r="H2" s="8">
        <f t="shared" ref="H2" si="1">F2/N2</f>
        <v>6045.751633986928</v>
      </c>
      <c r="I2" s="22">
        <f>H2*D2</f>
        <v>6045.751633986928</v>
      </c>
      <c r="J2" s="22">
        <f t="shared" ref="J2" si="2">F2-H2</f>
        <v>1454.248366013072</v>
      </c>
      <c r="K2" s="22">
        <f t="shared" ref="K2" si="3">J2*D2</f>
        <v>1454.248366013072</v>
      </c>
      <c r="L2" s="7"/>
      <c r="M2" s="7" t="s">
        <v>45</v>
      </c>
      <c r="N2" s="7">
        <f t="shared" ref="N2" si="4">22950/18500</f>
        <v>1.2405405405405405</v>
      </c>
      <c r="O2" s="19" t="s">
        <v>57</v>
      </c>
    </row>
    <row r="3" spans="1:15" ht="60" customHeight="1" x14ac:dyDescent="0.3">
      <c r="A3" s="6"/>
      <c r="B3" s="6"/>
      <c r="C3" s="6"/>
      <c r="D3" s="6"/>
      <c r="E3" s="6"/>
      <c r="F3" s="6"/>
      <c r="G3" s="5">
        <f>SUM(G2)</f>
        <v>7500</v>
      </c>
      <c r="H3" s="6"/>
      <c r="I3" s="5">
        <f>SUM(I2)</f>
        <v>6045.751633986928</v>
      </c>
      <c r="J3" s="6"/>
      <c r="K3" s="5">
        <f>SUM(K2)</f>
        <v>1454.248366013072</v>
      </c>
      <c r="L3" s="6"/>
      <c r="M3" s="6"/>
      <c r="N3" s="6"/>
      <c r="O3" s="6"/>
    </row>
    <row r="4" spans="1:15" ht="60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29"/>
  <sheetViews>
    <sheetView zoomScale="70" zoomScaleNormal="70" workbookViewId="0">
      <selection activeCell="N1" sqref="A1:N1"/>
    </sheetView>
  </sheetViews>
  <sheetFormatPr defaultColWidth="11.5546875" defaultRowHeight="14.4" x14ac:dyDescent="0.3"/>
  <cols>
    <col min="1" max="1" width="15.6640625" customWidth="1" collapsed="1"/>
    <col min="2" max="3" width="30.6640625" customWidth="1" collapsed="1"/>
    <col min="4" max="13" width="15.6640625" customWidth="1" collapsed="1"/>
    <col min="14" max="14" width="30.6640625" customWidth="1" collapsed="1"/>
    <col min="15" max="24" width="15.6640625" customWidth="1" collapsed="1"/>
  </cols>
  <sheetData>
    <row r="1" spans="1:14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3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>
        <f t="shared" ref="G2:G5" si="0">F2*D2</f>
        <v>60</v>
      </c>
      <c r="H2" s="8">
        <v>0</v>
      </c>
      <c r="I2" s="22">
        <f>H2*D2</f>
        <v>0</v>
      </c>
      <c r="J2" s="22">
        <f t="shared" ref="J2:J5" si="1">F2-H2</f>
        <v>60</v>
      </c>
      <c r="K2" s="22">
        <f t="shared" ref="K2:K5" si="2">J2*D2</f>
        <v>60</v>
      </c>
      <c r="L2" s="7"/>
      <c r="M2" s="7"/>
      <c r="N2" s="19" t="s">
        <v>60</v>
      </c>
    </row>
    <row r="3" spans="1:14" ht="60" customHeight="1" x14ac:dyDescent="0.3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>
        <f t="shared" si="0"/>
        <v>950</v>
      </c>
      <c r="H3" s="12">
        <f>F3/M3</f>
        <v>765.79520697167754</v>
      </c>
      <c r="I3" s="21">
        <f t="shared" ref="I3:I5" si="3">H3*D3</f>
        <v>765.79520697167754</v>
      </c>
      <c r="J3" s="21">
        <f t="shared" si="1"/>
        <v>184.20479302832246</v>
      </c>
      <c r="K3" s="22">
        <f t="shared" si="2"/>
        <v>184.20479302832246</v>
      </c>
      <c r="L3" s="11" t="s">
        <v>45</v>
      </c>
      <c r="M3" s="11">
        <f t="shared" ref="M3" si="4">22950/18500</f>
        <v>1.2405405405405405</v>
      </c>
      <c r="N3" s="19" t="s">
        <v>63</v>
      </c>
    </row>
    <row r="4" spans="1:14" ht="60" customHeight="1" x14ac:dyDescent="0.3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f>F4/M4</f>
        <v>483.66013071895424</v>
      </c>
      <c r="I4" s="21">
        <f t="shared" si="3"/>
        <v>483.66013071895424</v>
      </c>
      <c r="J4" s="21">
        <f t="shared" si="1"/>
        <v>116.33986928104576</v>
      </c>
      <c r="K4" s="22">
        <f t="shared" si="2"/>
        <v>116.33986928104576</v>
      </c>
      <c r="L4" s="11" t="s">
        <v>45</v>
      </c>
      <c r="M4" s="11">
        <f>22950/18500</f>
        <v>1.2405405405405405</v>
      </c>
      <c r="N4" s="19" t="s">
        <v>63</v>
      </c>
    </row>
    <row r="5" spans="1:14" ht="60" customHeight="1" x14ac:dyDescent="0.3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>
        <f t="shared" si="0"/>
        <v>950</v>
      </c>
      <c r="H5" s="12">
        <v>950</v>
      </c>
      <c r="I5" s="21">
        <f t="shared" si="3"/>
        <v>950</v>
      </c>
      <c r="J5" s="21">
        <f t="shared" si="1"/>
        <v>0</v>
      </c>
      <c r="K5" s="22">
        <f t="shared" si="2"/>
        <v>0</v>
      </c>
      <c r="L5" s="11"/>
      <c r="M5" s="11"/>
      <c r="N5" s="19" t="s">
        <v>63</v>
      </c>
    </row>
    <row r="6" spans="1:14" ht="60" customHeight="1" x14ac:dyDescent="0.3">
      <c r="A6" s="6"/>
      <c r="B6" s="6"/>
      <c r="C6" s="6"/>
      <c r="D6" s="6"/>
      <c r="E6" s="6"/>
      <c r="F6" s="6"/>
      <c r="G6" s="5">
        <f>SUM(G2:G5)</f>
        <v>2560</v>
      </c>
      <c r="H6" s="6"/>
      <c r="I6" s="5">
        <f>SUM(I2:I5)</f>
        <v>2199.4553376906315</v>
      </c>
      <c r="J6" s="6"/>
      <c r="K6" s="5">
        <f>SUM(K2:K5)</f>
        <v>360.54466230936822</v>
      </c>
      <c r="L6" s="6"/>
      <c r="M6" s="6"/>
      <c r="N6" s="6"/>
    </row>
    <row r="7" spans="1:14" ht="60" customHeight="1" x14ac:dyDescent="0.3"/>
    <row r="8" spans="1:14" ht="60" customHeight="1" x14ac:dyDescent="0.3"/>
    <row r="9" spans="1:14" ht="60" customHeight="1" x14ac:dyDescent="0.3"/>
    <row r="10" spans="1:14" ht="60" customHeight="1" x14ac:dyDescent="0.3"/>
    <row r="11" spans="1:14" ht="60" customHeight="1" x14ac:dyDescent="0.3"/>
    <row r="12" spans="1:14" ht="60" customHeight="1" x14ac:dyDescent="0.3"/>
    <row r="13" spans="1:14" ht="60" customHeight="1" x14ac:dyDescent="0.3"/>
    <row r="14" spans="1:14" ht="60" customHeight="1" x14ac:dyDescent="0.3"/>
    <row r="15" spans="1:14" ht="60" customHeight="1" x14ac:dyDescent="0.3"/>
    <row r="16" spans="1:14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defaultColWidth="11.5546875" defaultRowHeight="14.4" x14ac:dyDescent="0.3"/>
  <cols>
    <col min="1" max="1" width="15.6640625" customWidth="1" collapsed="1"/>
    <col min="2" max="3" width="30.6640625" customWidth="1" collapsed="1"/>
    <col min="4" max="15" width="15.6640625" customWidth="1" collapsed="1"/>
    <col min="16" max="16" width="30.6640625" customWidth="1" collapsed="1"/>
    <col min="17" max="28" width="15.6640625" customWidth="1" collapsed="1"/>
  </cols>
  <sheetData>
    <row r="1" spans="1:28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3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>
        <f t="shared" ref="G2:G7" si="0">F2*D2</f>
        <v>800</v>
      </c>
      <c r="H2" s="28">
        <v>488.01</v>
      </c>
      <c r="I2" s="28">
        <f t="shared" ref="I2:I7" si="1">H2*D2</f>
        <v>488.01</v>
      </c>
      <c r="J2" s="28">
        <f>F2*0.065</f>
        <v>52</v>
      </c>
      <c r="K2" s="28">
        <f>J2*D2</f>
        <v>52</v>
      </c>
      <c r="L2" s="28">
        <f>F2-H2-J2</f>
        <v>259.99</v>
      </c>
      <c r="M2" s="28">
        <f t="shared" ref="M2:M7" si="2">L2*D2</f>
        <v>259.99</v>
      </c>
      <c r="N2" s="27" t="s">
        <v>18</v>
      </c>
      <c r="O2" s="27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3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>
        <f t="shared" si="0"/>
        <v>700</v>
      </c>
      <c r="H3" s="12">
        <f>F3/O3</f>
        <v>564.27015250544662</v>
      </c>
      <c r="I3" s="21">
        <f t="shared" si="1"/>
        <v>564.27015250544662</v>
      </c>
      <c r="J3" s="21">
        <f t="shared" ref="J3:J7" si="3">F3*0.065</f>
        <v>45.5</v>
      </c>
      <c r="K3" s="21">
        <f t="shared" ref="K3:K7" si="4">J3*D3</f>
        <v>45.5</v>
      </c>
      <c r="L3" s="21">
        <f t="shared" ref="L3:L7" si="5">F3-H3-J3</f>
        <v>90.229847494553383</v>
      </c>
      <c r="M3" s="22">
        <f t="shared" si="2"/>
        <v>90.229847494553383</v>
      </c>
      <c r="N3" s="11" t="s">
        <v>45</v>
      </c>
      <c r="O3" s="11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3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v>403.05</v>
      </c>
      <c r="I4" s="21">
        <f t="shared" si="1"/>
        <v>403.05</v>
      </c>
      <c r="J4" s="21">
        <f t="shared" si="3"/>
        <v>39</v>
      </c>
      <c r="K4" s="21">
        <f t="shared" si="4"/>
        <v>39</v>
      </c>
      <c r="L4" s="21">
        <f t="shared" si="5"/>
        <v>157.94999999999999</v>
      </c>
      <c r="M4" s="22">
        <f t="shared" si="2"/>
        <v>157.94999999999999</v>
      </c>
      <c r="N4" s="11" t="s">
        <v>45</v>
      </c>
      <c r="O4" s="11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3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>
        <f t="shared" si="0"/>
        <v>4000</v>
      </c>
      <c r="H5" s="31">
        <f>F5/O5</f>
        <v>3224.4008714596948</v>
      </c>
      <c r="I5" s="31">
        <f t="shared" si="1"/>
        <v>3224.4008714596948</v>
      </c>
      <c r="J5" s="31">
        <f t="shared" si="3"/>
        <v>260</v>
      </c>
      <c r="K5" s="31">
        <f t="shared" si="4"/>
        <v>260</v>
      </c>
      <c r="L5" s="31">
        <f t="shared" si="5"/>
        <v>515.59912854030517</v>
      </c>
      <c r="M5" s="28">
        <f t="shared" si="2"/>
        <v>515.59912854030517</v>
      </c>
      <c r="N5" s="30" t="s">
        <v>45</v>
      </c>
      <c r="O5" s="30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3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>
        <f t="shared" si="0"/>
        <v>40</v>
      </c>
      <c r="H6" s="12">
        <v>14.96</v>
      </c>
      <c r="I6" s="12">
        <f t="shared" si="1"/>
        <v>14.96</v>
      </c>
      <c r="J6" s="21">
        <f t="shared" si="3"/>
        <v>2.6</v>
      </c>
      <c r="K6" s="21">
        <f t="shared" si="4"/>
        <v>2.6</v>
      </c>
      <c r="L6" s="21">
        <f t="shared" si="5"/>
        <v>22.439999999999998</v>
      </c>
      <c r="M6" s="22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3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>
        <f t="shared" si="0"/>
        <v>60</v>
      </c>
      <c r="H7" s="12">
        <v>27</v>
      </c>
      <c r="I7" s="12">
        <f t="shared" si="1"/>
        <v>27</v>
      </c>
      <c r="J7" s="12">
        <f t="shared" si="3"/>
        <v>3.9000000000000004</v>
      </c>
      <c r="K7" s="12">
        <f t="shared" si="4"/>
        <v>3.9000000000000004</v>
      </c>
      <c r="L7" s="12">
        <f t="shared" si="5"/>
        <v>29.1</v>
      </c>
      <c r="M7" s="8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3">
      <c r="A8" s="6"/>
      <c r="B8" s="6"/>
      <c r="C8" s="6"/>
      <c r="D8" s="6"/>
      <c r="E8" s="6"/>
      <c r="F8" s="6"/>
      <c r="G8" s="5">
        <f>SUM(G2:G5)</f>
        <v>6100</v>
      </c>
      <c r="H8" s="6"/>
      <c r="I8" s="5">
        <f>SUM(I2:I5)</f>
        <v>4679.7310239651415</v>
      </c>
      <c r="J8" s="6"/>
      <c r="K8" s="5">
        <f>SUM(K2:K5)</f>
        <v>396.5</v>
      </c>
      <c r="L8" s="6"/>
      <c r="M8" s="5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defaultColWidth="11.5546875" defaultRowHeight="14.4" x14ac:dyDescent="0.3"/>
  <cols>
    <col min="1" max="1" width="15.6640625" customWidth="1" collapsed="1"/>
    <col min="2" max="2" width="30.6640625" customWidth="1" collapsed="1"/>
    <col min="3" max="3" width="50.6640625" customWidth="1" collapsed="1"/>
    <col min="4" max="19" width="15.6640625" customWidth="1" collapsed="1"/>
    <col min="20" max="20" width="30.6640625" customWidth="1" collapsed="1"/>
    <col min="21" max="26" width="15.6640625" customWidth="1" collapsed="1"/>
  </cols>
  <sheetData>
    <row r="1" spans="1:20" ht="60" customHeight="1" x14ac:dyDescent="0.3">
      <c r="A1" s="59"/>
      <c r="B1" s="60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3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>
        <f>H2*G2</f>
        <v>200</v>
      </c>
      <c r="J2" s="22">
        <v>200</v>
      </c>
      <c r="K2" s="22">
        <f>J2*G2</f>
        <v>200</v>
      </c>
      <c r="L2" s="22">
        <v>200</v>
      </c>
      <c r="M2" s="22">
        <f>L2*G2</f>
        <v>200</v>
      </c>
      <c r="N2" s="22"/>
      <c r="O2" s="22">
        <f>N2*G2</f>
        <v>0</v>
      </c>
      <c r="P2" s="22"/>
      <c r="Q2" s="22">
        <f>P2*G2</f>
        <v>0</v>
      </c>
      <c r="R2" s="22"/>
      <c r="S2" s="22">
        <f>R2*G2</f>
        <v>0</v>
      </c>
      <c r="T2" s="19" t="s">
        <v>86</v>
      </c>
    </row>
    <row r="3" spans="1:20" ht="60" customHeight="1" x14ac:dyDescent="0.3">
      <c r="A3" s="6"/>
      <c r="B3" s="6"/>
      <c r="C3" s="6"/>
      <c r="D3" s="6"/>
      <c r="E3" s="6"/>
      <c r="F3" s="6"/>
      <c r="G3" s="33"/>
      <c r="H3" s="5"/>
      <c r="I3" s="5">
        <f>SUM(I2)</f>
        <v>200</v>
      </c>
      <c r="J3" s="5"/>
      <c r="K3" s="5">
        <f>SUM(K2)</f>
        <v>200</v>
      </c>
      <c r="L3" s="5"/>
      <c r="M3" s="5">
        <f>SUM(M2)</f>
        <v>200</v>
      </c>
      <c r="N3" s="5"/>
      <c r="O3" s="5">
        <f>SUM(O2)</f>
        <v>0</v>
      </c>
      <c r="P3" s="5"/>
      <c r="Q3" s="5">
        <f>SUM(Q2)</f>
        <v>0</v>
      </c>
      <c r="R3" s="5"/>
      <c r="S3" s="5">
        <f>SUM(S2)</f>
        <v>0</v>
      </c>
      <c r="T3" s="6"/>
    </row>
    <row r="4" spans="1:20" ht="60" customHeight="1" x14ac:dyDescent="0.3"/>
    <row r="5" spans="1:20" ht="60" customHeight="1" x14ac:dyDescent="0.3"/>
    <row r="6" spans="1:20" ht="60" customHeight="1" x14ac:dyDescent="0.3"/>
    <row r="7" spans="1:20" ht="60" customHeight="1" x14ac:dyDescent="0.3"/>
    <row r="8" spans="1:20" ht="60" customHeight="1" x14ac:dyDescent="0.3"/>
    <row r="9" spans="1:20" ht="60" customHeight="1" x14ac:dyDescent="0.3"/>
    <row r="10" spans="1:20" ht="60" customHeight="1" x14ac:dyDescent="0.3"/>
    <row r="11" spans="1:20" ht="60" customHeight="1" x14ac:dyDescent="0.3"/>
    <row r="12" spans="1:20" ht="60" customHeight="1" x14ac:dyDescent="0.3"/>
    <row r="13" spans="1:20" ht="60" customHeight="1" x14ac:dyDescent="0.3"/>
    <row r="14" spans="1:20" ht="60" customHeight="1" x14ac:dyDescent="0.3"/>
    <row r="15" spans="1:20" ht="60" customHeight="1" x14ac:dyDescent="0.3"/>
    <row r="16" spans="1:20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2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6" sqref="A6:Y6"/>
    </sheetView>
  </sheetViews>
  <sheetFormatPr defaultColWidth="11.5546875" defaultRowHeight="14.4" x14ac:dyDescent="0.3"/>
  <cols>
    <col min="1" max="2" width="40.6640625" customWidth="1" collapsed="1"/>
    <col min="3" max="23" width="15.6640625" customWidth="1" collapsed="1"/>
    <col min="24" max="25" width="40.6640625" customWidth="1" collapsed="1"/>
  </cols>
  <sheetData>
    <row r="1" spans="1:25" ht="39.9" customHeight="1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39.9" customHeight="1" x14ac:dyDescent="0.3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>
        <f>14600/7500</f>
        <v>1.9466666666666668</v>
      </c>
      <c r="G2" s="48">
        <v>1</v>
      </c>
      <c r="H2" s="43">
        <f>J2/F2</f>
        <v>205.47945205479451</v>
      </c>
      <c r="I2" s="43">
        <f t="shared" ref="I2:I5" si="0">H2*G2</f>
        <v>205.47945205479451</v>
      </c>
      <c r="J2" s="43">
        <v>400</v>
      </c>
      <c r="K2" s="43">
        <f t="shared" ref="K2:K5" si="1">J2*G2</f>
        <v>400</v>
      </c>
      <c r="L2" s="43">
        <f t="shared" ref="L2:L5" si="2">J2+R2</f>
        <v>464</v>
      </c>
      <c r="M2" s="43">
        <f t="shared" ref="M2:M5" si="3">L2*G2</f>
        <v>464</v>
      </c>
      <c r="N2" s="43">
        <f t="shared" ref="N2:N5" si="4">J2+R2+P2+35</f>
        <v>573.6</v>
      </c>
      <c r="O2" s="43">
        <f t="shared" ref="O2:O5" si="5">N2*G2</f>
        <v>573.6</v>
      </c>
      <c r="P2" s="43">
        <f t="shared" ref="P2:P5" si="6">(L2*0.15)+5</f>
        <v>74.599999999999994</v>
      </c>
      <c r="Q2" s="43">
        <f t="shared" ref="Q2:Q5" si="7">P2*G2</f>
        <v>74.599999999999994</v>
      </c>
      <c r="R2" s="43">
        <f t="shared" ref="R2:R5" si="8">J2*0.16</f>
        <v>64</v>
      </c>
      <c r="S2" s="43">
        <f t="shared" ref="S2:S5" si="9">R2*G2</f>
        <v>64</v>
      </c>
      <c r="T2" s="43">
        <f t="shared" ref="T2:T5" si="10">L2-H2-R2</f>
        <v>194.52054794520552</v>
      </c>
      <c r="U2" s="43">
        <f t="shared" ref="U2:U5" si="11">T2*G2</f>
        <v>194.52054794520552</v>
      </c>
      <c r="V2" s="43">
        <f t="shared" ref="V2:V5" si="12">N2-H2-P2-R2-35</f>
        <v>194.52054794520552</v>
      </c>
      <c r="W2" s="44">
        <f t="shared" ref="W2:W5" si="13">V2*G2</f>
        <v>194.52054794520552</v>
      </c>
      <c r="X2" s="44" t="s">
        <v>109</v>
      </c>
      <c r="Y2" s="49" t="s">
        <v>110</v>
      </c>
    </row>
    <row r="3" spans="1:25" ht="39.9" customHeight="1" x14ac:dyDescent="0.3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>
        <f t="shared" si="0"/>
        <v>650</v>
      </c>
      <c r="J3" s="43">
        <v>650</v>
      </c>
      <c r="K3" s="43">
        <f t="shared" si="1"/>
        <v>650</v>
      </c>
      <c r="L3" s="43">
        <f t="shared" si="2"/>
        <v>754</v>
      </c>
      <c r="M3" s="43">
        <f t="shared" si="3"/>
        <v>754</v>
      </c>
      <c r="N3" s="43">
        <f t="shared" si="4"/>
        <v>907.1</v>
      </c>
      <c r="O3" s="43">
        <f t="shared" si="5"/>
        <v>907.1</v>
      </c>
      <c r="P3" s="43">
        <f t="shared" si="6"/>
        <v>118.1</v>
      </c>
      <c r="Q3" s="43">
        <f t="shared" si="7"/>
        <v>118.1</v>
      </c>
      <c r="R3" s="43">
        <f t="shared" si="8"/>
        <v>104</v>
      </c>
      <c r="S3" s="43">
        <f t="shared" si="9"/>
        <v>104</v>
      </c>
      <c r="T3" s="43">
        <f t="shared" si="10"/>
        <v>0</v>
      </c>
      <c r="U3" s="43">
        <f t="shared" si="11"/>
        <v>0</v>
      </c>
      <c r="V3" s="43">
        <f t="shared" si="12"/>
        <v>2.8421709430404007E-14</v>
      </c>
      <c r="W3" s="44">
        <f t="shared" si="13"/>
        <v>2.8421709430404007E-14</v>
      </c>
      <c r="X3" s="44" t="s">
        <v>109</v>
      </c>
      <c r="Y3" s="49" t="s">
        <v>110</v>
      </c>
    </row>
    <row r="4" spans="1:25" ht="39.9" customHeight="1" x14ac:dyDescent="0.3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>
        <f>14600/7500</f>
        <v>1.9466666666666668</v>
      </c>
      <c r="G4" s="48">
        <v>1</v>
      </c>
      <c r="H4" s="43">
        <f>J4/F4</f>
        <v>205.47945205479451</v>
      </c>
      <c r="I4" s="43">
        <f t="shared" si="0"/>
        <v>205.47945205479451</v>
      </c>
      <c r="J4" s="43">
        <v>400</v>
      </c>
      <c r="K4" s="43">
        <f t="shared" si="1"/>
        <v>400</v>
      </c>
      <c r="L4" s="43">
        <f t="shared" si="2"/>
        <v>464</v>
      </c>
      <c r="M4" s="43">
        <f t="shared" si="3"/>
        <v>464</v>
      </c>
      <c r="N4" s="43">
        <f t="shared" si="4"/>
        <v>573.6</v>
      </c>
      <c r="O4" s="43">
        <f t="shared" si="5"/>
        <v>573.6</v>
      </c>
      <c r="P4" s="43">
        <f t="shared" si="6"/>
        <v>74.599999999999994</v>
      </c>
      <c r="Q4" s="43">
        <f t="shared" si="7"/>
        <v>74.599999999999994</v>
      </c>
      <c r="R4" s="43">
        <f t="shared" si="8"/>
        <v>64</v>
      </c>
      <c r="S4" s="43">
        <f t="shared" si="9"/>
        <v>64</v>
      </c>
      <c r="T4" s="43">
        <f t="shared" si="10"/>
        <v>194.52054794520552</v>
      </c>
      <c r="U4" s="43">
        <f t="shared" si="11"/>
        <v>194.52054794520552</v>
      </c>
      <c r="V4" s="43">
        <f t="shared" si="12"/>
        <v>194.52054794520552</v>
      </c>
      <c r="W4" s="44">
        <f t="shared" si="13"/>
        <v>194.52054794520552</v>
      </c>
      <c r="X4" s="44" t="s">
        <v>115</v>
      </c>
      <c r="Y4" s="49" t="s">
        <v>57</v>
      </c>
    </row>
    <row r="5" spans="1:25" ht="39.9" customHeight="1" x14ac:dyDescent="0.3">
      <c r="A5" s="40" t="s">
        <v>123</v>
      </c>
      <c r="B5" s="46" t="s">
        <v>124</v>
      </c>
      <c r="C5" s="47">
        <v>43853</v>
      </c>
      <c r="D5" s="48" t="s">
        <v>17</v>
      </c>
      <c r="E5" s="48" t="s">
        <v>45</v>
      </c>
      <c r="F5" s="48">
        <f>22950/18500</f>
        <v>1.2405405405405405</v>
      </c>
      <c r="G5" s="48">
        <v>1</v>
      </c>
      <c r="H5" s="43">
        <f t="shared" ref="H5" si="14">J5/F5</f>
        <v>282.13507625272331</v>
      </c>
      <c r="I5" s="43">
        <f t="shared" si="0"/>
        <v>282.13507625272331</v>
      </c>
      <c r="J5" s="43">
        <v>350</v>
      </c>
      <c r="K5" s="43">
        <f t="shared" si="1"/>
        <v>350</v>
      </c>
      <c r="L5" s="43">
        <f t="shared" si="2"/>
        <v>406</v>
      </c>
      <c r="M5" s="43">
        <f t="shared" si="3"/>
        <v>406</v>
      </c>
      <c r="N5" s="43">
        <f t="shared" si="4"/>
        <v>506.9</v>
      </c>
      <c r="O5" s="43">
        <f t="shared" si="5"/>
        <v>506.9</v>
      </c>
      <c r="P5" s="43">
        <f t="shared" si="6"/>
        <v>65.900000000000006</v>
      </c>
      <c r="Q5" s="43">
        <f t="shared" si="7"/>
        <v>65.900000000000006</v>
      </c>
      <c r="R5" s="43">
        <f t="shared" si="8"/>
        <v>56</v>
      </c>
      <c r="S5" s="43">
        <f t="shared" si="9"/>
        <v>56</v>
      </c>
      <c r="T5" s="43">
        <f t="shared" si="10"/>
        <v>67.864923747276691</v>
      </c>
      <c r="U5" s="43">
        <f t="shared" si="11"/>
        <v>67.864923747276691</v>
      </c>
      <c r="V5" s="43">
        <f t="shared" si="12"/>
        <v>67.864923747276663</v>
      </c>
      <c r="W5" s="44">
        <f t="shared" si="13"/>
        <v>67.864923747276663</v>
      </c>
      <c r="X5" s="44" t="s">
        <v>109</v>
      </c>
      <c r="Y5" s="49" t="s">
        <v>78</v>
      </c>
    </row>
    <row r="6" spans="1:25" ht="39.9" customHeight="1" x14ac:dyDescent="0.3">
      <c r="A6" s="50"/>
      <c r="B6" s="50"/>
      <c r="C6" s="50"/>
      <c r="D6" s="50"/>
      <c r="E6" s="50"/>
      <c r="F6" s="50"/>
      <c r="G6" s="50"/>
      <c r="H6" s="50"/>
      <c r="I6" s="51">
        <f>SUM(I2:I4)</f>
        <v>1060.958904109589</v>
      </c>
      <c r="J6" s="50"/>
      <c r="K6" s="51">
        <f>SUM(K2:K4)</f>
        <v>1450</v>
      </c>
      <c r="L6" s="50"/>
      <c r="M6" s="51">
        <f>SUM(M2:M4)</f>
        <v>1682</v>
      </c>
      <c r="N6" s="50"/>
      <c r="O6" s="51">
        <f>SUM(O2:O4)</f>
        <v>2054.3000000000002</v>
      </c>
      <c r="P6" s="50"/>
      <c r="Q6" s="51">
        <f>SUM(Q2:Q4)</f>
        <v>267.29999999999995</v>
      </c>
      <c r="R6" s="50"/>
      <c r="S6" s="51">
        <f>SUM(S2:S4)</f>
        <v>232</v>
      </c>
      <c r="T6" s="50"/>
      <c r="U6" s="51">
        <f>SUM(U2:U4)</f>
        <v>389.04109589041104</v>
      </c>
      <c r="V6" s="50"/>
      <c r="W6" s="51">
        <f>SUM(W2:W4)</f>
        <v>389.04109589041104</v>
      </c>
      <c r="X6" s="50"/>
      <c r="Y6" s="50"/>
    </row>
    <row r="7" spans="1:25" ht="39.9" customHeight="1" x14ac:dyDescent="0.3"/>
    <row r="8" spans="1:25" ht="39.9" customHeight="1" x14ac:dyDescent="0.3"/>
    <row r="9" spans="1:25" ht="39.9" customHeight="1" x14ac:dyDescent="0.3"/>
    <row r="10" spans="1:25" ht="39.9" customHeight="1" x14ac:dyDescent="0.3"/>
    <row r="11" spans="1:25" ht="39.9" customHeight="1" x14ac:dyDescent="0.3"/>
    <row r="12" spans="1:25" ht="39.9" customHeight="1" x14ac:dyDescent="0.3"/>
    <row r="13" spans="1:25" ht="39.9" customHeight="1" x14ac:dyDescent="0.3"/>
    <row r="14" spans="1:25" ht="39.9" customHeight="1" x14ac:dyDescent="0.3"/>
    <row r="15" spans="1:25" ht="39.9" customHeight="1" x14ac:dyDescent="0.3"/>
    <row r="16" spans="1:25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2"/>
  <sheetViews>
    <sheetView tabSelected="1" zoomScale="40" zoomScaleNormal="40" workbookViewId="0">
      <selection activeCell="V1" sqref="V1:W2"/>
    </sheetView>
  </sheetViews>
  <sheetFormatPr defaultColWidth="11.5546875" defaultRowHeight="14.4" x14ac:dyDescent="0.3"/>
  <cols>
    <col min="1" max="1" width="47.88671875" customWidth="1" collapsed="1"/>
    <col min="2" max="2" width="43" customWidth="1" collapsed="1"/>
    <col min="3" max="3" width="33.33203125" customWidth="1" collapsed="1"/>
    <col min="4" max="4" width="45.33203125" customWidth="1" collapsed="1"/>
    <col min="5" max="5" width="23.33203125" customWidth="1" collapsed="1"/>
    <col min="6" max="6" width="19.21875" customWidth="1" collapsed="1"/>
    <col min="7" max="7" width="21.44140625" customWidth="1" collapsed="1"/>
    <col min="8" max="8" width="19.44140625" customWidth="1" collapsed="1"/>
    <col min="9" max="9" width="18.6640625" customWidth="1" collapsed="1"/>
    <col min="10" max="10" width="16.44140625" customWidth="1" collapsed="1"/>
    <col min="22" max="22" width="26.6640625" customWidth="1" collapsed="1"/>
    <col min="23" max="23" width="23.109375" customWidth="1" collapsed="1"/>
  </cols>
  <sheetData>
    <row r="1" spans="1:23" ht="84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106</v>
      </c>
      <c r="W1" s="45" t="s">
        <v>46</v>
      </c>
    </row>
    <row r="2" spans="1:23" ht="28.8" customHeight="1" x14ac:dyDescent="0.3">
      <c r="A2" s="50"/>
      <c r="B2" s="50"/>
      <c r="C2" s="50"/>
      <c r="D2" s="50"/>
      <c r="E2" s="50"/>
      <c r="F2" s="50"/>
      <c r="G2" s="50"/>
      <c r="H2" s="50"/>
      <c r="I2" s="52" t="e">
        <f>SUM(#REF!)</f>
        <v>#REF!</v>
      </c>
      <c r="J2" s="50"/>
      <c r="K2" s="53" t="e">
        <f>SUM(#REF!)</f>
        <v>#REF!</v>
      </c>
      <c r="L2" s="50"/>
      <c r="M2" s="54" t="e">
        <f>SUM(#REF!)</f>
        <v>#REF!</v>
      </c>
      <c r="N2" s="50"/>
      <c r="O2" s="55" t="e">
        <f>SUM(#REF!)</f>
        <v>#REF!</v>
      </c>
      <c r="P2" s="50"/>
      <c r="Q2" s="56" t="e">
        <f>SUM(#REF!)</f>
        <v>#REF!</v>
      </c>
      <c r="R2" s="50"/>
      <c r="S2" s="57" t="e">
        <f>SUM(#REF!)</f>
        <v>#REF!</v>
      </c>
      <c r="T2" s="50"/>
      <c r="U2" s="58" t="e">
        <f>SUM(#REF!)</f>
        <v>#REF!</v>
      </c>
      <c r="V2" s="50"/>
      <c r="W2" s="50"/>
    </row>
    <row r="3" spans="1:23" ht="28.8" customHeight="1" x14ac:dyDescent="0.3"/>
    <row r="4" spans="1:23" ht="28.8" customHeight="1" x14ac:dyDescent="0.3"/>
    <row r="5" spans="1:23" ht="28.8" customHeight="1" x14ac:dyDescent="0.3"/>
    <row r="6" spans="1:23" ht="28.8" customHeight="1" x14ac:dyDescent="0.3"/>
    <row r="7" spans="1:23" ht="28.8" customHeight="1" x14ac:dyDescent="0.3"/>
    <row r="8" spans="1:23" ht="28.8" customHeight="1" x14ac:dyDescent="0.3"/>
    <row r="9" spans="1:23" ht="28.8" customHeight="1" x14ac:dyDescent="0.3"/>
    <row r="10" spans="1:23" ht="28.8" customHeight="1" x14ac:dyDescent="0.3"/>
    <row r="11" spans="1:23" ht="28.8" customHeight="1" x14ac:dyDescent="0.3"/>
    <row r="12" spans="1:23" ht="28.8" customHeight="1" x14ac:dyDescent="0.3"/>
    <row r="13" spans="1:23" ht="28.8" customHeight="1" x14ac:dyDescent="0.3"/>
    <row r="14" spans="1:23" ht="28.8" customHeight="1" x14ac:dyDescent="0.3"/>
    <row r="15" spans="1:23" ht="28.8" customHeight="1" x14ac:dyDescent="0.3"/>
    <row r="16" spans="1:23" ht="28.8" customHeight="1" x14ac:dyDescent="0.3"/>
    <row r="17" ht="28.8" customHeight="1" x14ac:dyDescent="0.3"/>
    <row r="18" ht="28.8" customHeight="1" x14ac:dyDescent="0.3"/>
    <row r="19" ht="28.8" customHeight="1" x14ac:dyDescent="0.3"/>
    <row r="20" ht="28.8" customHeight="1" x14ac:dyDescent="0.3"/>
    <row r="21" ht="28.8" customHeight="1" x14ac:dyDescent="0.3"/>
    <row r="22" ht="28.8" customHeight="1" x14ac:dyDescent="0.3"/>
    <row r="23" ht="28.8" customHeight="1" x14ac:dyDescent="0.3"/>
    <row r="24" ht="28.8" customHeight="1" x14ac:dyDescent="0.3"/>
    <row r="25" ht="28.8" customHeight="1" x14ac:dyDescent="0.3"/>
    <row r="26" ht="28.8" customHeight="1" x14ac:dyDescent="0.3"/>
    <row r="27" ht="28.8" customHeight="1" x14ac:dyDescent="0.3"/>
    <row r="28" ht="28.8" customHeight="1" x14ac:dyDescent="0.3"/>
    <row r="29" ht="28.8" customHeight="1" x14ac:dyDescent="0.3"/>
    <row r="30" ht="28.8" customHeight="1" x14ac:dyDescent="0.3"/>
    <row r="31" ht="28.8" customHeight="1" x14ac:dyDescent="0.3"/>
    <row r="32" ht="28.8" customHeight="1" x14ac:dyDescent="0.3"/>
    <row r="33" ht="28.8" customHeight="1" x14ac:dyDescent="0.3"/>
    <row r="34" ht="28.8" customHeight="1" x14ac:dyDescent="0.3"/>
    <row r="35" ht="28.8" customHeight="1" x14ac:dyDescent="0.3"/>
    <row r="36" ht="28.8" customHeight="1" x14ac:dyDescent="0.3"/>
    <row r="37" ht="28.8" customHeight="1" x14ac:dyDescent="0.3"/>
    <row r="38" ht="28.8" customHeight="1" x14ac:dyDescent="0.3"/>
    <row r="39" ht="28.8" customHeight="1" x14ac:dyDescent="0.3"/>
    <row r="40" ht="28.8" customHeight="1" x14ac:dyDescent="0.3"/>
    <row r="41" ht="28.8" customHeight="1" x14ac:dyDescent="0.3"/>
    <row r="42" ht="28.8" customHeight="1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Arvizo</dc:creator>
  <cp:lastModifiedBy>Erick Ivan</cp:lastModifiedBy>
  <dcterms:created xsi:type="dcterms:W3CDTF">2020-01-16T05:23:59Z</dcterms:created>
  <dcterms:modified xsi:type="dcterms:W3CDTF">2020-08-06T17:45:25Z</dcterms:modified>
</cp:coreProperties>
</file>