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EB61DF9D-76CD-4113-A434-702C5EC417FA}" xr6:coauthVersionLast="45" xr6:coauthVersionMax="45" xr10:uidLastSave="{00000000-0000-0000-0000-000000000000}"/>
  <bookViews>
    <workbookView xWindow="-108" yWindow="-108" windowWidth="23256" windowHeight="12576" firstSheet="2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4" i="7" l="1"/>
  <c r="K4" i="7"/>
  <c r="F4" i="7"/>
  <c r="H4" i="7" s="1"/>
  <c r="I4" i="7" s="1"/>
  <c r="R3" i="7"/>
  <c r="K3" i="7"/>
  <c r="I3" i="7"/>
  <c r="R2" i="7"/>
  <c r="K2" i="7"/>
  <c r="F2" i="7"/>
  <c r="H2" i="7" s="1"/>
  <c r="I2" i="7" s="1"/>
  <c r="S4" i="7" l="1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M4" i="7" l="1"/>
  <c r="T4" i="7"/>
  <c r="U4" i="7" s="1"/>
  <c r="P4" i="7"/>
  <c r="M3" i="7"/>
  <c r="T3" i="7"/>
  <c r="U3" i="7" s="1"/>
  <c r="P3" i="7"/>
  <c r="M2" i="7"/>
  <c r="T2" i="7"/>
  <c r="U2" i="7" s="1"/>
  <c r="P2" i="7"/>
  <c r="I3" i="6"/>
  <c r="Q4" i="7" l="1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V4" i="7" l="1"/>
  <c r="W4" i="7" s="1"/>
  <c r="O4" i="7"/>
  <c r="O3" i="7"/>
  <c r="V3" i="7"/>
  <c r="W3" i="7" s="1"/>
  <c r="V2" i="7"/>
  <c r="W2" i="7" s="1"/>
  <c r="O2" i="7"/>
  <c r="K7" i="5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<sst xmlns="http://schemas.openxmlformats.org/spreadsheetml/2006/main" count="266" uniqueCount="129">
  <si>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</si>
  <si>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</si>
  <si>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</si>
  <si>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</si>
  <si>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</si>
  <si>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</si>
  <si>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</si>
  <si>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</si>
  <si>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</si>
  <si>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</si>
  <si>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</si>
  <si>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</si>
  <si>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</si>
  <si>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</si>
  <si>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</si>
  <si>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</si>
  <si>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</si>
  <si>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</si>
  <si>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</si>
  <si>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</si>
  <si>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</si>
  <si>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</si>
  <si>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</si>
  <si>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</si>
  <si>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</si>
  <si>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</si>
  <si>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</si>
  <si>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</si>
  <si>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</si>
  <si>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</si>
  <si>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</si>
  <si>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</si>
  <si>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</si>
  <si>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</si>
  <si>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</si>
  <si>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</si>
  <si>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</si>
  <si>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</si>
  <si>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</si>
  <si>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</si>
  <si>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</si>
  <si>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</si>
  <si>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</si>
  <si>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</si>
  <si>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</si>
  <si>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</si>
  <si>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</si>
  <si>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</si>
  <si>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</si>
  <si>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</si>
  <si>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</si>
  <si>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</si>
  <si>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</si>
  <si>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</si>
  <si>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</si>
  <si>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</si>
  <si>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</si>
  <si>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</si>
  <si>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</si>
  <si>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</si>
  <si>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</si>
  <si>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</si>
  <si>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</si>
  <si>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</si>
  <si>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</si>
  <si>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</si>
  <si>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</si>
  <si>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</si>
  <si>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</si>
  <si>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</si>
  <si>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</si>
  <si>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</si>
  <si>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</si>
  <si>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</si>
  <si>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</si>
  <si>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</si>
  <si>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</si>
  <si>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</si>
  <si>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</si>
  <si>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</si>
  <si>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</si>
  <si>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</si>
  <si>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</si>
  <si>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</si>
  <si>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</si>
  <si>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</si>
  <si>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</si>
  <si>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</si>
  <si>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</si>
  <si>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</si>
  <si>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</si>
  <si>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</si>
  <si>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</si>
  <si>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</si>
  <si>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</si>
  <si>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</si>
  <si>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</si>
  <si>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</si>
  <si>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</si>
  <si>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</si>
  <si>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</si>
  <si>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</si>
  <si>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</si>
  <si>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</si>
  <si>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</si>
  <si>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</si>
  <si>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</si>
  <si>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NETA</t>
  </si>
  <si>
    <t>UTILIDAD LOCAL X UNIDAD</t>
  </si>
  <si>
    <t>UTILIDAD LOCAL NETA</t>
  </si>
  <si>
    <t>UTILIDAD ML X UNIDAD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</si>
  <si>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</si>
  <si>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</si>
  <si>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</si>
  <si>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</si>
  <si>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</si>
  <si>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</si>
  <si>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</si>
  <si>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</si>
  <si>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</si>
  <si>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</si>
  <si>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</si>
  <si>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 xml:space="preserve">RINES MAVIC F219 26" </t>
  </si>
  <si>
    <t>RODADO 26" - MASAS DE BALERO SELLADO - SERVICIO RECIEN HECHO - GRASA DE LITIO - PIÑON DE 9s - PAR DE RINES - USADO</t>
  </si>
  <si>
    <t>30  julio</t>
  </si>
  <si>
    <t>1.9466666666666668</t>
  </si>
  <si>
    <t>1</t>
  </si>
  <si>
    <t>1130.13698630137</t>
  </si>
  <si>
    <t>2200.0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</si>
</sst>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63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7" fillId="4" borderId="1" xfId="1" applyFont="1" applyFill="1"/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9" fillId="15" borderId="7" xfId="0" applyBorder="true" applyFill="true" applyFont="true">
      <alignment horizontal="center" vertical="center"/>
    </xf>
    <xf numFmtId="0" fontId="10" fillId="15" borderId="7" xfId="0" applyBorder="true" applyFill="true" applyFont="true">
      <alignment horizontal="center" vertical="center"/>
    </xf>
    <xf numFmtId="0" fontId="11" fillId="15" borderId="7" xfId="0" applyBorder="true" applyFill="true" applyFont="true">
      <alignment horizontal="center" vertical="center"/>
    </xf>
    <xf numFmtId="0" fontId="12" fillId="15" borderId="7" xfId="0" applyBorder="true" applyFill="true" applyFont="true">
      <alignment horizontal="center" vertical="center"/>
    </xf>
    <xf numFmtId="0" fontId="13" fillId="15" borderId="7" xfId="0" applyBorder="true" applyFill="true" applyFont="true">
      <alignment horizontal="center" vertical="center"/>
    </xf>
    <xf numFmtId="0" fontId="14" fillId="15" borderId="7" xfId="0" applyBorder="true" applyFill="true" applyFont="true">
      <alignment horizontal="center" vertical="center"/>
    </xf>
    <xf numFmtId="0" fontId="15" fillId="15" borderId="7" xfId="0" applyBorder="true" applyFill="true" applyFont="true">
      <alignment horizontal="center" vertical="center"/>
    </xf>
    <xf numFmtId="0" fontId="16" fillId="15" borderId="7" xfId="0" applyBorder="true" applyFill="true" applyFont="true">
      <alignment horizontal="center" vertical="center"/>
    </xf>
    <xf numFmtId="0" fontId="17" fillId="15" borderId="7" xfId="0" applyBorder="true" applyFill="true" applyFont="true">
      <alignment horizontal="center" vertical="center"/>
    </xf>
    <xf numFmtId="0" fontId="18" fillId="15" borderId="7" xfId="0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3" customWidth="true" width="15.6640625" collapsed="true"/>
    <col min="14" max="14" customWidth="true" width="30.6640625" collapsed="true"/>
    <col min="15" max="24" customWidth="true" width="15.6640625" collapsed="true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5" customWidth="true" width="15.6640625" collapsed="true"/>
    <col min="16" max="16" customWidth="true" width="30.6640625" collapsed="true"/>
    <col min="17" max="28" customWidth="true" width="15.6640625" collapsed="true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customWidth="true" width="15.6640625" collapsed="true"/>
    <col min="2" max="2" customWidth="true" width="30.6640625" collapsed="true"/>
    <col min="3" max="3" customWidth="true" width="50.6640625" collapsed="true"/>
    <col min="4" max="19" customWidth="true" width="15.6640625" collapsed="true"/>
    <col min="20" max="20" customWidth="true" width="30.6640625" collapsed="true"/>
    <col min="21" max="26" customWidth="true" width="15.6640625" collapsed="true"/>
  </cols>
  <sheetData>
    <row r="1" spans="1:20" ht="60" customHeight="1" x14ac:dyDescent="0.3">
      <c r="A1" s="51"/>
      <c r="B1" s="52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99"/>
  <sheetViews>
    <sheetView tabSelected="1"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5" sqref="A5:Y5"/>
    </sheetView>
  </sheetViews>
  <sheetFormatPr defaultColWidth="11.5546875" defaultRowHeight="14.4" x14ac:dyDescent="0.3"/>
  <cols>
    <col min="1" max="2" customWidth="true" width="40.6640625" collapsed="true"/>
    <col min="3" max="23" customWidth="true" width="15.6640625" collapsed="true"/>
    <col min="24" max="25" customWidth="true" width="40.6640625" collapsed="true"/>
  </cols>
  <sheetData>
    <row r="1" spans="1:25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101</v>
      </c>
      <c r="M1" s="35" t="s">
        <v>102</v>
      </c>
      <c r="N1" s="35" t="s">
        <v>103</v>
      </c>
      <c r="O1" s="35" t="s">
        <v>104</v>
      </c>
      <c r="P1" s="39" t="s">
        <v>105</v>
      </c>
      <c r="Q1" s="39" t="s">
        <v>106</v>
      </c>
      <c r="R1" s="39" t="s">
        <v>90</v>
      </c>
      <c r="S1" s="39" t="s">
        <v>107</v>
      </c>
      <c r="T1" s="37" t="s">
        <v>108</v>
      </c>
      <c r="U1" s="37" t="s">
        <v>109</v>
      </c>
      <c r="V1" s="37" t="s">
        <v>110</v>
      </c>
      <c r="W1" s="37" t="s">
        <v>111</v>
      </c>
      <c r="X1" s="37" t="s">
        <v>112</v>
      </c>
      <c r="Y1" s="46" t="s">
        <v>46</v>
      </c>
    </row>
    <row r="2" spans="1:25" ht="28.8" customHeight="true" x14ac:dyDescent="0.3">
      <c r="A2" s="40" t="s">
        <v>113</v>
      </c>
      <c r="B2" s="47" t="s">
        <v>114</v>
      </c>
      <c r="C2" s="48">
        <v>44038</v>
      </c>
      <c r="D2" s="49" t="s">
        <v>17</v>
      </c>
      <c r="E2" s="49" t="s">
        <v>18</v>
      </c>
      <c r="F2" s="49" t="n">
        <f>14600/7500</f>
        <v>1.9466666666666668</v>
      </c>
      <c r="G2" s="49">
        <v>1</v>
      </c>
      <c r="H2" s="43" t="n">
        <f>J2/F2</f>
        <v>205.4794520547945</v>
      </c>
      <c r="I2" s="43" t="n">
        <f t="shared" ref="I2:I4" si="0">H2*G2</f>
        <v>205.4794520547945</v>
      </c>
      <c r="J2" s="43">
        <v>400</v>
      </c>
      <c r="K2" s="43" t="n">
        <f t="shared" ref="K2:K4" si="1">J2*G2</f>
        <v>400.0</v>
      </c>
      <c r="L2" s="43" t="n">
        <f t="shared" ref="L2:L4" si="2">J2+R2</f>
        <v>464.0</v>
      </c>
      <c r="M2" s="43" t="n">
        <f t="shared" ref="M2:M4" si="3">L2*G2</f>
        <v>464.0</v>
      </c>
      <c r="N2" s="43" t="n">
        <f t="shared" ref="N2:N4" si="4">J2+R2+P2+35</f>
        <v>573.6</v>
      </c>
      <c r="O2" s="43" t="n">
        <f t="shared" ref="O2:O4" si="5">N2*G2</f>
        <v>573.6</v>
      </c>
      <c r="P2" s="43" t="n">
        <f t="shared" ref="P2:P4" si="6">(L2*0.15)+5</f>
        <v>74.6</v>
      </c>
      <c r="Q2" s="43" t="n">
        <f t="shared" ref="Q2:Q4" si="7">P2*G2</f>
        <v>74.6</v>
      </c>
      <c r="R2" s="43" t="n">
        <f t="shared" ref="R2:R4" si="8">J2*0.16</f>
        <v>64.0</v>
      </c>
      <c r="S2" s="43" t="n">
        <f t="shared" ref="S2:S4" si="9">R2*G2</f>
        <v>64.0</v>
      </c>
      <c r="T2" s="43" t="n">
        <f t="shared" ref="T2:T4" si="10">L2-H2-R2</f>
        <v>194.52054794520552</v>
      </c>
      <c r="U2" s="43" t="n">
        <f t="shared" ref="U2:U4" si="11">T2*G2</f>
        <v>194.52054794520552</v>
      </c>
      <c r="V2" s="43" t="n">
        <f t="shared" ref="V2:V4" si="12">N2-H2-P2-R2-35</f>
        <v>194.52054794520552</v>
      </c>
      <c r="W2" s="44" t="n">
        <f t="shared" ref="W2:W4" si="13">V2*G2</f>
        <v>194.52054794520552</v>
      </c>
      <c r="X2" s="44" t="s">
        <v>115</v>
      </c>
      <c r="Y2" s="50" t="s">
        <v>116</v>
      </c>
    </row>
    <row r="3" spans="1:25" ht="28.8" customHeight="true" x14ac:dyDescent="0.3">
      <c r="A3" s="40" t="s">
        <v>117</v>
      </c>
      <c r="B3" s="40" t="s">
        <v>118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115</v>
      </c>
      <c r="Y3" s="50" t="s">
        <v>116</v>
      </c>
    </row>
    <row r="4" spans="1:25" ht="28.8" customHeight="true" x14ac:dyDescent="0.3">
      <c r="A4" s="40" t="s">
        <v>119</v>
      </c>
      <c r="B4" s="47" t="s">
        <v>120</v>
      </c>
      <c r="C4" s="48">
        <v>43837</v>
      </c>
      <c r="D4" s="49" t="s">
        <v>17</v>
      </c>
      <c r="E4" s="49" t="s">
        <v>18</v>
      </c>
      <c r="F4" s="49" t="n">
        <f>14600/7500</f>
        <v>1.9466666666666668</v>
      </c>
      <c r="G4" s="49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121</v>
      </c>
      <c r="Y4" s="50" t="s">
        <v>57</v>
      </c>
    </row>
    <row r="5" spans="1:25" ht="28.8" customHeight="true" x14ac:dyDescent="0.3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</row>
    <row r="6" spans="1:25" ht="30" customHeight="1" x14ac:dyDescent="0.3"/>
    <row r="7" spans="1:25" ht="39.9" customHeight="1" x14ac:dyDescent="0.3"/>
    <row r="8" spans="1:25" ht="39.9" customHeight="1" x14ac:dyDescent="0.3"/>
    <row r="9" spans="1:25" ht="39.9" customHeight="1" x14ac:dyDescent="0.3"/>
    <row r="10" spans="1:25" ht="39.9" customHeight="1" x14ac:dyDescent="0.3"/>
    <row r="11" spans="1:25" ht="39.9" customHeight="1" x14ac:dyDescent="0.3"/>
    <row r="12" spans="1:25" ht="39.9" customHeight="1" x14ac:dyDescent="0.3"/>
    <row r="13" spans="1:25" ht="39.9" customHeight="1" x14ac:dyDescent="0.3"/>
    <row r="14" spans="1:25" ht="39.9" customHeight="1" x14ac:dyDescent="0.3"/>
    <row r="15" spans="1:25" ht="39.9" customHeight="1" x14ac:dyDescent="0.3"/>
    <row r="16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Erick Ivan</cp:lastModifiedBy>
  <dcterms:modified xsi:type="dcterms:W3CDTF">2020-07-30T18:30:50Z</dcterms:modified>
</cp:coreProperties>
</file>