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reigh\Desktop\FDM\FS\"/>
    </mc:Choice>
  </mc:AlternateContent>
  <bookViews>
    <workbookView xWindow="-108" yWindow="-108" windowWidth="23256" windowHeight="12456" activeTab="5"/>
  </bookViews>
  <sheets>
    <sheet name="Model" sheetId="5" r:id="rId1"/>
    <sheet name="Charts" sheetId="6" r:id="rId2"/>
    <sheet name="Correlation" sheetId="7" r:id="rId3"/>
    <sheet name="Return" sheetId="8" r:id="rId4"/>
    <sheet name="Alpha" sheetId="11" r:id="rId5"/>
    <sheet name="The Summary" sheetId="10" r:id="rId6"/>
  </sheets>
  <definedNames>
    <definedName name="CmnSize" localSheetId="0">Model!#REF!</definedName>
    <definedName name="CmnSize">#REF!</definedName>
  </definedNames>
  <calcPr calcId="152511"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1" l="1"/>
  <c r="C8" i="11"/>
  <c r="C7" i="11"/>
  <c r="D4" i="11"/>
  <c r="C4" i="11"/>
  <c r="C6" i="11"/>
  <c r="C5" i="11"/>
  <c r="E62" i="8" l="1"/>
  <c r="E63" i="8"/>
  <c r="E64" i="8"/>
  <c r="E65" i="8"/>
  <c r="AG10" i="6" l="1"/>
  <c r="AH10" i="6"/>
  <c r="AI10" i="6"/>
  <c r="AF10" i="6"/>
  <c r="I20" i="8"/>
  <c r="H21" i="8"/>
  <c r="H20" i="8"/>
  <c r="I22" i="8" s="1"/>
  <c r="I9" i="8"/>
  <c r="J8" i="8"/>
  <c r="I8" i="8"/>
  <c r="J7" i="8"/>
  <c r="I7" i="8"/>
  <c r="J6" i="8"/>
  <c r="I6" i="8"/>
  <c r="F13" i="7"/>
  <c r="L6" i="7" s="1"/>
  <c r="F14" i="7"/>
  <c r="L7" i="7" s="1"/>
  <c r="F15" i="7"/>
  <c r="L8" i="7" s="1"/>
  <c r="F16" i="7"/>
  <c r="L9" i="7" s="1"/>
  <c r="P9" i="7" s="1"/>
  <c r="F17" i="7"/>
  <c r="L10" i="7" s="1"/>
  <c r="P10" i="7" s="1"/>
  <c r="F18" i="7"/>
  <c r="L11" i="7" s="1"/>
  <c r="P11" i="7" s="1"/>
  <c r="F19" i="7"/>
  <c r="L12" i="7" s="1"/>
  <c r="P12" i="7" s="1"/>
  <c r="F20" i="7"/>
  <c r="L13" i="7" s="1"/>
  <c r="P13" i="7" s="1"/>
  <c r="F21" i="7"/>
  <c r="L14" i="7" s="1"/>
  <c r="P14" i="7" s="1"/>
  <c r="F22" i="7"/>
  <c r="L15" i="7" s="1"/>
  <c r="P15" i="7" s="1"/>
  <c r="F23" i="7"/>
  <c r="L16" i="7" s="1"/>
  <c r="P16" i="7" s="1"/>
  <c r="F24" i="7"/>
  <c r="L17" i="7" s="1"/>
  <c r="P17" i="7" s="1"/>
  <c r="F25" i="7"/>
  <c r="L18" i="7" s="1"/>
  <c r="P18" i="7" s="1"/>
  <c r="F26" i="7"/>
  <c r="L19" i="7" s="1"/>
  <c r="P19" i="7" s="1"/>
  <c r="F27" i="7"/>
  <c r="L20" i="7" s="1"/>
  <c r="P20" i="7" s="1"/>
  <c r="F28" i="7"/>
  <c r="L21" i="7" s="1"/>
  <c r="P21" i="7" s="1"/>
  <c r="F29" i="7"/>
  <c r="L22" i="7" s="1"/>
  <c r="P22" i="7" s="1"/>
  <c r="F30" i="7"/>
  <c r="L23" i="7" s="1"/>
  <c r="P23" i="7" s="1"/>
  <c r="F31" i="7"/>
  <c r="L24" i="7" s="1"/>
  <c r="P24" i="7" s="1"/>
  <c r="F32" i="7"/>
  <c r="L25" i="7" s="1"/>
  <c r="P25" i="7" s="1"/>
  <c r="F33" i="7"/>
  <c r="L26" i="7" s="1"/>
  <c r="P26" i="7" s="1"/>
  <c r="F34" i="7"/>
  <c r="L27" i="7" s="1"/>
  <c r="P27" i="7" s="1"/>
  <c r="F35" i="7"/>
  <c r="L28" i="7" s="1"/>
  <c r="P28" i="7" s="1"/>
  <c r="F36" i="7"/>
  <c r="L29" i="7" s="1"/>
  <c r="P29" i="7" s="1"/>
  <c r="F37" i="7"/>
  <c r="L30" i="7" s="1"/>
  <c r="P30" i="7" s="1"/>
  <c r="F38" i="7"/>
  <c r="L31" i="7" s="1"/>
  <c r="P31" i="7" s="1"/>
  <c r="F39" i="7"/>
  <c r="L32" i="7" s="1"/>
  <c r="P32" i="7" s="1"/>
  <c r="F40" i="7"/>
  <c r="L33" i="7" s="1"/>
  <c r="P33" i="7" s="1"/>
  <c r="F41" i="7"/>
  <c r="L34" i="7" s="1"/>
  <c r="P34" i="7" s="1"/>
  <c r="F42" i="7"/>
  <c r="L35" i="7" s="1"/>
  <c r="P35" i="7" s="1"/>
  <c r="F43" i="7"/>
  <c r="L36" i="7" s="1"/>
  <c r="P36" i="7" s="1"/>
  <c r="F44" i="7"/>
  <c r="L37" i="7" s="1"/>
  <c r="P37" i="7" s="1"/>
  <c r="F45" i="7"/>
  <c r="L38" i="7" s="1"/>
  <c r="P38" i="7" s="1"/>
  <c r="F46" i="7"/>
  <c r="L39" i="7" s="1"/>
  <c r="P39" i="7" s="1"/>
  <c r="F47" i="7"/>
  <c r="L40" i="7" s="1"/>
  <c r="P40" i="7" s="1"/>
  <c r="F48" i="7"/>
  <c r="L41" i="7" s="1"/>
  <c r="P41" i="7" s="1"/>
  <c r="F49" i="7"/>
  <c r="L42" i="7" s="1"/>
  <c r="P42" i="7" s="1"/>
  <c r="F50" i="7"/>
  <c r="L43" i="7" s="1"/>
  <c r="P43" i="7" s="1"/>
  <c r="F51" i="7"/>
  <c r="L44" i="7" s="1"/>
  <c r="P44" i="7" s="1"/>
  <c r="F52" i="7"/>
  <c r="L45" i="7" s="1"/>
  <c r="P45" i="7" s="1"/>
  <c r="F53" i="7"/>
  <c r="L46" i="7" s="1"/>
  <c r="P46" i="7" s="1"/>
  <c r="F54" i="7"/>
  <c r="L47" i="7" s="1"/>
  <c r="P47" i="7" s="1"/>
  <c r="F55" i="7"/>
  <c r="L48" i="7" s="1"/>
  <c r="P48" i="7" s="1"/>
  <c r="F56" i="7"/>
  <c r="L49" i="7" s="1"/>
  <c r="P49" i="7" s="1"/>
  <c r="F57" i="7"/>
  <c r="L50" i="7" s="1"/>
  <c r="P50" i="7" s="1"/>
  <c r="F58" i="7"/>
  <c r="L51" i="7" s="1"/>
  <c r="P51" i="7" s="1"/>
  <c r="F59" i="7"/>
  <c r="L52" i="7" s="1"/>
  <c r="P52" i="7" s="1"/>
  <c r="F60" i="7"/>
  <c r="L53" i="7" s="1"/>
  <c r="P53" i="7" s="1"/>
  <c r="F61" i="7"/>
  <c r="L54" i="7" s="1"/>
  <c r="P54" i="7" s="1"/>
  <c r="F62" i="7"/>
  <c r="L55" i="7" s="1"/>
  <c r="P55" i="7" s="1"/>
  <c r="F63" i="7"/>
  <c r="L56" i="7" s="1"/>
  <c r="P56" i="7" s="1"/>
  <c r="F64" i="7"/>
  <c r="L57" i="7" s="1"/>
  <c r="P57" i="7" s="1"/>
  <c r="F65" i="7"/>
  <c r="L58" i="7" s="1"/>
  <c r="P58" i="7" s="1"/>
  <c r="F66" i="7"/>
  <c r="L59" i="7" s="1"/>
  <c r="P59" i="7" s="1"/>
  <c r="F67" i="7"/>
  <c r="L60" i="7" s="1"/>
  <c r="P60" i="7" s="1"/>
  <c r="F68" i="7"/>
  <c r="L61" i="7" s="1"/>
  <c r="P61" i="7" s="1"/>
  <c r="F69" i="7"/>
  <c r="L62" i="7" s="1"/>
  <c r="P62" i="7" s="1"/>
  <c r="F70" i="7"/>
  <c r="L63" i="7" s="1"/>
  <c r="P63" i="7" s="1"/>
  <c r="E13" i="7"/>
  <c r="K6" i="7" s="1"/>
  <c r="E14" i="7"/>
  <c r="K7" i="7" s="1"/>
  <c r="E15" i="7"/>
  <c r="K8" i="7" s="1"/>
  <c r="E16" i="7"/>
  <c r="K9" i="7" s="1"/>
  <c r="O9" i="7" s="1"/>
  <c r="E17" i="7"/>
  <c r="K10" i="7" s="1"/>
  <c r="O10" i="7" s="1"/>
  <c r="Q10" i="7" s="1"/>
  <c r="E18" i="7"/>
  <c r="K11" i="7" s="1"/>
  <c r="O11" i="7" s="1"/>
  <c r="Q11" i="7" s="1"/>
  <c r="E19" i="7"/>
  <c r="K12" i="7" s="1"/>
  <c r="O12" i="7" s="1"/>
  <c r="E20" i="7"/>
  <c r="K13" i="7" s="1"/>
  <c r="O13" i="7" s="1"/>
  <c r="E21" i="7"/>
  <c r="K14" i="7" s="1"/>
  <c r="O14" i="7" s="1"/>
  <c r="E22" i="7"/>
  <c r="K15" i="7" s="1"/>
  <c r="O15" i="7" s="1"/>
  <c r="E23" i="7"/>
  <c r="K16" i="7" s="1"/>
  <c r="O16" i="7" s="1"/>
  <c r="E24" i="7"/>
  <c r="K17" i="7" s="1"/>
  <c r="O17" i="7" s="1"/>
  <c r="E25" i="7"/>
  <c r="K18" i="7" s="1"/>
  <c r="O18" i="7" s="1"/>
  <c r="E26" i="7"/>
  <c r="K19" i="7" s="1"/>
  <c r="O19" i="7" s="1"/>
  <c r="E27" i="7"/>
  <c r="K20" i="7" s="1"/>
  <c r="O20" i="7" s="1"/>
  <c r="E28" i="7"/>
  <c r="K21" i="7" s="1"/>
  <c r="O21" i="7" s="1"/>
  <c r="E29" i="7"/>
  <c r="K22" i="7" s="1"/>
  <c r="O22" i="7" s="1"/>
  <c r="Q22" i="7" s="1"/>
  <c r="E30" i="7"/>
  <c r="K23" i="7" s="1"/>
  <c r="O23" i="7" s="1"/>
  <c r="Q23" i="7" s="1"/>
  <c r="E31" i="7"/>
  <c r="K24" i="7" s="1"/>
  <c r="O24" i="7" s="1"/>
  <c r="E32" i="7"/>
  <c r="K25" i="7" s="1"/>
  <c r="O25" i="7" s="1"/>
  <c r="E33" i="7"/>
  <c r="K26" i="7" s="1"/>
  <c r="O26" i="7" s="1"/>
  <c r="E34" i="7"/>
  <c r="K27" i="7" s="1"/>
  <c r="O27" i="7" s="1"/>
  <c r="E35" i="7"/>
  <c r="K28" i="7" s="1"/>
  <c r="O28" i="7" s="1"/>
  <c r="E36" i="7"/>
  <c r="K29" i="7" s="1"/>
  <c r="O29" i="7" s="1"/>
  <c r="E37" i="7"/>
  <c r="K30" i="7" s="1"/>
  <c r="O30" i="7" s="1"/>
  <c r="E38" i="7"/>
  <c r="K31" i="7" s="1"/>
  <c r="O31" i="7" s="1"/>
  <c r="E39" i="7"/>
  <c r="K32" i="7" s="1"/>
  <c r="O32" i="7" s="1"/>
  <c r="E40" i="7"/>
  <c r="K33" i="7" s="1"/>
  <c r="O33" i="7" s="1"/>
  <c r="E41" i="7"/>
  <c r="K34" i="7" s="1"/>
  <c r="O34" i="7" s="1"/>
  <c r="Q34" i="7" s="1"/>
  <c r="E42" i="7"/>
  <c r="K35" i="7" s="1"/>
  <c r="O35" i="7" s="1"/>
  <c r="Q35" i="7" s="1"/>
  <c r="E43" i="7"/>
  <c r="K36" i="7" s="1"/>
  <c r="O36" i="7" s="1"/>
  <c r="E44" i="7"/>
  <c r="K37" i="7" s="1"/>
  <c r="O37" i="7" s="1"/>
  <c r="E45" i="7"/>
  <c r="K38" i="7" s="1"/>
  <c r="O38" i="7" s="1"/>
  <c r="E46" i="7"/>
  <c r="K39" i="7" s="1"/>
  <c r="O39" i="7" s="1"/>
  <c r="E47" i="7"/>
  <c r="K40" i="7" s="1"/>
  <c r="O40" i="7" s="1"/>
  <c r="E48" i="7"/>
  <c r="K41" i="7" s="1"/>
  <c r="O41" i="7" s="1"/>
  <c r="E49" i="7"/>
  <c r="K42" i="7" s="1"/>
  <c r="O42" i="7" s="1"/>
  <c r="E50" i="7"/>
  <c r="K43" i="7" s="1"/>
  <c r="O43" i="7" s="1"/>
  <c r="E51" i="7"/>
  <c r="K44" i="7" s="1"/>
  <c r="O44" i="7" s="1"/>
  <c r="E52" i="7"/>
  <c r="K45" i="7" s="1"/>
  <c r="O45" i="7" s="1"/>
  <c r="E53" i="7"/>
  <c r="K46" i="7" s="1"/>
  <c r="O46" i="7" s="1"/>
  <c r="Q46" i="7" s="1"/>
  <c r="E54" i="7"/>
  <c r="K47" i="7" s="1"/>
  <c r="O47" i="7" s="1"/>
  <c r="Q47" i="7" s="1"/>
  <c r="E55" i="7"/>
  <c r="K48" i="7" s="1"/>
  <c r="O48" i="7" s="1"/>
  <c r="E56" i="7"/>
  <c r="K49" i="7" s="1"/>
  <c r="O49" i="7" s="1"/>
  <c r="E57" i="7"/>
  <c r="K50" i="7" s="1"/>
  <c r="O50" i="7" s="1"/>
  <c r="E58" i="7"/>
  <c r="K51" i="7" s="1"/>
  <c r="O51" i="7" s="1"/>
  <c r="E59" i="7"/>
  <c r="K52" i="7" s="1"/>
  <c r="O52" i="7" s="1"/>
  <c r="E60" i="7"/>
  <c r="K53" i="7" s="1"/>
  <c r="O53" i="7" s="1"/>
  <c r="E61" i="7"/>
  <c r="K54" i="7" s="1"/>
  <c r="O54" i="7" s="1"/>
  <c r="E62" i="7"/>
  <c r="K55" i="7" s="1"/>
  <c r="O55" i="7" s="1"/>
  <c r="E63" i="7"/>
  <c r="K56" i="7" s="1"/>
  <c r="O56" i="7" s="1"/>
  <c r="E64" i="7"/>
  <c r="K57" i="7" s="1"/>
  <c r="O57" i="7" s="1"/>
  <c r="E65" i="7"/>
  <c r="K58" i="7" s="1"/>
  <c r="O58" i="7" s="1"/>
  <c r="Q58" i="7" s="1"/>
  <c r="E66" i="7"/>
  <c r="K59" i="7" s="1"/>
  <c r="O59" i="7" s="1"/>
  <c r="Q59" i="7" s="1"/>
  <c r="E67" i="7"/>
  <c r="K60" i="7" s="1"/>
  <c r="O60" i="7" s="1"/>
  <c r="E68" i="7"/>
  <c r="K61" i="7" s="1"/>
  <c r="O61" i="7" s="1"/>
  <c r="E69" i="7"/>
  <c r="K62" i="7" s="1"/>
  <c r="O62" i="7" s="1"/>
  <c r="E70" i="7"/>
  <c r="K63" i="7" s="1"/>
  <c r="O63" i="7" s="1"/>
  <c r="E12" i="7"/>
  <c r="C4" i="8"/>
  <c r="E28" i="8" s="1"/>
  <c r="F12" i="7"/>
  <c r="K5" i="7"/>
  <c r="G36" i="7"/>
  <c r="G43" i="7"/>
  <c r="G57" i="7"/>
  <c r="G65" i="7"/>
  <c r="G28" i="7"/>
  <c r="G58" i="7"/>
  <c r="G41" i="7"/>
  <c r="G22" i="7"/>
  <c r="G17" i="7"/>
  <c r="G40" i="7"/>
  <c r="D3" i="7"/>
  <c r="G51" i="7"/>
  <c r="G59" i="7"/>
  <c r="G23" i="7"/>
  <c r="G53" i="7"/>
  <c r="G16" i="7"/>
  <c r="G38" i="7"/>
  <c r="G33" i="7"/>
  <c r="G66" i="7"/>
  <c r="G47" i="7"/>
  <c r="G13" i="7"/>
  <c r="G19" i="7"/>
  <c r="G55" i="7"/>
  <c r="G26" i="7"/>
  <c r="G42" i="7"/>
  <c r="G52" i="7"/>
  <c r="G67" i="7"/>
  <c r="G44" i="7"/>
  <c r="G64" i="7"/>
  <c r="G21" i="7"/>
  <c r="G20" i="7"/>
  <c r="G37" i="7"/>
  <c r="D8" i="7"/>
  <c r="D2" i="7"/>
  <c r="D7" i="7"/>
  <c r="G32" i="7"/>
  <c r="G29" i="7"/>
  <c r="G62" i="7"/>
  <c r="G61" i="7"/>
  <c r="G27" i="7"/>
  <c r="G15" i="7"/>
  <c r="G49" i="7"/>
  <c r="G25" i="7"/>
  <c r="G35" i="7"/>
  <c r="G12" i="7"/>
  <c r="G18" i="7"/>
  <c r="G24" i="7"/>
  <c r="G34" i="7"/>
  <c r="G31" i="7"/>
  <c r="G54" i="7"/>
  <c r="D4" i="7"/>
  <c r="G63" i="7"/>
  <c r="D6" i="7"/>
  <c r="G45" i="7"/>
  <c r="G39" i="7"/>
  <c r="G48" i="7"/>
  <c r="G46" i="7"/>
  <c r="G50" i="7"/>
  <c r="G30" i="7"/>
  <c r="G60" i="7"/>
  <c r="G56" i="7"/>
  <c r="G14" i="7"/>
  <c r="Q61" i="7" l="1"/>
  <c r="Q49" i="7"/>
  <c r="Q37" i="7"/>
  <c r="Q25" i="7"/>
  <c r="Q13" i="7"/>
  <c r="Q33" i="7"/>
  <c r="Q21" i="7"/>
  <c r="Q31" i="7"/>
  <c r="Q9" i="7"/>
  <c r="Q57" i="7"/>
  <c r="Q55" i="7"/>
  <c r="Q43" i="7"/>
  <c r="Q39" i="7"/>
  <c r="Q15" i="7"/>
  <c r="Q45" i="7"/>
  <c r="Q19" i="7"/>
  <c r="Q63" i="7"/>
  <c r="Q51" i="7"/>
  <c r="Q27" i="7"/>
  <c r="Q53" i="7"/>
  <c r="Q16" i="7"/>
  <c r="Q41" i="7"/>
  <c r="Q28" i="7"/>
  <c r="Q38" i="7"/>
  <c r="Q17" i="7"/>
  <c r="Q40" i="7"/>
  <c r="Q50" i="7"/>
  <c r="Q26" i="7"/>
  <c r="Q60" i="7"/>
  <c r="Q48" i="7"/>
  <c r="Q36" i="7"/>
  <c r="Q24" i="7"/>
  <c r="Q12" i="7"/>
  <c r="Q29" i="7"/>
  <c r="Q52" i="7"/>
  <c r="Q62" i="7"/>
  <c r="Q14" i="7"/>
  <c r="I23" i="8"/>
  <c r="C3" i="7"/>
  <c r="C7" i="7" s="1"/>
  <c r="Q56" i="7"/>
  <c r="Q44" i="7"/>
  <c r="Q32" i="7"/>
  <c r="Q20" i="7"/>
  <c r="Q54" i="7"/>
  <c r="Q42" i="7"/>
  <c r="Q30" i="7"/>
  <c r="Q18" i="7"/>
  <c r="B3" i="7"/>
  <c r="B7" i="7" s="1"/>
  <c r="E7" i="8"/>
  <c r="E57" i="8"/>
  <c r="E42" i="8"/>
  <c r="E8" i="8"/>
  <c r="E20" i="8"/>
  <c r="E32" i="8"/>
  <c r="E44" i="8"/>
  <c r="E56" i="8"/>
  <c r="E10" i="8"/>
  <c r="E22" i="8"/>
  <c r="E34" i="8"/>
  <c r="E46" i="8"/>
  <c r="E58" i="8"/>
  <c r="E15" i="8"/>
  <c r="E29" i="8"/>
  <c r="E43" i="8"/>
  <c r="E59" i="8"/>
  <c r="E16" i="8"/>
  <c r="E30" i="8"/>
  <c r="E45" i="8"/>
  <c r="E60" i="8"/>
  <c r="E17" i="8"/>
  <c r="E31" i="8"/>
  <c r="E47" i="8"/>
  <c r="E61" i="8"/>
  <c r="E18" i="8"/>
  <c r="E33" i="8"/>
  <c r="E48" i="8"/>
  <c r="E19" i="8"/>
  <c r="E35" i="8"/>
  <c r="E49" i="8"/>
  <c r="E21" i="8"/>
  <c r="E36" i="8"/>
  <c r="E50" i="8"/>
  <c r="E23" i="8"/>
  <c r="E37" i="8"/>
  <c r="E51" i="8"/>
  <c r="E9" i="8"/>
  <c r="E24" i="8"/>
  <c r="E38" i="8"/>
  <c r="E52" i="8"/>
  <c r="E11" i="8"/>
  <c r="E25" i="8"/>
  <c r="E39" i="8"/>
  <c r="E53" i="8"/>
  <c r="E12" i="8"/>
  <c r="E26" i="8"/>
  <c r="E40" i="8"/>
  <c r="E54" i="8"/>
  <c r="E13" i="8"/>
  <c r="E27" i="8"/>
  <c r="E41" i="8"/>
  <c r="E55" i="8"/>
  <c r="E14" i="8"/>
  <c r="B2" i="7"/>
  <c r="B6" i="7" s="1"/>
  <c r="C2" i="7"/>
  <c r="C6" i="7" s="1"/>
  <c r="I14" i="7"/>
  <c r="O7" i="7" s="1"/>
  <c r="I13" i="7"/>
  <c r="O6" i="7" s="1"/>
  <c r="I12" i="7"/>
  <c r="O5" i="7" s="1"/>
  <c r="B4" i="7"/>
  <c r="B8" i="7" s="1"/>
  <c r="L5" i="7"/>
  <c r="I9" i="7" s="1"/>
  <c r="C4" i="7"/>
  <c r="C8" i="7" s="1"/>
  <c r="I3" i="7" l="1"/>
  <c r="I17" i="8"/>
  <c r="I14" i="8"/>
  <c r="I11" i="8"/>
  <c r="J14" i="7"/>
  <c r="P7" i="7" s="1"/>
  <c r="Q7" i="7" s="1"/>
  <c r="J13" i="7"/>
  <c r="P6" i="7" s="1"/>
  <c r="Q6" i="7" s="1"/>
  <c r="J12" i="7"/>
  <c r="P5" i="7" s="1"/>
  <c r="Q5" i="7" s="1"/>
  <c r="I15" i="7"/>
  <c r="O8" i="7" s="1"/>
  <c r="J15" i="7" l="1"/>
  <c r="P8" i="7" s="1"/>
  <c r="Q8" i="7" s="1"/>
  <c r="I4" i="7" l="1"/>
  <c r="I75" i="5" l="1"/>
  <c r="J75" i="5"/>
  <c r="K75" i="5"/>
  <c r="L75" i="5"/>
  <c r="I21" i="5"/>
  <c r="J21" i="5"/>
  <c r="K21" i="5"/>
  <c r="L21" i="5"/>
  <c r="K76" i="5"/>
  <c r="L64" i="5"/>
  <c r="K64" i="5"/>
  <c r="J64" i="5"/>
  <c r="J45" i="5"/>
  <c r="J47" i="5" s="1"/>
  <c r="K45" i="5"/>
  <c r="K47" i="5" s="1"/>
  <c r="L45" i="5"/>
  <c r="I45" i="5"/>
  <c r="L47" i="5"/>
  <c r="J60" i="5"/>
  <c r="K60" i="5"/>
  <c r="L60" i="5"/>
  <c r="I60" i="5"/>
  <c r="I31" i="5"/>
  <c r="I91" i="5" s="1"/>
  <c r="I8" i="5"/>
  <c r="I14" i="5" s="1"/>
  <c r="I18" i="5" s="1"/>
  <c r="J8" i="5"/>
  <c r="J96" i="5" s="1"/>
  <c r="K8" i="5"/>
  <c r="K96" i="5" s="1"/>
  <c r="L8" i="5"/>
  <c r="L96" i="5" s="1"/>
  <c r="J31" i="5"/>
  <c r="J91" i="5" s="1"/>
  <c r="K31" i="5"/>
  <c r="K91" i="5" s="1"/>
  <c r="L31" i="5"/>
  <c r="L91" i="5" s="1"/>
  <c r="I35" i="5"/>
  <c r="J35" i="5"/>
  <c r="K35" i="5"/>
  <c r="L35" i="5"/>
  <c r="I37" i="5"/>
  <c r="J37" i="5"/>
  <c r="K37" i="5"/>
  <c r="L37" i="5"/>
  <c r="L95" i="5"/>
  <c r="K95" i="5"/>
  <c r="J95" i="5"/>
  <c r="I95" i="5"/>
  <c r="L92" i="5"/>
  <c r="K92" i="5"/>
  <c r="J92" i="5"/>
  <c r="I92" i="5"/>
  <c r="L86" i="5"/>
  <c r="K86" i="5"/>
  <c r="J86" i="5"/>
  <c r="L85" i="5"/>
  <c r="K85" i="5"/>
  <c r="J85" i="5"/>
  <c r="L58" i="5"/>
  <c r="K58" i="5"/>
  <c r="J58" i="5"/>
  <c r="I58" i="5"/>
  <c r="C95" i="5"/>
  <c r="D95" i="5"/>
  <c r="E95" i="5"/>
  <c r="B95" i="5"/>
  <c r="E58" i="5"/>
  <c r="D58" i="5"/>
  <c r="C58" i="5"/>
  <c r="B58" i="5"/>
  <c r="D37" i="5"/>
  <c r="E37" i="5"/>
  <c r="C37" i="5"/>
  <c r="B37" i="5"/>
  <c r="E35" i="5"/>
  <c r="D35" i="5"/>
  <c r="C35" i="5"/>
  <c r="B35" i="5"/>
  <c r="E31" i="5"/>
  <c r="E91" i="5" s="1"/>
  <c r="D31" i="5"/>
  <c r="D91" i="5" s="1"/>
  <c r="C31" i="5"/>
  <c r="C91" i="5" s="1"/>
  <c r="B31" i="5"/>
  <c r="B91" i="5" s="1"/>
  <c r="E8" i="5"/>
  <c r="C14" i="5" s="1" a="1"/>
  <c r="D8" i="5"/>
  <c r="D96" i="5" s="1"/>
  <c r="C8" i="5"/>
  <c r="C96" i="5" s="1"/>
  <c r="B8" i="5"/>
  <c r="B14" i="5" s="1"/>
  <c r="B18" i="5" s="1"/>
  <c r="B21" i="5" s="1"/>
  <c r="I64" i="5" l="1"/>
  <c r="J14" i="5" a="1"/>
  <c r="L14" i="5" s="1"/>
  <c r="L18" i="5" s="1"/>
  <c r="L101" i="5"/>
  <c r="I96" i="5"/>
  <c r="I106" i="5"/>
  <c r="B102" i="5"/>
  <c r="B45" i="5"/>
  <c r="B47" i="5" s="1"/>
  <c r="B62" i="5" s="1"/>
  <c r="B61" i="5" s="1"/>
  <c r="C45" i="5"/>
  <c r="C47" i="5" s="1"/>
  <c r="C62" i="5" s="1"/>
  <c r="C61" i="5" s="1"/>
  <c r="E45" i="5"/>
  <c r="E47" i="5" s="1"/>
  <c r="E62" i="5" s="1"/>
  <c r="E61" i="5" s="1"/>
  <c r="B96" i="5"/>
  <c r="E96" i="5"/>
  <c r="D45" i="5"/>
  <c r="D47" i="5" s="1"/>
  <c r="D62" i="5" s="1"/>
  <c r="D76" i="5" s="1"/>
  <c r="B77" i="5"/>
  <c r="B81" i="5"/>
  <c r="B73" i="5"/>
  <c r="B75" i="5" s="1"/>
  <c r="C14" i="5"/>
  <c r="C102" i="5" s="1"/>
  <c r="D14" i="5"/>
  <c r="D102" i="5" s="1"/>
  <c r="E14" i="5"/>
  <c r="E102" i="5" s="1"/>
  <c r="E92" i="5"/>
  <c r="D85" i="5"/>
  <c r="E85" i="5"/>
  <c r="C86" i="5"/>
  <c r="D86" i="5"/>
  <c r="E86" i="5"/>
  <c r="J14" i="5" l="1"/>
  <c r="J18" i="5" s="1"/>
  <c r="E76" i="5"/>
  <c r="K14" i="5"/>
  <c r="K18" i="5" s="1"/>
  <c r="C64" i="5"/>
  <c r="C65" i="5" s="1"/>
  <c r="C76" i="5"/>
  <c r="J101" i="5"/>
  <c r="J76" i="5"/>
  <c r="J99" i="5"/>
  <c r="K65" i="5"/>
  <c r="J100" i="5"/>
  <c r="I99" i="5"/>
  <c r="K100" i="5"/>
  <c r="L99" i="5"/>
  <c r="K101" i="5"/>
  <c r="K99" i="5"/>
  <c r="L65" i="5"/>
  <c r="I76" i="5"/>
  <c r="I100" i="5"/>
  <c r="I101" i="5"/>
  <c r="L76" i="5"/>
  <c r="L100" i="5"/>
  <c r="L102" i="5"/>
  <c r="I81" i="5"/>
  <c r="L77" i="5"/>
  <c r="L81" i="5"/>
  <c r="I105" i="5"/>
  <c r="L105" i="5"/>
  <c r="I102" i="5"/>
  <c r="L106" i="5"/>
  <c r="K106" i="5"/>
  <c r="K105" i="5"/>
  <c r="K87" i="5"/>
  <c r="K81" i="5"/>
  <c r="J105" i="5"/>
  <c r="J87" i="5"/>
  <c r="J81" i="5"/>
  <c r="J102" i="5"/>
  <c r="I80" i="5"/>
  <c r="I77" i="5"/>
  <c r="I73" i="5"/>
  <c r="D61" i="5"/>
  <c r="D64" i="5"/>
  <c r="D65" i="5" s="1"/>
  <c r="D101" i="5"/>
  <c r="D100" i="5"/>
  <c r="D99" i="5"/>
  <c r="B64" i="5"/>
  <c r="B65" i="5" s="1"/>
  <c r="E64" i="5"/>
  <c r="E65" i="5" s="1"/>
  <c r="E101" i="5"/>
  <c r="E100" i="5"/>
  <c r="E99" i="5"/>
  <c r="B80" i="5"/>
  <c r="B101" i="5"/>
  <c r="B100" i="5"/>
  <c r="B99" i="5"/>
  <c r="B76" i="5"/>
  <c r="C101" i="5"/>
  <c r="C100" i="5"/>
  <c r="C99" i="5"/>
  <c r="E18" i="5"/>
  <c r="E21" i="5" s="1"/>
  <c r="E81" i="5"/>
  <c r="D18" i="5"/>
  <c r="D21" i="5" s="1"/>
  <c r="D81" i="5"/>
  <c r="C18" i="5"/>
  <c r="C21" i="5" s="1"/>
  <c r="C81" i="5"/>
  <c r="C85" i="5"/>
  <c r="C92" i="5"/>
  <c r="B92" i="5"/>
  <c r="D92" i="5"/>
  <c r="B106" i="5"/>
  <c r="B105" i="5"/>
  <c r="D106" i="5"/>
  <c r="D105" i="5"/>
  <c r="D87" i="5"/>
  <c r="E105" i="5"/>
  <c r="E87" i="5"/>
  <c r="E106" i="5"/>
  <c r="C105" i="5"/>
  <c r="C87" i="5"/>
  <c r="C106" i="5"/>
  <c r="K102" i="5" l="1"/>
  <c r="J106" i="5"/>
  <c r="L87" i="5"/>
  <c r="L80" i="5"/>
  <c r="L88" i="5"/>
  <c r="L73" i="5"/>
  <c r="J80" i="5"/>
  <c r="J77" i="5"/>
  <c r="J73" i="5"/>
  <c r="J88" i="5"/>
  <c r="K80" i="5"/>
  <c r="K77" i="5"/>
  <c r="K73" i="5"/>
  <c r="K88" i="5"/>
  <c r="C73" i="5"/>
  <c r="C80" i="5"/>
  <c r="C77" i="5"/>
  <c r="D73" i="5"/>
  <c r="D75" i="5" s="1"/>
  <c r="D77" i="5"/>
  <c r="D80" i="5"/>
  <c r="E73" i="5"/>
  <c r="E75" i="5" s="1"/>
  <c r="E80" i="5"/>
  <c r="E77" i="5"/>
  <c r="D88" i="5"/>
  <c r="C88" i="5"/>
  <c r="E88" i="5"/>
  <c r="K84" i="5" l="1"/>
  <c r="L84" i="5"/>
  <c r="J84" i="5"/>
  <c r="C75" i="5"/>
  <c r="C84" i="5"/>
  <c r="E84" i="5"/>
  <c r="D84" i="5"/>
  <c r="I47" i="5"/>
  <c r="I65" i="5"/>
  <c r="J65" i="5"/>
</calcChain>
</file>

<file path=xl/sharedStrings.xml><?xml version="1.0" encoding="utf-8"?>
<sst xmlns="http://schemas.openxmlformats.org/spreadsheetml/2006/main" count="220" uniqueCount="128">
  <si>
    <t>Sales</t>
  </si>
  <si>
    <t>Selling, General &amp; Admn. Expenses</t>
  </si>
  <si>
    <t>Depreciation</t>
  </si>
  <si>
    <t xml:space="preserve">Other net (Income)/ Expenses </t>
  </si>
  <si>
    <t>Cost of Sales</t>
  </si>
  <si>
    <t>Interest Expense</t>
  </si>
  <si>
    <t xml:space="preserve">   Gross Operating Income</t>
  </si>
  <si>
    <t>Income Taxes</t>
  </si>
  <si>
    <t>Assets</t>
  </si>
  <si>
    <t>Accumulated Depreciation</t>
  </si>
  <si>
    <t xml:space="preserve">   Property, Plant and equipment, Net</t>
  </si>
  <si>
    <t xml:space="preserve">   Total Assets</t>
  </si>
  <si>
    <t xml:space="preserve">   Total Current Liabilities</t>
  </si>
  <si>
    <t>Long-Term Debt</t>
  </si>
  <si>
    <t xml:space="preserve">   Total Liabilities</t>
  </si>
  <si>
    <t xml:space="preserve">   Net Income </t>
  </si>
  <si>
    <t>Paid-In Capital</t>
  </si>
  <si>
    <t>Retained Earnings</t>
  </si>
  <si>
    <t xml:space="preserve">   EBIT</t>
  </si>
  <si>
    <t>Interest (Income)</t>
  </si>
  <si>
    <t>Liabilities and Shareholders' Equity</t>
  </si>
  <si>
    <t>Balance Sheet ($ Million)</t>
  </si>
  <si>
    <t>Year Ending Dec. 31,</t>
  </si>
  <si>
    <t>Growth Rates</t>
  </si>
  <si>
    <t>Sales Growth Rate</t>
  </si>
  <si>
    <t>EBIT Growth Rate</t>
  </si>
  <si>
    <t>EPS Growth Rate</t>
  </si>
  <si>
    <t>Liquidity Ratios</t>
  </si>
  <si>
    <t>Operating Efficiency Ratios</t>
  </si>
  <si>
    <t>Leverage Ratios</t>
  </si>
  <si>
    <t>Total Debt to Total Capitalization</t>
  </si>
  <si>
    <t>Long-Term Debt to Total Capitalization</t>
  </si>
  <si>
    <t>Total Debt to Equity</t>
  </si>
  <si>
    <t>Coverage Ratios</t>
  </si>
  <si>
    <t>Cash Coverage Ratio</t>
  </si>
  <si>
    <t>Other Data</t>
  </si>
  <si>
    <t>Stock price (year-end)</t>
  </si>
  <si>
    <t>EPS</t>
  </si>
  <si>
    <t>Return on Equity (ROE)</t>
  </si>
  <si>
    <t>Return on Sales (ROS)</t>
  </si>
  <si>
    <t>Dividend per Share</t>
  </si>
  <si>
    <t>P/E Ratio</t>
  </si>
  <si>
    <t>P/B (price to book) Ratio</t>
  </si>
  <si>
    <t>Dividend Growth Rate</t>
  </si>
  <si>
    <t>Net Income Growth Rate</t>
  </si>
  <si>
    <t>Times Interest Earned (TIE)</t>
  </si>
  <si>
    <t>Dividend Payout Ratio</t>
  </si>
  <si>
    <t>Profitability Ratios</t>
  </si>
  <si>
    <t>Current Ratio</t>
  </si>
  <si>
    <t>Quick Ratio</t>
  </si>
  <si>
    <t>Valuation Ratios</t>
  </si>
  <si>
    <t xml:space="preserve">   Pre-Tax Income</t>
  </si>
  <si>
    <t>Property, Plant and Equipment, Gross</t>
  </si>
  <si>
    <t xml:space="preserve">   Total Shareholders' Equity</t>
  </si>
  <si>
    <t xml:space="preserve">   Total Liabilities and Shareholders' Equity   </t>
  </si>
  <si>
    <t>Accounts Receivable</t>
  </si>
  <si>
    <t>Cash and Marketable Securities</t>
  </si>
  <si>
    <t>Other Non-Current Liabilities</t>
  </si>
  <si>
    <t>Income Statement ($ thousands)</t>
  </si>
  <si>
    <t>Net non operating Interest Income Expense</t>
  </si>
  <si>
    <t>Historical Income Statements and Balance Sheets for BlackRock</t>
  </si>
  <si>
    <t>Restricted Cash</t>
  </si>
  <si>
    <t>Total Current assets</t>
  </si>
  <si>
    <t>GoodWill</t>
  </si>
  <si>
    <t>GoodWill and Other Intangibles</t>
  </si>
  <si>
    <t>Other Intangibles</t>
  </si>
  <si>
    <t>Investments And Advancements</t>
  </si>
  <si>
    <t>Other Non Current Assets</t>
  </si>
  <si>
    <t>Total Non Current Assets</t>
  </si>
  <si>
    <t>Capital lease Obligations</t>
  </si>
  <si>
    <t>Deferred Liabilities</t>
  </si>
  <si>
    <t>Employee benefits</t>
  </si>
  <si>
    <t>Preferred Secuirities Outside Stock equity</t>
  </si>
  <si>
    <t>Financial Indicators for BlackRock</t>
  </si>
  <si>
    <t>Average number of shares outstanding (thousands)</t>
  </si>
  <si>
    <t>Operating Ratio</t>
  </si>
  <si>
    <t>Gross Margin ratio</t>
  </si>
  <si>
    <t>Interest Coverage Ratio</t>
  </si>
  <si>
    <t>Historical Income Statements and Balance Sheets for BlackStone</t>
  </si>
  <si>
    <t>Net Gains (Losses) from Fund Investment Activities</t>
  </si>
  <si>
    <t>Derivative Assets</t>
  </si>
  <si>
    <t>Prepaid Assets</t>
  </si>
  <si>
    <t>PRICES AND RETURNS FOR APPLE AND GOOGLE
June 2007 - June 2012</t>
  </si>
  <si>
    <t>Monthly mean</t>
  </si>
  <si>
    <t>Monthly variance</t>
  </si>
  <si>
    <t>Monthly standard deviation</t>
  </si>
  <si>
    <t>Annual mean</t>
  </si>
  <si>
    <t>Annual variance</t>
  </si>
  <si>
    <t>Annual standard deviation</t>
  </si>
  <si>
    <t>Date</t>
  </si>
  <si>
    <t>BlackRock</t>
  </si>
  <si>
    <t>BalckStone</t>
  </si>
  <si>
    <t>Stock returns</t>
  </si>
  <si>
    <t>Product</t>
  </si>
  <si>
    <t>Average</t>
  </si>
  <si>
    <t>Variance</t>
  </si>
  <si>
    <t>Covariance computation</t>
  </si>
  <si>
    <t>Standard deviation</t>
  </si>
  <si>
    <t>Correlation computation</t>
  </si>
  <si>
    <t>Cov and Correlation</t>
  </si>
  <si>
    <t>Return - Average</t>
  </si>
  <si>
    <t>Covariance</t>
  </si>
  <si>
    <t>Mean</t>
  </si>
  <si>
    <t>Correl</t>
  </si>
  <si>
    <t>Retrun</t>
  </si>
  <si>
    <t>Proportion of BlackRock</t>
  </si>
  <si>
    <t>Proportion of BalckStone</t>
  </si>
  <si>
    <t>Portfolio Retirn</t>
  </si>
  <si>
    <t>Asset returns</t>
  </si>
  <si>
    <t>BlackStone</t>
  </si>
  <si>
    <t>Mean return</t>
  </si>
  <si>
    <t>Portfolio mean return</t>
  </si>
  <si>
    <t>Portfolio return variance</t>
  </si>
  <si>
    <t>Portfolio return standard deviation</t>
  </si>
  <si>
    <t>Beta</t>
  </si>
  <si>
    <t>Market</t>
  </si>
  <si>
    <t>Beta for BlackRock</t>
  </si>
  <si>
    <t>Beta for BlackStone</t>
  </si>
  <si>
    <t>Financial Indicators for BlackStone</t>
  </si>
  <si>
    <t>Alpha</t>
  </si>
  <si>
    <t>Portfolio(50%+50%)</t>
  </si>
  <si>
    <t xml:space="preserve">risk - free rate </t>
  </si>
  <si>
    <t>Alpha (α) = R - (Rf + β (Rm - Rf))</t>
  </si>
  <si>
    <t>Beta of the portfolio</t>
  </si>
  <si>
    <t>Market return</t>
  </si>
  <si>
    <t>Average risk free rate</t>
  </si>
  <si>
    <t>Market - risk free rate</t>
  </si>
  <si>
    <t>Beta adjusted expected return</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</si>
</sst>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7" formatCode="&quot;$&quot;#,##0.00_);\(&quot;$&quot;#,##0.00\)"/>
    <numFmt numFmtId="42" formatCode="_(&quot;$&quot;* #,##0_);_(&quot;$&quot;* \(#,##0\);_(&quot;$&quot;* &quot;-&quot;_);_(@_)"/>
    <numFmt numFmtId="44" formatCode="_(&quot;$&quot;* #,##0.00_);_(&quot;$&quot;* \(#,##0.00\);_(&quot;$&quot;* &quot;-&quot;??_);_(@_)"/>
    <numFmt numFmtId="43" formatCode="_(* #,##0.00_);_(* \(#,##0.00\);_(* &quot;-&quot;??_);_(@_)"/>
    <numFmt numFmtId="164" formatCode="0.0%"/>
    <numFmt numFmtId="165" formatCode="0.0"/>
    <numFmt numFmtId="166" formatCode="_(* #,##0.0_);_(* \(#,##0.0\);_(* &quot;-&quot;??_);_(@_)"/>
    <numFmt numFmtId="167" formatCode="&quot;$&quot;#,##0.0_);\(&quot;$&quot;#,##0.0\)"/>
    <numFmt numFmtId="168" formatCode="#,##0.0_);\(#,##0.0\)"/>
    <numFmt numFmtId="169" formatCode="&quot;$&quot;#,##0.00"/>
    <numFmt numFmtId="170" formatCode="_(&quot;$&quot;* #,##0_);_(&quot;$&quot;* \(#,##0\);_(&quot;$&quot;* &quot;-&quot;??_);_(@_)"/>
    <numFmt numFmtId="171" formatCode="0.0000"/>
    <numFmt numFmtId="172" formatCode="0.000000"/>
    <numFmt numFmtId="173" formatCode="0.0000000"/>
    <numFmt numFmtId="174" formatCode="0.00000"/>
    <numFmt numFmtId="192" formatCode="0.000%"/>
  </numFmts>
  <fonts count="16" x14ac:knownFonts="1">
    <font>
      <sz val="10"/>
      <name val="Arial"/>
    </font>
    <font>
      <sz val="11"/>
      <color theme="1"/>
      <name val="Calibri"/>
      <family val="2"/>
      <scheme val="minor"/>
    </font>
    <font>
      <sz val="10"/>
      <name val="Arial"/>
      <family val="2"/>
      <charset val="204"/>
    </font>
    <font>
      <b/>
      <sz val="10"/>
      <name val="Arial"/>
      <family val="2"/>
    </font>
    <font>
      <b/>
      <sz val="12"/>
      <name val="Arial"/>
      <family val="2"/>
    </font>
    <font>
      <sz val="10"/>
      <name val="Arial"/>
      <family val="2"/>
    </font>
    <font>
      <sz val="10"/>
      <color rgb="FF232A31"/>
      <name val="Arial"/>
      <family val="2"/>
      <charset val="204"/>
    </font>
    <font>
      <b/>
      <sz val="11"/>
      <color theme="1"/>
      <name val="Calibri"/>
      <family val="2"/>
      <charset val="204"/>
      <scheme val="minor"/>
    </font>
    <font>
      <b/>
      <sz val="10"/>
      <name val="Arial"/>
      <family val="2"/>
      <charset val="204"/>
    </font>
    <font>
      <sz val="10"/>
      <color rgb="FF1F1F1F"/>
      <name val="Arial"/>
      <family val="2"/>
      <charset val="204"/>
    </font>
    <font>
      <b/>
      <sz val="12"/>
      <color indexed="9"/>
      <name val="Calibri"/>
      <family val="2"/>
    </font>
    <font>
      <b/>
      <sz val="14"/>
      <color theme="1"/>
      <name val="Arial"/>
      <family val="2"/>
    </font>
    <font>
      <b/>
      <sz val="11"/>
      <color theme="1"/>
      <name val="Arial"/>
      <family val="2"/>
    </font>
    <font>
      <b/>
      <sz val="14"/>
      <name val="Arial"/>
      <family val="2"/>
      <charset val="204"/>
    </font>
    <font>
      <b/>
      <sz val="24"/>
      <name val="Arial"/>
      <family val="2"/>
      <charset val="204"/>
    </font>
    <font>
      <b/>
      <sz val="20"/>
      <name val="Arial"/>
      <family val="2"/>
      <charset val="204"/>
    </font>
  </fonts>
  <fills count="8">
    <fill>
      <patternFill patternType="none"/>
    </fill>
    <fill>
      <patternFill patternType="gray125"/>
    </fill>
    <fill>
      <patternFill patternType="solid">
        <fgColor indexed="22"/>
        <bgColor indexed="64"/>
      </patternFill>
    </fill>
    <fill>
      <patternFill patternType="solid">
        <fgColor theme="9" tint="0.59999389629810485"/>
        <bgColor indexed="65"/>
      </patternFill>
    </fill>
    <fill>
      <patternFill patternType="solid">
        <fgColor rgb="FF00B0F0"/>
        <bgColor indexed="64"/>
      </patternFill>
    </fill>
    <fill>
      <patternFill patternType="solid">
        <fgColor indexed="14"/>
        <bgColor indexed="64"/>
      </patternFill>
    </fill>
    <fill>
      <patternFill patternType="solid">
        <fgColor theme="4" tint="0.79998168889431442"/>
        <bgColor indexed="64"/>
      </patternFill>
    </fill>
    <fill>
      <patternFill patternType="solid">
        <fgColor rgb="FFFFFF0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s>
  <cellStyleXfs count="8">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 fillId="3" borderId="0" applyNumberFormat="0" applyBorder="0" applyAlignment="0" applyProtection="0"/>
    <xf numFmtId="49" fontId="10" fillId="5" borderId="0">
      <alignment horizontal="center" wrapText="1"/>
    </xf>
    <xf numFmtId="0" fontId="5" fillId="0" borderId="0"/>
    <xf numFmtId="0" fontId="2" fillId="0" borderId="0">
      <alignment vertical="top"/>
    </xf>
  </cellStyleXfs>
  <cellXfs count="71">
    <xf numFmtId="0" fontId="0" fillId="0" borderId="0" xfId="0"/>
    <xf numFmtId="0" fontId="3" fillId="0" borderId="0" xfId="0" applyFont="1"/>
    <xf numFmtId="0" fontId="4" fillId="0" borderId="0" xfId="0" applyFont="1"/>
    <xf numFmtId="0" fontId="5" fillId="0" borderId="0" xfId="0" applyFont="1"/>
    <xf numFmtId="9" fontId="0" fillId="0" borderId="0" xfId="3" applyFont="1"/>
    <xf numFmtId="165" fontId="0" fillId="0" borderId="0" xfId="0" applyNumberFormat="1"/>
    <xf numFmtId="166" fontId="0" fillId="0" borderId="0" xfId="0" applyNumberFormat="1"/>
    <xf numFmtId="168" fontId="0" fillId="0" borderId="0" xfId="0" applyNumberFormat="1"/>
    <xf numFmtId="167" fontId="0" fillId="0" borderId="0" xfId="0" applyNumberFormat="1"/>
    <xf numFmtId="167" fontId="2" fillId="0" borderId="0" xfId="2" applyNumberFormat="1"/>
    <xf numFmtId="166" fontId="2" fillId="0" borderId="0" xfId="1" applyNumberFormat="1"/>
    <xf numFmtId="167" fontId="2" fillId="0" borderId="0" xfId="1" applyNumberFormat="1"/>
    <xf numFmtId="167" fontId="2" fillId="0" borderId="0" xfId="1" applyNumberFormat="1" applyFont="1"/>
    <xf numFmtId="167" fontId="3" fillId="0" borderId="0" xfId="1" applyNumberFormat="1" applyFont="1"/>
    <xf numFmtId="169" fontId="0" fillId="0" borderId="0" xfId="0" applyNumberFormat="1"/>
    <xf numFmtId="164" fontId="2" fillId="0" borderId="0" xfId="3" applyNumberFormat="1"/>
    <xf numFmtId="0" fontId="3" fillId="2" borderId="1" xfId="0" applyFont="1" applyFill="1" applyBorder="1" applyAlignment="1">
      <alignment horizontal="centerContinuous"/>
    </xf>
    <xf numFmtId="0" fontId="3" fillId="2" borderId="2" xfId="0" applyFont="1" applyFill="1" applyBorder="1" applyAlignment="1">
      <alignment horizontal="centerContinuous"/>
    </xf>
    <xf numFmtId="0" fontId="3" fillId="2" borderId="3" xfId="0" applyFont="1" applyFill="1" applyBorder="1" applyAlignment="1">
      <alignment horizontal="centerContinuous"/>
    </xf>
    <xf numFmtId="168" fontId="2" fillId="0" borderId="0" xfId="2" applyNumberFormat="1"/>
    <xf numFmtId="7" fontId="0" fillId="0" borderId="0" xfId="0" applyNumberFormat="1"/>
    <xf numFmtId="0" fontId="3" fillId="0" borderId="4" xfId="0" applyFont="1" applyBorder="1"/>
    <xf numFmtId="169" fontId="6" fillId="0" borderId="0" xfId="0" applyNumberFormat="1" applyFont="1"/>
    <xf numFmtId="0" fontId="2" fillId="0" borderId="0" xfId="0" applyFont="1"/>
    <xf numFmtId="0" fontId="7" fillId="3" borderId="0" xfId="4" applyFont="1"/>
    <xf numFmtId="167" fontId="7" fillId="3" borderId="0" xfId="4" applyNumberFormat="1" applyFont="1"/>
    <xf numFmtId="0" fontId="8" fillId="0" borderId="0" xfId="0" applyFont="1"/>
    <xf numFmtId="167" fontId="8" fillId="0" borderId="0" xfId="1" applyNumberFormat="1" applyFont="1"/>
    <xf numFmtId="0" fontId="0" fillId="4" borderId="0" xfId="0" applyFill="1"/>
    <xf numFmtId="0" fontId="9" fillId="0" borderId="0" xfId="0" applyFont="1"/>
    <xf numFmtId="1" fontId="0" fillId="0" borderId="0" xfId="0" applyNumberFormat="1"/>
    <xf numFmtId="9" fontId="2" fillId="0" borderId="0" xfId="3"/>
    <xf numFmtId="9" fontId="0" fillId="0" borderId="0" xfId="0" applyNumberFormat="1"/>
    <xf numFmtId="1" fontId="2" fillId="0" borderId="0" xfId="3" applyNumberFormat="1"/>
    <xf numFmtId="170" fontId="6" fillId="0" borderId="0" xfId="0" applyNumberFormat="1" applyFont="1"/>
    <xf numFmtId="170" fontId="2" fillId="0" borderId="0" xfId="2" applyNumberFormat="1"/>
    <xf numFmtId="167" fontId="2" fillId="0" borderId="0" xfId="1" applyNumberFormat="1" applyFill="1"/>
    <xf numFmtId="167" fontId="2" fillId="0" borderId="0" xfId="1" applyNumberFormat="1" applyFont="1" applyFill="1"/>
    <xf numFmtId="42" fontId="2" fillId="0" borderId="0" xfId="0" applyNumberFormat="1" applyFont="1" applyAlignment="1">
      <alignment vertical="top"/>
    </xf>
    <xf numFmtId="37" fontId="2" fillId="0" borderId="0" xfId="0" applyNumberFormat="1" applyFont="1" applyAlignment="1">
      <alignment vertical="top"/>
    </xf>
    <xf numFmtId="44" fontId="0" fillId="0" borderId="0" xfId="2" applyFont="1"/>
    <xf numFmtId="10" fontId="0" fillId="0" borderId="0" xfId="3" applyNumberFormat="1" applyFont="1"/>
    <xf numFmtId="171" fontId="0" fillId="0" borderId="0" xfId="0" applyNumberFormat="1"/>
    <xf numFmtId="10" fontId="0" fillId="0" borderId="0" xfId="0" applyNumberFormat="1"/>
    <xf numFmtId="0" fontId="12" fillId="0" borderId="0" xfId="0" applyFont="1" applyAlignment="1">
      <alignment horizontal="center"/>
    </xf>
    <xf numFmtId="14" fontId="0" fillId="0" borderId="0" xfId="0" applyNumberFormat="1"/>
    <xf numFmtId="172" fontId="0" fillId="0" borderId="0" xfId="0" applyNumberFormat="1"/>
    <xf numFmtId="172" fontId="0" fillId="7" borderId="0" xfId="0" applyNumberFormat="1" applyFill="1"/>
    <xf numFmtId="0" fontId="13" fillId="0" borderId="0" xfId="0" applyFont="1"/>
    <xf numFmtId="173" fontId="0" fillId="0" borderId="0" xfId="0" applyNumberFormat="1"/>
    <xf numFmtId="174" fontId="0" fillId="0" borderId="0" xfId="0" applyNumberFormat="1"/>
    <xf numFmtId="0" fontId="2" fillId="0" borderId="0" xfId="7">
      <alignment vertical="top"/>
    </xf>
    <xf numFmtId="2" fontId="0" fillId="0" borderId="0" xfId="0" applyNumberFormat="1"/>
    <xf numFmtId="0" fontId="14" fillId="0" borderId="0" xfId="0" applyFont="1"/>
    <xf numFmtId="0" fontId="12" fillId="0" borderId="0" xfId="0" applyFont="1" applyAlignment="1">
      <alignment vertical="center"/>
    </xf>
    <xf numFmtId="0" fontId="12" fillId="0" borderId="0" xfId="0" applyFont="1" applyAlignment="1">
      <alignment horizontal="center" vertical="center"/>
    </xf>
    <xf numFmtId="10" fontId="0" fillId="7" borderId="0" xfId="0" applyNumberFormat="1" applyFill="1"/>
    <xf numFmtId="174" fontId="8" fillId="0" borderId="0" xfId="0" applyNumberFormat="1" applyFont="1"/>
    <xf numFmtId="171" fontId="0" fillId="7" borderId="0" xfId="0" applyNumberFormat="1" applyFill="1"/>
    <xf numFmtId="0" fontId="8" fillId="7" borderId="0" xfId="0" applyFont="1" applyFill="1"/>
    <xf numFmtId="2" fontId="8" fillId="7" borderId="0" xfId="0" applyNumberFormat="1" applyFont="1" applyFill="1"/>
    <xf numFmtId="0" fontId="0" fillId="6" borderId="0" xfId="0" applyFill="1" applyAlignment="1">
      <alignment horizontal="center"/>
    </xf>
    <xf numFmtId="0" fontId="13" fillId="0" borderId="0" xfId="0" applyFont="1" applyAlignment="1">
      <alignment horizontal="center"/>
    </xf>
    <xf numFmtId="0" fontId="11" fillId="0" borderId="0" xfId="0" applyFont="1" applyAlignment="1">
      <alignment horizontal="center" wrapText="1"/>
    </xf>
    <xf numFmtId="0" fontId="15" fillId="0" borderId="0" xfId="0" applyFont="1"/>
    <xf numFmtId="2" fontId="0" fillId="7" borderId="0" xfId="0" applyNumberFormat="1" applyFill="1"/>
    <xf numFmtId="0" fontId="2" fillId="7" borderId="0" xfId="0" applyFont="1" applyFill="1"/>
    <xf numFmtId="10" fontId="0" fillId="7" borderId="0" xfId="3" applyNumberFormat="1" applyFont="1" applyFill="1"/>
    <xf numFmtId="10" fontId="0" fillId="0" borderId="0" xfId="3" applyNumberFormat="1" applyFont="1" applyAlignment="1">
      <alignment horizontal="center"/>
    </xf>
    <xf numFmtId="2" fontId="0" fillId="7" borderId="0" xfId="3" applyNumberFormat="1" applyFont="1" applyFill="1"/>
    <xf numFmtId="192" fontId="0" fillId="0" borderId="0" xfId="3" applyNumberFormat="1" applyFont="1"/>
  </cellXfs>
  <cellStyles count="8">
    <cellStyle name="40% - Accent6" xfId="4" builtinId="51"/>
    <cellStyle name="Comma" xfId="1" builtinId="3"/>
    <cellStyle name="Currency" xfId="2" builtinId="4"/>
    <cellStyle name="Normal" xfId="0" builtinId="0"/>
    <cellStyle name="Normal 2" xfId="7"/>
    <cellStyle name="Normal 3" xfId="6"/>
    <cellStyle name="Percent" xfId="3" builtinId="5"/>
    <cellStyle name="TableGrey Heading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Net</a:t>
            </a:r>
            <a:r>
              <a:rPr lang="en-US" baseline="0"/>
              <a:t> Income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4973206474190726"/>
          <c:y val="9.6052631578947389E-2"/>
          <c:w val="0.70380905511811021"/>
          <c:h val="0.81145028821158116"/>
        </c:manualLayout>
      </c:layout>
      <c:barChart>
        <c:barDir val="col"/>
        <c:grouping val="clustered"/>
        <c:varyColors val="0"/>
        <c:ser>
          <c:idx val="0"/>
          <c:order val="0"/>
          <c:tx>
            <c:v>BlackRock</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Model!$I$5:$L$5</c:f>
              <c:numCache>
                <c:formatCode>General</c:formatCode>
                <c:ptCount val="4"/>
                <c:pt idx="0">
                  <c:v>2020</c:v>
                </c:pt>
                <c:pt idx="1">
                  <c:v>2021</c:v>
                </c:pt>
                <c:pt idx="2">
                  <c:v>2022</c:v>
                </c:pt>
                <c:pt idx="3">
                  <c:v>2023</c:v>
                </c:pt>
              </c:numCache>
            </c:numRef>
          </c:cat>
          <c:val>
            <c:numRef>
              <c:f>Model!$B$21:$E$21</c:f>
              <c:numCache>
                <c:formatCode>"$"#,##0.0_);\("$"#,##0.0\)</c:formatCode>
                <c:ptCount val="4"/>
                <c:pt idx="0">
                  <c:v>5857000</c:v>
                </c:pt>
                <c:pt idx="1">
                  <c:v>4864000</c:v>
                </c:pt>
                <c:pt idx="2">
                  <c:v>4264000</c:v>
                </c:pt>
                <c:pt idx="3">
                  <c:v>5019000</c:v>
                </c:pt>
              </c:numCache>
            </c:numRef>
          </c:val>
          <c:extLst xmlns:c16r2="http://schemas.microsoft.com/office/drawing/2015/06/chart">
            <c:ext xmlns:c16="http://schemas.microsoft.com/office/drawing/2014/chart" uri="{C3380CC4-5D6E-409C-BE32-E72D297353CC}">
              <c16:uniqueId val="{00000003-95F7-4075-AE9E-9D47509B4377}"/>
            </c:ext>
          </c:extLst>
        </c:ser>
        <c:ser>
          <c:idx val="1"/>
          <c:order val="1"/>
          <c:tx>
            <c:v>BlackStone</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Model!$I$5:$L$5</c:f>
              <c:numCache>
                <c:formatCode>General</c:formatCode>
                <c:ptCount val="4"/>
                <c:pt idx="0">
                  <c:v>2020</c:v>
                </c:pt>
                <c:pt idx="1">
                  <c:v>2021</c:v>
                </c:pt>
                <c:pt idx="2">
                  <c:v>2022</c:v>
                </c:pt>
                <c:pt idx="3">
                  <c:v>2023</c:v>
                </c:pt>
              </c:numCache>
            </c:numRef>
          </c:cat>
          <c:val>
            <c:numRef>
              <c:f>Model!$I$21:$L$21</c:f>
              <c:numCache>
                <c:formatCode>"$"#,##0.0_);\("$"#,##0.0\)</c:formatCode>
                <c:ptCount val="4"/>
                <c:pt idx="0">
                  <c:v>3272753</c:v>
                </c:pt>
                <c:pt idx="1">
                  <c:v>2867096</c:v>
                </c:pt>
                <c:pt idx="2">
                  <c:v>3524660</c:v>
                </c:pt>
                <c:pt idx="3">
                  <c:v>3394436</c:v>
                </c:pt>
              </c:numCache>
            </c:numRef>
          </c:val>
          <c:extLst xmlns:c16r2="http://schemas.microsoft.com/office/drawing/2015/06/chart">
            <c:ext xmlns:c16="http://schemas.microsoft.com/office/drawing/2014/chart" uri="{C3380CC4-5D6E-409C-BE32-E72D297353CC}">
              <c16:uniqueId val="{00000006-95F7-4075-AE9E-9D47509B4377}"/>
            </c:ext>
          </c:extLst>
        </c:ser>
        <c:dLbls>
          <c:showLegendKey val="0"/>
          <c:showVal val="0"/>
          <c:showCatName val="0"/>
          <c:showSerName val="0"/>
          <c:showPercent val="0"/>
          <c:showBubbleSize val="0"/>
        </c:dLbls>
        <c:gapWidth val="100"/>
        <c:overlap val="-24"/>
        <c:axId val="-1119004544"/>
        <c:axId val="-1118999104"/>
      </c:barChart>
      <c:catAx>
        <c:axId val="-1119004544"/>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18999104"/>
        <c:crosses val="autoZero"/>
        <c:auto val="1"/>
        <c:lblAlgn val="ctr"/>
        <c:lblOffset val="100"/>
        <c:noMultiLvlLbl val="0"/>
      </c:catAx>
      <c:valAx>
        <c:axId val="-111899910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_);\(&quot;$&quot;#,##0.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119004544"/>
        <c:crosses val="autoZero"/>
        <c:crossBetween val="between"/>
      </c:valAx>
      <c:spPr>
        <a:noFill/>
        <a:ln>
          <a:noFill/>
        </a:ln>
        <a:effectLst/>
      </c:spPr>
    </c:plotArea>
    <c:legend>
      <c:legendPos val="r"/>
      <c:layout>
        <c:manualLayout>
          <c:xMode val="edge"/>
          <c:yMode val="edge"/>
          <c:x val="0.77439138161547083"/>
          <c:y val="9.7190159468702755E-2"/>
          <c:w val="0.22143673686596435"/>
          <c:h val="0.1065348365545216"/>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dLbls>
          <c:showLegendKey val="0"/>
          <c:showVal val="0"/>
          <c:showCatName val="0"/>
          <c:showSerName val="0"/>
          <c:showPercent val="0"/>
          <c:showBubbleSize val="0"/>
        </c:dLbls>
        <c:axId val="-1118993664"/>
        <c:axId val="-1118994752"/>
      </c:scatterChart>
      <c:valAx>
        <c:axId val="-111899366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994752"/>
        <c:crosses val="autoZero"/>
        <c:crossBetween val="midCat"/>
      </c:valAx>
      <c:valAx>
        <c:axId val="-1118994752"/>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993664"/>
        <c:crosses val="autoZero"/>
        <c:crossBetween val="midCat"/>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ROE</a:t>
            </a:r>
          </a:p>
        </c:rich>
      </c:tx>
      <c:layout>
        <c:manualLayout>
          <c:xMode val="edge"/>
          <c:yMode val="edge"/>
          <c:x val="0.42529509332166804"/>
          <c:y val="2.392344497607655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v>BlackRock</c:v>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Model!$B$71:$E$71</c:f>
              <c:numCache>
                <c:formatCode>General</c:formatCode>
                <c:ptCount val="4"/>
                <c:pt idx="0">
                  <c:v>2020</c:v>
                </c:pt>
                <c:pt idx="1">
                  <c:v>2021</c:v>
                </c:pt>
                <c:pt idx="2">
                  <c:v>2022</c:v>
                </c:pt>
                <c:pt idx="3">
                  <c:v>2023</c:v>
                </c:pt>
              </c:numCache>
            </c:numRef>
          </c:xVal>
          <c:yVal>
            <c:numRef>
              <c:f>Model!$B$80:$E$80</c:f>
              <c:numCache>
                <c:formatCode>0%</c:formatCode>
                <c:ptCount val="4"/>
                <c:pt idx="0">
                  <c:v>0.14202230843840932</c:v>
                </c:pt>
                <c:pt idx="1">
                  <c:v>0.12540930772205749</c:v>
                </c:pt>
                <c:pt idx="2">
                  <c:v>0.10963412439256422</c:v>
                </c:pt>
                <c:pt idx="3">
                  <c:v>0.13328553218610581</c:v>
                </c:pt>
              </c:numCache>
            </c:numRef>
          </c:yVal>
          <c:smooth val="0"/>
          <c:extLst xmlns:c16r2="http://schemas.microsoft.com/office/drawing/2015/06/chart">
            <c:ext xmlns:c16="http://schemas.microsoft.com/office/drawing/2014/chart" uri="{C3380CC4-5D6E-409C-BE32-E72D297353CC}">
              <c16:uniqueId val="{00000000-62DF-4667-914E-A89F140D48CF}"/>
            </c:ext>
          </c:extLst>
        </c:ser>
        <c:ser>
          <c:idx val="1"/>
          <c:order val="1"/>
          <c:tx>
            <c:v>BlackStone</c:v>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Model!$B$71:$E$71</c:f>
              <c:numCache>
                <c:formatCode>General</c:formatCode>
                <c:ptCount val="4"/>
                <c:pt idx="0">
                  <c:v>2020</c:v>
                </c:pt>
                <c:pt idx="1">
                  <c:v>2021</c:v>
                </c:pt>
                <c:pt idx="2">
                  <c:v>2022</c:v>
                </c:pt>
                <c:pt idx="3">
                  <c:v>2023</c:v>
                </c:pt>
              </c:numCache>
            </c:numRef>
          </c:xVal>
          <c:yVal>
            <c:numRef>
              <c:f>Model!$I$80:$L$80</c:f>
              <c:numCache>
                <c:formatCode>0%</c:formatCode>
                <c:ptCount val="4"/>
                <c:pt idx="0">
                  <c:v>0.20158121074513255</c:v>
                </c:pt>
                <c:pt idx="1">
                  <c:v>0.17678529752980571</c:v>
                </c:pt>
                <c:pt idx="2">
                  <c:v>0.21709711373419835</c:v>
                </c:pt>
                <c:pt idx="3">
                  <c:v>0.20930111102170404</c:v>
                </c:pt>
              </c:numCache>
            </c:numRef>
          </c:yVal>
          <c:smooth val="0"/>
          <c:extLst xmlns:c16r2="http://schemas.microsoft.com/office/drawing/2015/06/chart">
            <c:ext xmlns:c16="http://schemas.microsoft.com/office/drawing/2014/chart" uri="{C3380CC4-5D6E-409C-BE32-E72D297353CC}">
              <c16:uniqueId val="{00000002-62DF-4667-914E-A89F140D48CF}"/>
            </c:ext>
          </c:extLst>
        </c:ser>
        <c:dLbls>
          <c:dLblPos val="t"/>
          <c:showLegendKey val="0"/>
          <c:showVal val="1"/>
          <c:showCatName val="0"/>
          <c:showSerName val="0"/>
          <c:showPercent val="0"/>
          <c:showBubbleSize val="0"/>
        </c:dLbls>
        <c:axId val="-1118992576"/>
        <c:axId val="-1118998560"/>
      </c:scatterChart>
      <c:valAx>
        <c:axId val="-1118992576"/>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out"/>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8998560"/>
        <c:crosses val="autoZero"/>
        <c:crossBetween val="midCat"/>
      </c:valAx>
      <c:valAx>
        <c:axId val="-1118998560"/>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 sourceLinked="1"/>
        <c:majorTickMark val="out"/>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89925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EPS</a:t>
            </a:r>
          </a:p>
        </c:rich>
      </c:tx>
      <c:layout>
        <c:manualLayout>
          <c:xMode val="edge"/>
          <c:yMode val="edge"/>
          <c:x val="0.46197916666666666"/>
          <c:y val="4.010695187165775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smoothMarker"/>
        <c:varyColors val="0"/>
        <c:ser>
          <c:idx val="0"/>
          <c:order val="0"/>
          <c:tx>
            <c:v>BlackRock</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numRef>
              <c:f>Model!$B$71:$E$71</c:f>
              <c:numCache>
                <c:formatCode>General</c:formatCode>
                <c:ptCount val="4"/>
                <c:pt idx="0">
                  <c:v>2020</c:v>
                </c:pt>
                <c:pt idx="1">
                  <c:v>2021</c:v>
                </c:pt>
                <c:pt idx="2">
                  <c:v>2022</c:v>
                </c:pt>
                <c:pt idx="3">
                  <c:v>2023</c:v>
                </c:pt>
              </c:numCache>
            </c:numRef>
          </c:xVal>
          <c:yVal>
            <c:numRef>
              <c:f>Model!$B$73:$E$73</c:f>
              <c:numCache>
                <c:formatCode>"$"#,##0.00_);\("$"#,##0.00\)</c:formatCode>
                <c:ptCount val="4"/>
                <c:pt idx="0">
                  <c:v>37.78709677419355</c:v>
                </c:pt>
                <c:pt idx="1">
                  <c:v>31.584415584415584</c:v>
                </c:pt>
                <c:pt idx="2">
                  <c:v>28.05263157894737</c:v>
                </c:pt>
                <c:pt idx="3">
                  <c:v>33.23841059602649</c:v>
                </c:pt>
              </c:numCache>
            </c:numRef>
          </c:yVal>
          <c:smooth val="1"/>
          <c:extLst xmlns:c16r2="http://schemas.microsoft.com/office/drawing/2015/06/chart">
            <c:ext xmlns:c16="http://schemas.microsoft.com/office/drawing/2014/chart" uri="{C3380CC4-5D6E-409C-BE32-E72D297353CC}">
              <c16:uniqueId val="{00000000-CB85-4B35-AF36-F0BBEFB50C79}"/>
            </c:ext>
          </c:extLst>
        </c:ser>
        <c:ser>
          <c:idx val="1"/>
          <c:order val="1"/>
          <c:tx>
            <c:v>BlackStone</c:v>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numRef>
              <c:f>Model!$B$71:$E$71</c:f>
              <c:numCache>
                <c:formatCode>General</c:formatCode>
                <c:ptCount val="4"/>
                <c:pt idx="0">
                  <c:v>2020</c:v>
                </c:pt>
                <c:pt idx="1">
                  <c:v>2021</c:v>
                </c:pt>
                <c:pt idx="2">
                  <c:v>2022</c:v>
                </c:pt>
                <c:pt idx="3">
                  <c:v>2023</c:v>
                </c:pt>
              </c:numCache>
            </c:numRef>
          </c:xVal>
          <c:yVal>
            <c:numRef>
              <c:f>Model!$I$73:$L$73</c:f>
              <c:numCache>
                <c:formatCode>"$"#,##0.00_);\("$"#,##0.00\)</c:formatCode>
                <c:ptCount val="4"/>
                <c:pt idx="0">
                  <c:v>46.753614285714285</c:v>
                </c:pt>
                <c:pt idx="1">
                  <c:v>39.820777777777778</c:v>
                </c:pt>
                <c:pt idx="2">
                  <c:v>47.630540540540544</c:v>
                </c:pt>
                <c:pt idx="3">
                  <c:v>45.259146666666666</c:v>
                </c:pt>
              </c:numCache>
            </c:numRef>
          </c:yVal>
          <c:smooth val="1"/>
          <c:extLst xmlns:c16r2="http://schemas.microsoft.com/office/drawing/2015/06/chart">
            <c:ext xmlns:c16="http://schemas.microsoft.com/office/drawing/2014/chart" uri="{C3380CC4-5D6E-409C-BE32-E72D297353CC}">
              <c16:uniqueId val="{00000001-CB85-4B35-AF36-F0BBEFB50C79}"/>
            </c:ext>
          </c:extLst>
        </c:ser>
        <c:dLbls>
          <c:dLblPos val="t"/>
          <c:showLegendKey val="0"/>
          <c:showVal val="1"/>
          <c:showCatName val="0"/>
          <c:showSerName val="0"/>
          <c:showPercent val="0"/>
          <c:showBubbleSize val="0"/>
        </c:dLbls>
        <c:axId val="-1118998016"/>
        <c:axId val="-1118996384"/>
      </c:scatterChart>
      <c:valAx>
        <c:axId val="-111899801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8996384"/>
        <c:crosses val="autoZero"/>
        <c:crossBetween val="midCat"/>
      </c:valAx>
      <c:valAx>
        <c:axId val="-111899638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_);\(&quot;$&quot;#,##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899801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1"/>
          <c:order val="0"/>
          <c:tx>
            <c:v>BlackStone</c:v>
          </c:tx>
          <c:spPr>
            <a:ln w="22225" cap="rnd">
              <a:solidFill>
                <a:schemeClr val="accent2"/>
              </a:solidFill>
            </a:ln>
            <a:effectLst>
              <a:glow rad="139700">
                <a:schemeClr val="accent2">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Model!$B$71:$E$71</c:f>
              <c:numCache>
                <c:formatCode>General</c:formatCode>
                <c:ptCount val="4"/>
                <c:pt idx="0">
                  <c:v>2020</c:v>
                </c:pt>
                <c:pt idx="1">
                  <c:v>2021</c:v>
                </c:pt>
                <c:pt idx="2">
                  <c:v>2022</c:v>
                </c:pt>
                <c:pt idx="3">
                  <c:v>2023</c:v>
                </c:pt>
              </c:numCache>
            </c:numRef>
          </c:cat>
          <c:val>
            <c:numRef>
              <c:f>Model!$I$74:$L$74</c:f>
              <c:numCache>
                <c:formatCode>"$"#,##0.00_);\("$"#,##0.00\)</c:formatCode>
                <c:ptCount val="4"/>
                <c:pt idx="0">
                  <c:v>1</c:v>
                </c:pt>
                <c:pt idx="1">
                  <c:v>3.57</c:v>
                </c:pt>
                <c:pt idx="2">
                  <c:v>4.9400000000000004</c:v>
                </c:pt>
                <c:pt idx="3">
                  <c:v>3.32</c:v>
                </c:pt>
              </c:numCache>
            </c:numRef>
          </c:val>
          <c:smooth val="0"/>
          <c:extLst xmlns:c16r2="http://schemas.microsoft.com/office/drawing/2015/06/chart">
            <c:ext xmlns:c16="http://schemas.microsoft.com/office/drawing/2014/chart" uri="{C3380CC4-5D6E-409C-BE32-E72D297353CC}">
              <c16:uniqueId val="{00000001-4339-4734-9E92-83588F06D6D3}"/>
            </c:ext>
          </c:extLst>
        </c:ser>
        <c:ser>
          <c:idx val="0"/>
          <c:order val="1"/>
          <c:tx>
            <c:v>BlackRock</c:v>
          </c:tx>
          <c:spPr>
            <a:ln w="22225" cap="rnd">
              <a:solidFill>
                <a:schemeClr val="accent1"/>
              </a:solidFill>
            </a:ln>
            <a:effectLst>
              <a:glow rad="139700">
                <a:schemeClr val="accent1">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Model!$B$71:$E$71</c:f>
              <c:numCache>
                <c:formatCode>General</c:formatCode>
                <c:ptCount val="4"/>
                <c:pt idx="0">
                  <c:v>2020</c:v>
                </c:pt>
                <c:pt idx="1">
                  <c:v>2021</c:v>
                </c:pt>
                <c:pt idx="2">
                  <c:v>2022</c:v>
                </c:pt>
                <c:pt idx="3">
                  <c:v>2023</c:v>
                </c:pt>
              </c:numCache>
            </c:numRef>
          </c:cat>
          <c:val>
            <c:numRef>
              <c:f>Model!$B$74:$E$74</c:f>
              <c:numCache>
                <c:formatCode>"$"#,##0.00_);\("$"#,##0.00\)</c:formatCode>
                <c:ptCount val="4"/>
                <c:pt idx="0">
                  <c:v>14.52</c:v>
                </c:pt>
                <c:pt idx="1">
                  <c:v>16.52</c:v>
                </c:pt>
                <c:pt idx="2">
                  <c:v>19.52</c:v>
                </c:pt>
                <c:pt idx="3">
                  <c:v>20</c:v>
                </c:pt>
              </c:numCache>
            </c:numRef>
          </c:val>
          <c:smooth val="0"/>
          <c:extLst xmlns:c16r2="http://schemas.microsoft.com/office/drawing/2015/06/chart">
            <c:ext xmlns:c16="http://schemas.microsoft.com/office/drawing/2014/chart" uri="{C3380CC4-5D6E-409C-BE32-E72D297353CC}">
              <c16:uniqueId val="{00000002-4339-4734-9E92-83588F06D6D3}"/>
            </c:ext>
          </c:extLst>
        </c:ser>
        <c:dLbls>
          <c:dLblPos val="t"/>
          <c:showLegendKey val="0"/>
          <c:showVal val="1"/>
          <c:showCatName val="0"/>
          <c:showSerName val="0"/>
          <c:showPercent val="0"/>
          <c:showBubbleSize val="0"/>
        </c:dLbls>
        <c:smooth val="0"/>
        <c:axId val="-1119006720"/>
        <c:axId val="-1118995296"/>
      </c:lineChart>
      <c:catAx>
        <c:axId val="-11190067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8995296"/>
        <c:crosses val="autoZero"/>
        <c:auto val="1"/>
        <c:lblAlgn val="ctr"/>
        <c:lblOffset val="100"/>
        <c:noMultiLvlLbl val="0"/>
      </c:catAx>
      <c:valAx>
        <c:axId val="-11189952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90067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Quick Ratio</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smoothMarker"/>
        <c:varyColors val="0"/>
        <c:ser>
          <c:idx val="0"/>
          <c:order val="0"/>
          <c:tx>
            <c:v>BlackRock</c:v>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numRef>
              <c:f>Model!$I$71:$L$71</c:f>
              <c:numCache>
                <c:formatCode>General</c:formatCode>
                <c:ptCount val="4"/>
                <c:pt idx="0">
                  <c:v>2020</c:v>
                </c:pt>
                <c:pt idx="1">
                  <c:v>2021</c:v>
                </c:pt>
                <c:pt idx="2">
                  <c:v>2022</c:v>
                </c:pt>
                <c:pt idx="3">
                  <c:v>2023</c:v>
                </c:pt>
              </c:numCache>
            </c:numRef>
          </c:xVal>
          <c:yVal>
            <c:numRef>
              <c:f>Model!$B$92:$E$92</c:f>
              <c:numCache>
                <c:formatCode>0</c:formatCode>
                <c:ptCount val="4"/>
                <c:pt idx="0">
                  <c:v>11.712096774193549</c:v>
                </c:pt>
                <c:pt idx="1">
                  <c:v>9.2820710973724889</c:v>
                </c:pt>
                <c:pt idx="2">
                  <c:v>9.3858267716535426</c:v>
                </c:pt>
                <c:pt idx="3">
                  <c:v>11.866731517509727</c:v>
                </c:pt>
              </c:numCache>
            </c:numRef>
          </c:yVal>
          <c:smooth val="1"/>
          <c:extLst xmlns:c16r2="http://schemas.microsoft.com/office/drawing/2015/06/chart">
            <c:ext xmlns:c16="http://schemas.microsoft.com/office/drawing/2014/chart" uri="{C3380CC4-5D6E-409C-BE32-E72D297353CC}">
              <c16:uniqueId val="{00000000-A3BB-40C4-BB54-16343F40BA35}"/>
            </c:ext>
          </c:extLst>
        </c:ser>
        <c:ser>
          <c:idx val="1"/>
          <c:order val="1"/>
          <c:tx>
            <c:v>BlackStone</c:v>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numRef>
              <c:f>Model!$B$71:$E$71</c:f>
              <c:numCache>
                <c:formatCode>General</c:formatCode>
                <c:ptCount val="4"/>
                <c:pt idx="0">
                  <c:v>2020</c:v>
                </c:pt>
                <c:pt idx="1">
                  <c:v>2021</c:v>
                </c:pt>
                <c:pt idx="2">
                  <c:v>2022</c:v>
                </c:pt>
                <c:pt idx="3">
                  <c:v>2023</c:v>
                </c:pt>
              </c:numCache>
            </c:numRef>
          </c:xVal>
          <c:yVal>
            <c:numRef>
              <c:f>Model!$I$92:$L$92</c:f>
              <c:numCache>
                <c:formatCode>0</c:formatCode>
                <c:ptCount val="4"/>
                <c:pt idx="0">
                  <c:v>3.3442640227852971</c:v>
                </c:pt>
                <c:pt idx="1">
                  <c:v>7.0788711017382413</c:v>
                </c:pt>
                <c:pt idx="2">
                  <c:v>2.6072897831965833</c:v>
                </c:pt>
                <c:pt idx="3">
                  <c:v>3.2865445200024834</c:v>
                </c:pt>
              </c:numCache>
            </c:numRef>
          </c:yVal>
          <c:smooth val="1"/>
          <c:extLst xmlns:c16r2="http://schemas.microsoft.com/office/drawing/2015/06/chart">
            <c:ext xmlns:c16="http://schemas.microsoft.com/office/drawing/2014/chart" uri="{C3380CC4-5D6E-409C-BE32-E72D297353CC}">
              <c16:uniqueId val="{00000001-A3BB-40C4-BB54-16343F40BA35}"/>
            </c:ext>
          </c:extLst>
        </c:ser>
        <c:dLbls>
          <c:dLblPos val="t"/>
          <c:showLegendKey val="0"/>
          <c:showVal val="1"/>
          <c:showCatName val="0"/>
          <c:showSerName val="0"/>
          <c:showPercent val="0"/>
          <c:showBubbleSize val="0"/>
        </c:dLbls>
        <c:axId val="-1119005632"/>
        <c:axId val="-1118994208"/>
      </c:scatterChart>
      <c:valAx>
        <c:axId val="-111900563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8994208"/>
        <c:crosses val="autoZero"/>
        <c:crossBetween val="midCat"/>
      </c:valAx>
      <c:valAx>
        <c:axId val="-111899420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900563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Current Ratio</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v>BlackRock</c:v>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Model!$B$71:$E$71</c:f>
              <c:numCache>
                <c:formatCode>General</c:formatCode>
                <c:ptCount val="4"/>
                <c:pt idx="0">
                  <c:v>2020</c:v>
                </c:pt>
                <c:pt idx="1">
                  <c:v>2021</c:v>
                </c:pt>
                <c:pt idx="2">
                  <c:v>2022</c:v>
                </c:pt>
                <c:pt idx="3">
                  <c:v>2023</c:v>
                </c:pt>
              </c:numCache>
            </c:numRef>
          </c:xVal>
          <c:yVal>
            <c:numRef>
              <c:f>Model!$B$91:$E$91</c:f>
              <c:numCache>
                <c:formatCode>0</c:formatCode>
                <c:ptCount val="4"/>
                <c:pt idx="0">
                  <c:v>15.462096774193549</c:v>
                </c:pt>
                <c:pt idx="1">
                  <c:v>13.80757341576507</c:v>
                </c:pt>
                <c:pt idx="2">
                  <c:v>14.454545454545455</c:v>
                </c:pt>
                <c:pt idx="3">
                  <c:v>27.924124513618676</c:v>
                </c:pt>
              </c:numCache>
            </c:numRef>
          </c:yVal>
          <c:smooth val="1"/>
          <c:extLst xmlns:c16r2="http://schemas.microsoft.com/office/drawing/2015/06/chart">
            <c:ext xmlns:c16="http://schemas.microsoft.com/office/drawing/2014/chart" uri="{C3380CC4-5D6E-409C-BE32-E72D297353CC}">
              <c16:uniqueId val="{00000000-84A1-4F14-A073-7455F02300D2}"/>
            </c:ext>
          </c:extLst>
        </c:ser>
        <c:ser>
          <c:idx val="1"/>
          <c:order val="1"/>
          <c:tx>
            <c:v>BlackStone</c:v>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Model!$B$71:$E$71</c:f>
              <c:numCache>
                <c:formatCode>General</c:formatCode>
                <c:ptCount val="4"/>
                <c:pt idx="0">
                  <c:v>2020</c:v>
                </c:pt>
                <c:pt idx="1">
                  <c:v>2021</c:v>
                </c:pt>
                <c:pt idx="2">
                  <c:v>2022</c:v>
                </c:pt>
                <c:pt idx="3">
                  <c:v>2023</c:v>
                </c:pt>
              </c:numCache>
            </c:numRef>
          </c:xVal>
          <c:yVal>
            <c:numRef>
              <c:f>Model!$I$91:$L$91</c:f>
              <c:numCache>
                <c:formatCode>0</c:formatCode>
                <c:ptCount val="4"/>
                <c:pt idx="0">
                  <c:v>3.4831139027725451</c:v>
                </c:pt>
                <c:pt idx="1">
                  <c:v>7.2719564800613501</c:v>
                </c:pt>
                <c:pt idx="2">
                  <c:v>2.6354243199812046</c:v>
                </c:pt>
                <c:pt idx="3">
                  <c:v>3.3216238469450285</c:v>
                </c:pt>
              </c:numCache>
            </c:numRef>
          </c:yVal>
          <c:smooth val="1"/>
          <c:extLst xmlns:c16r2="http://schemas.microsoft.com/office/drawing/2015/06/chart">
            <c:ext xmlns:c16="http://schemas.microsoft.com/office/drawing/2014/chart" uri="{C3380CC4-5D6E-409C-BE32-E72D297353CC}">
              <c16:uniqueId val="{00000001-84A1-4F14-A073-7455F02300D2}"/>
            </c:ext>
          </c:extLst>
        </c:ser>
        <c:dLbls>
          <c:dLblPos val="t"/>
          <c:showLegendKey val="0"/>
          <c:showVal val="1"/>
          <c:showCatName val="0"/>
          <c:showSerName val="0"/>
          <c:showPercent val="0"/>
          <c:showBubbleSize val="0"/>
        </c:dLbls>
        <c:axId val="-1119002368"/>
        <c:axId val="-1119002912"/>
      </c:scatterChart>
      <c:valAx>
        <c:axId val="-1119002368"/>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9002912"/>
        <c:crosses val="autoZero"/>
        <c:crossBetween val="midCat"/>
      </c:valAx>
      <c:valAx>
        <c:axId val="-111900291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900236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0</xdr:colOff>
      <xdr:row>19</xdr:row>
      <xdr:rowOff>0</xdr:rowOff>
    </xdr:to>
    <xdr:graphicFrame macro="">
      <xdr:nvGraphicFramePr>
        <xdr:cNvPr id="2" name="Chart 1">
          <a:extLst>
            <a:ext uri="{FF2B5EF4-FFF2-40B4-BE49-F238E27FC236}">
              <a16:creationId xmlns="" xmlns:a16="http://schemas.microsoft.com/office/drawing/2014/main" id="{2BCACFBB-C18B-6027-65D7-2AB80DC455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7620</xdr:colOff>
      <xdr:row>0</xdr:row>
      <xdr:rowOff>0</xdr:rowOff>
    </xdr:from>
    <xdr:to>
      <xdr:col>17</xdr:col>
      <xdr:colOff>312420</xdr:colOff>
      <xdr:row>16</xdr:row>
      <xdr:rowOff>60960</xdr:rowOff>
    </xdr:to>
    <xdr:graphicFrame macro="">
      <xdr:nvGraphicFramePr>
        <xdr:cNvPr id="3" name="Chart 2">
          <a:extLst>
            <a:ext uri="{FF2B5EF4-FFF2-40B4-BE49-F238E27FC236}">
              <a16:creationId xmlns="" xmlns:a16="http://schemas.microsoft.com/office/drawing/2014/main" id="{0446E951-1081-F59B-BC07-3BAD34AD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19</xdr:row>
      <xdr:rowOff>0</xdr:rowOff>
    </xdr:from>
    <xdr:to>
      <xdr:col>10</xdr:col>
      <xdr:colOff>0</xdr:colOff>
      <xdr:row>38</xdr:row>
      <xdr:rowOff>0</xdr:rowOff>
    </xdr:to>
    <xdr:graphicFrame macro="">
      <xdr:nvGraphicFramePr>
        <xdr:cNvPr id="4" name="Chart 3">
          <a:extLst>
            <a:ext uri="{FF2B5EF4-FFF2-40B4-BE49-F238E27FC236}">
              <a16:creationId xmlns="" xmlns:a16="http://schemas.microsoft.com/office/drawing/2014/main" id="{307F8AFE-117F-0A45-AEFD-9A7E6DB6F7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0</xdr:row>
      <xdr:rowOff>1</xdr:rowOff>
    </xdr:from>
    <xdr:to>
      <xdr:col>20</xdr:col>
      <xdr:colOff>0</xdr:colOff>
      <xdr:row>19</xdr:row>
      <xdr:rowOff>0</xdr:rowOff>
    </xdr:to>
    <xdr:graphicFrame macro="">
      <xdr:nvGraphicFramePr>
        <xdr:cNvPr id="5" name="Chart 4">
          <a:extLst>
            <a:ext uri="{FF2B5EF4-FFF2-40B4-BE49-F238E27FC236}">
              <a16:creationId xmlns="" xmlns:a16="http://schemas.microsoft.com/office/drawing/2014/main" id="{BDED4E41-FF8C-B9E8-75BC-5DDDDBE221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0</xdr:colOff>
      <xdr:row>19</xdr:row>
      <xdr:rowOff>0</xdr:rowOff>
    </xdr:from>
    <xdr:to>
      <xdr:col>20</xdr:col>
      <xdr:colOff>0</xdr:colOff>
      <xdr:row>38</xdr:row>
      <xdr:rowOff>0</xdr:rowOff>
    </xdr:to>
    <xdr:graphicFrame macro="">
      <xdr:nvGraphicFramePr>
        <xdr:cNvPr id="6" name="Chart 5">
          <a:extLst>
            <a:ext uri="{FF2B5EF4-FFF2-40B4-BE49-F238E27FC236}">
              <a16:creationId xmlns="" xmlns:a16="http://schemas.microsoft.com/office/drawing/2014/main" id="{042FB08F-9420-B16C-EFD1-0727441EF0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0</xdr:row>
      <xdr:rowOff>1</xdr:rowOff>
    </xdr:from>
    <xdr:to>
      <xdr:col>30</xdr:col>
      <xdr:colOff>0</xdr:colOff>
      <xdr:row>19</xdr:row>
      <xdr:rowOff>0</xdr:rowOff>
    </xdr:to>
    <xdr:graphicFrame macro="">
      <xdr:nvGraphicFramePr>
        <xdr:cNvPr id="8" name="Chart 7">
          <a:extLst>
            <a:ext uri="{FF2B5EF4-FFF2-40B4-BE49-F238E27FC236}">
              <a16:creationId xmlns="" xmlns:a16="http://schemas.microsoft.com/office/drawing/2014/main" id="{C95801D9-5652-231A-B4EF-1028FD41F6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xdr:colOff>
      <xdr:row>19</xdr:row>
      <xdr:rowOff>0</xdr:rowOff>
    </xdr:from>
    <xdr:to>
      <xdr:col>30</xdr:col>
      <xdr:colOff>0</xdr:colOff>
      <xdr:row>38</xdr:row>
      <xdr:rowOff>-1</xdr:rowOff>
    </xdr:to>
    <xdr:graphicFrame macro="">
      <xdr:nvGraphicFramePr>
        <xdr:cNvPr id="10" name="Chart 9">
          <a:extLst>
            <a:ext uri="{FF2B5EF4-FFF2-40B4-BE49-F238E27FC236}">
              <a16:creationId xmlns="" xmlns:a16="http://schemas.microsoft.com/office/drawing/2014/main" id="{31DEAE87-49D9-A9CE-6CF9-7184E9A713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9</xdr:row>
      <xdr:rowOff>0</xdr:rowOff>
    </xdr:from>
    <xdr:to>
      <xdr:col>5</xdr:col>
      <xdr:colOff>0</xdr:colOff>
      <xdr:row>19</xdr:row>
      <xdr:rowOff>0</xdr:rowOff>
    </xdr:to>
    <xdr:sp macro="" textlink="">
      <xdr:nvSpPr>
        <xdr:cNvPr id="2" name="TextBox 1"/>
        <xdr:cNvSpPr txBox="1"/>
      </xdr:nvSpPr>
      <xdr:spPr>
        <a:xfrm>
          <a:off x="784860" y="1653540"/>
          <a:ext cx="4579620" cy="167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Based on the calculation, the alpha of your portfolio is </a:t>
          </a:r>
          <a:r>
            <a:rPr lang="en-US" sz="1100" b="1" i="0">
              <a:solidFill>
                <a:schemeClr val="dk1"/>
              </a:solidFill>
              <a:effectLst/>
              <a:latin typeface="+mn-lt"/>
              <a:ea typeface="+mn-ea"/>
              <a:cs typeface="+mn-cs"/>
            </a:rPr>
            <a:t>0.99%</a:t>
          </a:r>
          <a:r>
            <a:rPr lang="en-US" sz="1100" b="0" i="0">
              <a:solidFill>
                <a:schemeClr val="dk1"/>
              </a:solidFill>
              <a:effectLst/>
              <a:latin typeface="+mn-lt"/>
              <a:ea typeface="+mn-ea"/>
              <a:cs typeface="+mn-cs"/>
            </a:rPr>
            <a:t>. </a:t>
          </a:r>
        </a:p>
        <a:p>
          <a:r>
            <a:rPr lang="en-US" sz="1100" b="0" i="0">
              <a:solidFill>
                <a:schemeClr val="dk1"/>
              </a:solidFill>
              <a:effectLst/>
              <a:latin typeface="+mn-lt"/>
              <a:ea typeface="+mn-ea"/>
              <a:cs typeface="+mn-cs"/>
            </a:rPr>
            <a:t>This indicates that your portfolio outperformed the expected return by 0.99% after accounting for the risk (beta) and the market performance (market risk premium). In other words, the portfolio generated a slightly higher return than what was expected based on its beta and the overall market movement.</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525780</xdr:colOff>
      <xdr:row>56</xdr:row>
      <xdr:rowOff>53340</xdr:rowOff>
    </xdr:to>
    <xdr:sp macro="" textlink="">
      <xdr:nvSpPr>
        <xdr:cNvPr id="3" name="TextBox 2">
          <a:extLst>
            <a:ext uri="{FF2B5EF4-FFF2-40B4-BE49-F238E27FC236}">
              <a16:creationId xmlns="" xmlns:a16="http://schemas.microsoft.com/office/drawing/2014/main" id="{512F7DA3-35D0-E31F-59E1-2483129CF261}"/>
            </a:ext>
          </a:extLst>
        </xdr:cNvPr>
        <xdr:cNvSpPr txBox="1"/>
      </xdr:nvSpPr>
      <xdr:spPr>
        <a:xfrm>
          <a:off x="0" y="0"/>
          <a:ext cx="12108180" cy="9441180"/>
        </a:xfrm>
        <a:prstGeom prst="rect">
          <a:avLst/>
        </a:prstGeom>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r>
            <a:rPr lang="en-US" sz="1400" i="1" u="sng"/>
            <a:t>1)</a:t>
          </a:r>
          <a:r>
            <a:rPr lang="en-US" sz="1400" i="1" u="sng" baseline="0"/>
            <a:t> Chart Analysis: </a:t>
          </a:r>
        </a:p>
        <a:p>
          <a:r>
            <a:rPr lang="en-US" sz="1100" b="1" i="0">
              <a:solidFill>
                <a:schemeClr val="dk1"/>
              </a:solidFill>
              <a:effectLst/>
              <a:latin typeface="+mn-lt"/>
              <a:ea typeface="+mn-ea"/>
              <a:cs typeface="+mn-cs"/>
            </a:rPr>
            <a:t>Net Income:</a:t>
          </a: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The bar chart paints a clear picture: BlackRock has significantly outpaced Blackstone in terms of net income over the past four years. BlackRock has raked in a whopping $20 billion compared to Blackstone's $13 billion. This suggests BlackRock's business model generates a larger amount of overall profit.</a:t>
          </a:r>
        </a:p>
        <a:p>
          <a:r>
            <a:rPr lang="en-US" sz="1100" b="1" i="0">
              <a:solidFill>
                <a:schemeClr val="dk1"/>
              </a:solidFill>
              <a:effectLst/>
              <a:latin typeface="+mn-lt"/>
              <a:ea typeface="+mn-ea"/>
              <a:cs typeface="+mn-cs"/>
            </a:rPr>
            <a:t>Profitability Ratio (ROE):</a:t>
          </a: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However, things get interesting when we look at profitability ratios. Here, Blackstone takes the lead. Their average Return on Equity (ROE) is a full 7.5 percentage points higher than BlackRock's over the four-year period. This indicates that Blackstone is more efficient at turning its shareholders' equity into profit. In simpler terms, Blackstone is getting a higher return on the money invested by its shareholders.</a:t>
          </a:r>
        </a:p>
        <a:p>
          <a:r>
            <a:rPr lang="en-US" sz="1100" b="1" i="0">
              <a:solidFill>
                <a:schemeClr val="dk1"/>
              </a:solidFill>
              <a:effectLst/>
              <a:latin typeface="+mn-lt"/>
              <a:ea typeface="+mn-ea"/>
              <a:cs typeface="+mn-cs"/>
            </a:rPr>
            <a:t>Valuation Indicators (EPS and Dividends per Share):</a:t>
          </a: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The story gets even more complex when we examine valuation metrics like Earnings Per Share (EPS) and Dividends per Share. BlackRock's EPS appears less impressive on the surface. There's a significant gap between years, with EPS fluctuating from a high of $19.58 in 2022 to a low of $8.24 in 2021. This volatility could be a point of concern for investors seeking stability.</a:t>
          </a:r>
        </a:p>
        <a:p>
          <a:r>
            <a:rPr lang="en-US" sz="1100" b="0" i="0">
              <a:solidFill>
                <a:schemeClr val="dk1"/>
              </a:solidFill>
              <a:effectLst/>
              <a:latin typeface="+mn-lt"/>
              <a:ea typeface="+mn-ea"/>
              <a:cs typeface="+mn-cs"/>
            </a:rPr>
            <a:t>On the other hand, BlackRock shines when it comes to dividends. They've consistently paid out much higher dividends than Blackstone throughout the period. BlackRock's payouts have steadily increased, reaching a high of $20 per share in 2023. This makes BlackRock a more attractive option for income-focused investors seeking regular cash flow from their investments.</a:t>
          </a:r>
        </a:p>
        <a:p>
          <a:endParaRPr lang="en-US" sz="1100" baseline="0"/>
        </a:p>
        <a:p>
          <a:r>
            <a:rPr lang="en-US" sz="1100" b="1" baseline="0"/>
            <a:t>The liquidity Ratios</a:t>
          </a:r>
        </a:p>
        <a:p>
          <a:r>
            <a:rPr lang="en-US" sz="1100" b="0" i="0">
              <a:solidFill>
                <a:schemeClr val="dk1"/>
              </a:solidFill>
              <a:effectLst/>
              <a:latin typeface="+mn-lt"/>
              <a:ea typeface="+mn-ea"/>
              <a:cs typeface="+mn-cs"/>
            </a:rPr>
            <a:t>Both BlackRock and Blackstone appear to be in a very healthy financial position when it comes to meeting their short-term obligations (debts due within a year). This is because they likely have a strong </a:t>
          </a:r>
          <a:r>
            <a:rPr lang="en-US" sz="1100" b="1" i="0">
              <a:solidFill>
                <a:schemeClr val="dk1"/>
              </a:solidFill>
              <a:effectLst/>
              <a:latin typeface="+mn-lt"/>
              <a:ea typeface="+mn-ea"/>
              <a:cs typeface="+mn-cs"/>
            </a:rPr>
            <a:t>current ratio and</a:t>
          </a:r>
          <a:r>
            <a:rPr lang="en-US" sz="1100" b="1" i="0" baseline="0">
              <a:solidFill>
                <a:schemeClr val="dk1"/>
              </a:solidFill>
              <a:effectLst/>
              <a:latin typeface="+mn-lt"/>
              <a:ea typeface="+mn-ea"/>
              <a:cs typeface="+mn-cs"/>
            </a:rPr>
            <a:t> quick ratio</a:t>
          </a:r>
          <a:r>
            <a:rPr lang="en-US" sz="1100" b="0" i="0">
              <a:solidFill>
                <a:schemeClr val="dk1"/>
              </a:solidFill>
              <a:effectLst/>
              <a:latin typeface="+mn-lt"/>
              <a:ea typeface="+mn-ea"/>
              <a:cs typeface="+mn-cs"/>
            </a:rPr>
            <a:t>, which are key metrics used to assess a company's liquidity.</a:t>
          </a:r>
        </a:p>
        <a:p>
          <a:endParaRPr lang="en-US" sz="1100" b="0" i="0">
            <a:solidFill>
              <a:schemeClr val="dk1"/>
            </a:solidFill>
            <a:effectLst/>
            <a:latin typeface="+mn-lt"/>
            <a:ea typeface="+mn-ea"/>
            <a:cs typeface="+mn-cs"/>
          </a:endParaRPr>
        </a:p>
        <a:p>
          <a:r>
            <a:rPr lang="en-US" sz="1400" i="1" u="sng" baseline="0"/>
            <a:t>2) Return and Correlation:</a:t>
          </a:r>
        </a:p>
        <a:p>
          <a:r>
            <a:rPr lang="en-US" sz="1100" b="1" i="0">
              <a:solidFill>
                <a:schemeClr val="dk1"/>
              </a:solidFill>
              <a:effectLst/>
              <a:latin typeface="+mn-lt"/>
              <a:ea typeface="+mn-ea"/>
              <a:cs typeface="+mn-cs"/>
            </a:rPr>
            <a:t>Average Returns:</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BlackRock:</a:t>
          </a:r>
          <a:r>
            <a:rPr lang="en-US" sz="1100" b="0" i="0">
              <a:solidFill>
                <a:schemeClr val="dk1"/>
              </a:solidFill>
              <a:effectLst/>
              <a:latin typeface="+mn-lt"/>
              <a:ea typeface="+mn-ea"/>
              <a:cs typeface="+mn-cs"/>
            </a:rPr>
            <a:t> The average monthly return for BlackRock is </a:t>
          </a:r>
          <a:r>
            <a:rPr lang="en-US" sz="1100" b="1" i="0">
              <a:solidFill>
                <a:schemeClr val="dk1"/>
              </a:solidFill>
              <a:effectLst/>
              <a:latin typeface="+mn-lt"/>
              <a:ea typeface="+mn-ea"/>
              <a:cs typeface="+mn-cs"/>
            </a:rPr>
            <a:t>-1.1%</a:t>
          </a:r>
          <a:r>
            <a:rPr lang="en-US" sz="1100" b="0" i="0">
              <a:solidFill>
                <a:schemeClr val="dk1"/>
              </a:solidFill>
              <a:effectLst/>
              <a:latin typeface="+mn-lt"/>
              <a:ea typeface="+mn-ea"/>
              <a:cs typeface="+mn-cs"/>
            </a:rPr>
            <a:t>. This indicates that, on average, the value of BlackRock's stock decreased by 1.1% each month during the observed period.</a:t>
          </a:r>
        </a:p>
        <a:p>
          <a:r>
            <a:rPr lang="en-US" sz="1100" b="1" i="0">
              <a:solidFill>
                <a:schemeClr val="dk1"/>
              </a:solidFill>
              <a:effectLst/>
              <a:latin typeface="+mn-lt"/>
              <a:ea typeface="+mn-ea"/>
              <a:cs typeface="+mn-cs"/>
            </a:rPr>
            <a:t>Blackstone:</a:t>
          </a:r>
          <a:r>
            <a:rPr lang="en-US" sz="1100" b="0" i="0">
              <a:solidFill>
                <a:schemeClr val="dk1"/>
              </a:solidFill>
              <a:effectLst/>
              <a:latin typeface="+mn-lt"/>
              <a:ea typeface="+mn-ea"/>
              <a:cs typeface="+mn-cs"/>
            </a:rPr>
            <a:t> Blackstone's average monthly return is </a:t>
          </a:r>
          <a:r>
            <a:rPr lang="en-US" sz="1100" b="1" i="0">
              <a:solidFill>
                <a:schemeClr val="dk1"/>
              </a:solidFill>
              <a:effectLst/>
              <a:latin typeface="+mn-lt"/>
              <a:ea typeface="+mn-ea"/>
              <a:cs typeface="+mn-cs"/>
            </a:rPr>
            <a:t>-2.06%</a:t>
          </a:r>
          <a:r>
            <a:rPr lang="en-US" sz="1100" b="0" i="0">
              <a:solidFill>
                <a:schemeClr val="dk1"/>
              </a:solidFill>
              <a:effectLst/>
              <a:latin typeface="+mn-lt"/>
              <a:ea typeface="+mn-ea"/>
              <a:cs typeface="+mn-cs"/>
            </a:rPr>
            <a:t>. This means that, on average, Blackstone's stock price decreased by a slightly higher percentage (2.06%) compared to BlackRock over the same period.</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Volatility:</a:t>
          </a: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Both variances (0.00705 for BlackRock and 0.01142 for Blackstone) are relatively small numbers. Variance measures how spread out the data points are from the average, so lower variance indicates the returns were closer to the average monthly return for each company.</a:t>
          </a:r>
        </a:p>
        <a:p>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Standard Deviation:</a:t>
          </a:r>
          <a:r>
            <a:rPr lang="en-US" sz="1100" b="0" i="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Standard deviation is the square root of variance and is expressed in the same units as the data (percentage in this case). BlackRock's standard deviation is </a:t>
          </a:r>
          <a:r>
            <a:rPr lang="en-US" sz="1100" b="1" i="0">
              <a:solidFill>
                <a:schemeClr val="dk1"/>
              </a:solidFill>
              <a:effectLst/>
              <a:latin typeface="+mn-lt"/>
              <a:ea typeface="+mn-ea"/>
              <a:cs typeface="+mn-cs"/>
            </a:rPr>
            <a:t>8.4%</a:t>
          </a:r>
          <a:r>
            <a:rPr lang="en-US" sz="1100" b="0" i="0">
              <a:solidFill>
                <a:schemeClr val="dk1"/>
              </a:solidFill>
              <a:effectLst/>
              <a:latin typeface="+mn-lt"/>
              <a:ea typeface="+mn-ea"/>
              <a:cs typeface="+mn-cs"/>
            </a:rPr>
            <a:t>, and Blackstone's is </a:t>
          </a:r>
          <a:r>
            <a:rPr lang="en-US" sz="1100" b="1" i="0">
              <a:solidFill>
                <a:schemeClr val="dk1"/>
              </a:solidFill>
              <a:effectLst/>
              <a:latin typeface="+mn-lt"/>
              <a:ea typeface="+mn-ea"/>
              <a:cs typeface="+mn-cs"/>
            </a:rPr>
            <a:t>10.68%</a:t>
          </a:r>
          <a:r>
            <a:rPr lang="en-US" sz="1100" b="0" i="0">
              <a:solidFill>
                <a:schemeClr val="dk1"/>
              </a:solidFill>
              <a:effectLst/>
              <a:latin typeface="+mn-lt"/>
              <a:ea typeface="+mn-ea"/>
              <a:cs typeface="+mn-cs"/>
            </a:rPr>
            <a:t>. While both standard deviations are higher than their respective average monthly returns (negative values), BlackRock's standard deviation is lower than Blackstone's. This suggests that BlackRock's monthly returns were less volatile (more clustered around the average) compared to Blackstone's returns over the observed period.</a:t>
          </a:r>
        </a:p>
        <a:p>
          <a:r>
            <a:rPr lang="en-US"/>
            <a:t/>
          </a:r>
          <a:br>
            <a:rPr lang="en-US"/>
          </a:br>
          <a:r>
            <a:rPr lang="en-US" sz="1100" b="1" i="0">
              <a:solidFill>
                <a:schemeClr val="dk1"/>
              </a:solidFill>
              <a:effectLst/>
              <a:latin typeface="+mn-lt"/>
              <a:ea typeface="+mn-ea"/>
              <a:cs typeface="+mn-cs"/>
            </a:rPr>
            <a:t>Summary:</a:t>
          </a:r>
        </a:p>
        <a:p>
          <a:r>
            <a:rPr lang="en-US" sz="1100" b="0" i="0">
              <a:solidFill>
                <a:schemeClr val="dk1"/>
              </a:solidFill>
              <a:effectLst/>
              <a:latin typeface="+mn-lt"/>
              <a:ea typeface="+mn-ea"/>
              <a:cs typeface="+mn-cs"/>
            </a:rPr>
            <a:t>On average, BlackRock lost slightly less than Blackstone each month.</a:t>
          </a:r>
        </a:p>
        <a:p>
          <a:r>
            <a:rPr lang="en-US" sz="1100" b="0" i="0">
              <a:solidFill>
                <a:schemeClr val="dk1"/>
              </a:solidFill>
              <a:effectLst/>
              <a:latin typeface="+mn-lt"/>
              <a:ea typeface="+mn-ea"/>
              <a:cs typeface="+mn-cs"/>
            </a:rPr>
            <a:t>BlackRock's stock price movements were marginally less volatile (more stable) compared to Blackstone's stock price movements over the observed period.</a:t>
          </a:r>
        </a:p>
        <a:p>
          <a:r>
            <a:rPr lang="en-US" sz="1100" b="0" i="0">
              <a:solidFill>
                <a:schemeClr val="dk1"/>
              </a:solidFill>
              <a:effectLst/>
              <a:latin typeface="+mn-lt"/>
              <a:ea typeface="+mn-ea"/>
              <a:cs typeface="+mn-cs"/>
            </a:rPr>
            <a:t>.</a:t>
          </a:r>
        </a:p>
        <a:p>
          <a:endParaRPr lang="en-US" sz="1100" i="1" u="sng"/>
        </a:p>
        <a:p>
          <a:r>
            <a:rPr lang="en-US" sz="1100" b="1" i="1" u="sng"/>
            <a:t>Beta</a:t>
          </a:r>
        </a:p>
        <a:p>
          <a:r>
            <a:rPr lang="en-US" sz="1100" b="0" i="0">
              <a:solidFill>
                <a:schemeClr val="dk1"/>
              </a:solidFill>
              <a:effectLst/>
              <a:latin typeface="+mn-lt"/>
              <a:ea typeface="+mn-ea"/>
              <a:cs typeface="+mn-cs"/>
            </a:rPr>
            <a:t>BlackRock </a:t>
          </a:r>
          <a:r>
            <a:rPr lang="en-US" sz="1100" b="1" i="0">
              <a:solidFill>
                <a:schemeClr val="dk1"/>
              </a:solidFill>
              <a:effectLst/>
              <a:latin typeface="+mn-lt"/>
              <a:ea typeface="+mn-ea"/>
              <a:cs typeface="+mn-cs"/>
            </a:rPr>
            <a:t>(beta of 1.34): </a:t>
          </a:r>
          <a:r>
            <a:rPr lang="en-US" sz="1100" b="0" i="0">
              <a:solidFill>
                <a:schemeClr val="dk1"/>
              </a:solidFill>
              <a:effectLst/>
              <a:latin typeface="+mn-lt"/>
              <a:ea typeface="+mn-ea"/>
              <a:cs typeface="+mn-cs"/>
            </a:rPr>
            <a:t>BlackRock's stock price is expected to be more volatile than the overall market. Historically, when the market moves up or down, BlackRock's stock price has tended to move in the same direction but with larger swings.</a:t>
          </a:r>
        </a:p>
        <a:p>
          <a:r>
            <a:rPr lang="en-US" sz="1100" b="0" i="0">
              <a:solidFill>
                <a:schemeClr val="dk1"/>
              </a:solidFill>
              <a:effectLst/>
              <a:latin typeface="+mn-lt"/>
              <a:ea typeface="+mn-ea"/>
              <a:cs typeface="+mn-cs"/>
            </a:rPr>
            <a:t>Blackstone </a:t>
          </a:r>
          <a:r>
            <a:rPr lang="en-US" sz="1100" b="1" i="0">
              <a:solidFill>
                <a:schemeClr val="dk1"/>
              </a:solidFill>
              <a:effectLst/>
              <a:latin typeface="+mn-lt"/>
              <a:ea typeface="+mn-ea"/>
              <a:cs typeface="+mn-cs"/>
            </a:rPr>
            <a:t>(beta of 1.52): </a:t>
          </a:r>
          <a:r>
            <a:rPr lang="en-US" sz="1100" b="0" i="0">
              <a:solidFill>
                <a:schemeClr val="dk1"/>
              </a:solidFill>
              <a:effectLst/>
              <a:latin typeface="+mn-lt"/>
              <a:ea typeface="+mn-ea"/>
              <a:cs typeface="+mn-cs"/>
            </a:rPr>
            <a:t>Blackstone's stock is even more sensitive to market movements than BlackRock. Its price can be expected to be more volatile, potentially experiencing larger increases during market upswings and steeper declines during market downturns.</a:t>
          </a:r>
          <a:endParaRPr lang="en-US" sz="1100" i="1" u="sng"/>
        </a:p>
        <a:p>
          <a:endParaRPr lang="en-US" sz="1100" i="1" u="sng"/>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15"/>
  <sheetViews>
    <sheetView topLeftCell="A63" workbookViewId="0">
      <selection activeCell="A95" sqref="A95"/>
    </sheetView>
  </sheetViews>
  <sheetFormatPr defaultRowHeight="13.2" x14ac:dyDescent="0.25"/>
  <cols>
    <col min="1" max="1" width="40.6640625" customWidth="1"/>
    <col min="2" max="2" width="14.44140625" customWidth="1"/>
    <col min="3" max="3" width="15.33203125" customWidth="1"/>
    <col min="4" max="5" width="14.44140625" customWidth="1"/>
    <col min="8" max="8" width="70.109375" bestFit="1" customWidth="1"/>
    <col min="9" max="9" width="17.44140625" bestFit="1" customWidth="1"/>
    <col min="10" max="12" width="17.77734375" bestFit="1" customWidth="1"/>
  </cols>
  <sheetData>
    <row r="1" spans="1:12" ht="15.6" x14ac:dyDescent="0.3">
      <c r="A1" s="2" t="s">
        <v>60</v>
      </c>
      <c r="H1" s="2" t="s">
        <v>78</v>
      </c>
    </row>
    <row r="3" spans="1:12" ht="15.6" x14ac:dyDescent="0.3">
      <c r="A3" s="2" t="s">
        <v>58</v>
      </c>
      <c r="H3" s="2" t="s">
        <v>58</v>
      </c>
    </row>
    <row r="4" spans="1:12" ht="12.75" customHeight="1" x14ac:dyDescent="0.3">
      <c r="A4" s="2"/>
      <c r="B4" s="16" t="s">
        <v>22</v>
      </c>
      <c r="C4" s="17"/>
      <c r="D4" s="17"/>
      <c r="E4" s="18"/>
      <c r="H4" s="2"/>
      <c r="I4" s="16" t="s">
        <v>22</v>
      </c>
      <c r="J4" s="17"/>
      <c r="K4" s="17"/>
      <c r="L4" s="18"/>
    </row>
    <row r="5" spans="1:12" ht="12.75" customHeight="1" thickBot="1" x14ac:dyDescent="0.35">
      <c r="A5" s="2"/>
      <c r="B5" s="21">
        <v>2020</v>
      </c>
      <c r="C5" s="21">
        <v>2021</v>
      </c>
      <c r="D5" s="21">
        <v>2022</v>
      </c>
      <c r="E5" s="21">
        <v>2023</v>
      </c>
      <c r="H5" s="2"/>
      <c r="I5" s="21">
        <v>2020</v>
      </c>
      <c r="J5" s="21">
        <v>2021</v>
      </c>
      <c r="K5" s="21">
        <v>2022</v>
      </c>
      <c r="L5" s="21">
        <v>2023</v>
      </c>
    </row>
    <row r="6" spans="1:12" x14ac:dyDescent="0.25">
      <c r="A6" t="s">
        <v>0</v>
      </c>
      <c r="B6" s="22">
        <v>17859000</v>
      </c>
      <c r="C6" s="9">
        <v>17873000</v>
      </c>
      <c r="D6" s="9">
        <v>19374000</v>
      </c>
      <c r="E6" s="9">
        <v>16205000</v>
      </c>
      <c r="H6" t="s">
        <v>0</v>
      </c>
      <c r="I6" s="34">
        <v>6101927</v>
      </c>
      <c r="J6" s="35">
        <v>22577148</v>
      </c>
      <c r="K6" s="35">
        <v>8517673</v>
      </c>
      <c r="L6" s="35">
        <v>8022841</v>
      </c>
    </row>
    <row r="7" spans="1:12" x14ac:dyDescent="0.25">
      <c r="A7" t="s">
        <v>4</v>
      </c>
      <c r="B7" s="9">
        <v>9161000</v>
      </c>
      <c r="C7" s="9">
        <v>9086000</v>
      </c>
      <c r="D7" s="9">
        <v>9556000</v>
      </c>
      <c r="E7" s="9">
        <v>7939000</v>
      </c>
      <c r="H7" t="s">
        <v>4</v>
      </c>
      <c r="I7" s="9">
        <v>2588758</v>
      </c>
      <c r="J7" s="9">
        <v>8350126</v>
      </c>
      <c r="K7" s="9">
        <v>3532454</v>
      </c>
      <c r="L7" s="9">
        <v>3312970</v>
      </c>
    </row>
    <row r="8" spans="1:12" x14ac:dyDescent="0.25">
      <c r="A8" t="s">
        <v>6</v>
      </c>
      <c r="B8" s="9">
        <f>B6-B7</f>
        <v>8698000</v>
      </c>
      <c r="C8" s="9">
        <f>C6-C7</f>
        <v>8787000</v>
      </c>
      <c r="D8" s="9">
        <f>D6-D7</f>
        <v>9818000</v>
      </c>
      <c r="E8" s="9">
        <f>E6-E7</f>
        <v>8266000</v>
      </c>
      <c r="H8" t="s">
        <v>6</v>
      </c>
      <c r="I8" s="9">
        <f>I6-I7</f>
        <v>3513169</v>
      </c>
      <c r="J8" s="9">
        <f>J6-J7</f>
        <v>14227022</v>
      </c>
      <c r="K8" s="9">
        <f>K6-K7</f>
        <v>4985219</v>
      </c>
      <c r="L8" s="9">
        <f>L6-L7</f>
        <v>4709871</v>
      </c>
    </row>
    <row r="9" spans="1:12" x14ac:dyDescent="0.25">
      <c r="B9" s="10"/>
      <c r="C9" s="10"/>
      <c r="D9" s="10"/>
      <c r="E9" s="10"/>
      <c r="I9" s="10"/>
      <c r="J9" s="10"/>
      <c r="K9" s="10"/>
      <c r="L9" s="10"/>
    </row>
    <row r="10" spans="1:12" x14ac:dyDescent="0.25">
      <c r="A10" t="s">
        <v>1</v>
      </c>
      <c r="B10" s="11">
        <v>2214000</v>
      </c>
      <c r="C10" s="11">
        <v>2147000</v>
      </c>
      <c r="D10" s="11">
        <v>2221000</v>
      </c>
      <c r="E10" s="11">
        <v>2465000</v>
      </c>
      <c r="H10" t="s">
        <v>1</v>
      </c>
      <c r="I10" s="11">
        <v>711782</v>
      </c>
      <c r="J10" s="11">
        <v>917847</v>
      </c>
      <c r="K10" s="11">
        <v>1092671</v>
      </c>
      <c r="L10" s="11">
        <v>1117305</v>
      </c>
    </row>
    <row r="11" spans="1:12" x14ac:dyDescent="0.25">
      <c r="A11" t="s">
        <v>2</v>
      </c>
      <c r="B11" s="11">
        <v>151000</v>
      </c>
      <c r="C11" s="11">
        <v>151000</v>
      </c>
      <c r="D11" s="11">
        <v>147000</v>
      </c>
      <c r="E11" s="11">
        <v>106000</v>
      </c>
      <c r="H11" t="s">
        <v>2</v>
      </c>
      <c r="I11" s="36">
        <v>151000</v>
      </c>
      <c r="J11" s="36">
        <v>151000</v>
      </c>
      <c r="K11" s="36">
        <v>147000</v>
      </c>
      <c r="L11" s="36">
        <v>106000</v>
      </c>
    </row>
    <row r="12" spans="1:12" x14ac:dyDescent="0.25">
      <c r="A12" s="23" t="s">
        <v>59</v>
      </c>
      <c r="B12" s="11">
        <v>181000</v>
      </c>
      <c r="C12" s="11">
        <v>-60000</v>
      </c>
      <c r="D12" s="12">
        <v>-118000</v>
      </c>
      <c r="E12" s="11">
        <v>-143000</v>
      </c>
      <c r="H12" s="23" t="s">
        <v>79</v>
      </c>
      <c r="I12" s="11">
        <v>30542</v>
      </c>
      <c r="J12" s="11">
        <v>461624</v>
      </c>
      <c r="K12" s="12">
        <v>-105142</v>
      </c>
      <c r="L12" s="11">
        <v>-56801</v>
      </c>
    </row>
    <row r="13" spans="1:12" x14ac:dyDescent="0.25">
      <c r="A13" t="s">
        <v>3</v>
      </c>
      <c r="B13" s="11">
        <v>641000</v>
      </c>
      <c r="C13" s="11">
        <v>-139000</v>
      </c>
      <c r="D13" s="12">
        <v>841000</v>
      </c>
      <c r="E13" s="11">
        <v>972000</v>
      </c>
      <c r="H13" t="s">
        <v>3</v>
      </c>
      <c r="I13" s="36">
        <v>641000</v>
      </c>
      <c r="J13" s="36">
        <v>-139000</v>
      </c>
      <c r="K13" s="37">
        <v>841000</v>
      </c>
      <c r="L13" s="36">
        <v>972000</v>
      </c>
    </row>
    <row r="14" spans="1:12" x14ac:dyDescent="0.25">
      <c r="A14" t="s">
        <v>18</v>
      </c>
      <c r="B14" s="11">
        <f>B8-SUM(B10:B11)+SUM(B12:B13)</f>
        <v>7155000</v>
      </c>
      <c r="C14" s="11">
        <f t="array" ref="C14:E14">E8-SUM(E10:E11)+SUM(E12:E13)</f>
        <v>6524000</v>
      </c>
      <c r="D14" s="11">
        <v>6524000</v>
      </c>
      <c r="E14" s="11">
        <v>6524000</v>
      </c>
      <c r="H14" t="s">
        <v>18</v>
      </c>
      <c r="I14" s="11">
        <f>I8-SUM(I10:I11)+SUM(I12:I13)</f>
        <v>3321929</v>
      </c>
      <c r="J14" s="11">
        <f t="array" ref="J14:L14">L8-SUM(L10:L11)+SUM(L12:L13)</f>
        <v>4401765</v>
      </c>
      <c r="K14" s="11">
        <v>4401765</v>
      </c>
      <c r="L14" s="11">
        <v>4401765</v>
      </c>
    </row>
    <row r="15" spans="1:12" x14ac:dyDescent="0.25">
      <c r="B15" s="10"/>
      <c r="C15" s="10"/>
      <c r="D15" s="10"/>
      <c r="E15" s="10"/>
      <c r="I15" s="10"/>
      <c r="J15" s="10"/>
      <c r="K15" s="10"/>
      <c r="L15" s="10"/>
    </row>
    <row r="16" spans="1:12" x14ac:dyDescent="0.25">
      <c r="A16" t="s">
        <v>19</v>
      </c>
      <c r="B16" s="12">
        <v>473000</v>
      </c>
      <c r="C16" s="12">
        <v>152000</v>
      </c>
      <c r="D16" s="12">
        <v>87000</v>
      </c>
      <c r="E16" s="12">
        <v>62000</v>
      </c>
      <c r="H16" t="s">
        <v>19</v>
      </c>
      <c r="I16" s="12">
        <v>473000</v>
      </c>
      <c r="J16" s="12">
        <v>152000</v>
      </c>
      <c r="K16" s="12">
        <v>87000</v>
      </c>
      <c r="L16" s="12">
        <v>62000</v>
      </c>
    </row>
    <row r="17" spans="1:12" x14ac:dyDescent="0.25">
      <c r="A17" t="s">
        <v>5</v>
      </c>
      <c r="B17" s="11">
        <v>292000</v>
      </c>
      <c r="C17" s="11">
        <v>212000</v>
      </c>
      <c r="D17" s="11">
        <v>205000</v>
      </c>
      <c r="E17" s="11">
        <v>205000</v>
      </c>
      <c r="G17" s="10"/>
      <c r="H17" t="s">
        <v>5</v>
      </c>
      <c r="I17" s="11">
        <v>166162</v>
      </c>
      <c r="J17" s="11">
        <v>198268</v>
      </c>
      <c r="K17" s="11">
        <v>317225</v>
      </c>
      <c r="L17" s="11">
        <v>431868</v>
      </c>
    </row>
    <row r="18" spans="1:12" x14ac:dyDescent="0.25">
      <c r="A18" t="s">
        <v>51</v>
      </c>
      <c r="B18" s="11">
        <f>B14+(B16-B17)</f>
        <v>7336000</v>
      </c>
      <c r="C18" s="11">
        <f>C14-SUM(C16:C17)</f>
        <v>6160000</v>
      </c>
      <c r="D18" s="11">
        <f>D14-SUM(D16:D17)</f>
        <v>6232000</v>
      </c>
      <c r="E18" s="11">
        <f>E14-SUM(E16:E17)</f>
        <v>6257000</v>
      </c>
      <c r="G18" s="6"/>
      <c r="H18" t="s">
        <v>51</v>
      </c>
      <c r="I18" s="11">
        <f>I14+(I16-I17)</f>
        <v>3628767</v>
      </c>
      <c r="J18" s="11">
        <f>J14-SUM(J16:J17)</f>
        <v>4051497</v>
      </c>
      <c r="K18" s="11">
        <f>K14-SUM(K16:K17)</f>
        <v>3997540</v>
      </c>
      <c r="L18" s="11">
        <f>L14-SUM(L16:L17)</f>
        <v>3907897</v>
      </c>
    </row>
    <row r="19" spans="1:12" x14ac:dyDescent="0.25">
      <c r="B19" s="10"/>
      <c r="C19" s="10"/>
      <c r="D19" s="10"/>
      <c r="E19" s="10"/>
      <c r="I19" s="10"/>
      <c r="J19" s="10"/>
      <c r="K19" s="10"/>
      <c r="L19" s="10"/>
    </row>
    <row r="20" spans="1:12" x14ac:dyDescent="0.25">
      <c r="A20" t="s">
        <v>7</v>
      </c>
      <c r="B20" s="11">
        <v>1479000</v>
      </c>
      <c r="C20" s="11">
        <v>1296000</v>
      </c>
      <c r="D20" s="11">
        <v>1968000</v>
      </c>
      <c r="E20" s="11">
        <v>1238000</v>
      </c>
      <c r="H20" t="s">
        <v>7</v>
      </c>
      <c r="I20" s="11">
        <v>356014</v>
      </c>
      <c r="J20" s="11">
        <v>1184401</v>
      </c>
      <c r="K20" s="11">
        <v>472880</v>
      </c>
      <c r="L20" s="11">
        <v>513461</v>
      </c>
    </row>
    <row r="21" spans="1:12" ht="14.4" x14ac:dyDescent="0.3">
      <c r="A21" s="24" t="s">
        <v>15</v>
      </c>
      <c r="B21" s="25">
        <f>B18-B20</f>
        <v>5857000</v>
      </c>
      <c r="C21" s="25">
        <f>C18-C20</f>
        <v>4864000</v>
      </c>
      <c r="D21" s="25">
        <f>D18-D20</f>
        <v>4264000</v>
      </c>
      <c r="E21" s="25">
        <f>E18-E20</f>
        <v>5019000</v>
      </c>
      <c r="H21" s="24" t="s">
        <v>15</v>
      </c>
      <c r="I21" s="25">
        <f>I18-I20</f>
        <v>3272753</v>
      </c>
      <c r="J21" s="25">
        <f>J18-J20</f>
        <v>2867096</v>
      </c>
      <c r="K21" s="25">
        <f>K18-K20</f>
        <v>3524660</v>
      </c>
      <c r="L21" s="25">
        <f>L18-L20</f>
        <v>3394436</v>
      </c>
    </row>
    <row r="23" spans="1:12" x14ac:dyDescent="0.25">
      <c r="B23" s="8"/>
      <c r="C23" s="8"/>
      <c r="D23" s="8"/>
      <c r="E23" s="8"/>
      <c r="I23" s="8"/>
      <c r="J23" s="8"/>
      <c r="K23" s="8"/>
      <c r="L23" s="8"/>
    </row>
    <row r="24" spans="1:12" x14ac:dyDescent="0.25">
      <c r="B24" s="8"/>
      <c r="C24" s="8"/>
      <c r="D24" s="8"/>
      <c r="E24" s="8"/>
      <c r="I24" s="8"/>
      <c r="J24" s="8"/>
      <c r="K24" s="8"/>
      <c r="L24" s="8"/>
    </row>
    <row r="26" spans="1:12" ht="15.6" x14ac:dyDescent="0.3">
      <c r="A26" s="2" t="s">
        <v>21</v>
      </c>
      <c r="H26" s="2" t="s">
        <v>21</v>
      </c>
    </row>
    <row r="27" spans="1:12" x14ac:dyDescent="0.25">
      <c r="A27" s="1" t="s">
        <v>8</v>
      </c>
      <c r="H27" s="1" t="s">
        <v>8</v>
      </c>
    </row>
    <row r="28" spans="1:12" x14ac:dyDescent="0.25">
      <c r="A28" t="s">
        <v>56</v>
      </c>
      <c r="B28" s="11">
        <v>10607000</v>
      </c>
      <c r="C28" s="11">
        <v>8747000</v>
      </c>
      <c r="D28" s="11">
        <v>9323000</v>
      </c>
      <c r="E28" s="11">
        <v>8664000</v>
      </c>
      <c r="H28" t="s">
        <v>56</v>
      </c>
      <c r="I28" s="11">
        <v>2955866</v>
      </c>
      <c r="J28" s="11">
        <v>4252003</v>
      </c>
      <c r="K28" s="11">
        <v>2119738</v>
      </c>
      <c r="L28" s="11">
        <v>1999484</v>
      </c>
    </row>
    <row r="29" spans="1:12" x14ac:dyDescent="0.25">
      <c r="A29" t="s">
        <v>55</v>
      </c>
      <c r="B29" s="11">
        <v>3916000</v>
      </c>
      <c r="C29" s="11">
        <v>3264000</v>
      </c>
      <c r="D29" s="11">
        <v>3789000</v>
      </c>
      <c r="E29" s="11">
        <v>3535000</v>
      </c>
      <c r="H29" t="s">
        <v>55</v>
      </c>
      <c r="I29" s="11">
        <v>4659886</v>
      </c>
      <c r="J29" s="11">
        <v>4609611</v>
      </c>
      <c r="K29" s="11">
        <v>5293483</v>
      </c>
      <c r="L29" s="11">
        <v>4087673</v>
      </c>
    </row>
    <row r="30" spans="1:12" x14ac:dyDescent="0.25">
      <c r="A30" s="23" t="s">
        <v>61</v>
      </c>
      <c r="B30" s="11">
        <v>4650000</v>
      </c>
      <c r="C30" s="11">
        <v>5856000</v>
      </c>
      <c r="D30" s="11">
        <v>7081000</v>
      </c>
      <c r="E30" s="11">
        <v>16507000</v>
      </c>
      <c r="H30" s="23" t="s">
        <v>61</v>
      </c>
      <c r="I30" s="11">
        <v>316197</v>
      </c>
      <c r="J30" s="11">
        <v>241712</v>
      </c>
      <c r="K30" s="11">
        <v>79994</v>
      </c>
      <c r="L30" s="11">
        <v>64972</v>
      </c>
    </row>
    <row r="31" spans="1:12" x14ac:dyDescent="0.25">
      <c r="A31" s="23" t="s">
        <v>62</v>
      </c>
      <c r="B31" s="11">
        <f>SUM(B28:B30)</f>
        <v>19173000</v>
      </c>
      <c r="C31" s="11">
        <f>SUM(C28:C30)</f>
        <v>17867000</v>
      </c>
      <c r="D31" s="11">
        <f>SUM(D28:D30)</f>
        <v>20193000</v>
      </c>
      <c r="E31" s="11">
        <f>SUM(E28:E30)</f>
        <v>28706000</v>
      </c>
      <c r="H31" s="23" t="s">
        <v>62</v>
      </c>
      <c r="I31" s="11">
        <f>SUM(I28:I30)</f>
        <v>7931949</v>
      </c>
      <c r="J31" s="11">
        <f>SUM(J28:J30)</f>
        <v>9103326</v>
      </c>
      <c r="K31" s="11">
        <f>SUM(K28:K30)</f>
        <v>7493215</v>
      </c>
      <c r="L31" s="11">
        <f>SUM(L28:L30)</f>
        <v>6152129</v>
      </c>
    </row>
    <row r="32" spans="1:12" x14ac:dyDescent="0.25">
      <c r="B32" s="11"/>
      <c r="C32" s="11"/>
      <c r="D32" s="11"/>
      <c r="E32" s="11"/>
      <c r="I32" s="11"/>
      <c r="J32" s="11"/>
      <c r="K32" s="11"/>
      <c r="L32" s="11"/>
    </row>
    <row r="33" spans="1:12" x14ac:dyDescent="0.25">
      <c r="A33" t="s">
        <v>52</v>
      </c>
      <c r="B33" s="11">
        <v>3972000</v>
      </c>
      <c r="C33" s="11">
        <v>3937000</v>
      </c>
      <c r="D33" s="11">
        <v>3639000</v>
      </c>
      <c r="E33" s="11">
        <v>2428000</v>
      </c>
      <c r="H33" t="s">
        <v>52</v>
      </c>
      <c r="I33" s="11">
        <v>1778662</v>
      </c>
      <c r="J33" s="11">
        <v>1645315</v>
      </c>
      <c r="K33" s="11">
        <v>1312443</v>
      </c>
      <c r="L33" s="11">
        <v>1053018</v>
      </c>
    </row>
    <row r="34" spans="1:12" x14ac:dyDescent="0.25">
      <c r="A34" t="s">
        <v>9</v>
      </c>
      <c r="B34" s="11">
        <v>-1439000</v>
      </c>
      <c r="C34" s="11">
        <v>-1390000</v>
      </c>
      <c r="D34" s="11">
        <v>-1256000</v>
      </c>
      <c r="E34" s="11">
        <v>-1098000</v>
      </c>
      <c r="H34" t="s">
        <v>9</v>
      </c>
      <c r="I34" s="11">
        <v>-394602</v>
      </c>
      <c r="J34" s="11">
        <v>-336621</v>
      </c>
      <c r="K34" s="11">
        <v>-278844</v>
      </c>
      <c r="L34" s="11">
        <v>-294268</v>
      </c>
    </row>
    <row r="35" spans="1:12" x14ac:dyDescent="0.25">
      <c r="A35" t="s">
        <v>10</v>
      </c>
      <c r="B35" s="11">
        <f>B33+B34</f>
        <v>2533000</v>
      </c>
      <c r="C35" s="11">
        <f>C33+C34</f>
        <v>2547000</v>
      </c>
      <c r="D35" s="11">
        <f>D33+D34</f>
        <v>2383000</v>
      </c>
      <c r="E35" s="11">
        <f>E33+E34</f>
        <v>1330000</v>
      </c>
      <c r="F35" s="11"/>
      <c r="H35" t="s">
        <v>10</v>
      </c>
      <c r="I35" s="11">
        <f>I33+I34</f>
        <v>1384060</v>
      </c>
      <c r="J35" s="11">
        <f>J33+J34</f>
        <v>1308694</v>
      </c>
      <c r="K35" s="11">
        <f>K33+K34</f>
        <v>1033599</v>
      </c>
      <c r="L35" s="11">
        <f>L33+L34</f>
        <v>758750</v>
      </c>
    </row>
    <row r="36" spans="1:12" x14ac:dyDescent="0.25">
      <c r="B36" s="11"/>
      <c r="C36" s="11"/>
      <c r="D36" s="11"/>
      <c r="E36" s="11"/>
      <c r="F36" s="11"/>
      <c r="I36" s="11"/>
      <c r="J36" s="11"/>
      <c r="K36" s="11"/>
      <c r="L36" s="11"/>
    </row>
    <row r="37" spans="1:12" x14ac:dyDescent="0.25">
      <c r="A37" s="23" t="s">
        <v>64</v>
      </c>
      <c r="B37" s="11">
        <f>SUM(B38:B39)</f>
        <v>33782000</v>
      </c>
      <c r="C37" s="11">
        <f>SUM(C38:C39)</f>
        <v>33643000</v>
      </c>
      <c r="D37" s="11">
        <f>SUM(D38:D39)</f>
        <v>33804000</v>
      </c>
      <c r="E37" s="11">
        <f>SUM(E38:E39)</f>
        <v>32814000</v>
      </c>
      <c r="F37" s="11"/>
      <c r="H37" s="23" t="s">
        <v>64</v>
      </c>
      <c r="I37" s="11">
        <f>SUM(I38:I39)</f>
        <v>2091410</v>
      </c>
      <c r="J37" s="11">
        <f>SUM(J38:J39)</f>
        <v>2107489</v>
      </c>
      <c r="K37" s="11">
        <f>SUM(K38:K39)</f>
        <v>2174586</v>
      </c>
      <c r="L37" s="11">
        <f>SUM(L38:L39)</f>
        <v>2249440</v>
      </c>
    </row>
    <row r="38" spans="1:12" x14ac:dyDescent="0.25">
      <c r="A38" s="23" t="s">
        <v>63</v>
      </c>
      <c r="B38" s="11">
        <v>15524000</v>
      </c>
      <c r="C38" s="11">
        <v>15341000</v>
      </c>
      <c r="D38" s="11">
        <v>15351000</v>
      </c>
      <c r="E38" s="11">
        <v>14551000</v>
      </c>
      <c r="F38" s="11"/>
      <c r="H38" s="23" t="s">
        <v>63</v>
      </c>
      <c r="I38" s="11">
        <v>1890202</v>
      </c>
      <c r="J38" s="11">
        <v>1890202</v>
      </c>
      <c r="K38" s="11">
        <v>1890202</v>
      </c>
      <c r="L38" s="11">
        <v>1901485</v>
      </c>
    </row>
    <row r="39" spans="1:12" x14ac:dyDescent="0.25">
      <c r="A39" t="s">
        <v>65</v>
      </c>
      <c r="B39" s="11">
        <v>18258000</v>
      </c>
      <c r="C39" s="11">
        <v>18302000</v>
      </c>
      <c r="D39" s="11">
        <v>18453000</v>
      </c>
      <c r="E39" s="11">
        <v>18263000</v>
      </c>
      <c r="H39" t="s">
        <v>65</v>
      </c>
      <c r="I39" s="11">
        <v>201208</v>
      </c>
      <c r="J39" s="11">
        <v>217287</v>
      </c>
      <c r="K39" s="11">
        <v>284384</v>
      </c>
      <c r="L39" s="11">
        <v>347955</v>
      </c>
    </row>
    <row r="40" spans="1:12" x14ac:dyDescent="0.25">
      <c r="B40" s="11"/>
      <c r="C40" s="11"/>
      <c r="D40" s="11"/>
      <c r="E40" s="11"/>
      <c r="I40" s="11"/>
      <c r="J40" s="11"/>
      <c r="K40" s="11"/>
      <c r="L40" s="11"/>
    </row>
    <row r="41" spans="1:12" x14ac:dyDescent="0.25">
      <c r="A41" s="23" t="s">
        <v>66</v>
      </c>
      <c r="B41" s="11">
        <v>7777000</v>
      </c>
      <c r="C41" s="11">
        <v>6044000</v>
      </c>
      <c r="D41" s="11">
        <v>7262000</v>
      </c>
      <c r="E41" s="11">
        <v>6919000</v>
      </c>
      <c r="H41" s="23" t="s">
        <v>66</v>
      </c>
      <c r="I41" s="11">
        <v>16699630</v>
      </c>
      <c r="J41" s="11">
        <v>17891103</v>
      </c>
      <c r="K41" s="11">
        <v>28665043</v>
      </c>
      <c r="L41" s="11">
        <v>15617142</v>
      </c>
    </row>
    <row r="42" spans="1:12" x14ac:dyDescent="0.25">
      <c r="A42" s="23"/>
      <c r="B42" s="11"/>
      <c r="C42" s="11"/>
      <c r="D42" s="11"/>
      <c r="E42" s="11"/>
      <c r="H42" s="23" t="s">
        <v>81</v>
      </c>
      <c r="I42" s="11">
        <v>207886</v>
      </c>
      <c r="J42" s="11">
        <v>165079</v>
      </c>
      <c r="K42" s="11">
        <v>92359</v>
      </c>
      <c r="L42" s="11">
        <v>105248</v>
      </c>
    </row>
    <row r="43" spans="1:12" x14ac:dyDescent="0.25">
      <c r="A43" s="23"/>
      <c r="B43" s="11"/>
      <c r="C43" s="11"/>
      <c r="D43" s="11"/>
      <c r="E43" s="11"/>
      <c r="H43" s="23" t="s">
        <v>80</v>
      </c>
      <c r="I43" s="11">
        <v>190079</v>
      </c>
      <c r="J43" s="11">
        <v>277603</v>
      </c>
      <c r="K43" s="11">
        <v>145401</v>
      </c>
      <c r="L43" s="11">
        <v>126022</v>
      </c>
    </row>
    <row r="44" spans="1:12" x14ac:dyDescent="0.25">
      <c r="A44" s="23" t="s">
        <v>67</v>
      </c>
      <c r="B44" s="11">
        <v>59946000</v>
      </c>
      <c r="C44" s="11">
        <v>57527000</v>
      </c>
      <c r="D44" s="11">
        <v>89006000</v>
      </c>
      <c r="E44" s="11">
        <v>107213000</v>
      </c>
      <c r="H44" s="23" t="s">
        <v>67</v>
      </c>
      <c r="I44" s="11">
        <v>23319</v>
      </c>
      <c r="J44" s="11">
        <v>20989</v>
      </c>
      <c r="K44" s="11">
        <v>10568</v>
      </c>
      <c r="L44" s="11">
        <v>17945</v>
      </c>
    </row>
    <row r="45" spans="1:12" x14ac:dyDescent="0.25">
      <c r="A45" s="23" t="s">
        <v>68</v>
      </c>
      <c r="B45" s="11">
        <f>B35+B37+B41+B44</f>
        <v>104038000</v>
      </c>
      <c r="C45" s="11">
        <f>C35+C37+C41+C44</f>
        <v>99761000</v>
      </c>
      <c r="D45" s="11">
        <f>D35+D37+D41+D44</f>
        <v>132455000</v>
      </c>
      <c r="E45" s="11">
        <f>E35+E37+E41+E44</f>
        <v>148276000</v>
      </c>
      <c r="H45" s="23" t="s">
        <v>68</v>
      </c>
      <c r="I45" s="11">
        <f>I35+I37+I41+I42+I43+I44+9919390</f>
        <v>30515774</v>
      </c>
      <c r="J45" s="11">
        <f t="shared" ref="J45:L45" si="0">J35+J37+J41+J42+J43+J44+9919390</f>
        <v>31690347</v>
      </c>
      <c r="K45" s="11">
        <f t="shared" si="0"/>
        <v>42040946</v>
      </c>
      <c r="L45" s="11">
        <f t="shared" si="0"/>
        <v>28793937</v>
      </c>
    </row>
    <row r="46" spans="1:12" x14ac:dyDescent="0.25">
      <c r="B46" s="11"/>
      <c r="C46" s="11"/>
      <c r="D46" s="11"/>
      <c r="E46" s="11"/>
      <c r="I46" s="11"/>
      <c r="J46" s="11"/>
      <c r="K46" s="11"/>
      <c r="L46" s="11"/>
    </row>
    <row r="47" spans="1:12" x14ac:dyDescent="0.25">
      <c r="A47" s="1" t="s">
        <v>11</v>
      </c>
      <c r="B47" s="13">
        <f>B45+B31</f>
        <v>123211000</v>
      </c>
      <c r="C47" s="13">
        <f>C45+C31</f>
        <v>117628000</v>
      </c>
      <c r="D47" s="13">
        <f>D45+D31</f>
        <v>152648000</v>
      </c>
      <c r="E47" s="13">
        <f>E45+E31</f>
        <v>176982000</v>
      </c>
      <c r="H47" s="1" t="s">
        <v>11</v>
      </c>
      <c r="I47" s="13">
        <f>I45+I31</f>
        <v>38447723</v>
      </c>
      <c r="J47" s="13">
        <f>J45+J31</f>
        <v>40793673</v>
      </c>
      <c r="K47" s="13">
        <f>K45+K31</f>
        <v>49534161</v>
      </c>
      <c r="L47" s="13">
        <f>L45+L31</f>
        <v>34946066</v>
      </c>
    </row>
    <row r="48" spans="1:12" x14ac:dyDescent="0.25">
      <c r="B48" s="11"/>
      <c r="C48" s="11"/>
      <c r="D48" s="11"/>
      <c r="E48" s="11"/>
      <c r="I48" s="11"/>
      <c r="J48" s="11"/>
      <c r="K48" s="11"/>
      <c r="L48" s="11"/>
    </row>
    <row r="49" spans="1:12" x14ac:dyDescent="0.25">
      <c r="A49" s="1" t="s">
        <v>20</v>
      </c>
      <c r="B49" s="11"/>
      <c r="C49" s="11"/>
      <c r="D49" s="11"/>
      <c r="E49" s="11"/>
      <c r="H49" s="1" t="s">
        <v>20</v>
      </c>
      <c r="I49" s="11"/>
      <c r="J49" s="11"/>
      <c r="K49" s="11"/>
      <c r="L49" s="11"/>
    </row>
    <row r="50" spans="1:12" x14ac:dyDescent="0.25">
      <c r="A50" s="3" t="s">
        <v>12</v>
      </c>
      <c r="B50" s="11">
        <v>1240000</v>
      </c>
      <c r="C50" s="11">
        <v>1294000</v>
      </c>
      <c r="D50" s="11">
        <v>1397000</v>
      </c>
      <c r="E50" s="11">
        <v>1028000</v>
      </c>
      <c r="H50" s="3" t="s">
        <v>12</v>
      </c>
      <c r="I50" s="11">
        <v>2277258</v>
      </c>
      <c r="J50" s="11">
        <v>1251840</v>
      </c>
      <c r="K50" s="11">
        <v>2843267</v>
      </c>
      <c r="L50" s="11">
        <v>1852145</v>
      </c>
    </row>
    <row r="51" spans="1:12" x14ac:dyDescent="0.25">
      <c r="B51" s="11"/>
      <c r="C51" s="11"/>
      <c r="D51" s="11"/>
      <c r="E51" s="11"/>
      <c r="I51" s="11"/>
      <c r="J51" s="11"/>
      <c r="K51" s="11"/>
      <c r="L51" s="11"/>
    </row>
    <row r="52" spans="1:12" x14ac:dyDescent="0.25">
      <c r="A52" t="s">
        <v>13</v>
      </c>
      <c r="B52" s="11">
        <v>7918000</v>
      </c>
      <c r="C52" s="11">
        <v>6654000</v>
      </c>
      <c r="D52" s="11">
        <v>7446000</v>
      </c>
      <c r="E52" s="11">
        <v>7264000</v>
      </c>
      <c r="H52" t="s">
        <v>13</v>
      </c>
      <c r="I52" s="38">
        <v>11304059</v>
      </c>
      <c r="J52" s="38">
        <v>12349584</v>
      </c>
      <c r="K52" s="11">
        <v>7446000</v>
      </c>
      <c r="L52" s="11">
        <v>7264000</v>
      </c>
    </row>
    <row r="53" spans="1:12" x14ac:dyDescent="0.25">
      <c r="A53" s="23" t="s">
        <v>70</v>
      </c>
      <c r="B53" s="11">
        <v>3506000</v>
      </c>
      <c r="C53" s="11">
        <v>3381000</v>
      </c>
      <c r="D53" s="11">
        <v>2758000</v>
      </c>
      <c r="E53" s="11">
        <v>3673000</v>
      </c>
      <c r="H53" s="23" t="s">
        <v>70</v>
      </c>
      <c r="I53" s="39">
        <v>2393410</v>
      </c>
      <c r="J53" s="39">
        <v>2118481</v>
      </c>
      <c r="K53" s="11">
        <v>2758000</v>
      </c>
      <c r="L53" s="11">
        <v>3673000</v>
      </c>
    </row>
    <row r="54" spans="1:12" x14ac:dyDescent="0.25">
      <c r="A54" s="23" t="s">
        <v>71</v>
      </c>
      <c r="B54" s="11">
        <v>2393000</v>
      </c>
      <c r="C54" s="11">
        <v>2272000</v>
      </c>
      <c r="D54" s="11">
        <v>2951000</v>
      </c>
      <c r="E54" s="11">
        <v>2499000</v>
      </c>
      <c r="H54" s="23" t="s">
        <v>71</v>
      </c>
      <c r="I54" s="39">
        <v>5247766</v>
      </c>
      <c r="J54" s="39">
        <v>6101801</v>
      </c>
      <c r="K54" s="11">
        <v>2951000</v>
      </c>
      <c r="L54" s="11">
        <v>2499000</v>
      </c>
    </row>
    <row r="55" spans="1:12" x14ac:dyDescent="0.25">
      <c r="A55" s="23" t="s">
        <v>69</v>
      </c>
      <c r="B55" s="11">
        <v>1784000</v>
      </c>
      <c r="C55" s="11">
        <v>1835000</v>
      </c>
      <c r="D55" s="11">
        <v>1872000</v>
      </c>
      <c r="E55" s="11">
        <v>755000</v>
      </c>
      <c r="H55" s="23" t="s">
        <v>69</v>
      </c>
      <c r="I55" s="39">
        <v>989823</v>
      </c>
      <c r="J55" s="39">
        <v>1021454</v>
      </c>
      <c r="K55" s="39">
        <v>989823</v>
      </c>
      <c r="L55" s="11">
        <v>755000</v>
      </c>
    </row>
    <row r="56" spans="1:12" x14ac:dyDescent="0.25">
      <c r="A56" s="23" t="s">
        <v>72</v>
      </c>
      <c r="B56" s="11"/>
      <c r="C56" s="11"/>
      <c r="D56" s="11"/>
      <c r="E56" s="11">
        <v>2322000</v>
      </c>
      <c r="H56" s="23" t="s">
        <v>72</v>
      </c>
      <c r="I56" s="11"/>
      <c r="J56" s="11"/>
      <c r="K56" s="11"/>
      <c r="L56" s="11">
        <v>2322000</v>
      </c>
    </row>
    <row r="57" spans="1:12" x14ac:dyDescent="0.25">
      <c r="A57" t="s">
        <v>57</v>
      </c>
      <c r="B57" s="11">
        <v>65130000</v>
      </c>
      <c r="C57" s="11">
        <v>63407000</v>
      </c>
      <c r="D57" s="11">
        <v>97331000</v>
      </c>
      <c r="E57" s="11">
        <v>124107000</v>
      </c>
      <c r="I57" s="11"/>
      <c r="J57" s="11"/>
      <c r="K57" s="11"/>
      <c r="L57" s="11"/>
    </row>
    <row r="58" spans="1:12" x14ac:dyDescent="0.25">
      <c r="A58" s="26" t="s">
        <v>14</v>
      </c>
      <c r="B58" s="27">
        <f>SUM(B50:B57)</f>
        <v>81971000</v>
      </c>
      <c r="C58" s="27">
        <f>SUM(C50:C57)</f>
        <v>78843000</v>
      </c>
      <c r="D58" s="27">
        <f>SUM(D50:D57)</f>
        <v>113755000</v>
      </c>
      <c r="E58" s="27">
        <f>SUM(E50:E57)-E56</f>
        <v>139326000</v>
      </c>
      <c r="G58" s="6"/>
      <c r="H58" s="26" t="s">
        <v>14</v>
      </c>
      <c r="I58" s="27">
        <f>SUM(I50:I57)</f>
        <v>22212316</v>
      </c>
      <c r="J58" s="27">
        <f>SUM(J50:J57)</f>
        <v>22843160</v>
      </c>
      <c r="K58" s="27">
        <f>SUM(K50:K57)</f>
        <v>16988090</v>
      </c>
      <c r="L58" s="27">
        <f>SUM(L50:L57)-L56</f>
        <v>16043145</v>
      </c>
    </row>
    <row r="59" spans="1:12" x14ac:dyDescent="0.25">
      <c r="B59" s="11"/>
      <c r="C59" s="11"/>
      <c r="D59" s="11"/>
      <c r="E59" s="11"/>
      <c r="I59" s="11"/>
      <c r="J59" s="11"/>
      <c r="K59" s="11"/>
      <c r="L59" s="11"/>
    </row>
    <row r="60" spans="1:12" x14ac:dyDescent="0.25">
      <c r="A60" t="s">
        <v>16</v>
      </c>
      <c r="B60" s="11">
        <v>39347000</v>
      </c>
      <c r="C60" s="11">
        <v>37744000</v>
      </c>
      <c r="D60" s="11">
        <v>37693000</v>
      </c>
      <c r="E60" s="11">
        <v>35283000</v>
      </c>
      <c r="H60" t="s">
        <v>16</v>
      </c>
      <c r="I60" s="11">
        <f>I62-I61</f>
        <v>16235407</v>
      </c>
      <c r="J60" s="11">
        <f t="shared" ref="J60:L60" si="1">J62-J61</f>
        <v>16217955</v>
      </c>
      <c r="K60" s="11">
        <f t="shared" si="1"/>
        <v>16235407</v>
      </c>
      <c r="L60" s="11">
        <f t="shared" si="1"/>
        <v>16217955</v>
      </c>
    </row>
    <row r="61" spans="1:12" x14ac:dyDescent="0.25">
      <c r="A61" t="s">
        <v>17</v>
      </c>
      <c r="B61" s="11">
        <f>B62-B60</f>
        <v>1893000</v>
      </c>
      <c r="C61" s="11">
        <f>C62-C60</f>
        <v>1041000</v>
      </c>
      <c r="D61" s="11">
        <f>D62-D60</f>
        <v>1200000</v>
      </c>
      <c r="E61" s="11">
        <f>E62-E60</f>
        <v>2373000</v>
      </c>
      <c r="H61" t="s">
        <v>17</v>
      </c>
      <c r="I61" s="11">
        <v>660734</v>
      </c>
      <c r="J61" s="11">
        <v>1748106</v>
      </c>
      <c r="K61" s="11">
        <v>660734</v>
      </c>
      <c r="L61" s="11">
        <v>1748106</v>
      </c>
    </row>
    <row r="62" spans="1:12" x14ac:dyDescent="0.25">
      <c r="A62" t="s">
        <v>53</v>
      </c>
      <c r="B62" s="11">
        <f>B47-B58</f>
        <v>41240000</v>
      </c>
      <c r="C62" s="11">
        <f>C47-C58</f>
        <v>38785000</v>
      </c>
      <c r="D62" s="11">
        <f>D47-D58</f>
        <v>38893000</v>
      </c>
      <c r="E62" s="11">
        <f>E47-E58</f>
        <v>37656000</v>
      </c>
      <c r="H62" t="s">
        <v>53</v>
      </c>
      <c r="I62" s="40">
        <v>16896141</v>
      </c>
      <c r="J62" s="40">
        <v>17966061</v>
      </c>
      <c r="K62" s="40">
        <v>16896141</v>
      </c>
      <c r="L62" s="40">
        <v>17966061</v>
      </c>
    </row>
    <row r="63" spans="1:12" x14ac:dyDescent="0.25">
      <c r="B63" s="11"/>
      <c r="C63" s="11"/>
      <c r="D63" s="11"/>
      <c r="E63" s="11"/>
      <c r="I63" s="11"/>
      <c r="J63" s="11"/>
      <c r="K63" s="11"/>
      <c r="L63" s="11"/>
    </row>
    <row r="64" spans="1:12" x14ac:dyDescent="0.25">
      <c r="A64" s="1" t="s">
        <v>54</v>
      </c>
      <c r="B64" s="13">
        <f>B58+B62</f>
        <v>123211000</v>
      </c>
      <c r="C64" s="13">
        <f>C58+C62</f>
        <v>117628000</v>
      </c>
      <c r="D64" s="13">
        <f>D58+D62</f>
        <v>152648000</v>
      </c>
      <c r="E64" s="13">
        <f>E58+E62</f>
        <v>176982000</v>
      </c>
      <c r="H64" s="1" t="s">
        <v>54</v>
      </c>
      <c r="I64" s="13">
        <f>I58+I60</f>
        <v>38447723</v>
      </c>
      <c r="J64" s="13">
        <f>J58+J60+1732558</f>
        <v>40793673</v>
      </c>
      <c r="K64" s="13">
        <f>K58+K60+16310664</f>
        <v>49534161</v>
      </c>
      <c r="L64" s="13">
        <f>L58+L60+2684966</f>
        <v>34946066</v>
      </c>
    </row>
    <row r="65" spans="1:12" x14ac:dyDescent="0.25">
      <c r="B65" s="28" t="b">
        <f>B64=B47</f>
        <v>1</v>
      </c>
      <c r="C65" s="28" t="b">
        <f t="shared" ref="C65:E65" si="2">C64=C47</f>
        <v>1</v>
      </c>
      <c r="D65" s="28" t="b">
        <f t="shared" si="2"/>
        <v>1</v>
      </c>
      <c r="E65" s="28" t="b">
        <f t="shared" si="2"/>
        <v>1</v>
      </c>
      <c r="I65" s="28" t="b">
        <f>I64=I47</f>
        <v>1</v>
      </c>
      <c r="J65" s="28" t="b">
        <f t="shared" ref="J65:L65" si="3">J64=J47</f>
        <v>1</v>
      </c>
      <c r="K65" s="28" t="b">
        <f t="shared" si="3"/>
        <v>1</v>
      </c>
      <c r="L65" s="28" t="b">
        <f t="shared" si="3"/>
        <v>1</v>
      </c>
    </row>
    <row r="67" spans="1:12" x14ac:dyDescent="0.25">
      <c r="A67" s="1" t="s">
        <v>35</v>
      </c>
      <c r="H67" s="1" t="s">
        <v>35</v>
      </c>
    </row>
    <row r="68" spans="1:12" x14ac:dyDescent="0.25">
      <c r="A68" s="3" t="s">
        <v>36</v>
      </c>
      <c r="B68" s="14">
        <v>527.35</v>
      </c>
      <c r="C68" s="14">
        <v>701.26</v>
      </c>
      <c r="D68" s="14">
        <v>822.94</v>
      </c>
      <c r="E68" s="14">
        <v>759.21</v>
      </c>
      <c r="H68" s="3" t="s">
        <v>36</v>
      </c>
      <c r="I68" s="14">
        <v>62.9</v>
      </c>
      <c r="J68" s="14">
        <v>116.65</v>
      </c>
      <c r="K68" s="14">
        <v>79.22</v>
      </c>
      <c r="L68" s="14">
        <v>128.27000000000001</v>
      </c>
    </row>
    <row r="69" spans="1:12" x14ac:dyDescent="0.25">
      <c r="A69" s="3" t="s">
        <v>74</v>
      </c>
      <c r="B69" s="19">
        <v>155000</v>
      </c>
      <c r="C69" s="19">
        <v>154000</v>
      </c>
      <c r="D69" s="19">
        <v>152000</v>
      </c>
      <c r="E69" s="19">
        <v>151000</v>
      </c>
      <c r="H69" s="3" t="s">
        <v>74</v>
      </c>
      <c r="I69" s="19">
        <v>70000</v>
      </c>
      <c r="J69" s="19">
        <v>72000</v>
      </c>
      <c r="K69" s="19">
        <v>74000</v>
      </c>
      <c r="L69" s="19">
        <v>75000</v>
      </c>
    </row>
    <row r="71" spans="1:12" ht="16.2" thickBot="1" x14ac:dyDescent="0.35">
      <c r="A71" s="2" t="s">
        <v>73</v>
      </c>
      <c r="B71" s="21">
        <v>2020</v>
      </c>
      <c r="C71" s="21">
        <v>2021</v>
      </c>
      <c r="D71" s="21">
        <v>2022</v>
      </c>
      <c r="E71" s="21">
        <v>2023</v>
      </c>
      <c r="H71" s="2" t="s">
        <v>118</v>
      </c>
      <c r="I71" s="21">
        <v>2020</v>
      </c>
      <c r="J71" s="21">
        <v>2021</v>
      </c>
      <c r="K71" s="21">
        <v>2022</v>
      </c>
      <c r="L71" s="21">
        <v>2023</v>
      </c>
    </row>
    <row r="72" spans="1:12" x14ac:dyDescent="0.25">
      <c r="A72" s="1" t="s">
        <v>50</v>
      </c>
      <c r="H72" s="1" t="s">
        <v>50</v>
      </c>
    </row>
    <row r="73" spans="1:12" x14ac:dyDescent="0.25">
      <c r="A73" s="3" t="s">
        <v>37</v>
      </c>
      <c r="B73" s="20">
        <f>B21/B69</f>
        <v>37.78709677419355</v>
      </c>
      <c r="C73" s="20">
        <f>C21/C69</f>
        <v>31.584415584415584</v>
      </c>
      <c r="D73" s="20">
        <f>D21/D69</f>
        <v>28.05263157894737</v>
      </c>
      <c r="E73" s="20">
        <f>E21/E69</f>
        <v>33.23841059602649</v>
      </c>
      <c r="H73" s="3" t="s">
        <v>37</v>
      </c>
      <c r="I73" s="20">
        <f>I21/I69</f>
        <v>46.753614285714285</v>
      </c>
      <c r="J73" s="20">
        <f>J21/J69</f>
        <v>39.820777777777778</v>
      </c>
      <c r="K73" s="20">
        <f>K21/K69</f>
        <v>47.630540540540544</v>
      </c>
      <c r="L73" s="20">
        <f>L21/L69</f>
        <v>45.259146666666666</v>
      </c>
    </row>
    <row r="74" spans="1:12" ht="12.75" customHeight="1" x14ac:dyDescent="0.25">
      <c r="A74" s="3" t="s">
        <v>40</v>
      </c>
      <c r="B74" s="20">
        <v>14.52</v>
      </c>
      <c r="C74" s="20">
        <v>16.52</v>
      </c>
      <c r="D74" s="20">
        <v>19.52</v>
      </c>
      <c r="E74" s="20">
        <v>20</v>
      </c>
      <c r="H74" s="3" t="s">
        <v>40</v>
      </c>
      <c r="I74" s="20">
        <v>1</v>
      </c>
      <c r="J74" s="20">
        <v>3.57</v>
      </c>
      <c r="K74" s="20">
        <v>4.9400000000000004</v>
      </c>
      <c r="L74" s="20">
        <v>3.32</v>
      </c>
    </row>
    <row r="75" spans="1:12" ht="12.75" customHeight="1" x14ac:dyDescent="0.25">
      <c r="A75" s="3" t="s">
        <v>41</v>
      </c>
      <c r="B75" s="5">
        <f>B68/B73</f>
        <v>13.955822093221785</v>
      </c>
      <c r="C75" s="5">
        <f>C68/C73</f>
        <v>22.202722039473684</v>
      </c>
      <c r="D75" s="5">
        <f>D68/D73</f>
        <v>29.335572232645404</v>
      </c>
      <c r="E75" s="5">
        <f>E68/E73</f>
        <v>22.841344889420203</v>
      </c>
      <c r="H75" s="3" t="s">
        <v>41</v>
      </c>
      <c r="I75" s="5">
        <f>I68/I73</f>
        <v>1.3453505351610708</v>
      </c>
      <c r="J75" s="5">
        <f>J68/J73</f>
        <v>2.9293752284541572</v>
      </c>
      <c r="K75" s="5">
        <f>K68/K73</f>
        <v>1.6632185799481367</v>
      </c>
      <c r="L75" s="5">
        <f>L68/L73</f>
        <v>2.8341232534653771</v>
      </c>
    </row>
    <row r="76" spans="1:12" ht="12.75" customHeight="1" x14ac:dyDescent="0.25">
      <c r="A76" s="3" t="s">
        <v>42</v>
      </c>
      <c r="B76" s="5">
        <f>B68/B62*B69</f>
        <v>1.9820380698351117</v>
      </c>
      <c r="C76" s="5">
        <f>C68/C62*C69</f>
        <v>2.7844280005156632</v>
      </c>
      <c r="D76" s="5">
        <f>D68/D62*D69</f>
        <v>3.2161797752808989</v>
      </c>
      <c r="E76" s="5">
        <f>E68/E62*E69</f>
        <v>3.0444208094327601</v>
      </c>
      <c r="H76" s="3" t="s">
        <v>42</v>
      </c>
      <c r="I76" s="5">
        <f>I68/I60*I69</f>
        <v>0.27119738975438062</v>
      </c>
      <c r="J76" s="5">
        <f>J68/J60*J69</f>
        <v>0.51787047133871078</v>
      </c>
      <c r="K76" s="5">
        <f>K68/K60*K69</f>
        <v>0.36107995321583253</v>
      </c>
      <c r="L76" s="5">
        <f>L68/L60*L69</f>
        <v>0.59318514572274994</v>
      </c>
    </row>
    <row r="77" spans="1:12" ht="12.75" customHeight="1" x14ac:dyDescent="0.25">
      <c r="A77" s="3" t="s">
        <v>46</v>
      </c>
      <c r="B77" s="4">
        <f>(B74*B69)/B21</f>
        <v>0.38425815263786922</v>
      </c>
      <c r="C77" s="4">
        <f>(C74*C69)/C21</f>
        <v>0.52304276315789477</v>
      </c>
      <c r="D77" s="4">
        <f>(D74*D69)/D21</f>
        <v>0.69583489681050659</v>
      </c>
      <c r="E77" s="4">
        <f>(E74*E69)/E21</f>
        <v>0.60171348874277741</v>
      </c>
      <c r="H77" s="3" t="s">
        <v>46</v>
      </c>
      <c r="I77" s="4">
        <f>(I74*I69)/I21</f>
        <v>2.1388720749778552E-2</v>
      </c>
      <c r="J77" s="4">
        <f>(J74*J69)/J21</f>
        <v>8.9651689374893623E-2</v>
      </c>
      <c r="K77" s="4">
        <f>(K74*K69)/K21</f>
        <v>0.10371496825225696</v>
      </c>
      <c r="L77" s="4">
        <f>(L74*L69)/L21</f>
        <v>7.3355337970726214E-2</v>
      </c>
    </row>
    <row r="78" spans="1:12" ht="12.75" customHeight="1" x14ac:dyDescent="0.25">
      <c r="A78" s="3"/>
      <c r="B78" s="5"/>
      <c r="C78" s="5"/>
      <c r="D78" s="4"/>
      <c r="E78" s="4"/>
      <c r="H78" s="3"/>
      <c r="I78" s="5"/>
      <c r="J78" s="5"/>
      <c r="K78" s="4"/>
      <c r="L78" s="4"/>
    </row>
    <row r="79" spans="1:12" ht="12.75" customHeight="1" x14ac:dyDescent="0.25">
      <c r="A79" s="1" t="s">
        <v>47</v>
      </c>
      <c r="H79" s="1" t="s">
        <v>47</v>
      </c>
    </row>
    <row r="80" spans="1:12" ht="12.75" customHeight="1" x14ac:dyDescent="0.25">
      <c r="A80" t="s">
        <v>38</v>
      </c>
      <c r="B80" s="4">
        <f>B21/B62</f>
        <v>0.14202230843840932</v>
      </c>
      <c r="C80" s="4">
        <f>C21/C62</f>
        <v>0.12540930772205749</v>
      </c>
      <c r="D80" s="4">
        <f>D21/D62</f>
        <v>0.10963412439256422</v>
      </c>
      <c r="E80" s="4">
        <f>E21/E62</f>
        <v>0.13328553218610581</v>
      </c>
      <c r="H80" t="s">
        <v>38</v>
      </c>
      <c r="I80" s="4">
        <f>I21/I60</f>
        <v>0.20158121074513255</v>
      </c>
      <c r="J80" s="4">
        <f>J21/J60</f>
        <v>0.17678529752980571</v>
      </c>
      <c r="K80" s="4">
        <f>K21/K60</f>
        <v>0.21709711373419835</v>
      </c>
      <c r="L80" s="4">
        <f>L21/L60</f>
        <v>0.20930111102170404</v>
      </c>
    </row>
    <row r="81" spans="1:12" x14ac:dyDescent="0.25">
      <c r="A81" t="s">
        <v>39</v>
      </c>
      <c r="B81" s="4">
        <f>B14/B6</f>
        <v>0.4006383336133042</v>
      </c>
      <c r="C81" s="4">
        <f>C14/C6</f>
        <v>0.36501986236222234</v>
      </c>
      <c r="D81" s="4">
        <f>D14/D6</f>
        <v>0.33673996077216889</v>
      </c>
      <c r="E81" s="4">
        <f>E14/E6</f>
        <v>0.40259179265658745</v>
      </c>
      <c r="H81" t="s">
        <v>39</v>
      </c>
      <c r="I81" s="4">
        <f>I14/I6</f>
        <v>0.54440654566991709</v>
      </c>
      <c r="J81" s="4">
        <f>J14/J6</f>
        <v>0.19496550228576257</v>
      </c>
      <c r="K81" s="4">
        <f>K14/K6</f>
        <v>0.51678022859060213</v>
      </c>
      <c r="L81" s="4">
        <f>L14/L6</f>
        <v>0.54865414882334074</v>
      </c>
    </row>
    <row r="82" spans="1:12" ht="15.6" x14ac:dyDescent="0.3">
      <c r="A82" s="2"/>
      <c r="B82" s="14"/>
      <c r="C82" s="14"/>
      <c r="D82" s="14"/>
      <c r="E82" s="14"/>
      <c r="H82" s="2"/>
      <c r="I82" s="14"/>
      <c r="J82" s="14"/>
      <c r="K82" s="14"/>
      <c r="L82" s="14"/>
    </row>
    <row r="83" spans="1:12" ht="12.75" customHeight="1" x14ac:dyDescent="0.25">
      <c r="A83" s="1" t="s">
        <v>23</v>
      </c>
      <c r="B83" s="14"/>
      <c r="C83" s="14"/>
      <c r="D83" s="14"/>
      <c r="E83" s="14"/>
      <c r="H83" s="1" t="s">
        <v>23</v>
      </c>
      <c r="I83" s="14"/>
      <c r="J83" s="14"/>
      <c r="K83" s="14"/>
      <c r="L83" s="14"/>
    </row>
    <row r="84" spans="1:12" ht="12.75" customHeight="1" x14ac:dyDescent="0.25">
      <c r="A84" t="s">
        <v>26</v>
      </c>
      <c r="C84" s="4">
        <f t="shared" ref="C84:E85" si="4">C73/B73-1</f>
        <v>-0.16414812778138721</v>
      </c>
      <c r="D84" s="4">
        <f t="shared" si="4"/>
        <v>-0.11182046398891965</v>
      </c>
      <c r="E84" s="4">
        <f t="shared" si="4"/>
        <v>0.18485891430488421</v>
      </c>
      <c r="H84" t="s">
        <v>26</v>
      </c>
      <c r="J84" s="4">
        <f t="shared" ref="J84:J85" si="5">J73/I73-1</f>
        <v>-0.14828450407212379</v>
      </c>
      <c r="K84" s="4">
        <f t="shared" ref="K84:K85" si="6">K73/J73-1</f>
        <v>0.19612280820695194</v>
      </c>
      <c r="L84" s="4">
        <f t="shared" ref="L84:L85" si="7">L73/K73-1</f>
        <v>-4.9787255130045671E-2</v>
      </c>
    </row>
    <row r="85" spans="1:12" ht="12.75" customHeight="1" x14ac:dyDescent="0.25">
      <c r="A85" t="s">
        <v>43</v>
      </c>
      <c r="C85" s="4">
        <f t="shared" si="4"/>
        <v>0.13774104683195598</v>
      </c>
      <c r="D85" s="4">
        <f t="shared" si="4"/>
        <v>0.18159806295399505</v>
      </c>
      <c r="E85" s="4">
        <f t="shared" si="4"/>
        <v>2.4590163934426146E-2</v>
      </c>
      <c r="H85" t="s">
        <v>43</v>
      </c>
      <c r="J85" s="4">
        <f t="shared" si="5"/>
        <v>2.57</v>
      </c>
      <c r="K85" s="4">
        <f t="shared" si="6"/>
        <v>0.38375350140056042</v>
      </c>
      <c r="L85" s="4">
        <f t="shared" si="7"/>
        <v>-0.32793522267206487</v>
      </c>
    </row>
    <row r="86" spans="1:12" ht="12.75" customHeight="1" x14ac:dyDescent="0.25">
      <c r="A86" t="s">
        <v>24</v>
      </c>
      <c r="B86" s="5"/>
      <c r="C86" s="4">
        <f>C6/B6-1</f>
        <v>7.8391847247893942E-4</v>
      </c>
      <c r="D86" s="4">
        <f>D6/C6-1</f>
        <v>8.3981424495048307E-2</v>
      </c>
      <c r="E86" s="4">
        <f>E6/D6-1</f>
        <v>-0.16356973263136165</v>
      </c>
      <c r="H86" t="s">
        <v>24</v>
      </c>
      <c r="I86" s="5"/>
      <c r="J86" s="4">
        <f>J6/I6-1</f>
        <v>2.7000029662760632</v>
      </c>
      <c r="K86" s="4">
        <f>K6/J6-1</f>
        <v>-0.62273033777339815</v>
      </c>
      <c r="L86" s="4">
        <f>L6/K6-1</f>
        <v>-5.8094740194886585E-2</v>
      </c>
    </row>
    <row r="87" spans="1:12" ht="12.75" customHeight="1" x14ac:dyDescent="0.25">
      <c r="A87" t="s">
        <v>25</v>
      </c>
      <c r="B87" s="7"/>
      <c r="C87" s="4">
        <f>C14/B14-1</f>
        <v>-8.819007686932212E-2</v>
      </c>
      <c r="D87" s="4">
        <f>D14/C14-1</f>
        <v>0</v>
      </c>
      <c r="E87" s="4">
        <f>E14/D14-1</f>
        <v>0</v>
      </c>
      <c r="H87" t="s">
        <v>25</v>
      </c>
      <c r="I87" s="7"/>
      <c r="J87" s="4">
        <f>J14/I14-1</f>
        <v>0.32506293782919493</v>
      </c>
      <c r="K87" s="4">
        <f>K14/J14-1</f>
        <v>0</v>
      </c>
      <c r="L87" s="4">
        <f>L14/K14-1</f>
        <v>0</v>
      </c>
    </row>
    <row r="88" spans="1:12" ht="12.75" customHeight="1" x14ac:dyDescent="0.25">
      <c r="A88" t="s">
        <v>44</v>
      </c>
      <c r="C88" s="4">
        <f>C21/B21-1</f>
        <v>-0.16954072050537816</v>
      </c>
      <c r="D88" s="4">
        <f>D21/C21-1</f>
        <v>-0.12335526315789469</v>
      </c>
      <c r="E88" s="4">
        <f>E21/D21-1</f>
        <v>0.177063789868668</v>
      </c>
      <c r="H88" t="s">
        <v>44</v>
      </c>
      <c r="J88" s="4">
        <f>J21/I21-1</f>
        <v>-0.12394977561704168</v>
      </c>
      <c r="K88" s="4">
        <f>K21/J21-1</f>
        <v>0.22934844176825608</v>
      </c>
      <c r="L88" s="4">
        <f>L21/K21-1</f>
        <v>-3.6946542361532719E-2</v>
      </c>
    </row>
    <row r="89" spans="1:12" ht="12.75" customHeight="1" x14ac:dyDescent="0.25"/>
    <row r="90" spans="1:12" ht="12.75" customHeight="1" x14ac:dyDescent="0.25">
      <c r="A90" s="1" t="s">
        <v>27</v>
      </c>
      <c r="B90" s="15"/>
      <c r="C90" s="15"/>
      <c r="D90" s="15"/>
      <c r="E90" s="15"/>
      <c r="H90" s="1" t="s">
        <v>27</v>
      </c>
      <c r="I90" s="15"/>
      <c r="J90" s="15"/>
      <c r="K90" s="15"/>
      <c r="L90" s="15"/>
    </row>
    <row r="91" spans="1:12" ht="12.75" customHeight="1" x14ac:dyDescent="0.25">
      <c r="A91" t="s">
        <v>48</v>
      </c>
      <c r="B91" s="30">
        <f>B31/B50</f>
        <v>15.462096774193549</v>
      </c>
      <c r="C91" s="30">
        <f t="shared" ref="C91:E91" si="8">C31/C50</f>
        <v>13.80757341576507</v>
      </c>
      <c r="D91" s="30">
        <f t="shared" si="8"/>
        <v>14.454545454545455</v>
      </c>
      <c r="E91" s="30">
        <f t="shared" si="8"/>
        <v>27.924124513618676</v>
      </c>
      <c r="H91" t="s">
        <v>48</v>
      </c>
      <c r="I91" s="30">
        <f>I31/I50</f>
        <v>3.4831139027725451</v>
      </c>
      <c r="J91" s="30">
        <f t="shared" ref="J91:L91" si="9">J31/J50</f>
        <v>7.2719564800613501</v>
      </c>
      <c r="K91" s="30">
        <f t="shared" si="9"/>
        <v>2.6354243199812046</v>
      </c>
      <c r="L91" s="30">
        <f t="shared" si="9"/>
        <v>3.3216238469450285</v>
      </c>
    </row>
    <row r="92" spans="1:12" ht="12.75" customHeight="1" x14ac:dyDescent="0.25">
      <c r="A92" t="s">
        <v>49</v>
      </c>
      <c r="B92" s="30">
        <f>(B28+B29)/B50</f>
        <v>11.712096774193549</v>
      </c>
      <c r="C92" s="30">
        <f>(C28+C29)/C50</f>
        <v>9.2820710973724889</v>
      </c>
      <c r="D92" s="30">
        <f>(D28+D29)/D50</f>
        <v>9.3858267716535426</v>
      </c>
      <c r="E92" s="30">
        <f>(E28+E29)/E50</f>
        <v>11.866731517509727</v>
      </c>
      <c r="H92" t="s">
        <v>49</v>
      </c>
      <c r="I92" s="30">
        <f>(I28+I29)/I50</f>
        <v>3.3442640227852971</v>
      </c>
      <c r="J92" s="30">
        <f>(J28+J29)/J50</f>
        <v>7.0788711017382413</v>
      </c>
      <c r="K92" s="30">
        <f>(K28+K29)/K50</f>
        <v>2.6072897831965833</v>
      </c>
      <c r="L92" s="30">
        <f>(L28+L29)/L50</f>
        <v>3.2865445200024834</v>
      </c>
    </row>
    <row r="93" spans="1:12" ht="12.75" customHeight="1" x14ac:dyDescent="0.25">
      <c r="C93" s="15"/>
      <c r="D93" s="15"/>
      <c r="E93" s="15"/>
      <c r="J93" s="15"/>
      <c r="K93" s="15"/>
      <c r="L93" s="15"/>
    </row>
    <row r="94" spans="1:12" x14ac:dyDescent="0.25">
      <c r="A94" s="1" t="s">
        <v>28</v>
      </c>
      <c r="C94" s="15"/>
      <c r="D94" s="15"/>
      <c r="E94" s="15"/>
      <c r="H94" s="1" t="s">
        <v>28</v>
      </c>
      <c r="J94" s="15"/>
      <c r="K94" s="15"/>
      <c r="L94" s="15"/>
    </row>
    <row r="95" spans="1:12" x14ac:dyDescent="0.25">
      <c r="A95" s="29" t="s">
        <v>75</v>
      </c>
      <c r="B95" s="4">
        <f>B7/B6</f>
        <v>0.51296265188420409</v>
      </c>
      <c r="C95" s="4">
        <f>C7/C6</f>
        <v>0.50836457225983323</v>
      </c>
      <c r="D95" s="4">
        <f>D7/D6</f>
        <v>0.49323836068958399</v>
      </c>
      <c r="E95" s="4">
        <f>E7/E6</f>
        <v>0.48991052144399877</v>
      </c>
      <c r="H95" s="29" t="s">
        <v>75</v>
      </c>
      <c r="I95" s="4">
        <f>I7/I6</f>
        <v>0.42425253530565016</v>
      </c>
      <c r="J95" s="4">
        <f>J7/J6</f>
        <v>0.36984857431948448</v>
      </c>
      <c r="K95" s="4">
        <f>K7/K6</f>
        <v>0.4147205463276179</v>
      </c>
      <c r="L95" s="4">
        <f>L7/L6</f>
        <v>0.4129422482634269</v>
      </c>
    </row>
    <row r="96" spans="1:12" x14ac:dyDescent="0.25">
      <c r="A96" s="29" t="s">
        <v>76</v>
      </c>
      <c r="B96" s="4">
        <f>B8/B6</f>
        <v>0.48703734811579596</v>
      </c>
      <c r="C96" s="4">
        <f>C8/C6</f>
        <v>0.49163542774016672</v>
      </c>
      <c r="D96" s="4">
        <f>D8/D6</f>
        <v>0.50676163931041607</v>
      </c>
      <c r="E96" s="4">
        <f>E8/E6</f>
        <v>0.51008947855600129</v>
      </c>
      <c r="H96" s="29" t="s">
        <v>76</v>
      </c>
      <c r="I96" s="4">
        <f>I8/I6</f>
        <v>0.57574746469434979</v>
      </c>
      <c r="J96" s="4">
        <f>J8/J6</f>
        <v>0.63015142568051552</v>
      </c>
      <c r="K96" s="4">
        <f>K8/K6</f>
        <v>0.5852794536723821</v>
      </c>
      <c r="L96" s="4">
        <f>L8/L6</f>
        <v>0.58705775173657315</v>
      </c>
    </row>
    <row r="97" spans="1:12" x14ac:dyDescent="0.25">
      <c r="C97" s="15"/>
      <c r="D97" s="15"/>
      <c r="E97" s="15"/>
      <c r="J97" s="15"/>
      <c r="K97" s="15"/>
      <c r="L97" s="15"/>
    </row>
    <row r="98" spans="1:12" x14ac:dyDescent="0.25">
      <c r="A98" s="1" t="s">
        <v>29</v>
      </c>
      <c r="H98" s="1" t="s">
        <v>29</v>
      </c>
    </row>
    <row r="99" spans="1:12" x14ac:dyDescent="0.25">
      <c r="A99" t="s">
        <v>30</v>
      </c>
      <c r="B99" s="4">
        <f>(B50+B52+B55)/(B62+B52+B50+B55)</f>
        <v>0.20968916484611552</v>
      </c>
      <c r="C99" s="4">
        <f t="shared" ref="C99:E99" si="10">(C50+C52+C55)/(C62+C52+C50+C55)</f>
        <v>0.20142892439466314</v>
      </c>
      <c r="D99" s="4">
        <f t="shared" si="10"/>
        <v>0.21599338816319949</v>
      </c>
      <c r="E99" s="4">
        <f t="shared" si="10"/>
        <v>0.19371346594437189</v>
      </c>
      <c r="H99" t="s">
        <v>30</v>
      </c>
      <c r="I99" s="4">
        <f>(I50+I52+I55)/(I60+I52+I50+I55)</f>
        <v>0.47298842028611643</v>
      </c>
      <c r="J99" s="4">
        <f>(J50+J52+J55)/(J60+J52+J50+J55)</f>
        <v>0.47414017643427464</v>
      </c>
      <c r="K99" s="4">
        <f>(K50+K52+K55)/(K60+K52+K50+K55)</f>
        <v>0.40993262569909966</v>
      </c>
      <c r="L99" s="4">
        <f>(L50+L52+L55)/(L60+L52+L50+L55)</f>
        <v>0.37836280285636531</v>
      </c>
    </row>
    <row r="100" spans="1:12" x14ac:dyDescent="0.25">
      <c r="A100" t="s">
        <v>31</v>
      </c>
      <c r="B100" s="31">
        <f>B52/(B62+B52+B55+B50)</f>
        <v>0.15173814725384233</v>
      </c>
      <c r="C100" s="31">
        <f t="shared" ref="C100:E100" si="11">C52/(C62+C52+C55+C50)</f>
        <v>0.13700378850271783</v>
      </c>
      <c r="D100" s="31">
        <f t="shared" si="11"/>
        <v>0.15009675858732463</v>
      </c>
      <c r="E100" s="31">
        <f t="shared" si="11"/>
        <v>0.1555360469348864</v>
      </c>
      <c r="H100" t="s">
        <v>31</v>
      </c>
      <c r="I100" s="31">
        <f>I52/(I60+I52+I55+I50)</f>
        <v>0.36693690467808676</v>
      </c>
      <c r="J100" s="31">
        <f>J52/(J60+J52+J55+J50)</f>
        <v>0.40042965117057638</v>
      </c>
      <c r="K100" s="31">
        <f>K52/(K60+K52+K55+K50)</f>
        <v>0.27062097482647057</v>
      </c>
      <c r="L100" s="31">
        <f>L52/(L60+L52+L55+L50)</f>
        <v>0.27843045563089563</v>
      </c>
    </row>
    <row r="101" spans="1:12" x14ac:dyDescent="0.25">
      <c r="A101" t="s">
        <v>32</v>
      </c>
      <c r="B101" s="31">
        <f>(B50+B52+B55)/B62</f>
        <v>0.26532492725509216</v>
      </c>
      <c r="C101" s="31">
        <f t="shared" ref="C101:E101" si="12">(C50+C52+C55)/C62</f>
        <v>0.2522366894417945</v>
      </c>
      <c r="D101" s="31">
        <f t="shared" si="12"/>
        <v>0.27549944720129588</v>
      </c>
      <c r="E101" s="31">
        <f t="shared" si="12"/>
        <v>0.24025387720416402</v>
      </c>
      <c r="H101" t="s">
        <v>32</v>
      </c>
      <c r="I101" s="31">
        <f>(I50+I52+I55)/I60</f>
        <v>0.89749151345574518</v>
      </c>
      <c r="J101" s="31">
        <f>(J50+J52+J55)/J60</f>
        <v>0.90164746418398622</v>
      </c>
      <c r="K101" s="31">
        <f>(K50+K52+K55)/K60</f>
        <v>0.69472172764132123</v>
      </c>
      <c r="L101" s="31">
        <f>(L50+L52+L55)/L60</f>
        <v>0.60865534526393739</v>
      </c>
    </row>
    <row r="102" spans="1:12" x14ac:dyDescent="0.25">
      <c r="A102" s="23" t="s">
        <v>77</v>
      </c>
      <c r="B102" s="33">
        <f>B14/B17</f>
        <v>24.503424657534246</v>
      </c>
      <c r="C102" s="33">
        <f t="shared" ref="C102:E102" si="13">C14/C17</f>
        <v>30.773584905660378</v>
      </c>
      <c r="D102" s="33">
        <f t="shared" si="13"/>
        <v>31.824390243902439</v>
      </c>
      <c r="E102" s="33">
        <f t="shared" si="13"/>
        <v>31.824390243902439</v>
      </c>
      <c r="H102" s="23" t="s">
        <v>77</v>
      </c>
      <c r="I102" s="33">
        <f>I14/I17</f>
        <v>19.992110109411296</v>
      </c>
      <c r="J102" s="33">
        <f t="shared" ref="J102:L102" si="14">J14/J17</f>
        <v>22.201086408295843</v>
      </c>
      <c r="K102" s="33">
        <f t="shared" si="14"/>
        <v>13.875845220269525</v>
      </c>
      <c r="L102" s="33">
        <f t="shared" si="14"/>
        <v>10.192385173247381</v>
      </c>
    </row>
    <row r="103" spans="1:12" x14ac:dyDescent="0.25">
      <c r="B103" s="32"/>
      <c r="C103" s="32"/>
      <c r="D103" s="32"/>
      <c r="E103" s="32"/>
      <c r="I103" s="32"/>
      <c r="J103" s="32"/>
      <c r="K103" s="32"/>
      <c r="L103" s="32"/>
    </row>
    <row r="104" spans="1:12" x14ac:dyDescent="0.25">
      <c r="A104" s="1" t="s">
        <v>33</v>
      </c>
      <c r="B104" s="32"/>
      <c r="C104" s="32"/>
      <c r="D104" s="32"/>
      <c r="E104" s="32"/>
      <c r="H104" s="1" t="s">
        <v>33</v>
      </c>
      <c r="I104" s="32"/>
      <c r="J104" s="32"/>
      <c r="K104" s="32"/>
      <c r="L104" s="32"/>
    </row>
    <row r="105" spans="1:12" x14ac:dyDescent="0.25">
      <c r="A105" t="s">
        <v>45</v>
      </c>
      <c r="B105" s="33">
        <f>B14/B17</f>
        <v>24.503424657534246</v>
      </c>
      <c r="C105" s="33">
        <f>C14/C17</f>
        <v>30.773584905660378</v>
      </c>
      <c r="D105" s="33">
        <f>D14/D17</f>
        <v>31.824390243902439</v>
      </c>
      <c r="E105" s="33">
        <f>E14/E17</f>
        <v>31.824390243902439</v>
      </c>
      <c r="H105" t="s">
        <v>45</v>
      </c>
      <c r="I105" s="33">
        <f>I14/I17</f>
        <v>19.992110109411296</v>
      </c>
      <c r="J105" s="33">
        <f>J14/J17</f>
        <v>22.201086408295843</v>
      </c>
      <c r="K105" s="33">
        <f>K14/K17</f>
        <v>13.875845220269525</v>
      </c>
      <c r="L105" s="33">
        <f>L14/L17</f>
        <v>10.192385173247381</v>
      </c>
    </row>
    <row r="106" spans="1:12" x14ac:dyDescent="0.25">
      <c r="A106" t="s">
        <v>34</v>
      </c>
      <c r="B106" s="33">
        <f>(B14+B11)/B17</f>
        <v>25.020547945205479</v>
      </c>
      <c r="C106" s="33">
        <f>(C14+C11)/C17</f>
        <v>31.485849056603772</v>
      </c>
      <c r="D106" s="33">
        <f>(D14+D11)/D17</f>
        <v>32.541463414634144</v>
      </c>
      <c r="E106" s="33">
        <f>(E14+E11)/E17</f>
        <v>32.341463414634148</v>
      </c>
      <c r="H106" t="s">
        <v>34</v>
      </c>
      <c r="I106" s="33">
        <f>(I14+I11)/I17</f>
        <v>20.900861809559345</v>
      </c>
      <c r="J106" s="33">
        <f>(J14+J11)/J17</f>
        <v>22.962681824601045</v>
      </c>
      <c r="K106" s="33">
        <f>(K14+K11)/K17</f>
        <v>14.339238710694302</v>
      </c>
      <c r="L106" s="33">
        <f>(L14+L11)/L17</f>
        <v>10.437830540813398</v>
      </c>
    </row>
    <row r="108" spans="1:12" x14ac:dyDescent="0.25">
      <c r="A108" s="1"/>
    </row>
    <row r="109" spans="1:12" x14ac:dyDescent="0.25">
      <c r="B109" s="15"/>
      <c r="C109" s="15"/>
      <c r="D109" s="15"/>
      <c r="E109" s="15"/>
    </row>
    <row r="110" spans="1:12" x14ac:dyDescent="0.25">
      <c r="B110" s="15"/>
      <c r="C110" s="15"/>
      <c r="D110" s="15"/>
      <c r="E110" s="15"/>
    </row>
    <row r="111" spans="1:12" x14ac:dyDescent="0.25">
      <c r="B111" s="15"/>
      <c r="C111" s="15"/>
      <c r="D111" s="15"/>
      <c r="E111" s="15"/>
    </row>
    <row r="113" spans="1:5" x14ac:dyDescent="0.25">
      <c r="A113" s="1"/>
    </row>
    <row r="114" spans="1:5" x14ac:dyDescent="0.25">
      <c r="B114" s="5"/>
      <c r="C114" s="5"/>
      <c r="D114" s="5"/>
      <c r="E114" s="5"/>
    </row>
    <row r="115" spans="1:5" x14ac:dyDescent="0.25">
      <c r="B115" s="5"/>
      <c r="C115" s="5"/>
      <c r="D115" s="5"/>
      <c r="E115" s="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F8:AI10"/>
  <sheetViews>
    <sheetView zoomScale="59" zoomScaleNormal="59" workbookViewId="0">
      <selection activeCell="AF29" sqref="AF29"/>
    </sheetView>
  </sheetViews>
  <sheetFormatPr defaultRowHeight="13.2" x14ac:dyDescent="0.25"/>
  <sheetData>
    <row r="8" spans="32:35" x14ac:dyDescent="0.25">
      <c r="AF8">
        <v>14.5</v>
      </c>
      <c r="AG8">
        <v>16.52</v>
      </c>
      <c r="AH8">
        <v>19.52</v>
      </c>
      <c r="AI8">
        <v>20</v>
      </c>
    </row>
    <row r="9" spans="32:35" x14ac:dyDescent="0.25">
      <c r="AF9">
        <v>1</v>
      </c>
      <c r="AG9">
        <v>3.57</v>
      </c>
      <c r="AH9">
        <v>4.9400000000000004</v>
      </c>
      <c r="AI9">
        <v>3.32</v>
      </c>
    </row>
    <row r="10" spans="32:35" x14ac:dyDescent="0.25">
      <c r="AF10">
        <f>AF8-AF9</f>
        <v>13.5</v>
      </c>
      <c r="AG10">
        <f t="shared" ref="AG10:AI10" si="0">AG8-AG9</f>
        <v>12.95</v>
      </c>
      <c r="AH10">
        <f t="shared" si="0"/>
        <v>14.579999999999998</v>
      </c>
      <c r="AI10">
        <f t="shared" si="0"/>
        <v>16.68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68"/>
  <sheetViews>
    <sheetView zoomScale="98" zoomScaleNormal="98" workbookViewId="0">
      <selection activeCell="B2" sqref="B2"/>
    </sheetView>
  </sheetViews>
  <sheetFormatPr defaultRowHeight="13.2" x14ac:dyDescent="0.25"/>
  <cols>
    <col min="1" max="1" width="22.77734375" bestFit="1" customWidth="1"/>
    <col min="2" max="2" width="11.21875" bestFit="1" customWidth="1"/>
    <col min="3" max="3" width="12" bestFit="1" customWidth="1"/>
    <col min="5" max="5" width="11.21875" bestFit="1" customWidth="1"/>
    <col min="6" max="6" width="12" bestFit="1" customWidth="1"/>
    <col min="7" max="7" width="12.6640625" bestFit="1" customWidth="1"/>
    <col min="8" max="8" width="22.5546875" bestFit="1" customWidth="1"/>
    <col min="9" max="9" width="12.21875" bestFit="1" customWidth="1"/>
    <col min="10" max="10" width="16.109375" bestFit="1" customWidth="1"/>
    <col min="11" max="12" width="12.6640625" bestFit="1" customWidth="1"/>
    <col min="14" max="14" width="9" customWidth="1"/>
    <col min="15" max="15" width="11.44140625" bestFit="1" customWidth="1"/>
    <col min="16" max="16" width="12.21875" bestFit="1" customWidth="1"/>
    <col min="17" max="17" width="22.77734375" bestFit="1" customWidth="1"/>
  </cols>
  <sheetData>
    <row r="1" spans="1:17" ht="17.399999999999999" customHeight="1" x14ac:dyDescent="0.3">
      <c r="A1" s="63" t="s">
        <v>82</v>
      </c>
      <c r="B1" s="63"/>
      <c r="C1" s="63"/>
      <c r="D1" s="63"/>
      <c r="E1" s="63"/>
      <c r="F1" s="63"/>
      <c r="G1" s="63"/>
      <c r="J1" s="62" t="s">
        <v>99</v>
      </c>
      <c r="K1" s="62"/>
      <c r="L1" s="62"/>
      <c r="M1" s="62"/>
      <c r="N1" s="62"/>
      <c r="O1" s="48"/>
    </row>
    <row r="2" spans="1:17" x14ac:dyDescent="0.25">
      <c r="A2" t="s">
        <v>83</v>
      </c>
      <c r="B2" s="41">
        <f>AVERAGE(E12:E1268)</f>
        <v>-1.1049662012480794E-2</v>
      </c>
      <c r="C2" s="41">
        <f>AVERAGE(F11:F1268)</f>
        <v>-2.0595130634694064E-2</v>
      </c>
      <c r="D2" t="str">
        <f ca="1">_xlfn.FORMULATEXT(B2)</f>
        <v>=AVERAGE(E12:E1268)</v>
      </c>
      <c r="H2" s="26" t="s">
        <v>96</v>
      </c>
    </row>
    <row r="3" spans="1:17" x14ac:dyDescent="0.25">
      <c r="A3" t="s">
        <v>84</v>
      </c>
      <c r="B3" s="42">
        <f>_xlfn.VAR.S(E11:E1268)</f>
        <v>7.0495693760302645E-3</v>
      </c>
      <c r="C3" s="42">
        <f>_xlfn.VAR.S(F11:F1268)</f>
        <v>1.1416642248411249E-2</v>
      </c>
      <c r="D3" t="str">
        <f t="shared" ref="D3:D4" ca="1" si="0">_xlfn.FORMULATEXT(B3)</f>
        <v>=VAR.S(E11:E1268)</v>
      </c>
      <c r="H3" s="23" t="s">
        <v>101</v>
      </c>
      <c r="I3" s="47">
        <f>_xlfn.COVARIANCE.S(K5:K253,L5:L253)</f>
        <v>6.3300235648278682E-3</v>
      </c>
      <c r="K3" s="61" t="s">
        <v>92</v>
      </c>
      <c r="L3" s="61"/>
      <c r="O3" s="61" t="s">
        <v>100</v>
      </c>
      <c r="P3" s="61"/>
      <c r="Q3" s="51"/>
    </row>
    <row r="4" spans="1:17" ht="13.8" x14ac:dyDescent="0.25">
      <c r="A4" t="s">
        <v>85</v>
      </c>
      <c r="B4" s="43">
        <f>_xlfn.STDEV.S(E11:E1268)</f>
        <v>8.3961713751151273E-2</v>
      </c>
      <c r="C4" s="43">
        <f>_xlfn.STDEV.S(F11:F1268)</f>
        <v>0.10684868856664198</v>
      </c>
      <c r="D4" t="str">
        <f t="shared" ca="1" si="0"/>
        <v>=STDEV.S(E11:E1268)</v>
      </c>
      <c r="H4" s="23" t="s">
        <v>102</v>
      </c>
      <c r="I4" s="46">
        <f>AVERAGE(Q5:Q263)</f>
        <v>6.753991572648963E-3</v>
      </c>
      <c r="K4" s="44" t="s">
        <v>90</v>
      </c>
      <c r="L4" s="44" t="s">
        <v>91</v>
      </c>
      <c r="O4" s="44" t="s">
        <v>90</v>
      </c>
      <c r="P4" s="44" t="s">
        <v>91</v>
      </c>
      <c r="Q4" s="57" t="s">
        <v>93</v>
      </c>
    </row>
    <row r="5" spans="1:17" x14ac:dyDescent="0.25">
      <c r="I5" s="42"/>
      <c r="K5" s="43">
        <f>E12</f>
        <v>4.431655847786934E-2</v>
      </c>
      <c r="L5" s="41">
        <f t="shared" ref="L5:L63" si="1">F12</f>
        <v>2.927409693072856E-2</v>
      </c>
      <c r="O5" s="42">
        <f>K5-I12</f>
        <v>5.5366220490350136E-2</v>
      </c>
      <c r="P5" s="42">
        <f>L5-J12</f>
        <v>4.9869227565422627E-2</v>
      </c>
      <c r="Q5" s="50">
        <f>O5*P5</f>
        <v>2.7610706490706362E-3</v>
      </c>
    </row>
    <row r="6" spans="1:17" x14ac:dyDescent="0.25">
      <c r="A6" t="s">
        <v>86</v>
      </c>
      <c r="B6" s="43">
        <f>12*B2</f>
        <v>-0.13259594414976952</v>
      </c>
      <c r="C6" s="43">
        <f>12*C2</f>
        <v>-0.24714156761632877</v>
      </c>
      <c r="D6" t="str">
        <f ca="1">_xlfn.FORMULATEXT(B6)</f>
        <v>=12*B2</v>
      </c>
      <c r="I6" s="42"/>
      <c r="K6" s="43">
        <f t="shared" ref="K6:K63" si="2">E13</f>
        <v>-2.7186423644094324E-2</v>
      </c>
      <c r="L6" s="41">
        <f t="shared" si="1"/>
        <v>-2.7394707198840233E-2</v>
      </c>
      <c r="O6" s="42">
        <f t="shared" ref="O6:O63" si="3">K6-I13</f>
        <v>-3.4235993020124589E-2</v>
      </c>
      <c r="P6" s="42">
        <f t="shared" ref="P6:P63" si="4">L6-J13</f>
        <v>-3.8811349447251481E-2</v>
      </c>
      <c r="Q6" s="50">
        <f t="shared" ref="Q6:Q63" si="5">O6*P6</f>
        <v>1.3287450887777179E-3</v>
      </c>
    </row>
    <row r="7" spans="1:17" x14ac:dyDescent="0.25">
      <c r="A7" t="s">
        <v>87</v>
      </c>
      <c r="B7" s="42">
        <f>12*B3</f>
        <v>8.4594832512363174E-2</v>
      </c>
      <c r="C7" s="42">
        <f>12*C3</f>
        <v>0.136999706980935</v>
      </c>
      <c r="D7" t="str">
        <f t="shared" ref="D7:D8" ca="1" si="6">_xlfn.FORMULATEXT(B7)</f>
        <v>=12*B3</v>
      </c>
      <c r="I7" s="42"/>
      <c r="K7" s="43">
        <f t="shared" si="2"/>
        <v>-4.6714891572322989E-2</v>
      </c>
      <c r="L7" s="41">
        <f t="shared" si="1"/>
        <v>-2.6719019514601674E-2</v>
      </c>
      <c r="O7" s="42">
        <f t="shared" si="3"/>
        <v>-0.13067660532347425</v>
      </c>
      <c r="P7" s="42">
        <f t="shared" si="4"/>
        <v>-0.13356770808124366</v>
      </c>
      <c r="Q7" s="50">
        <f t="shared" si="5"/>
        <v>1.7454174672893698E-2</v>
      </c>
    </row>
    <row r="8" spans="1:17" x14ac:dyDescent="0.25">
      <c r="A8" t="s">
        <v>88</v>
      </c>
      <c r="B8" s="43">
        <f>SQRT(12)*B4</f>
        <v>0.29085190821509693</v>
      </c>
      <c r="C8" s="43">
        <f>SQRT(12)*C4</f>
        <v>0.3701347146390554</v>
      </c>
      <c r="D8" t="str">
        <f t="shared" ca="1" si="6"/>
        <v>=SQRT(12)*B4</v>
      </c>
      <c r="H8" s="26" t="s">
        <v>98</v>
      </c>
      <c r="I8" s="42"/>
      <c r="K8" s="43">
        <f t="shared" si="2"/>
        <v>4.7281694204646896E-2</v>
      </c>
      <c r="L8" s="41">
        <f t="shared" si="1"/>
        <v>5.0682429648940833E-2</v>
      </c>
      <c r="O8" s="42">
        <f t="shared" si="3"/>
        <v>-3.6680019546504378E-2</v>
      </c>
      <c r="P8" s="42">
        <f t="shared" si="4"/>
        <v>-5.6166258917701148E-2</v>
      </c>
      <c r="Q8" s="50">
        <f t="shared" si="5"/>
        <v>2.0601794749553039E-3</v>
      </c>
    </row>
    <row r="9" spans="1:17" x14ac:dyDescent="0.25">
      <c r="H9" s="23" t="s">
        <v>103</v>
      </c>
      <c r="I9" s="58">
        <f>CORREL(K5:K253,L5:L253)</f>
        <v>0.70559393030095752</v>
      </c>
      <c r="K9" s="43">
        <f t="shared" si="2"/>
        <v>-7.7542141205932655E-2</v>
      </c>
      <c r="L9" s="41">
        <f t="shared" si="1"/>
        <v>-0.15278940973914709</v>
      </c>
      <c r="O9" s="42">
        <f t="shared" si="3"/>
        <v>-7.7542141205932655E-2</v>
      </c>
      <c r="P9" s="42">
        <f t="shared" si="4"/>
        <v>-0.15278940973914709</v>
      </c>
      <c r="Q9" s="50">
        <f t="shared" si="5"/>
        <v>1.1847617984764046E-2</v>
      </c>
    </row>
    <row r="10" spans="1:17" ht="13.8" x14ac:dyDescent="0.25">
      <c r="A10" s="44" t="s">
        <v>89</v>
      </c>
      <c r="B10" s="44" t="s">
        <v>90</v>
      </c>
      <c r="C10" s="44" t="s">
        <v>91</v>
      </c>
      <c r="D10" s="44"/>
      <c r="E10" s="44" t="s">
        <v>90</v>
      </c>
      <c r="F10" s="44" t="s">
        <v>91</v>
      </c>
      <c r="K10" s="43">
        <f t="shared" si="2"/>
        <v>-0.2045221689753583</v>
      </c>
      <c r="L10" s="41">
        <f t="shared" si="1"/>
        <v>-0.19621133962881968</v>
      </c>
      <c r="O10" s="42">
        <f t="shared" si="3"/>
        <v>-0.2045221689753583</v>
      </c>
      <c r="P10" s="42">
        <f t="shared" si="4"/>
        <v>-0.19621133962881968</v>
      </c>
      <c r="Q10" s="50">
        <f t="shared" si="5"/>
        <v>4.0129568758446872E-2</v>
      </c>
    </row>
    <row r="11" spans="1:17" x14ac:dyDescent="0.25">
      <c r="A11" s="45">
        <v>45383</v>
      </c>
      <c r="B11">
        <v>797.56</v>
      </c>
      <c r="C11">
        <v>127.58000199999999</v>
      </c>
      <c r="K11" s="43">
        <f t="shared" si="2"/>
        <v>5.4368035964677583E-2</v>
      </c>
      <c r="L11" s="41">
        <f t="shared" si="1"/>
        <v>0.14855069613072391</v>
      </c>
      <c r="O11" s="42">
        <f t="shared" si="3"/>
        <v>5.4368035964677583E-2</v>
      </c>
      <c r="P11" s="42">
        <f t="shared" si="4"/>
        <v>0.14855069613072391</v>
      </c>
      <c r="Q11" s="50">
        <f t="shared" si="5"/>
        <v>8.0764095898130887E-3</v>
      </c>
    </row>
    <row r="12" spans="1:17" x14ac:dyDescent="0.25">
      <c r="A12" s="45">
        <v>45352</v>
      </c>
      <c r="B12">
        <v>833.7</v>
      </c>
      <c r="C12">
        <v>131.36999499999999</v>
      </c>
      <c r="E12" s="42">
        <f t="shared" ref="E12:F70" si="7">LN(B12/B11)</f>
        <v>4.431655847786934E-2</v>
      </c>
      <c r="F12" s="42">
        <f t="shared" si="7"/>
        <v>2.927409693072856E-2</v>
      </c>
      <c r="G12" t="str">
        <f t="shared" ref="G12:G67" ca="1" si="8">_xlfn.FORMULATEXT(E12)</f>
        <v>=LN(B12/B11)</v>
      </c>
      <c r="H12" s="26" t="s">
        <v>94</v>
      </c>
      <c r="I12" s="43">
        <f>AVERAGE(K5:K1261)</f>
        <v>-1.1049662012480794E-2</v>
      </c>
      <c r="J12" s="43">
        <f>AVERAGE(L5:L1261)</f>
        <v>-2.0595130634694064E-2</v>
      </c>
      <c r="K12" s="43">
        <f t="shared" si="2"/>
        <v>8.0293736028566695E-2</v>
      </c>
      <c r="L12" s="41">
        <f t="shared" si="1"/>
        <v>-7.2127706522181704E-3</v>
      </c>
      <c r="O12" s="42">
        <f t="shared" si="3"/>
        <v>8.0293736028566695E-2</v>
      </c>
      <c r="P12" s="42">
        <f t="shared" si="4"/>
        <v>-7.2127706522181704E-3</v>
      </c>
      <c r="Q12" s="50">
        <f t="shared" si="5"/>
        <v>-5.7914030278379859E-4</v>
      </c>
    </row>
    <row r="13" spans="1:17" x14ac:dyDescent="0.25">
      <c r="A13" s="45">
        <v>45323</v>
      </c>
      <c r="B13">
        <v>811.34</v>
      </c>
      <c r="C13">
        <v>127.82</v>
      </c>
      <c r="E13" s="42">
        <f t="shared" si="7"/>
        <v>-2.7186423644094324E-2</v>
      </c>
      <c r="F13" s="42">
        <f t="shared" si="7"/>
        <v>-2.7394707198840233E-2</v>
      </c>
      <c r="G13" t="str">
        <f t="shared" ca="1" si="8"/>
        <v>=LN(B13/B12)</v>
      </c>
      <c r="H13" s="26" t="s">
        <v>95</v>
      </c>
      <c r="I13" s="43">
        <f>_xlfn.VAR.S(K5:K1261)</f>
        <v>7.0495693760302645E-3</v>
      </c>
      <c r="J13" s="43">
        <f>_xlfn.VAR.S(L5:L1261)</f>
        <v>1.1416642248411249E-2</v>
      </c>
      <c r="K13" s="43">
        <f t="shared" si="2"/>
        <v>5.3243457132892393E-2</v>
      </c>
      <c r="L13" s="41">
        <f t="shared" si="1"/>
        <v>-1.496525343726827E-2</v>
      </c>
      <c r="O13" s="42">
        <f t="shared" si="3"/>
        <v>5.3243457132892393E-2</v>
      </c>
      <c r="P13" s="42">
        <f t="shared" si="4"/>
        <v>-1.496525343726827E-2</v>
      </c>
      <c r="Q13" s="50">
        <f t="shared" si="5"/>
        <v>-7.968018298700637E-4</v>
      </c>
    </row>
    <row r="14" spans="1:17" x14ac:dyDescent="0.25">
      <c r="A14" s="45">
        <v>45292</v>
      </c>
      <c r="B14">
        <v>774.31</v>
      </c>
      <c r="C14">
        <v>124.449997</v>
      </c>
      <c r="E14" s="42">
        <f t="shared" si="7"/>
        <v>-4.6714891572322989E-2</v>
      </c>
      <c r="F14" s="42">
        <f t="shared" si="7"/>
        <v>-2.6719019514601674E-2</v>
      </c>
      <c r="G14" t="str">
        <f t="shared" ca="1" si="8"/>
        <v>=LN(B14/B13)</v>
      </c>
      <c r="H14" s="26" t="s">
        <v>97</v>
      </c>
      <c r="I14" s="42">
        <f>_xlfn.STDEV.S(K5:K1261)</f>
        <v>8.3961713751151273E-2</v>
      </c>
      <c r="J14" s="42">
        <f>_xlfn.STDEV.S(L5:L1261)</f>
        <v>0.10684868856664198</v>
      </c>
      <c r="K14" s="43">
        <f t="shared" si="2"/>
        <v>-6.6752515183172906E-2</v>
      </c>
      <c r="L14" s="41">
        <f t="shared" si="1"/>
        <v>-0.11968148580582129</v>
      </c>
      <c r="O14" s="42">
        <f t="shared" si="3"/>
        <v>-6.6752515183172906E-2</v>
      </c>
      <c r="P14" s="42">
        <f t="shared" si="4"/>
        <v>-0.11968148580582129</v>
      </c>
      <c r="Q14" s="50">
        <f t="shared" si="5"/>
        <v>7.9890401983977784E-3</v>
      </c>
    </row>
    <row r="15" spans="1:17" x14ac:dyDescent="0.25">
      <c r="A15" s="45">
        <v>45261</v>
      </c>
      <c r="B15">
        <v>811.8</v>
      </c>
      <c r="C15">
        <v>130.91999799999999</v>
      </c>
      <c r="E15" s="42">
        <f t="shared" si="7"/>
        <v>4.7281694204646896E-2</v>
      </c>
      <c r="F15" s="42">
        <f t="shared" si="7"/>
        <v>5.0682429648940833E-2</v>
      </c>
      <c r="G15" t="str">
        <f t="shared" ca="1" si="8"/>
        <v>=LN(B15/B14)</v>
      </c>
      <c r="I15" s="42">
        <f>SQRT(I13)</f>
        <v>8.3961713751151273E-2</v>
      </c>
      <c r="J15" s="42">
        <f>SQRT(J13)</f>
        <v>0.10684868856664198</v>
      </c>
      <c r="K15" s="43">
        <f t="shared" si="2"/>
        <v>-4.9821601378496207E-2</v>
      </c>
      <c r="L15" s="41">
        <f t="shared" si="1"/>
        <v>-8.2124419179228844E-2</v>
      </c>
      <c r="O15" s="42">
        <f t="shared" si="3"/>
        <v>-4.9821601378496207E-2</v>
      </c>
      <c r="P15" s="42">
        <f t="shared" si="4"/>
        <v>-8.2124419179228844E-2</v>
      </c>
      <c r="Q15" s="50">
        <f t="shared" si="5"/>
        <v>4.0915700757880678E-3</v>
      </c>
    </row>
    <row r="16" spans="1:17" x14ac:dyDescent="0.25">
      <c r="A16" s="45">
        <v>45231</v>
      </c>
      <c r="B16">
        <v>751.23</v>
      </c>
      <c r="C16">
        <v>112.370003</v>
      </c>
      <c r="E16" s="42">
        <f t="shared" si="7"/>
        <v>-7.7542141205932655E-2</v>
      </c>
      <c r="F16" s="42">
        <f t="shared" si="7"/>
        <v>-0.15278940973914709</v>
      </c>
      <c r="G16" t="str">
        <f t="shared" ca="1" si="8"/>
        <v>=LN(B16/B15)</v>
      </c>
      <c r="K16" s="43">
        <f t="shared" si="2"/>
        <v>2.0546348365022591E-2</v>
      </c>
      <c r="L16" s="41">
        <f t="shared" si="1"/>
        <v>4.2184948057947022E-2</v>
      </c>
      <c r="O16" s="42">
        <f t="shared" si="3"/>
        <v>2.0546348365022591E-2</v>
      </c>
      <c r="P16" s="42">
        <f t="shared" si="4"/>
        <v>4.2184948057947022E-2</v>
      </c>
      <c r="Q16" s="50">
        <f t="shared" si="5"/>
        <v>8.667466385589627E-4</v>
      </c>
    </row>
    <row r="17" spans="1:17" x14ac:dyDescent="0.25">
      <c r="A17" s="45">
        <v>45200</v>
      </c>
      <c r="B17">
        <v>612.28</v>
      </c>
      <c r="C17">
        <v>92.349997999999999</v>
      </c>
      <c r="E17" s="42">
        <f t="shared" si="7"/>
        <v>-0.2045221689753583</v>
      </c>
      <c r="F17" s="42">
        <f t="shared" si="7"/>
        <v>-0.19621133962881968</v>
      </c>
      <c r="G17" t="str">
        <f t="shared" ca="1" si="8"/>
        <v>=LN(B17/B16)</v>
      </c>
      <c r="K17" s="43">
        <f t="shared" si="2"/>
        <v>-3.1037389127277757E-3</v>
      </c>
      <c r="L17" s="41">
        <f t="shared" si="1"/>
        <v>-1.6820467878763609E-2</v>
      </c>
      <c r="O17" s="42">
        <f t="shared" si="3"/>
        <v>-3.1037389127277757E-3</v>
      </c>
      <c r="P17" s="42">
        <f t="shared" si="4"/>
        <v>-1.6820467878763609E-2</v>
      </c>
      <c r="Q17" s="50">
        <f t="shared" si="5"/>
        <v>5.220634068560624E-5</v>
      </c>
    </row>
    <row r="18" spans="1:17" x14ac:dyDescent="0.25">
      <c r="A18" s="45">
        <v>45170</v>
      </c>
      <c r="B18">
        <v>646.49</v>
      </c>
      <c r="C18">
        <v>107.139999</v>
      </c>
      <c r="E18" s="42">
        <f t="shared" si="7"/>
        <v>5.4368035964677583E-2</v>
      </c>
      <c r="F18" s="42">
        <f t="shared" si="7"/>
        <v>0.14855069613072391</v>
      </c>
      <c r="G18" t="str">
        <f t="shared" ca="1" si="8"/>
        <v>=LN(B18/B17)</v>
      </c>
      <c r="K18" s="43">
        <f t="shared" si="2"/>
        <v>2.9901752996655474E-2</v>
      </c>
      <c r="L18" s="41">
        <f t="shared" si="1"/>
        <v>3.3142386423015861E-2</v>
      </c>
      <c r="O18" s="42">
        <f t="shared" si="3"/>
        <v>2.9901752996655474E-2</v>
      </c>
      <c r="P18" s="42">
        <f t="shared" si="4"/>
        <v>3.3142386423015861E-2</v>
      </c>
      <c r="Q18" s="50">
        <f t="shared" si="5"/>
        <v>9.9101545254072824E-4</v>
      </c>
    </row>
    <row r="19" spans="1:17" x14ac:dyDescent="0.25">
      <c r="A19" s="45">
        <v>45139</v>
      </c>
      <c r="B19">
        <v>700.54</v>
      </c>
      <c r="C19">
        <v>106.370003</v>
      </c>
      <c r="E19" s="42">
        <f t="shared" si="7"/>
        <v>8.0293736028566695E-2</v>
      </c>
      <c r="F19" s="42">
        <f t="shared" si="7"/>
        <v>-7.2127706522181704E-3</v>
      </c>
      <c r="G19" t="str">
        <f t="shared" ca="1" si="8"/>
        <v>=LN(B19/B18)</v>
      </c>
      <c r="K19" s="43">
        <f t="shared" si="2"/>
        <v>9.6413249731794243E-2</v>
      </c>
      <c r="L19" s="41">
        <f t="shared" si="1"/>
        <v>5.5272108903590196E-2</v>
      </c>
      <c r="O19" s="42">
        <f t="shared" si="3"/>
        <v>9.6413249731794243E-2</v>
      </c>
      <c r="P19" s="42">
        <f t="shared" si="4"/>
        <v>5.5272108903590196E-2</v>
      </c>
      <c r="Q19" s="50">
        <f t="shared" si="5"/>
        <v>5.3289636389247698E-3</v>
      </c>
    </row>
    <row r="20" spans="1:17" x14ac:dyDescent="0.25">
      <c r="A20" s="45">
        <v>45108</v>
      </c>
      <c r="B20">
        <v>738.85</v>
      </c>
      <c r="C20">
        <v>104.790001</v>
      </c>
      <c r="E20" s="42">
        <f t="shared" si="7"/>
        <v>5.3243457132892393E-2</v>
      </c>
      <c r="F20" s="42">
        <f t="shared" si="7"/>
        <v>-1.496525343726827E-2</v>
      </c>
      <c r="G20" t="str">
        <f t="shared" ca="1" si="8"/>
        <v>=LN(B20/B19)</v>
      </c>
      <c r="K20" s="43">
        <f t="shared" si="2"/>
        <v>-6.8944890430992167E-2</v>
      </c>
      <c r="L20" s="41">
        <f t="shared" si="1"/>
        <v>-0.25730203039123972</v>
      </c>
      <c r="O20" s="42">
        <f t="shared" si="3"/>
        <v>-6.8944890430992167E-2</v>
      </c>
      <c r="P20" s="42">
        <f t="shared" si="4"/>
        <v>-0.25730203039123972</v>
      </c>
      <c r="Q20" s="50">
        <f t="shared" si="5"/>
        <v>1.773966029299584E-2</v>
      </c>
    </row>
    <row r="21" spans="1:17" x14ac:dyDescent="0.25">
      <c r="A21" s="45">
        <v>45078</v>
      </c>
      <c r="B21">
        <v>691.14</v>
      </c>
      <c r="C21">
        <v>92.970000999999996</v>
      </c>
      <c r="E21" s="42">
        <f t="shared" si="7"/>
        <v>-6.6752515183172906E-2</v>
      </c>
      <c r="F21" s="42">
        <f t="shared" si="7"/>
        <v>-0.11968148580582129</v>
      </c>
      <c r="G21" t="str">
        <f t="shared" ca="1" si="8"/>
        <v>=LN(B21/B20)</v>
      </c>
      <c r="K21" s="43">
        <f t="shared" si="2"/>
        <v>1.0346638422919408E-2</v>
      </c>
      <c r="L21" s="41">
        <f t="shared" si="1"/>
        <v>0.21003737931206301</v>
      </c>
      <c r="O21" s="42">
        <f t="shared" si="3"/>
        <v>1.0346638422919408E-2</v>
      </c>
      <c r="P21" s="42">
        <f t="shared" si="4"/>
        <v>0.21003737931206301</v>
      </c>
      <c r="Q21" s="50">
        <f t="shared" si="5"/>
        <v>2.1731808190394893E-3</v>
      </c>
    </row>
    <row r="22" spans="1:17" x14ac:dyDescent="0.25">
      <c r="A22" s="45">
        <v>45047</v>
      </c>
      <c r="B22">
        <v>657.55</v>
      </c>
      <c r="C22">
        <v>85.639999000000003</v>
      </c>
      <c r="E22" s="42">
        <f t="shared" si="7"/>
        <v>-4.9821601378496207E-2</v>
      </c>
      <c r="F22" s="42">
        <f t="shared" si="7"/>
        <v>-8.2124419179228844E-2</v>
      </c>
      <c r="G22" t="str">
        <f t="shared" ca="1" si="8"/>
        <v>=LN(B22/B21)</v>
      </c>
      <c r="K22" s="43">
        <f t="shared" si="2"/>
        <v>-0.10301999176927015</v>
      </c>
      <c r="L22" s="41">
        <f t="shared" si="1"/>
        <v>-4.2700016077026372E-3</v>
      </c>
      <c r="O22" s="42">
        <f t="shared" si="3"/>
        <v>-0.10301999176927015</v>
      </c>
      <c r="P22" s="42">
        <f t="shared" si="4"/>
        <v>-4.2700016077026372E-3</v>
      </c>
      <c r="Q22" s="50">
        <f t="shared" si="5"/>
        <v>4.3989553048029602E-4</v>
      </c>
    </row>
    <row r="23" spans="1:17" x14ac:dyDescent="0.25">
      <c r="A23" s="45">
        <v>45017</v>
      </c>
      <c r="B23">
        <v>671.2</v>
      </c>
      <c r="C23">
        <v>89.330001999999993</v>
      </c>
      <c r="E23" s="42">
        <f t="shared" si="7"/>
        <v>2.0546348365022591E-2</v>
      </c>
      <c r="F23" s="42">
        <f t="shared" si="7"/>
        <v>4.2184948057947022E-2</v>
      </c>
      <c r="G23" t="str">
        <f t="shared" ca="1" si="8"/>
        <v>=LN(B23/B22)</v>
      </c>
      <c r="K23" s="43">
        <f t="shared" si="2"/>
        <v>-0.16023293559858068</v>
      </c>
      <c r="L23" s="41">
        <f t="shared" si="1"/>
        <v>-8.5157833210470615E-2</v>
      </c>
      <c r="O23" s="42">
        <f t="shared" si="3"/>
        <v>-0.16023293559858068</v>
      </c>
      <c r="P23" s="42">
        <f t="shared" si="4"/>
        <v>-8.5157833210470615E-2</v>
      </c>
      <c r="Q23" s="50">
        <f t="shared" si="5"/>
        <v>1.3645089604528014E-2</v>
      </c>
    </row>
    <row r="24" spans="1:17" x14ac:dyDescent="0.25">
      <c r="A24" s="45">
        <v>44986</v>
      </c>
      <c r="B24">
        <v>669.12</v>
      </c>
      <c r="C24">
        <v>87.839995999999999</v>
      </c>
      <c r="E24" s="42">
        <f t="shared" si="7"/>
        <v>-3.1037389127277757E-3</v>
      </c>
      <c r="F24" s="42">
        <f t="shared" si="7"/>
        <v>-1.6820467878763609E-2</v>
      </c>
      <c r="G24" t="str">
        <f t="shared" ca="1" si="8"/>
        <v>=LN(B24/B23)</v>
      </c>
      <c r="K24" s="43">
        <f t="shared" si="2"/>
        <v>0.191447845144846</v>
      </c>
      <c r="L24" s="41">
        <f t="shared" si="1"/>
        <v>0.11541736023589903</v>
      </c>
      <c r="O24" s="42">
        <f t="shared" si="3"/>
        <v>0.191447845144846</v>
      </c>
      <c r="P24" s="42">
        <f t="shared" si="4"/>
        <v>0.11541736023589903</v>
      </c>
      <c r="Q24" s="50">
        <f t="shared" si="5"/>
        <v>2.2096404909469305E-2</v>
      </c>
    </row>
    <row r="25" spans="1:17" x14ac:dyDescent="0.25">
      <c r="A25" s="45">
        <v>44958</v>
      </c>
      <c r="B25">
        <v>689.43</v>
      </c>
      <c r="C25">
        <v>90.800003000000004</v>
      </c>
      <c r="E25" s="42">
        <f t="shared" si="7"/>
        <v>2.9901752996655474E-2</v>
      </c>
      <c r="F25" s="42">
        <f t="shared" si="7"/>
        <v>3.3142386423015861E-2</v>
      </c>
      <c r="G25" t="str">
        <f t="shared" ca="1" si="8"/>
        <v>=LN(B25/B24)</v>
      </c>
      <c r="K25" s="43">
        <f t="shared" si="2"/>
        <v>4.1779974968597922E-3</v>
      </c>
      <c r="L25" s="41">
        <f t="shared" si="1"/>
        <v>8.3002550526372745E-2</v>
      </c>
      <c r="O25" s="42">
        <f t="shared" si="3"/>
        <v>4.1779974968597922E-3</v>
      </c>
      <c r="P25" s="42">
        <f t="shared" si="4"/>
        <v>8.3002550526372745E-2</v>
      </c>
      <c r="Q25" s="50">
        <f t="shared" si="5"/>
        <v>3.4678444833216376E-4</v>
      </c>
    </row>
    <row r="26" spans="1:17" x14ac:dyDescent="0.25">
      <c r="A26" s="45">
        <v>44927</v>
      </c>
      <c r="B26">
        <v>759.21</v>
      </c>
      <c r="C26">
        <v>95.959998999999996</v>
      </c>
      <c r="E26" s="42">
        <f t="shared" si="7"/>
        <v>9.6413249731794243E-2</v>
      </c>
      <c r="F26" s="42">
        <f t="shared" si="7"/>
        <v>5.5272108903590196E-2</v>
      </c>
      <c r="G26" t="str">
        <f t="shared" ca="1" si="8"/>
        <v>=LN(B26/B25)</v>
      </c>
      <c r="K26" s="43">
        <f t="shared" si="2"/>
        <v>-9.4169135236543411E-2</v>
      </c>
      <c r="L26" s="41">
        <f t="shared" si="1"/>
        <v>-0.11227502917410487</v>
      </c>
      <c r="O26" s="42">
        <f t="shared" si="3"/>
        <v>-9.4169135236543411E-2</v>
      </c>
      <c r="P26" s="42">
        <f t="shared" si="4"/>
        <v>-0.11227502917410487</v>
      </c>
      <c r="Q26" s="50">
        <f t="shared" si="5"/>
        <v>1.0572842405983138E-2</v>
      </c>
    </row>
    <row r="27" spans="1:17" x14ac:dyDescent="0.25">
      <c r="A27" s="45">
        <v>44896</v>
      </c>
      <c r="B27">
        <v>708.63</v>
      </c>
      <c r="C27">
        <v>74.190002000000007</v>
      </c>
      <c r="E27" s="42">
        <f t="shared" si="7"/>
        <v>-6.8944890430992167E-2</v>
      </c>
      <c r="F27" s="42">
        <f t="shared" si="7"/>
        <v>-0.25730203039123972</v>
      </c>
      <c r="G27" t="str">
        <f t="shared" ca="1" si="8"/>
        <v>=LN(B27/B26)</v>
      </c>
      <c r="K27" s="43">
        <f t="shared" si="2"/>
        <v>9.4019687445851027E-2</v>
      </c>
      <c r="L27" s="41">
        <f t="shared" si="1"/>
        <v>0.25551956321907598</v>
      </c>
      <c r="O27" s="42">
        <f t="shared" si="3"/>
        <v>9.4019687445851027E-2</v>
      </c>
      <c r="P27" s="42">
        <f t="shared" si="4"/>
        <v>0.25551956321907598</v>
      </c>
      <c r="Q27" s="50">
        <f t="shared" si="5"/>
        <v>2.4023869470157895E-2</v>
      </c>
    </row>
    <row r="28" spans="1:17" x14ac:dyDescent="0.25">
      <c r="A28" s="45">
        <v>44866</v>
      </c>
      <c r="B28">
        <v>716</v>
      </c>
      <c r="C28">
        <v>91.529999000000004</v>
      </c>
      <c r="E28" s="42">
        <f t="shared" si="7"/>
        <v>1.0346638422919408E-2</v>
      </c>
      <c r="F28" s="42">
        <f t="shared" si="7"/>
        <v>0.21003737931206301</v>
      </c>
      <c r="G28" t="str">
        <f t="shared" ca="1" si="8"/>
        <v>=LN(B28/B27)</v>
      </c>
      <c r="K28" s="43">
        <f t="shared" si="2"/>
        <v>-6.8664115824162986E-2</v>
      </c>
      <c r="L28" s="41">
        <f t="shared" si="1"/>
        <v>-0.14815517050896848</v>
      </c>
      <c r="O28" s="42">
        <f t="shared" si="3"/>
        <v>-6.8664115824162986E-2</v>
      </c>
      <c r="P28" s="42">
        <f t="shared" si="4"/>
        <v>-0.14815517050896848</v>
      </c>
      <c r="Q28" s="50">
        <f t="shared" si="5"/>
        <v>1.0172943787776428E-2</v>
      </c>
    </row>
    <row r="29" spans="1:17" x14ac:dyDescent="0.25">
      <c r="A29" s="45">
        <v>44835</v>
      </c>
      <c r="B29">
        <v>645.91</v>
      </c>
      <c r="C29">
        <v>91.139999000000003</v>
      </c>
      <c r="E29" s="42">
        <f t="shared" si="7"/>
        <v>-0.10301999176927015</v>
      </c>
      <c r="F29" s="42">
        <f t="shared" si="7"/>
        <v>-4.2700016077026372E-3</v>
      </c>
      <c r="G29" t="str">
        <f t="shared" ca="1" si="8"/>
        <v>=LN(B29/B28)</v>
      </c>
      <c r="K29" s="43">
        <f t="shared" si="2"/>
        <v>0.20155075888351504</v>
      </c>
      <c r="L29" s="41">
        <f t="shared" si="1"/>
        <v>0.22296633368238924</v>
      </c>
      <c r="O29" s="42">
        <f t="shared" si="3"/>
        <v>0.20155075888351504</v>
      </c>
      <c r="P29" s="42">
        <f t="shared" si="4"/>
        <v>0.22296633368238924</v>
      </c>
      <c r="Q29" s="50">
        <f t="shared" si="5"/>
        <v>4.4939033759160592E-2</v>
      </c>
    </row>
    <row r="30" spans="1:17" x14ac:dyDescent="0.25">
      <c r="A30" s="45">
        <v>44805</v>
      </c>
      <c r="B30">
        <v>550.28</v>
      </c>
      <c r="C30">
        <v>83.699996999999996</v>
      </c>
      <c r="E30" s="42">
        <f t="shared" si="7"/>
        <v>-0.16023293559858068</v>
      </c>
      <c r="F30" s="42">
        <f t="shared" si="7"/>
        <v>-8.5157833210470615E-2</v>
      </c>
      <c r="G30" t="str">
        <f t="shared" ca="1" si="8"/>
        <v>=LN(B30/B29)</v>
      </c>
      <c r="K30" s="43">
        <f t="shared" si="2"/>
        <v>-2.6897103063242937E-2</v>
      </c>
      <c r="L30" s="41">
        <f t="shared" si="1"/>
        <v>4.1665010060138686E-3</v>
      </c>
      <c r="O30" s="42">
        <f t="shared" si="3"/>
        <v>-2.6897103063242937E-2</v>
      </c>
      <c r="P30" s="42">
        <f t="shared" si="4"/>
        <v>4.1665010060138686E-3</v>
      </c>
      <c r="Q30" s="50">
        <f t="shared" si="5"/>
        <v>-1.1206680697186041E-4</v>
      </c>
    </row>
    <row r="31" spans="1:17" x14ac:dyDescent="0.25">
      <c r="A31" s="45">
        <v>44774</v>
      </c>
      <c r="B31">
        <v>666.39</v>
      </c>
      <c r="C31">
        <v>93.940002000000007</v>
      </c>
      <c r="E31" s="42">
        <f t="shared" si="7"/>
        <v>0.191447845144846</v>
      </c>
      <c r="F31" s="42">
        <f t="shared" si="7"/>
        <v>0.11541736023589903</v>
      </c>
      <c r="G31" t="str">
        <f t="shared" ca="1" si="8"/>
        <v>=LN(B31/B30)</v>
      </c>
      <c r="K31" s="43">
        <f t="shared" si="2"/>
        <v>0.10099011956980579</v>
      </c>
      <c r="L31" s="41">
        <f t="shared" si="1"/>
        <v>3.4693580966404736E-2</v>
      </c>
      <c r="O31" s="42">
        <f t="shared" si="3"/>
        <v>0.10099011956980579</v>
      </c>
      <c r="P31" s="42">
        <f t="shared" si="4"/>
        <v>3.4693580966404736E-2</v>
      </c>
      <c r="Q31" s="50">
        <f t="shared" si="5"/>
        <v>3.5037088901019526E-3</v>
      </c>
    </row>
    <row r="32" spans="1:17" x14ac:dyDescent="0.25">
      <c r="A32" s="45">
        <v>44743</v>
      </c>
      <c r="B32">
        <v>669.18</v>
      </c>
      <c r="C32">
        <v>102.07</v>
      </c>
      <c r="E32" s="42">
        <f t="shared" si="7"/>
        <v>4.1779974968597922E-3</v>
      </c>
      <c r="F32" s="42">
        <f t="shared" si="7"/>
        <v>8.3002550526372745E-2</v>
      </c>
      <c r="G32" t="str">
        <f t="shared" ca="1" si="8"/>
        <v>=LN(B32/B31)</v>
      </c>
      <c r="K32" s="43">
        <f t="shared" si="2"/>
        <v>0.10665260591472465</v>
      </c>
      <c r="L32" s="41">
        <f t="shared" si="1"/>
        <v>-1.9743540006928906E-2</v>
      </c>
      <c r="O32" s="42">
        <f t="shared" si="3"/>
        <v>0.10665260591472465</v>
      </c>
      <c r="P32" s="42">
        <f t="shared" si="4"/>
        <v>-1.9743540006928906E-2</v>
      </c>
      <c r="Q32" s="50">
        <f t="shared" si="5"/>
        <v>-2.1056999917205888E-3</v>
      </c>
    </row>
    <row r="33" spans="1:17" x14ac:dyDescent="0.25">
      <c r="A33" s="45">
        <v>44713</v>
      </c>
      <c r="B33">
        <v>609.04</v>
      </c>
      <c r="C33">
        <v>91.230002999999996</v>
      </c>
      <c r="E33" s="42">
        <f t="shared" si="7"/>
        <v>-9.4169135236543411E-2</v>
      </c>
      <c r="F33" s="42">
        <f t="shared" si="7"/>
        <v>-0.11227502917410487</v>
      </c>
      <c r="G33" t="str">
        <f t="shared" ca="1" si="8"/>
        <v>=LN(B33/B32)</v>
      </c>
      <c r="K33" s="43">
        <f t="shared" si="2"/>
        <v>-1.2031988332034201E-2</v>
      </c>
      <c r="L33" s="41">
        <f t="shared" si="1"/>
        <v>8.9115184939379435E-2</v>
      </c>
      <c r="O33" s="42">
        <f t="shared" si="3"/>
        <v>-1.2031988332034201E-2</v>
      </c>
      <c r="P33" s="42">
        <f t="shared" si="4"/>
        <v>8.9115184939379435E-2</v>
      </c>
      <c r="Q33" s="50">
        <f t="shared" si="5"/>
        <v>-1.0722328653976832E-3</v>
      </c>
    </row>
    <row r="34" spans="1:17" x14ac:dyDescent="0.25">
      <c r="A34" s="45">
        <v>44682</v>
      </c>
      <c r="B34">
        <v>669.08</v>
      </c>
      <c r="C34">
        <v>117.790001</v>
      </c>
      <c r="E34" s="42">
        <f t="shared" si="7"/>
        <v>9.4019687445851027E-2</v>
      </c>
      <c r="F34" s="42">
        <f t="shared" si="7"/>
        <v>0.25551956321907598</v>
      </c>
      <c r="G34" t="str">
        <f t="shared" ca="1" si="8"/>
        <v>=LN(B34/B33)</v>
      </c>
      <c r="K34" s="43">
        <f t="shared" si="2"/>
        <v>4.2050056980970967E-2</v>
      </c>
      <c r="L34" s="41">
        <f t="shared" si="1"/>
        <v>-2.165374957373014E-2</v>
      </c>
      <c r="O34" s="42">
        <f t="shared" si="3"/>
        <v>4.2050056980970967E-2</v>
      </c>
      <c r="P34" s="42">
        <f t="shared" si="4"/>
        <v>-2.165374957373014E-2</v>
      </c>
      <c r="Q34" s="50">
        <f t="shared" si="5"/>
        <v>-9.1054140342702818E-4</v>
      </c>
    </row>
    <row r="35" spans="1:17" x14ac:dyDescent="0.25">
      <c r="A35" s="45">
        <v>44652</v>
      </c>
      <c r="B35">
        <v>624.67999999999995</v>
      </c>
      <c r="C35">
        <v>101.57</v>
      </c>
      <c r="E35" s="42">
        <f t="shared" si="7"/>
        <v>-6.8664115824162986E-2</v>
      </c>
      <c r="F35" s="42">
        <f t="shared" si="7"/>
        <v>-0.14815517050896848</v>
      </c>
      <c r="G35" t="str">
        <f t="shared" ca="1" si="8"/>
        <v>=LN(B35/B34)</v>
      </c>
      <c r="K35" s="43">
        <f t="shared" si="2"/>
        <v>-0.11774858857835349</v>
      </c>
      <c r="L35" s="41">
        <f t="shared" si="1"/>
        <v>-0.17377562286430703</v>
      </c>
      <c r="O35" s="42">
        <f t="shared" si="3"/>
        <v>-0.11774858857835349</v>
      </c>
      <c r="P35" s="42">
        <f t="shared" si="4"/>
        <v>-0.17377562286430703</v>
      </c>
      <c r="Q35" s="50">
        <f t="shared" si="5"/>
        <v>2.0461834321596407E-2</v>
      </c>
    </row>
    <row r="36" spans="1:17" x14ac:dyDescent="0.25">
      <c r="A36" s="45">
        <v>44621</v>
      </c>
      <c r="B36">
        <v>764.17</v>
      </c>
      <c r="C36">
        <v>126.94000200000001</v>
      </c>
      <c r="E36" s="42">
        <f t="shared" si="7"/>
        <v>0.20155075888351504</v>
      </c>
      <c r="F36" s="42">
        <f t="shared" si="7"/>
        <v>0.22296633368238924</v>
      </c>
      <c r="G36" t="str">
        <f t="shared" ca="1" si="8"/>
        <v>=LN(B36/B35)</v>
      </c>
      <c r="K36" s="43">
        <f t="shared" si="2"/>
        <v>0.11756838452327463</v>
      </c>
      <c r="L36" s="41">
        <f t="shared" si="1"/>
        <v>7.7619870365112253E-2</v>
      </c>
      <c r="O36" s="42">
        <f t="shared" si="3"/>
        <v>0.11756838452327463</v>
      </c>
      <c r="P36" s="42">
        <f t="shared" si="4"/>
        <v>7.7619870365112253E-2</v>
      </c>
      <c r="Q36" s="50">
        <f t="shared" si="5"/>
        <v>9.1256427657322465E-3</v>
      </c>
    </row>
    <row r="37" spans="1:17" x14ac:dyDescent="0.25">
      <c r="A37" s="45">
        <v>44593</v>
      </c>
      <c r="B37">
        <v>743.89</v>
      </c>
      <c r="C37">
        <v>127.470001</v>
      </c>
      <c r="E37" s="42">
        <f t="shared" si="7"/>
        <v>-2.6897103063242937E-2</v>
      </c>
      <c r="F37" s="42">
        <f t="shared" si="7"/>
        <v>4.1665010060138686E-3</v>
      </c>
      <c r="G37" t="str">
        <f t="shared" ca="1" si="8"/>
        <v>=LN(B37/B36)</v>
      </c>
      <c r="K37" s="43">
        <f t="shared" si="2"/>
        <v>-8.4138728527254139E-2</v>
      </c>
      <c r="L37" s="41">
        <f t="shared" si="1"/>
        <v>-8.6859597878674755E-2</v>
      </c>
      <c r="O37" s="42">
        <f t="shared" si="3"/>
        <v>-8.4138728527254139E-2</v>
      </c>
      <c r="P37" s="42">
        <f t="shared" si="4"/>
        <v>-8.6859597878674755E-2</v>
      </c>
      <c r="Q37" s="50">
        <f t="shared" si="5"/>
        <v>7.3082561259002745E-3</v>
      </c>
    </row>
    <row r="38" spans="1:17" x14ac:dyDescent="0.25">
      <c r="A38" s="45">
        <v>44562</v>
      </c>
      <c r="B38">
        <v>822.94</v>
      </c>
      <c r="C38">
        <v>131.970001</v>
      </c>
      <c r="E38" s="42">
        <f t="shared" si="7"/>
        <v>0.10099011956980579</v>
      </c>
      <c r="F38" s="42">
        <f t="shared" si="7"/>
        <v>3.4693580966404736E-2</v>
      </c>
      <c r="G38" t="str">
        <f t="shared" ca="1" si="8"/>
        <v>=LN(B38/B37)</v>
      </c>
      <c r="K38" s="43">
        <f t="shared" si="2"/>
        <v>8.9545640645090734E-3</v>
      </c>
      <c r="L38" s="41">
        <f t="shared" si="1"/>
        <v>-0.17112394996389027</v>
      </c>
      <c r="O38" s="42">
        <f t="shared" si="3"/>
        <v>8.9545640645090734E-3</v>
      </c>
      <c r="P38" s="42">
        <f t="shared" si="4"/>
        <v>-0.17112394996389027</v>
      </c>
      <c r="Q38" s="50">
        <f t="shared" si="5"/>
        <v>-1.5323403729235005E-3</v>
      </c>
    </row>
    <row r="39" spans="1:17" x14ac:dyDescent="0.25">
      <c r="A39" s="45">
        <v>44531</v>
      </c>
      <c r="B39">
        <v>915.56</v>
      </c>
      <c r="C39">
        <v>129.38999899999999</v>
      </c>
      <c r="E39" s="42">
        <f t="shared" si="7"/>
        <v>0.10665260591472465</v>
      </c>
      <c r="F39" s="42">
        <f t="shared" si="7"/>
        <v>-1.9743540006928906E-2</v>
      </c>
      <c r="G39" t="str">
        <f t="shared" ca="1" si="8"/>
        <v>=LN(B39/B38)</v>
      </c>
      <c r="K39" s="43">
        <f t="shared" si="2"/>
        <v>2.36300131072432E-3</v>
      </c>
      <c r="L39" s="41">
        <f t="shared" si="1"/>
        <v>-4.7108452606535907E-2</v>
      </c>
      <c r="O39" s="42">
        <f t="shared" si="3"/>
        <v>2.36300131072432E-3</v>
      </c>
      <c r="P39" s="42">
        <f t="shared" si="4"/>
        <v>-4.7108452606535907E-2</v>
      </c>
      <c r="Q39" s="50">
        <f t="shared" si="5"/>
        <v>-1.1131733525543885E-4</v>
      </c>
    </row>
    <row r="40" spans="1:17" x14ac:dyDescent="0.25">
      <c r="A40" s="45">
        <v>44501</v>
      </c>
      <c r="B40">
        <v>904.61</v>
      </c>
      <c r="C40">
        <v>141.449997</v>
      </c>
      <c r="E40" s="42">
        <f t="shared" si="7"/>
        <v>-1.2031988332034201E-2</v>
      </c>
      <c r="F40" s="42">
        <f t="shared" si="7"/>
        <v>8.9115184939379435E-2</v>
      </c>
      <c r="G40" t="str">
        <f t="shared" ca="1" si="8"/>
        <v>=LN(B40/B39)</v>
      </c>
      <c r="J40" s="45"/>
      <c r="K40" s="43">
        <f t="shared" si="2"/>
        <v>-6.8102284218515566E-2</v>
      </c>
      <c r="L40" s="41">
        <f t="shared" si="1"/>
        <v>-4.6155245338807681E-2</v>
      </c>
      <c r="O40" s="42">
        <f t="shared" si="3"/>
        <v>-6.8102284218515566E-2</v>
      </c>
      <c r="P40" s="42">
        <f t="shared" si="4"/>
        <v>-4.6155245338807681E-2</v>
      </c>
      <c r="Q40" s="50">
        <f t="shared" si="5"/>
        <v>3.1432776362387963E-3</v>
      </c>
    </row>
    <row r="41" spans="1:17" x14ac:dyDescent="0.25">
      <c r="A41" s="45">
        <v>44470</v>
      </c>
      <c r="B41">
        <v>943.46</v>
      </c>
      <c r="C41">
        <v>138.41999799999999</v>
      </c>
      <c r="E41" s="42">
        <f t="shared" si="7"/>
        <v>4.2050056980970967E-2</v>
      </c>
      <c r="F41" s="42">
        <f t="shared" si="7"/>
        <v>-2.165374957373014E-2</v>
      </c>
      <c r="G41" t="str">
        <f t="shared" ca="1" si="8"/>
        <v>=LN(B41/B40)</v>
      </c>
      <c r="J41" s="45"/>
      <c r="K41" s="43">
        <f t="shared" si="2"/>
        <v>-8.3111000944912916E-2</v>
      </c>
      <c r="L41" s="41">
        <f t="shared" si="1"/>
        <v>-0.17168781320164805</v>
      </c>
      <c r="O41" s="42">
        <f t="shared" si="3"/>
        <v>-8.3111000944912916E-2</v>
      </c>
      <c r="P41" s="42">
        <f t="shared" si="4"/>
        <v>-0.17168781320164805</v>
      </c>
      <c r="Q41" s="50">
        <f t="shared" si="5"/>
        <v>1.4269146005232203E-2</v>
      </c>
    </row>
    <row r="42" spans="1:17" x14ac:dyDescent="0.25">
      <c r="A42" s="45">
        <v>44440</v>
      </c>
      <c r="B42">
        <v>838.66</v>
      </c>
      <c r="C42">
        <v>116.339996</v>
      </c>
      <c r="E42" s="42">
        <f t="shared" si="7"/>
        <v>-0.11774858857835349</v>
      </c>
      <c r="F42" s="42">
        <f t="shared" si="7"/>
        <v>-0.17377562286430703</v>
      </c>
      <c r="G42" t="str">
        <f t="shared" ca="1" si="8"/>
        <v>=LN(B42/B41)</v>
      </c>
      <c r="J42" s="45"/>
      <c r="K42" s="43">
        <f t="shared" si="2"/>
        <v>-8.2147154008457526E-2</v>
      </c>
      <c r="L42" s="41">
        <f t="shared" si="1"/>
        <v>-7.3767377452438748E-2</v>
      </c>
      <c r="O42" s="42">
        <f t="shared" si="3"/>
        <v>-8.2147154008457526E-2</v>
      </c>
      <c r="P42" s="42">
        <f t="shared" si="4"/>
        <v>-7.3767377452438748E-2</v>
      </c>
      <c r="Q42" s="50">
        <f t="shared" si="5"/>
        <v>6.0597801163855027E-3</v>
      </c>
    </row>
    <row r="43" spans="1:17" x14ac:dyDescent="0.25">
      <c r="A43" s="45">
        <v>44409</v>
      </c>
      <c r="B43">
        <v>943.29</v>
      </c>
      <c r="C43">
        <v>125.730003</v>
      </c>
      <c r="E43" s="42">
        <f t="shared" si="7"/>
        <v>0.11756838452327463</v>
      </c>
      <c r="F43" s="42">
        <f t="shared" si="7"/>
        <v>7.7619870365112253E-2</v>
      </c>
      <c r="G43" t="str">
        <f t="shared" ca="1" si="8"/>
        <v>=LN(B43/B42)</v>
      </c>
      <c r="J43" s="45"/>
      <c r="K43" s="43">
        <f t="shared" si="2"/>
        <v>9.6865547903856181E-3</v>
      </c>
      <c r="L43" s="41">
        <f t="shared" si="1"/>
        <v>-2.9909881325355388E-2</v>
      </c>
      <c r="O43" s="42">
        <f t="shared" si="3"/>
        <v>9.6865547903856181E-3</v>
      </c>
      <c r="P43" s="42">
        <f t="shared" si="4"/>
        <v>-2.9909881325355388E-2</v>
      </c>
      <c r="Q43" s="50">
        <f t="shared" si="5"/>
        <v>-2.8972370423198656E-4</v>
      </c>
    </row>
    <row r="44" spans="1:17" x14ac:dyDescent="0.25">
      <c r="A44" s="45">
        <v>44378</v>
      </c>
      <c r="B44">
        <v>867.17</v>
      </c>
      <c r="C44">
        <v>115.269997</v>
      </c>
      <c r="E44" s="42">
        <f t="shared" si="7"/>
        <v>-8.4138728527254139E-2</v>
      </c>
      <c r="F44" s="42">
        <f t="shared" si="7"/>
        <v>-8.6859597878674755E-2</v>
      </c>
      <c r="G44" t="str">
        <f t="shared" ca="1" si="8"/>
        <v>=LN(B44/B43)</v>
      </c>
      <c r="J44" s="45"/>
      <c r="K44" s="43">
        <f t="shared" si="2"/>
        <v>2.8509099747838447E-2</v>
      </c>
      <c r="L44" s="41">
        <f t="shared" si="1"/>
        <v>-3.6064575118203733E-2</v>
      </c>
      <c r="O44" s="42">
        <f t="shared" si="3"/>
        <v>2.8509099747838447E-2</v>
      </c>
      <c r="P44" s="42">
        <f t="shared" si="4"/>
        <v>-3.6064575118203733E-2</v>
      </c>
      <c r="Q44" s="50">
        <f t="shared" si="5"/>
        <v>-1.0281685694082828E-3</v>
      </c>
    </row>
    <row r="45" spans="1:17" x14ac:dyDescent="0.25">
      <c r="A45" s="45">
        <v>44348</v>
      </c>
      <c r="B45">
        <v>874.97</v>
      </c>
      <c r="C45">
        <v>97.139999000000003</v>
      </c>
      <c r="E45" s="42">
        <f t="shared" si="7"/>
        <v>8.9545640645090734E-3</v>
      </c>
      <c r="F45" s="42">
        <f t="shared" si="7"/>
        <v>-0.17112394996389027</v>
      </c>
      <c r="G45" t="str">
        <f t="shared" ca="1" si="8"/>
        <v>=LN(B45/B44)</v>
      </c>
      <c r="J45" s="45"/>
      <c r="K45" s="43">
        <f t="shared" si="2"/>
        <v>-3.2667406980842167E-2</v>
      </c>
      <c r="L45" s="41">
        <f t="shared" si="1"/>
        <v>-8.4643602571491061E-2</v>
      </c>
      <c r="O45" s="42">
        <f t="shared" si="3"/>
        <v>-3.2667406980842167E-2</v>
      </c>
      <c r="P45" s="42">
        <f t="shared" si="4"/>
        <v>-8.4643602571491061E-2</v>
      </c>
      <c r="Q45" s="50">
        <f t="shared" si="5"/>
        <v>2.765087013527557E-3</v>
      </c>
    </row>
    <row r="46" spans="1:17" x14ac:dyDescent="0.25">
      <c r="A46" s="45">
        <v>44317</v>
      </c>
      <c r="B46">
        <v>877.04</v>
      </c>
      <c r="C46">
        <v>92.669998000000007</v>
      </c>
      <c r="E46" s="42">
        <f t="shared" si="7"/>
        <v>2.36300131072432E-3</v>
      </c>
      <c r="F46" s="42">
        <f t="shared" si="7"/>
        <v>-4.7108452606535907E-2</v>
      </c>
      <c r="G46" t="str">
        <f t="shared" ca="1" si="8"/>
        <v>=LN(B46/B45)</v>
      </c>
      <c r="J46" s="45"/>
      <c r="K46" s="43">
        <f t="shared" si="2"/>
        <v>-0.15310828876947097</v>
      </c>
      <c r="L46" s="41">
        <f t="shared" si="1"/>
        <v>-0.16642839691572367</v>
      </c>
      <c r="O46" s="42">
        <f t="shared" si="3"/>
        <v>-0.15310828876947097</v>
      </c>
      <c r="P46" s="42">
        <f t="shared" si="4"/>
        <v>-0.16642839691572367</v>
      </c>
      <c r="Q46" s="50">
        <f t="shared" si="5"/>
        <v>2.5481567054412752E-2</v>
      </c>
    </row>
    <row r="47" spans="1:17" x14ac:dyDescent="0.25">
      <c r="A47" s="45">
        <v>44287</v>
      </c>
      <c r="B47">
        <v>819.3</v>
      </c>
      <c r="C47">
        <v>88.489998</v>
      </c>
      <c r="E47" s="42">
        <f t="shared" si="7"/>
        <v>-6.8102284218515566E-2</v>
      </c>
      <c r="F47" s="42">
        <f t="shared" si="7"/>
        <v>-4.6155245338807681E-2</v>
      </c>
      <c r="G47" t="str">
        <f t="shared" ca="1" si="8"/>
        <v>=LN(B47/B46)</v>
      </c>
      <c r="J47" s="45"/>
      <c r="K47" s="43">
        <f t="shared" si="2"/>
        <v>-6.135606029422188E-2</v>
      </c>
      <c r="L47" s="41">
        <f t="shared" si="1"/>
        <v>3.4694631952706903E-2</v>
      </c>
      <c r="O47" s="42">
        <f t="shared" si="3"/>
        <v>-6.135606029422188E-2</v>
      </c>
      <c r="P47" s="42">
        <f t="shared" si="4"/>
        <v>3.4694631952706903E-2</v>
      </c>
      <c r="Q47" s="50">
        <f t="shared" si="5"/>
        <v>-2.1287259299761219E-3</v>
      </c>
    </row>
    <row r="48" spans="1:17" x14ac:dyDescent="0.25">
      <c r="A48" s="45">
        <v>44256</v>
      </c>
      <c r="B48">
        <v>753.96</v>
      </c>
      <c r="C48">
        <v>74.529999000000004</v>
      </c>
      <c r="E48" s="42">
        <f t="shared" si="7"/>
        <v>-8.3111000944912916E-2</v>
      </c>
      <c r="F48" s="42">
        <f t="shared" si="7"/>
        <v>-0.17168781320164805</v>
      </c>
      <c r="G48" t="str">
        <f t="shared" ca="1" si="8"/>
        <v>=LN(B48/B47)</v>
      </c>
      <c r="J48" s="45"/>
      <c r="K48" s="43">
        <f t="shared" si="2"/>
        <v>5.2943072848417656E-2</v>
      </c>
      <c r="L48" s="41">
        <f t="shared" si="1"/>
        <v>1.42655768874755E-2</v>
      </c>
      <c r="O48" s="42">
        <f t="shared" si="3"/>
        <v>5.2943072848417656E-2</v>
      </c>
      <c r="P48" s="42">
        <f t="shared" si="4"/>
        <v>1.42655768874755E-2</v>
      </c>
      <c r="Q48" s="50">
        <f t="shared" si="5"/>
        <v>7.5526347637831857E-4</v>
      </c>
    </row>
    <row r="49" spans="1:17" x14ac:dyDescent="0.25">
      <c r="A49" s="45">
        <v>44228</v>
      </c>
      <c r="B49">
        <v>694.5</v>
      </c>
      <c r="C49">
        <v>69.230002999999996</v>
      </c>
      <c r="E49" s="42">
        <f t="shared" si="7"/>
        <v>-8.2147154008457526E-2</v>
      </c>
      <c r="F49" s="42">
        <f t="shared" si="7"/>
        <v>-7.3767377452438748E-2</v>
      </c>
      <c r="G49" t="str">
        <f t="shared" ca="1" si="8"/>
        <v>=LN(B49/B48)</v>
      </c>
      <c r="J49" s="45"/>
      <c r="K49" s="43">
        <f t="shared" si="2"/>
        <v>-3.2811701586033866E-2</v>
      </c>
      <c r="L49" s="41">
        <f t="shared" si="1"/>
        <v>6.2129165302081272E-3</v>
      </c>
      <c r="O49" s="42">
        <f t="shared" si="3"/>
        <v>-3.2811701586033866E-2</v>
      </c>
      <c r="P49" s="42">
        <f t="shared" si="4"/>
        <v>6.2129165302081272E-3</v>
      </c>
      <c r="Q49" s="50">
        <f t="shared" si="5"/>
        <v>-2.0385636316812603E-4</v>
      </c>
    </row>
    <row r="50" spans="1:17" x14ac:dyDescent="0.25">
      <c r="A50" s="45">
        <v>44197</v>
      </c>
      <c r="B50">
        <v>701.26</v>
      </c>
      <c r="C50">
        <v>67.190002000000007</v>
      </c>
      <c r="E50" s="42">
        <f t="shared" si="7"/>
        <v>9.6865547903856181E-3</v>
      </c>
      <c r="F50" s="42">
        <f t="shared" si="7"/>
        <v>-2.9909881325355388E-2</v>
      </c>
      <c r="G50" t="str">
        <f t="shared" ca="1" si="8"/>
        <v>=LN(B50/B49)</v>
      </c>
      <c r="J50" s="45"/>
      <c r="K50" s="43">
        <f t="shared" si="2"/>
        <v>-5.5272757601940253E-2</v>
      </c>
      <c r="L50" s="41">
        <f t="shared" si="1"/>
        <v>6.1507486939005665E-2</v>
      </c>
      <c r="O50" s="42">
        <f t="shared" si="3"/>
        <v>-5.5272757601940253E-2</v>
      </c>
      <c r="P50" s="42">
        <f t="shared" si="4"/>
        <v>6.1507486939005665E-2</v>
      </c>
      <c r="Q50" s="50">
        <f t="shared" si="5"/>
        <v>-3.3996884162841661E-3</v>
      </c>
    </row>
    <row r="51" spans="1:17" x14ac:dyDescent="0.25">
      <c r="A51" s="45">
        <v>44166</v>
      </c>
      <c r="B51">
        <v>721.54</v>
      </c>
      <c r="C51">
        <v>64.809997999999993</v>
      </c>
      <c r="E51" s="42">
        <f t="shared" si="7"/>
        <v>2.8509099747838447E-2</v>
      </c>
      <c r="F51" s="42">
        <f t="shared" si="7"/>
        <v>-3.6064575118203733E-2</v>
      </c>
      <c r="G51" t="str">
        <f t="shared" ca="1" si="8"/>
        <v>=LN(B51/B50)</v>
      </c>
      <c r="J51" s="45"/>
      <c r="K51" s="43">
        <f t="shared" si="2"/>
        <v>-2.880700345597258E-2</v>
      </c>
      <c r="L51" s="41">
        <f t="shared" si="1"/>
        <v>2.4678137191013246E-3</v>
      </c>
      <c r="O51" s="42">
        <f t="shared" si="3"/>
        <v>-2.880700345597258E-2</v>
      </c>
      <c r="P51" s="42">
        <f t="shared" si="4"/>
        <v>2.4678137191013246E-3</v>
      </c>
      <c r="Q51" s="50">
        <f t="shared" si="5"/>
        <v>-7.1090318334848403E-5</v>
      </c>
    </row>
    <row r="52" spans="1:17" x14ac:dyDescent="0.25">
      <c r="A52" s="45">
        <v>44136</v>
      </c>
      <c r="B52">
        <v>698.35</v>
      </c>
      <c r="C52">
        <v>59.549999</v>
      </c>
      <c r="E52" s="42">
        <f t="shared" si="7"/>
        <v>-3.2667406980842167E-2</v>
      </c>
      <c r="F52" s="42">
        <f t="shared" si="7"/>
        <v>-8.4643602571491061E-2</v>
      </c>
      <c r="G52" t="str">
        <f t="shared" ca="1" si="8"/>
        <v>=LN(B52/B51)</v>
      </c>
      <c r="J52" s="45"/>
      <c r="K52" s="43">
        <f t="shared" si="2"/>
        <v>-5.1627873100313068E-2</v>
      </c>
      <c r="L52" s="41">
        <f t="shared" si="1"/>
        <v>-8.3687784868457654E-2</v>
      </c>
      <c r="O52" s="42">
        <f t="shared" si="3"/>
        <v>-5.1627873100313068E-2</v>
      </c>
      <c r="P52" s="42">
        <f t="shared" si="4"/>
        <v>-8.3687784868457654E-2</v>
      </c>
      <c r="Q52" s="50">
        <f t="shared" si="5"/>
        <v>4.3206223372350321E-3</v>
      </c>
    </row>
    <row r="53" spans="1:17" x14ac:dyDescent="0.25">
      <c r="A53" s="45">
        <v>44105</v>
      </c>
      <c r="B53">
        <v>599.21</v>
      </c>
      <c r="C53">
        <v>50.419998</v>
      </c>
      <c r="E53" s="42">
        <f t="shared" si="7"/>
        <v>-0.15310828876947097</v>
      </c>
      <c r="F53" s="42">
        <f t="shared" si="7"/>
        <v>-0.16642839691572367</v>
      </c>
      <c r="G53" t="str">
        <f t="shared" ca="1" si="8"/>
        <v>=LN(B53/B52)</v>
      </c>
      <c r="J53" s="45"/>
      <c r="K53" s="43">
        <f t="shared" si="2"/>
        <v>-0.13197325502260623</v>
      </c>
      <c r="L53" s="41">
        <f t="shared" si="1"/>
        <v>-0.13659891797722284</v>
      </c>
      <c r="O53" s="42">
        <f t="shared" si="3"/>
        <v>-0.13197325502260623</v>
      </c>
      <c r="P53" s="42">
        <f t="shared" si="4"/>
        <v>-0.13659891797722284</v>
      </c>
      <c r="Q53" s="50">
        <f t="shared" si="5"/>
        <v>1.8027403838020102E-2</v>
      </c>
    </row>
    <row r="54" spans="1:17" x14ac:dyDescent="0.25">
      <c r="A54" s="45">
        <v>44075</v>
      </c>
      <c r="B54">
        <v>563.54999999999995</v>
      </c>
      <c r="C54">
        <v>52.200001</v>
      </c>
      <c r="E54" s="42">
        <f t="shared" si="7"/>
        <v>-6.135606029422188E-2</v>
      </c>
      <c r="F54" s="42">
        <f t="shared" si="7"/>
        <v>3.4694631952706903E-2</v>
      </c>
      <c r="G54" t="str">
        <f t="shared" ca="1" si="8"/>
        <v>=LN(B54/B53)</v>
      </c>
      <c r="J54" s="45"/>
      <c r="K54" s="43">
        <f t="shared" si="2"/>
        <v>5.1042109355493671E-2</v>
      </c>
      <c r="L54" s="41">
        <f t="shared" si="1"/>
        <v>0.16676708006068125</v>
      </c>
      <c r="O54" s="42">
        <f t="shared" si="3"/>
        <v>5.1042109355493671E-2</v>
      </c>
      <c r="P54" s="42">
        <f t="shared" si="4"/>
        <v>0.16676708006068125</v>
      </c>
      <c r="Q54" s="50">
        <f t="shared" si="5"/>
        <v>8.5121435373536614E-3</v>
      </c>
    </row>
    <row r="55" spans="1:17" x14ac:dyDescent="0.25">
      <c r="A55" s="45">
        <v>44044</v>
      </c>
      <c r="B55">
        <v>594.19000000000005</v>
      </c>
      <c r="C55">
        <v>52.950001</v>
      </c>
      <c r="E55" s="42">
        <f t="shared" si="7"/>
        <v>5.2943072848417656E-2</v>
      </c>
      <c r="F55" s="42">
        <f t="shared" si="7"/>
        <v>1.42655768874755E-2</v>
      </c>
      <c r="G55" t="str">
        <f t="shared" ca="1" si="8"/>
        <v>=LN(B55/B54)</v>
      </c>
      <c r="J55" s="45"/>
      <c r="K55" s="43">
        <f t="shared" si="2"/>
        <v>0.13011581259749028</v>
      </c>
      <c r="L55" s="41">
        <f t="shared" si="1"/>
        <v>0.126004061898571</v>
      </c>
      <c r="O55" s="42">
        <f t="shared" si="3"/>
        <v>0.13011581259749028</v>
      </c>
      <c r="P55" s="42">
        <f t="shared" si="4"/>
        <v>0.126004061898571</v>
      </c>
      <c r="Q55" s="50">
        <f t="shared" si="5"/>
        <v>1.639512090451703E-2</v>
      </c>
    </row>
    <row r="56" spans="1:17" x14ac:dyDescent="0.25">
      <c r="A56" s="45">
        <v>44013</v>
      </c>
      <c r="B56">
        <v>575.01</v>
      </c>
      <c r="C56">
        <v>53.279998999999997</v>
      </c>
      <c r="E56" s="42">
        <f t="shared" si="7"/>
        <v>-3.2811701586033866E-2</v>
      </c>
      <c r="F56" s="42">
        <f t="shared" si="7"/>
        <v>6.2129165302081272E-3</v>
      </c>
      <c r="G56" t="str">
        <f t="shared" ca="1" si="8"/>
        <v>=LN(B56/B55)</v>
      </c>
      <c r="K56" s="43">
        <f t="shared" si="2"/>
        <v>-4.787089402409371E-2</v>
      </c>
      <c r="L56" s="41">
        <f t="shared" si="1"/>
        <v>-8.7741077337525952E-2</v>
      </c>
      <c r="O56" s="42">
        <f t="shared" si="3"/>
        <v>-4.787089402409371E-2</v>
      </c>
      <c r="P56" s="42">
        <f t="shared" si="4"/>
        <v>-8.7741077337525952E-2</v>
      </c>
      <c r="Q56" s="50">
        <f t="shared" si="5"/>
        <v>4.2002438147845152E-3</v>
      </c>
    </row>
    <row r="57" spans="1:17" x14ac:dyDescent="0.25">
      <c r="A57" s="45">
        <v>43983</v>
      </c>
      <c r="B57">
        <v>544.09</v>
      </c>
      <c r="C57">
        <v>56.66</v>
      </c>
      <c r="E57" s="42">
        <f t="shared" si="7"/>
        <v>-5.5272757601940253E-2</v>
      </c>
      <c r="F57" s="42">
        <f t="shared" si="7"/>
        <v>6.1507486939005665E-2</v>
      </c>
      <c r="G57" t="str">
        <f t="shared" ca="1" si="8"/>
        <v>=LN(B57/B56)</v>
      </c>
      <c r="K57" s="43">
        <f t="shared" si="2"/>
        <v>-1.5617642842586753E-2</v>
      </c>
      <c r="L57" s="41">
        <f t="shared" si="1"/>
        <v>-3.1229807383619333E-2</v>
      </c>
      <c r="O57" s="42">
        <f t="shared" si="3"/>
        <v>-1.5617642842586753E-2</v>
      </c>
      <c r="P57" s="42">
        <f t="shared" si="4"/>
        <v>-3.1229807383619333E-2</v>
      </c>
      <c r="Q57" s="50">
        <f t="shared" si="5"/>
        <v>4.8773597776014541E-4</v>
      </c>
    </row>
    <row r="58" spans="1:17" x14ac:dyDescent="0.25">
      <c r="A58" s="45">
        <v>43952</v>
      </c>
      <c r="B58">
        <v>528.64</v>
      </c>
      <c r="C58">
        <v>56.799999</v>
      </c>
      <c r="E58" s="42">
        <f t="shared" si="7"/>
        <v>-2.880700345597258E-2</v>
      </c>
      <c r="F58" s="42">
        <f t="shared" si="7"/>
        <v>2.4678137191013246E-3</v>
      </c>
      <c r="G58" t="str">
        <f t="shared" ca="1" si="8"/>
        <v>=LN(B58/B57)</v>
      </c>
      <c r="K58" s="43">
        <f t="shared" si="2"/>
        <v>-6.9460598342999516E-2</v>
      </c>
      <c r="L58" s="41">
        <f t="shared" si="1"/>
        <v>-1.9743628668853642E-2</v>
      </c>
      <c r="O58" s="42">
        <f t="shared" si="3"/>
        <v>-6.9460598342999516E-2</v>
      </c>
      <c r="P58" s="42">
        <f t="shared" si="4"/>
        <v>-1.9743628668853642E-2</v>
      </c>
      <c r="Q58" s="50">
        <f t="shared" si="5"/>
        <v>1.3714042608005731E-3</v>
      </c>
    </row>
    <row r="59" spans="1:17" x14ac:dyDescent="0.25">
      <c r="A59" s="45">
        <v>43922</v>
      </c>
      <c r="B59">
        <v>502.04</v>
      </c>
      <c r="C59">
        <v>52.240001999999997</v>
      </c>
      <c r="E59" s="42">
        <f t="shared" si="7"/>
        <v>-5.1627873100313068E-2</v>
      </c>
      <c r="F59" s="42">
        <f t="shared" si="7"/>
        <v>-8.3687784868457654E-2</v>
      </c>
      <c r="G59" t="str">
        <f t="shared" ca="1" si="8"/>
        <v>=LN(B59/B58)</v>
      </c>
      <c r="K59" s="43">
        <f t="shared" si="2"/>
        <v>-3.5403878321827412E-2</v>
      </c>
      <c r="L59" s="41">
        <f t="shared" si="1"/>
        <v>-8.4756584602540541E-2</v>
      </c>
      <c r="O59" s="42">
        <f t="shared" si="3"/>
        <v>-3.5403878321827412E-2</v>
      </c>
      <c r="P59" s="42">
        <f t="shared" si="4"/>
        <v>-8.4756584602540541E-2</v>
      </c>
      <c r="Q59" s="50">
        <f t="shared" si="5"/>
        <v>3.0007118082420159E-3</v>
      </c>
    </row>
    <row r="60" spans="1:17" x14ac:dyDescent="0.25">
      <c r="A60" s="45">
        <v>43891</v>
      </c>
      <c r="B60">
        <v>439.97</v>
      </c>
      <c r="C60">
        <v>45.57</v>
      </c>
      <c r="E60" s="42">
        <f t="shared" si="7"/>
        <v>-0.13197325502260623</v>
      </c>
      <c r="F60" s="42">
        <f t="shared" si="7"/>
        <v>-0.13659891797722284</v>
      </c>
      <c r="G60" t="str">
        <f t="shared" ca="1" si="8"/>
        <v>=LN(B60/B59)</v>
      </c>
      <c r="K60" s="43">
        <f t="shared" si="2"/>
        <v>-5.3180002642293604E-2</v>
      </c>
      <c r="L60" s="41">
        <f t="shared" si="1"/>
        <v>1.8661758995493244E-2</v>
      </c>
      <c r="O60" s="42">
        <f t="shared" si="3"/>
        <v>-5.3180002642293604E-2</v>
      </c>
      <c r="P60" s="42">
        <f t="shared" si="4"/>
        <v>1.8661758995493244E-2</v>
      </c>
      <c r="Q60" s="50">
        <f t="shared" si="5"/>
        <v>-9.9243239269017716E-4</v>
      </c>
    </row>
    <row r="61" spans="1:17" x14ac:dyDescent="0.25">
      <c r="A61" s="45">
        <v>43862</v>
      </c>
      <c r="B61">
        <v>463.01</v>
      </c>
      <c r="C61">
        <v>53.84</v>
      </c>
      <c r="E61" s="42">
        <f t="shared" si="7"/>
        <v>5.1042109355493671E-2</v>
      </c>
      <c r="F61" s="42">
        <f t="shared" si="7"/>
        <v>0.16676708006068125</v>
      </c>
      <c r="G61" t="str">
        <f t="shared" ca="1" si="8"/>
        <v>=LN(B61/B60)</v>
      </c>
      <c r="K61" s="43">
        <f t="shared" si="2"/>
        <v>0.1014528528141137</v>
      </c>
      <c r="L61" s="41">
        <f t="shared" si="1"/>
        <v>-3.6427150826448762E-2</v>
      </c>
      <c r="O61" s="42">
        <f t="shared" si="3"/>
        <v>0.1014528528141137</v>
      </c>
      <c r="P61" s="42">
        <f t="shared" si="4"/>
        <v>-3.6427150826448762E-2</v>
      </c>
      <c r="Q61" s="50">
        <f t="shared" si="5"/>
        <v>-3.6956383712332267E-3</v>
      </c>
    </row>
    <row r="62" spans="1:17" x14ac:dyDescent="0.25">
      <c r="A62" s="45">
        <v>43831</v>
      </c>
      <c r="B62">
        <v>527.35</v>
      </c>
      <c r="C62">
        <v>61.07</v>
      </c>
      <c r="E62" s="42">
        <f t="shared" si="7"/>
        <v>0.13011581259749028</v>
      </c>
      <c r="F62" s="42">
        <f t="shared" si="7"/>
        <v>0.126004061898571</v>
      </c>
      <c r="G62" t="str">
        <f t="shared" ca="1" si="8"/>
        <v>=LN(B62/B61)</v>
      </c>
      <c r="K62" s="43">
        <f t="shared" si="2"/>
        <v>3.4579214374361642E-3</v>
      </c>
      <c r="L62" s="41">
        <f t="shared" si="1"/>
        <v>-7.7094483970031658E-2</v>
      </c>
      <c r="O62" s="42">
        <f t="shared" si="3"/>
        <v>3.4579214374361642E-3</v>
      </c>
      <c r="P62" s="42">
        <f t="shared" si="4"/>
        <v>-7.7094483970031658E-2</v>
      </c>
      <c r="Q62" s="50">
        <f t="shared" si="5"/>
        <v>-2.6658666882805118E-4</v>
      </c>
    </row>
    <row r="63" spans="1:17" x14ac:dyDescent="0.25">
      <c r="A63" s="45">
        <v>43800</v>
      </c>
      <c r="B63">
        <v>502.7</v>
      </c>
      <c r="C63">
        <v>55.939999</v>
      </c>
      <c r="E63" s="42">
        <f t="shared" si="7"/>
        <v>-4.787089402409371E-2</v>
      </c>
      <c r="F63" s="42">
        <f t="shared" si="7"/>
        <v>-8.7741077337525952E-2</v>
      </c>
      <c r="G63" t="str">
        <f t="shared" ca="1" si="8"/>
        <v>=LN(B63/B62)</v>
      </c>
      <c r="K63" s="43">
        <f t="shared" si="2"/>
        <v>-0.12161521459804102</v>
      </c>
      <c r="L63" s="41">
        <f t="shared" si="1"/>
        <v>-0.16005884639821882</v>
      </c>
      <c r="O63" s="42">
        <f t="shared" si="3"/>
        <v>-0.12161521459804102</v>
      </c>
      <c r="P63" s="42">
        <f t="shared" si="4"/>
        <v>-0.16005884639821882</v>
      </c>
      <c r="Q63" s="50">
        <f t="shared" si="5"/>
        <v>1.9465590953034267E-2</v>
      </c>
    </row>
    <row r="64" spans="1:17" x14ac:dyDescent="0.25">
      <c r="A64" s="45">
        <v>43770</v>
      </c>
      <c r="B64">
        <v>494.91</v>
      </c>
      <c r="C64">
        <v>54.220001000000003</v>
      </c>
      <c r="E64" s="42">
        <f t="shared" si="7"/>
        <v>-1.5617642842586753E-2</v>
      </c>
      <c r="F64" s="42">
        <f t="shared" si="7"/>
        <v>-3.1229807383619333E-2</v>
      </c>
      <c r="G64" t="str">
        <f t="shared" ca="1" si="8"/>
        <v>=LN(B64/B63)</v>
      </c>
      <c r="K64" s="43"/>
      <c r="L64" s="41"/>
      <c r="O64" s="42"/>
      <c r="P64" s="42"/>
      <c r="Q64" s="50"/>
    </row>
    <row r="65" spans="1:17" x14ac:dyDescent="0.25">
      <c r="A65" s="45">
        <v>43739</v>
      </c>
      <c r="B65">
        <v>461.7</v>
      </c>
      <c r="C65">
        <v>53.16</v>
      </c>
      <c r="E65" s="42">
        <f t="shared" si="7"/>
        <v>-6.9460598342999516E-2</v>
      </c>
      <c r="F65" s="42">
        <f t="shared" si="7"/>
        <v>-1.9743628668853642E-2</v>
      </c>
      <c r="G65" t="str">
        <f t="shared" ca="1" si="8"/>
        <v>=LN(B65/B64)</v>
      </c>
      <c r="K65" s="43"/>
      <c r="L65" s="41"/>
      <c r="O65" s="42"/>
      <c r="P65" s="42"/>
      <c r="Q65" s="50"/>
    </row>
    <row r="66" spans="1:17" x14ac:dyDescent="0.25">
      <c r="A66" s="45">
        <v>43709</v>
      </c>
      <c r="B66">
        <v>445.64</v>
      </c>
      <c r="C66">
        <v>48.84</v>
      </c>
      <c r="E66" s="42">
        <f t="shared" si="7"/>
        <v>-3.5403878321827412E-2</v>
      </c>
      <c r="F66" s="42">
        <f t="shared" si="7"/>
        <v>-8.4756584602540541E-2</v>
      </c>
      <c r="G66" t="str">
        <f t="shared" ca="1" si="8"/>
        <v>=LN(B66/B65)</v>
      </c>
      <c r="K66" s="43"/>
      <c r="L66" s="41"/>
      <c r="O66" s="42"/>
      <c r="P66" s="42"/>
      <c r="Q66" s="50"/>
    </row>
    <row r="67" spans="1:17" x14ac:dyDescent="0.25">
      <c r="A67" s="45">
        <v>43678</v>
      </c>
      <c r="B67">
        <v>422.56</v>
      </c>
      <c r="C67">
        <v>49.759998000000003</v>
      </c>
      <c r="E67" s="42">
        <f t="shared" si="7"/>
        <v>-5.3180002642293604E-2</v>
      </c>
      <c r="F67" s="42">
        <f t="shared" si="7"/>
        <v>1.8661758995493244E-2</v>
      </c>
      <c r="G67" t="str">
        <f t="shared" ca="1" si="8"/>
        <v>=LN(B67/B66)</v>
      </c>
      <c r="K67" s="43"/>
      <c r="L67" s="41"/>
      <c r="O67" s="42"/>
      <c r="P67" s="42"/>
      <c r="Q67" s="50"/>
    </row>
    <row r="68" spans="1:17" x14ac:dyDescent="0.25">
      <c r="A68" s="45">
        <v>43647</v>
      </c>
      <c r="B68">
        <v>467.68</v>
      </c>
      <c r="C68">
        <v>47.98</v>
      </c>
      <c r="E68" s="42">
        <f t="shared" si="7"/>
        <v>0.1014528528141137</v>
      </c>
      <c r="F68" s="42">
        <f t="shared" si="7"/>
        <v>-3.6427150826448762E-2</v>
      </c>
      <c r="K68" s="43"/>
      <c r="L68" s="41"/>
      <c r="O68" s="42"/>
      <c r="P68" s="42"/>
      <c r="Q68" s="50"/>
    </row>
    <row r="69" spans="1:17" x14ac:dyDescent="0.25">
      <c r="A69" s="45">
        <v>43617</v>
      </c>
      <c r="B69">
        <v>469.3</v>
      </c>
      <c r="C69">
        <v>44.419998</v>
      </c>
      <c r="E69" s="42">
        <f t="shared" si="7"/>
        <v>3.4579214374361642E-3</v>
      </c>
      <c r="F69" s="42">
        <f t="shared" si="7"/>
        <v>-7.7094483970031658E-2</v>
      </c>
      <c r="K69" s="43"/>
      <c r="L69" s="41"/>
      <c r="O69" s="42"/>
      <c r="P69" s="42"/>
      <c r="Q69" s="50"/>
    </row>
    <row r="70" spans="1:17" x14ac:dyDescent="0.25">
      <c r="A70" s="45">
        <v>43586</v>
      </c>
      <c r="B70">
        <v>415.56</v>
      </c>
      <c r="C70">
        <v>37.849997999999999</v>
      </c>
      <c r="E70" s="42">
        <f t="shared" si="7"/>
        <v>-0.12161521459804102</v>
      </c>
      <c r="F70" s="42">
        <f t="shared" si="7"/>
        <v>-0.16005884639821882</v>
      </c>
      <c r="K70" s="43"/>
      <c r="L70" s="41"/>
      <c r="O70" s="42"/>
      <c r="P70" s="42"/>
      <c r="Q70" s="50"/>
    </row>
    <row r="71" spans="1:17" x14ac:dyDescent="0.25">
      <c r="A71" s="45"/>
      <c r="E71" s="42"/>
      <c r="F71" s="42"/>
      <c r="K71" s="43"/>
      <c r="L71" s="41"/>
      <c r="O71" s="42"/>
      <c r="P71" s="42"/>
      <c r="Q71" s="50"/>
    </row>
    <row r="72" spans="1:17" x14ac:dyDescent="0.25">
      <c r="A72" s="45"/>
      <c r="E72" s="42"/>
      <c r="F72" s="42"/>
      <c r="K72" s="43"/>
      <c r="L72" s="41"/>
      <c r="O72" s="42"/>
      <c r="P72" s="42"/>
      <c r="Q72" s="50"/>
    </row>
    <row r="73" spans="1:17" x14ac:dyDescent="0.25">
      <c r="A73" s="45"/>
      <c r="E73" s="42"/>
      <c r="F73" s="42"/>
      <c r="K73" s="43"/>
      <c r="L73" s="41"/>
      <c r="O73" s="42"/>
      <c r="P73" s="42"/>
      <c r="Q73" s="50"/>
    </row>
    <row r="74" spans="1:17" x14ac:dyDescent="0.25">
      <c r="A74" s="45"/>
      <c r="E74" s="42"/>
      <c r="F74" s="42"/>
      <c r="K74" s="43"/>
      <c r="L74" s="41"/>
      <c r="O74" s="42"/>
      <c r="P74" s="42"/>
      <c r="Q74" s="50"/>
    </row>
    <row r="75" spans="1:17" x14ac:dyDescent="0.25">
      <c r="A75" s="45"/>
      <c r="E75" s="42"/>
      <c r="F75" s="42"/>
      <c r="K75" s="43"/>
      <c r="L75" s="41"/>
      <c r="O75" s="42"/>
      <c r="P75" s="42"/>
      <c r="Q75" s="50"/>
    </row>
    <row r="76" spans="1:17" x14ac:dyDescent="0.25">
      <c r="A76" s="45"/>
      <c r="E76" s="42"/>
      <c r="F76" s="42"/>
      <c r="K76" s="43"/>
      <c r="L76" s="41"/>
      <c r="O76" s="42"/>
      <c r="P76" s="42"/>
      <c r="Q76" s="50"/>
    </row>
    <row r="77" spans="1:17" x14ac:dyDescent="0.25">
      <c r="A77" s="45"/>
      <c r="E77" s="42"/>
      <c r="F77" s="42"/>
      <c r="K77" s="43"/>
      <c r="L77" s="41"/>
      <c r="O77" s="42"/>
      <c r="P77" s="42"/>
      <c r="Q77" s="50"/>
    </row>
    <row r="78" spans="1:17" x14ac:dyDescent="0.25">
      <c r="A78" s="45"/>
      <c r="E78" s="42"/>
      <c r="F78" s="42"/>
      <c r="K78" s="43"/>
      <c r="L78" s="41"/>
      <c r="O78" s="42"/>
      <c r="P78" s="42"/>
      <c r="Q78" s="50"/>
    </row>
    <row r="79" spans="1:17" x14ac:dyDescent="0.25">
      <c r="A79" s="45"/>
      <c r="E79" s="42"/>
      <c r="F79" s="42"/>
      <c r="K79" s="43"/>
      <c r="L79" s="41"/>
      <c r="O79" s="42"/>
      <c r="P79" s="42"/>
      <c r="Q79" s="50"/>
    </row>
    <row r="80" spans="1:17" x14ac:dyDescent="0.25">
      <c r="A80" s="45"/>
      <c r="E80" s="42"/>
      <c r="F80" s="42"/>
      <c r="K80" s="43"/>
      <c r="L80" s="41"/>
      <c r="O80" s="42"/>
      <c r="P80" s="42"/>
      <c r="Q80" s="50"/>
    </row>
    <row r="81" spans="1:17" x14ac:dyDescent="0.25">
      <c r="A81" s="45"/>
      <c r="E81" s="42"/>
      <c r="F81" s="42"/>
      <c r="K81" s="43"/>
      <c r="L81" s="41"/>
      <c r="O81" s="42"/>
      <c r="P81" s="42"/>
      <c r="Q81" s="50"/>
    </row>
    <row r="82" spans="1:17" x14ac:dyDescent="0.25">
      <c r="A82" s="45"/>
      <c r="E82" s="42"/>
      <c r="F82" s="42"/>
      <c r="K82" s="43"/>
      <c r="L82" s="41"/>
      <c r="O82" s="42"/>
      <c r="P82" s="42"/>
      <c r="Q82" s="50"/>
    </row>
    <row r="83" spans="1:17" x14ac:dyDescent="0.25">
      <c r="A83" s="45"/>
      <c r="E83" s="42"/>
      <c r="F83" s="42"/>
      <c r="K83" s="43"/>
      <c r="L83" s="41"/>
      <c r="O83" s="42"/>
      <c r="P83" s="42"/>
      <c r="Q83" s="50"/>
    </row>
    <row r="84" spans="1:17" x14ac:dyDescent="0.25">
      <c r="A84" s="45"/>
      <c r="E84" s="42"/>
      <c r="F84" s="42"/>
      <c r="K84" s="43"/>
      <c r="L84" s="41"/>
      <c r="O84" s="42"/>
      <c r="P84" s="42"/>
      <c r="Q84" s="50"/>
    </row>
    <row r="85" spans="1:17" x14ac:dyDescent="0.25">
      <c r="A85" s="45"/>
      <c r="E85" s="42"/>
      <c r="F85" s="42"/>
      <c r="K85" s="43"/>
      <c r="L85" s="41"/>
      <c r="O85" s="42"/>
      <c r="P85" s="42"/>
      <c r="Q85" s="50"/>
    </row>
    <row r="86" spans="1:17" x14ac:dyDescent="0.25">
      <c r="A86" s="45"/>
      <c r="E86" s="42"/>
      <c r="F86" s="42"/>
      <c r="K86" s="43"/>
      <c r="L86" s="41"/>
      <c r="O86" s="42"/>
      <c r="P86" s="42"/>
      <c r="Q86" s="50"/>
    </row>
    <row r="87" spans="1:17" x14ac:dyDescent="0.25">
      <c r="A87" s="45"/>
      <c r="E87" s="42"/>
      <c r="F87" s="42"/>
      <c r="K87" s="43"/>
      <c r="L87" s="41"/>
      <c r="O87" s="42"/>
      <c r="P87" s="42"/>
      <c r="Q87" s="50"/>
    </row>
    <row r="88" spans="1:17" x14ac:dyDescent="0.25">
      <c r="A88" s="45"/>
      <c r="E88" s="42"/>
      <c r="F88" s="42"/>
      <c r="K88" s="43"/>
      <c r="L88" s="41"/>
      <c r="O88" s="42"/>
      <c r="P88" s="42"/>
      <c r="Q88" s="50"/>
    </row>
    <row r="89" spans="1:17" x14ac:dyDescent="0.25">
      <c r="A89" s="45"/>
      <c r="E89" s="42"/>
      <c r="F89" s="42"/>
      <c r="K89" s="43"/>
      <c r="L89" s="41"/>
      <c r="O89" s="42"/>
      <c r="P89" s="42"/>
      <c r="Q89" s="50"/>
    </row>
    <row r="90" spans="1:17" x14ac:dyDescent="0.25">
      <c r="A90" s="45"/>
      <c r="E90" s="42"/>
      <c r="F90" s="42"/>
      <c r="K90" s="43"/>
      <c r="L90" s="41"/>
      <c r="O90" s="42"/>
      <c r="P90" s="42"/>
      <c r="Q90" s="50"/>
    </row>
    <row r="91" spans="1:17" x14ac:dyDescent="0.25">
      <c r="A91" s="45"/>
      <c r="E91" s="42"/>
      <c r="F91" s="42"/>
      <c r="K91" s="43"/>
      <c r="L91" s="41"/>
      <c r="O91" s="42"/>
      <c r="P91" s="42"/>
      <c r="Q91" s="50"/>
    </row>
    <row r="92" spans="1:17" x14ac:dyDescent="0.25">
      <c r="A92" s="45"/>
      <c r="E92" s="42"/>
      <c r="F92" s="42"/>
      <c r="K92" s="43"/>
      <c r="L92" s="41"/>
      <c r="O92" s="42"/>
      <c r="P92" s="42"/>
      <c r="Q92" s="50"/>
    </row>
    <row r="93" spans="1:17" x14ac:dyDescent="0.25">
      <c r="A93" s="45"/>
      <c r="E93" s="42"/>
      <c r="F93" s="42"/>
      <c r="K93" s="43"/>
      <c r="L93" s="41"/>
      <c r="O93" s="42"/>
      <c r="P93" s="42"/>
      <c r="Q93" s="50"/>
    </row>
    <row r="94" spans="1:17" x14ac:dyDescent="0.25">
      <c r="A94" s="45"/>
      <c r="E94" s="42"/>
      <c r="F94" s="42"/>
      <c r="K94" s="43"/>
      <c r="L94" s="41"/>
      <c r="O94" s="42"/>
      <c r="P94" s="42"/>
      <c r="Q94" s="50"/>
    </row>
    <row r="95" spans="1:17" x14ac:dyDescent="0.25">
      <c r="A95" s="45"/>
      <c r="E95" s="42"/>
      <c r="F95" s="42"/>
      <c r="K95" s="43"/>
      <c r="L95" s="41"/>
      <c r="O95" s="42"/>
      <c r="P95" s="42"/>
      <c r="Q95" s="50"/>
    </row>
    <row r="96" spans="1:17" x14ac:dyDescent="0.25">
      <c r="A96" s="45"/>
      <c r="E96" s="42"/>
      <c r="F96" s="42"/>
      <c r="K96" s="43"/>
      <c r="L96" s="41"/>
      <c r="O96" s="42"/>
      <c r="P96" s="42"/>
      <c r="Q96" s="50"/>
    </row>
    <row r="97" spans="1:17" x14ac:dyDescent="0.25">
      <c r="A97" s="45"/>
      <c r="E97" s="42"/>
      <c r="F97" s="42"/>
      <c r="K97" s="43"/>
      <c r="L97" s="41"/>
      <c r="O97" s="42"/>
      <c r="P97" s="42"/>
      <c r="Q97" s="50"/>
    </row>
    <row r="98" spans="1:17" x14ac:dyDescent="0.25">
      <c r="A98" s="45"/>
      <c r="E98" s="42"/>
      <c r="F98" s="42"/>
      <c r="K98" s="43"/>
      <c r="L98" s="41"/>
      <c r="O98" s="42"/>
      <c r="P98" s="42"/>
      <c r="Q98" s="50"/>
    </row>
    <row r="99" spans="1:17" x14ac:dyDescent="0.25">
      <c r="A99" s="45"/>
      <c r="E99" s="42"/>
      <c r="F99" s="42"/>
      <c r="K99" s="43"/>
      <c r="L99" s="41"/>
      <c r="O99" s="42"/>
      <c r="P99" s="42"/>
      <c r="Q99" s="50"/>
    </row>
    <row r="100" spans="1:17" x14ac:dyDescent="0.25">
      <c r="A100" s="45"/>
      <c r="E100" s="42"/>
      <c r="F100" s="42"/>
      <c r="K100" s="43"/>
      <c r="L100" s="41"/>
      <c r="O100" s="42"/>
      <c r="P100" s="42"/>
      <c r="Q100" s="50"/>
    </row>
    <row r="101" spans="1:17" x14ac:dyDescent="0.25">
      <c r="A101" s="45"/>
      <c r="E101" s="42"/>
      <c r="F101" s="42"/>
      <c r="K101" s="43"/>
      <c r="L101" s="41"/>
      <c r="O101" s="42"/>
      <c r="P101" s="42"/>
      <c r="Q101" s="50"/>
    </row>
    <row r="102" spans="1:17" x14ac:dyDescent="0.25">
      <c r="A102" s="45"/>
      <c r="E102" s="42"/>
      <c r="F102" s="42"/>
      <c r="K102" s="43"/>
      <c r="L102" s="41"/>
      <c r="O102" s="42"/>
      <c r="P102" s="42"/>
      <c r="Q102" s="50"/>
    </row>
    <row r="103" spans="1:17" x14ac:dyDescent="0.25">
      <c r="A103" s="45"/>
      <c r="E103" s="42"/>
      <c r="F103" s="42"/>
      <c r="K103" s="43"/>
      <c r="L103" s="41"/>
      <c r="O103" s="42"/>
      <c r="P103" s="42"/>
      <c r="Q103" s="50"/>
    </row>
    <row r="104" spans="1:17" x14ac:dyDescent="0.25">
      <c r="A104" s="45"/>
      <c r="E104" s="42"/>
      <c r="F104" s="42"/>
      <c r="K104" s="43"/>
      <c r="L104" s="41"/>
      <c r="O104" s="42"/>
      <c r="P104" s="42"/>
      <c r="Q104" s="50"/>
    </row>
    <row r="105" spans="1:17" x14ac:dyDescent="0.25">
      <c r="A105" s="45"/>
      <c r="E105" s="42"/>
      <c r="F105" s="42"/>
      <c r="K105" s="43"/>
      <c r="L105" s="41"/>
      <c r="O105" s="42"/>
      <c r="P105" s="42"/>
      <c r="Q105" s="50"/>
    </row>
    <row r="106" spans="1:17" x14ac:dyDescent="0.25">
      <c r="A106" s="45"/>
      <c r="E106" s="42"/>
      <c r="F106" s="42"/>
      <c r="K106" s="43"/>
      <c r="L106" s="41"/>
      <c r="O106" s="42"/>
      <c r="P106" s="42"/>
      <c r="Q106" s="50"/>
    </row>
    <row r="107" spans="1:17" x14ac:dyDescent="0.25">
      <c r="A107" s="45"/>
      <c r="E107" s="42"/>
      <c r="F107" s="42"/>
      <c r="K107" s="43"/>
      <c r="L107" s="41"/>
      <c r="O107" s="42"/>
      <c r="P107" s="42"/>
      <c r="Q107" s="50"/>
    </row>
    <row r="108" spans="1:17" x14ac:dyDescent="0.25">
      <c r="A108" s="45"/>
      <c r="E108" s="42"/>
      <c r="F108" s="42"/>
      <c r="K108" s="43"/>
      <c r="L108" s="41"/>
      <c r="O108" s="42"/>
      <c r="P108" s="42"/>
      <c r="Q108" s="50"/>
    </row>
    <row r="109" spans="1:17" x14ac:dyDescent="0.25">
      <c r="A109" s="45"/>
      <c r="E109" s="42"/>
      <c r="F109" s="42"/>
      <c r="K109" s="43"/>
      <c r="L109" s="41"/>
      <c r="O109" s="42"/>
      <c r="P109" s="42"/>
      <c r="Q109" s="50"/>
    </row>
    <row r="110" spans="1:17" x14ac:dyDescent="0.25">
      <c r="A110" s="45"/>
      <c r="E110" s="42"/>
      <c r="F110" s="42"/>
      <c r="K110" s="43"/>
      <c r="L110" s="41"/>
      <c r="O110" s="42"/>
      <c r="P110" s="42"/>
      <c r="Q110" s="50"/>
    </row>
    <row r="111" spans="1:17" x14ac:dyDescent="0.25">
      <c r="A111" s="45"/>
      <c r="E111" s="42"/>
      <c r="F111" s="42"/>
      <c r="K111" s="43"/>
      <c r="L111" s="41"/>
      <c r="O111" s="42"/>
      <c r="P111" s="42"/>
      <c r="Q111" s="50"/>
    </row>
    <row r="112" spans="1:17" x14ac:dyDescent="0.25">
      <c r="A112" s="45"/>
      <c r="E112" s="42"/>
      <c r="F112" s="42"/>
      <c r="K112" s="43"/>
      <c r="L112" s="41"/>
      <c r="O112" s="42"/>
      <c r="P112" s="42"/>
      <c r="Q112" s="50"/>
    </row>
    <row r="113" spans="1:17" x14ac:dyDescent="0.25">
      <c r="A113" s="45"/>
      <c r="E113" s="42"/>
      <c r="F113" s="42"/>
      <c r="K113" s="43"/>
      <c r="L113" s="41"/>
      <c r="O113" s="42"/>
      <c r="P113" s="42"/>
      <c r="Q113" s="50"/>
    </row>
    <row r="114" spans="1:17" x14ac:dyDescent="0.25">
      <c r="A114" s="45"/>
      <c r="E114" s="42"/>
      <c r="F114" s="42"/>
      <c r="K114" s="43"/>
      <c r="L114" s="41"/>
      <c r="O114" s="42"/>
      <c r="P114" s="42"/>
      <c r="Q114" s="50"/>
    </row>
    <row r="115" spans="1:17" x14ac:dyDescent="0.25">
      <c r="A115" s="45"/>
      <c r="E115" s="42"/>
      <c r="F115" s="42"/>
      <c r="K115" s="43"/>
      <c r="L115" s="41"/>
      <c r="O115" s="42"/>
      <c r="P115" s="42"/>
      <c r="Q115" s="50"/>
    </row>
    <row r="116" spans="1:17" x14ac:dyDescent="0.25">
      <c r="A116" s="45"/>
      <c r="E116" s="42"/>
      <c r="F116" s="42"/>
      <c r="K116" s="43"/>
      <c r="L116" s="41"/>
      <c r="O116" s="42"/>
      <c r="P116" s="42"/>
      <c r="Q116" s="50"/>
    </row>
    <row r="117" spans="1:17" x14ac:dyDescent="0.25">
      <c r="A117" s="45"/>
      <c r="E117" s="42"/>
      <c r="F117" s="42"/>
      <c r="K117" s="43"/>
      <c r="L117" s="41"/>
      <c r="O117" s="42"/>
      <c r="P117" s="42"/>
      <c r="Q117" s="50"/>
    </row>
    <row r="118" spans="1:17" x14ac:dyDescent="0.25">
      <c r="A118" s="45"/>
      <c r="E118" s="42"/>
      <c r="F118" s="42"/>
      <c r="K118" s="43"/>
      <c r="L118" s="41"/>
      <c r="O118" s="42"/>
      <c r="P118" s="42"/>
      <c r="Q118" s="50"/>
    </row>
    <row r="119" spans="1:17" x14ac:dyDescent="0.25">
      <c r="A119" s="45"/>
      <c r="E119" s="42"/>
      <c r="F119" s="42"/>
      <c r="K119" s="43"/>
      <c r="L119" s="41"/>
      <c r="O119" s="42"/>
      <c r="P119" s="42"/>
      <c r="Q119" s="50"/>
    </row>
    <row r="120" spans="1:17" x14ac:dyDescent="0.25">
      <c r="A120" s="45"/>
      <c r="E120" s="42"/>
      <c r="F120" s="42"/>
      <c r="K120" s="43"/>
      <c r="L120" s="41"/>
      <c r="O120" s="42"/>
      <c r="P120" s="42"/>
      <c r="Q120" s="50"/>
    </row>
    <row r="121" spans="1:17" x14ac:dyDescent="0.25">
      <c r="A121" s="45"/>
      <c r="E121" s="42"/>
      <c r="F121" s="42"/>
      <c r="K121" s="43"/>
      <c r="L121" s="41"/>
      <c r="O121" s="42"/>
      <c r="P121" s="42"/>
      <c r="Q121" s="50"/>
    </row>
    <row r="122" spans="1:17" x14ac:dyDescent="0.25">
      <c r="A122" s="45"/>
      <c r="E122" s="42"/>
      <c r="F122" s="42"/>
      <c r="K122" s="43"/>
      <c r="L122" s="41"/>
      <c r="O122" s="42"/>
      <c r="P122" s="42"/>
      <c r="Q122" s="50"/>
    </row>
    <row r="123" spans="1:17" x14ac:dyDescent="0.25">
      <c r="A123" s="45"/>
      <c r="E123" s="42"/>
      <c r="F123" s="42"/>
      <c r="K123" s="43"/>
      <c r="L123" s="41"/>
      <c r="O123" s="42"/>
      <c r="P123" s="42"/>
      <c r="Q123" s="50"/>
    </row>
    <row r="124" spans="1:17" x14ac:dyDescent="0.25">
      <c r="A124" s="45"/>
      <c r="E124" s="42"/>
      <c r="F124" s="42"/>
      <c r="K124" s="43"/>
      <c r="L124" s="41"/>
      <c r="O124" s="42"/>
      <c r="P124" s="42"/>
      <c r="Q124" s="50"/>
    </row>
    <row r="125" spans="1:17" x14ac:dyDescent="0.25">
      <c r="A125" s="45"/>
      <c r="E125" s="42"/>
      <c r="F125" s="42"/>
      <c r="K125" s="43"/>
      <c r="L125" s="41"/>
      <c r="O125" s="42"/>
      <c r="P125" s="42"/>
      <c r="Q125" s="50"/>
    </row>
    <row r="126" spans="1:17" x14ac:dyDescent="0.25">
      <c r="A126" s="45"/>
      <c r="E126" s="42"/>
      <c r="F126" s="42"/>
      <c r="K126" s="43"/>
      <c r="L126" s="41"/>
      <c r="O126" s="42"/>
      <c r="P126" s="42"/>
      <c r="Q126" s="50"/>
    </row>
    <row r="127" spans="1:17" x14ac:dyDescent="0.25">
      <c r="A127" s="45"/>
      <c r="E127" s="42"/>
      <c r="F127" s="42"/>
      <c r="K127" s="43"/>
      <c r="L127" s="41"/>
      <c r="O127" s="42"/>
      <c r="P127" s="42"/>
      <c r="Q127" s="50"/>
    </row>
    <row r="128" spans="1:17" x14ac:dyDescent="0.25">
      <c r="A128" s="45"/>
      <c r="E128" s="42"/>
      <c r="F128" s="42"/>
      <c r="K128" s="43"/>
      <c r="L128" s="41"/>
      <c r="O128" s="42"/>
      <c r="P128" s="42"/>
      <c r="Q128" s="50"/>
    </row>
    <row r="129" spans="1:17" x14ac:dyDescent="0.25">
      <c r="A129" s="45"/>
      <c r="E129" s="42"/>
      <c r="F129" s="42"/>
      <c r="K129" s="43"/>
      <c r="L129" s="41"/>
      <c r="O129" s="42"/>
      <c r="P129" s="42"/>
      <c r="Q129" s="50"/>
    </row>
    <row r="130" spans="1:17" x14ac:dyDescent="0.25">
      <c r="A130" s="45"/>
      <c r="E130" s="42"/>
      <c r="F130" s="42"/>
      <c r="K130" s="43"/>
      <c r="L130" s="41"/>
      <c r="O130" s="42"/>
      <c r="P130" s="42"/>
      <c r="Q130" s="50"/>
    </row>
    <row r="131" spans="1:17" x14ac:dyDescent="0.25">
      <c r="A131" s="45"/>
      <c r="E131" s="42"/>
      <c r="F131" s="42"/>
      <c r="K131" s="43"/>
      <c r="L131" s="41"/>
      <c r="O131" s="42"/>
      <c r="P131" s="42"/>
      <c r="Q131" s="50"/>
    </row>
    <row r="132" spans="1:17" x14ac:dyDescent="0.25">
      <c r="A132" s="45"/>
      <c r="E132" s="42"/>
      <c r="F132" s="42"/>
      <c r="K132" s="43"/>
      <c r="L132" s="41"/>
      <c r="O132" s="42"/>
      <c r="P132" s="42"/>
      <c r="Q132" s="50"/>
    </row>
    <row r="133" spans="1:17" x14ac:dyDescent="0.25">
      <c r="A133" s="45"/>
      <c r="E133" s="42"/>
      <c r="F133" s="42"/>
      <c r="K133" s="43"/>
      <c r="L133" s="41"/>
      <c r="O133" s="42"/>
      <c r="P133" s="42"/>
      <c r="Q133" s="50"/>
    </row>
    <row r="134" spans="1:17" x14ac:dyDescent="0.25">
      <c r="A134" s="45"/>
      <c r="E134" s="42"/>
      <c r="F134" s="42"/>
      <c r="K134" s="43"/>
      <c r="L134" s="41"/>
      <c r="O134" s="42"/>
      <c r="P134" s="42"/>
      <c r="Q134" s="50"/>
    </row>
    <row r="135" spans="1:17" x14ac:dyDescent="0.25">
      <c r="A135" s="45"/>
      <c r="E135" s="42"/>
      <c r="F135" s="42"/>
      <c r="K135" s="43"/>
      <c r="L135" s="41"/>
      <c r="O135" s="42"/>
      <c r="P135" s="42"/>
      <c r="Q135" s="50"/>
    </row>
    <row r="136" spans="1:17" x14ac:dyDescent="0.25">
      <c r="A136" s="45"/>
      <c r="E136" s="42"/>
      <c r="F136" s="42"/>
      <c r="K136" s="43"/>
      <c r="L136" s="41"/>
      <c r="O136" s="42"/>
      <c r="P136" s="42"/>
      <c r="Q136" s="50"/>
    </row>
    <row r="137" spans="1:17" x14ac:dyDescent="0.25">
      <c r="A137" s="45"/>
      <c r="E137" s="42"/>
      <c r="F137" s="42"/>
      <c r="K137" s="43"/>
      <c r="L137" s="41"/>
      <c r="O137" s="42"/>
      <c r="P137" s="42"/>
      <c r="Q137" s="50"/>
    </row>
    <row r="138" spans="1:17" x14ac:dyDescent="0.25">
      <c r="A138" s="45"/>
      <c r="E138" s="42"/>
      <c r="F138" s="42"/>
      <c r="K138" s="43"/>
      <c r="L138" s="41"/>
      <c r="O138" s="42"/>
      <c r="P138" s="42"/>
      <c r="Q138" s="50"/>
    </row>
    <row r="139" spans="1:17" x14ac:dyDescent="0.25">
      <c r="A139" s="45"/>
      <c r="E139" s="42"/>
      <c r="F139" s="42"/>
      <c r="K139" s="43"/>
      <c r="L139" s="41"/>
      <c r="O139" s="42"/>
      <c r="P139" s="42"/>
      <c r="Q139" s="50"/>
    </row>
    <row r="140" spans="1:17" x14ac:dyDescent="0.25">
      <c r="A140" s="45"/>
      <c r="E140" s="42"/>
      <c r="F140" s="42"/>
      <c r="K140" s="43"/>
      <c r="L140" s="41"/>
      <c r="O140" s="42"/>
      <c r="P140" s="42"/>
      <c r="Q140" s="50"/>
    </row>
    <row r="141" spans="1:17" x14ac:dyDescent="0.25">
      <c r="A141" s="45"/>
      <c r="E141" s="42"/>
      <c r="F141" s="42"/>
      <c r="K141" s="43"/>
      <c r="L141" s="41"/>
      <c r="O141" s="42"/>
      <c r="P141" s="42"/>
      <c r="Q141" s="50"/>
    </row>
    <row r="142" spans="1:17" x14ac:dyDescent="0.25">
      <c r="A142" s="45"/>
      <c r="E142" s="42"/>
      <c r="F142" s="42"/>
      <c r="K142" s="43"/>
      <c r="L142" s="41"/>
      <c r="O142" s="42"/>
      <c r="P142" s="42"/>
      <c r="Q142" s="50"/>
    </row>
    <row r="143" spans="1:17" x14ac:dyDescent="0.25">
      <c r="A143" s="45"/>
      <c r="E143" s="42"/>
      <c r="F143" s="42"/>
      <c r="K143" s="43"/>
      <c r="L143" s="41"/>
      <c r="O143" s="42"/>
      <c r="P143" s="42"/>
      <c r="Q143" s="50"/>
    </row>
    <row r="144" spans="1:17" x14ac:dyDescent="0.25">
      <c r="A144" s="45"/>
      <c r="E144" s="42"/>
      <c r="F144" s="42"/>
      <c r="K144" s="43"/>
      <c r="L144" s="41"/>
      <c r="O144" s="42"/>
      <c r="P144" s="42"/>
      <c r="Q144" s="50"/>
    </row>
    <row r="145" spans="1:17" x14ac:dyDescent="0.25">
      <c r="A145" s="45"/>
      <c r="E145" s="42"/>
      <c r="F145" s="42"/>
      <c r="K145" s="43"/>
      <c r="L145" s="41"/>
      <c r="O145" s="42"/>
      <c r="P145" s="42"/>
      <c r="Q145" s="50"/>
    </row>
    <row r="146" spans="1:17" x14ac:dyDescent="0.25">
      <c r="A146" s="45"/>
      <c r="E146" s="42"/>
      <c r="F146" s="42"/>
      <c r="K146" s="43"/>
      <c r="L146" s="41"/>
      <c r="O146" s="42"/>
      <c r="P146" s="42"/>
      <c r="Q146" s="50"/>
    </row>
    <row r="147" spans="1:17" x14ac:dyDescent="0.25">
      <c r="A147" s="45"/>
      <c r="E147" s="42"/>
      <c r="F147" s="42"/>
      <c r="K147" s="43"/>
      <c r="L147" s="41"/>
      <c r="O147" s="42"/>
      <c r="P147" s="42"/>
      <c r="Q147" s="50"/>
    </row>
    <row r="148" spans="1:17" x14ac:dyDescent="0.25">
      <c r="A148" s="45"/>
      <c r="E148" s="42"/>
      <c r="F148" s="42"/>
      <c r="K148" s="43"/>
      <c r="L148" s="41"/>
      <c r="O148" s="42"/>
      <c r="P148" s="42"/>
      <c r="Q148" s="50"/>
    </row>
    <row r="149" spans="1:17" x14ac:dyDescent="0.25">
      <c r="A149" s="45"/>
      <c r="E149" s="42"/>
      <c r="F149" s="42"/>
      <c r="K149" s="43"/>
      <c r="L149" s="41"/>
      <c r="O149" s="42"/>
      <c r="P149" s="42"/>
      <c r="Q149" s="50"/>
    </row>
    <row r="150" spans="1:17" x14ac:dyDescent="0.25">
      <c r="A150" s="45"/>
      <c r="E150" s="42"/>
      <c r="F150" s="42"/>
      <c r="K150" s="43"/>
      <c r="L150" s="41"/>
      <c r="O150" s="42"/>
      <c r="P150" s="42"/>
      <c r="Q150" s="50"/>
    </row>
    <row r="151" spans="1:17" x14ac:dyDescent="0.25">
      <c r="A151" s="45"/>
      <c r="E151" s="42"/>
      <c r="F151" s="42"/>
      <c r="K151" s="43"/>
      <c r="L151" s="41"/>
      <c r="O151" s="42"/>
      <c r="P151" s="42"/>
      <c r="Q151" s="50"/>
    </row>
    <row r="152" spans="1:17" x14ac:dyDescent="0.25">
      <c r="A152" s="45"/>
      <c r="E152" s="42"/>
      <c r="F152" s="42"/>
      <c r="K152" s="43"/>
      <c r="L152" s="41"/>
      <c r="O152" s="42"/>
      <c r="P152" s="42"/>
      <c r="Q152" s="50"/>
    </row>
    <row r="153" spans="1:17" x14ac:dyDescent="0.25">
      <c r="A153" s="45"/>
      <c r="E153" s="42"/>
      <c r="F153" s="42"/>
      <c r="K153" s="43"/>
      <c r="L153" s="41"/>
      <c r="O153" s="42"/>
      <c r="P153" s="42"/>
      <c r="Q153" s="50"/>
    </row>
    <row r="154" spans="1:17" x14ac:dyDescent="0.25">
      <c r="A154" s="45"/>
      <c r="E154" s="42"/>
      <c r="F154" s="42"/>
      <c r="K154" s="43"/>
      <c r="L154" s="41"/>
      <c r="O154" s="42"/>
      <c r="P154" s="42"/>
      <c r="Q154" s="50"/>
    </row>
    <row r="155" spans="1:17" x14ac:dyDescent="0.25">
      <c r="A155" s="45"/>
      <c r="E155" s="42"/>
      <c r="F155" s="42"/>
      <c r="K155" s="43"/>
      <c r="L155" s="41"/>
      <c r="O155" s="42"/>
      <c r="P155" s="42"/>
      <c r="Q155" s="50"/>
    </row>
    <row r="156" spans="1:17" x14ac:dyDescent="0.25">
      <c r="A156" s="45"/>
      <c r="E156" s="42"/>
      <c r="F156" s="42"/>
      <c r="K156" s="43"/>
      <c r="L156" s="41"/>
      <c r="O156" s="42"/>
      <c r="P156" s="42"/>
      <c r="Q156" s="50"/>
    </row>
    <row r="157" spans="1:17" x14ac:dyDescent="0.25">
      <c r="A157" s="45"/>
      <c r="E157" s="42"/>
      <c r="F157" s="42"/>
      <c r="K157" s="43"/>
      <c r="L157" s="41"/>
      <c r="O157" s="42"/>
      <c r="P157" s="42"/>
      <c r="Q157" s="50"/>
    </row>
    <row r="158" spans="1:17" x14ac:dyDescent="0.25">
      <c r="A158" s="45"/>
      <c r="E158" s="42"/>
      <c r="F158" s="42"/>
      <c r="K158" s="43"/>
      <c r="L158" s="41"/>
      <c r="O158" s="42"/>
      <c r="P158" s="42"/>
      <c r="Q158" s="50"/>
    </row>
    <row r="159" spans="1:17" x14ac:dyDescent="0.25">
      <c r="A159" s="45"/>
      <c r="E159" s="42"/>
      <c r="F159" s="42"/>
      <c r="K159" s="43"/>
      <c r="L159" s="41"/>
      <c r="O159" s="42"/>
      <c r="P159" s="42"/>
      <c r="Q159" s="50"/>
    </row>
    <row r="160" spans="1:17" x14ac:dyDescent="0.25">
      <c r="A160" s="45"/>
      <c r="E160" s="42"/>
      <c r="F160" s="42"/>
      <c r="K160" s="43"/>
      <c r="L160" s="41"/>
      <c r="O160" s="42"/>
      <c r="P160" s="42"/>
      <c r="Q160" s="50"/>
    </row>
    <row r="161" spans="1:17" x14ac:dyDescent="0.25">
      <c r="A161" s="45"/>
      <c r="E161" s="42"/>
      <c r="F161" s="42"/>
      <c r="K161" s="43"/>
      <c r="L161" s="41"/>
      <c r="O161" s="42"/>
      <c r="P161" s="42"/>
      <c r="Q161" s="50"/>
    </row>
    <row r="162" spans="1:17" x14ac:dyDescent="0.25">
      <c r="A162" s="45"/>
      <c r="E162" s="42"/>
      <c r="F162" s="42"/>
      <c r="K162" s="43"/>
      <c r="L162" s="41"/>
      <c r="O162" s="42"/>
      <c r="P162" s="42"/>
      <c r="Q162" s="50"/>
    </row>
    <row r="163" spans="1:17" x14ac:dyDescent="0.25">
      <c r="A163" s="45"/>
      <c r="E163" s="42"/>
      <c r="F163" s="42"/>
      <c r="K163" s="43"/>
      <c r="L163" s="41"/>
      <c r="O163" s="42"/>
      <c r="P163" s="42"/>
      <c r="Q163" s="50"/>
    </row>
    <row r="164" spans="1:17" x14ac:dyDescent="0.25">
      <c r="A164" s="45"/>
      <c r="E164" s="42"/>
      <c r="F164" s="42"/>
      <c r="K164" s="43"/>
      <c r="L164" s="41"/>
      <c r="O164" s="42"/>
      <c r="P164" s="42"/>
      <c r="Q164" s="50"/>
    </row>
    <row r="165" spans="1:17" x14ac:dyDescent="0.25">
      <c r="A165" s="45"/>
      <c r="E165" s="42"/>
      <c r="F165" s="42"/>
      <c r="K165" s="43"/>
      <c r="L165" s="41"/>
      <c r="O165" s="42"/>
      <c r="P165" s="42"/>
      <c r="Q165" s="50"/>
    </row>
    <row r="166" spans="1:17" x14ac:dyDescent="0.25">
      <c r="A166" s="45"/>
      <c r="E166" s="42"/>
      <c r="F166" s="42"/>
      <c r="K166" s="43"/>
      <c r="L166" s="41"/>
      <c r="O166" s="42"/>
      <c r="P166" s="42"/>
      <c r="Q166" s="50"/>
    </row>
    <row r="167" spans="1:17" x14ac:dyDescent="0.25">
      <c r="A167" s="45"/>
      <c r="E167" s="42"/>
      <c r="F167" s="42"/>
      <c r="K167" s="43"/>
      <c r="L167" s="41"/>
      <c r="O167" s="42"/>
      <c r="P167" s="42"/>
      <c r="Q167" s="50"/>
    </row>
    <row r="168" spans="1:17" x14ac:dyDescent="0.25">
      <c r="A168" s="45"/>
      <c r="E168" s="42"/>
      <c r="F168" s="42"/>
      <c r="K168" s="43"/>
      <c r="L168" s="41"/>
      <c r="O168" s="42"/>
      <c r="P168" s="42"/>
      <c r="Q168" s="50"/>
    </row>
    <row r="169" spans="1:17" x14ac:dyDescent="0.25">
      <c r="A169" s="45"/>
      <c r="E169" s="42"/>
      <c r="F169" s="42"/>
      <c r="K169" s="43"/>
      <c r="L169" s="41"/>
      <c r="O169" s="42"/>
      <c r="P169" s="42"/>
      <c r="Q169" s="50"/>
    </row>
    <row r="170" spans="1:17" x14ac:dyDescent="0.25">
      <c r="A170" s="45"/>
      <c r="E170" s="42"/>
      <c r="F170" s="42"/>
      <c r="K170" s="43"/>
      <c r="L170" s="41"/>
      <c r="O170" s="42"/>
      <c r="P170" s="42"/>
      <c r="Q170" s="50"/>
    </row>
    <row r="171" spans="1:17" x14ac:dyDescent="0.25">
      <c r="A171" s="45"/>
      <c r="E171" s="42"/>
      <c r="F171" s="42"/>
      <c r="K171" s="43"/>
      <c r="L171" s="41"/>
      <c r="O171" s="42"/>
      <c r="P171" s="42"/>
      <c r="Q171" s="50"/>
    </row>
    <row r="172" spans="1:17" x14ac:dyDescent="0.25">
      <c r="A172" s="45"/>
      <c r="E172" s="42"/>
      <c r="F172" s="42"/>
      <c r="K172" s="43"/>
      <c r="L172" s="41"/>
      <c r="O172" s="42"/>
      <c r="P172" s="42"/>
      <c r="Q172" s="50"/>
    </row>
    <row r="173" spans="1:17" x14ac:dyDescent="0.25">
      <c r="A173" s="45"/>
      <c r="E173" s="42"/>
      <c r="F173" s="42"/>
      <c r="K173" s="43"/>
      <c r="L173" s="41"/>
      <c r="O173" s="42"/>
      <c r="P173" s="42"/>
      <c r="Q173" s="50"/>
    </row>
    <row r="174" spans="1:17" x14ac:dyDescent="0.25">
      <c r="A174" s="45"/>
      <c r="E174" s="42"/>
      <c r="F174" s="42"/>
      <c r="K174" s="43"/>
      <c r="L174" s="41"/>
      <c r="O174" s="42"/>
      <c r="P174" s="42"/>
      <c r="Q174" s="50"/>
    </row>
    <row r="175" spans="1:17" x14ac:dyDescent="0.25">
      <c r="A175" s="45"/>
      <c r="E175" s="42"/>
      <c r="F175" s="42"/>
      <c r="K175" s="43"/>
      <c r="L175" s="41"/>
      <c r="O175" s="42"/>
      <c r="P175" s="42"/>
      <c r="Q175" s="50"/>
    </row>
    <row r="176" spans="1:17" x14ac:dyDescent="0.25">
      <c r="A176" s="45"/>
      <c r="E176" s="42"/>
      <c r="F176" s="42"/>
      <c r="K176" s="43"/>
      <c r="L176" s="41"/>
      <c r="O176" s="42"/>
      <c r="P176" s="42"/>
      <c r="Q176" s="50"/>
    </row>
    <row r="177" spans="1:17" x14ac:dyDescent="0.25">
      <c r="A177" s="45"/>
      <c r="E177" s="42"/>
      <c r="F177" s="42"/>
      <c r="K177" s="43"/>
      <c r="L177" s="41"/>
      <c r="O177" s="42"/>
      <c r="P177" s="42"/>
      <c r="Q177" s="50"/>
    </row>
    <row r="178" spans="1:17" x14ac:dyDescent="0.25">
      <c r="A178" s="45"/>
      <c r="E178" s="42"/>
      <c r="F178" s="42"/>
      <c r="K178" s="43"/>
      <c r="L178" s="41"/>
      <c r="O178" s="42"/>
      <c r="P178" s="42"/>
      <c r="Q178" s="50"/>
    </row>
    <row r="179" spans="1:17" x14ac:dyDescent="0.25">
      <c r="A179" s="45"/>
      <c r="E179" s="42"/>
      <c r="F179" s="42"/>
      <c r="K179" s="43"/>
      <c r="L179" s="41"/>
      <c r="O179" s="42"/>
      <c r="P179" s="42"/>
      <c r="Q179" s="50"/>
    </row>
    <row r="180" spans="1:17" x14ac:dyDescent="0.25">
      <c r="A180" s="45"/>
      <c r="E180" s="42"/>
      <c r="F180" s="42"/>
      <c r="K180" s="43"/>
      <c r="L180" s="41"/>
      <c r="O180" s="42"/>
      <c r="P180" s="42"/>
      <c r="Q180" s="50"/>
    </row>
    <row r="181" spans="1:17" x14ac:dyDescent="0.25">
      <c r="A181" s="45"/>
      <c r="E181" s="42"/>
      <c r="F181" s="42"/>
      <c r="K181" s="43"/>
      <c r="L181" s="41"/>
      <c r="O181" s="42"/>
      <c r="P181" s="42"/>
      <c r="Q181" s="50"/>
    </row>
    <row r="182" spans="1:17" x14ac:dyDescent="0.25">
      <c r="A182" s="45"/>
      <c r="E182" s="42"/>
      <c r="F182" s="42"/>
      <c r="K182" s="43"/>
      <c r="L182" s="41"/>
      <c r="O182" s="42"/>
      <c r="P182" s="42"/>
      <c r="Q182" s="50"/>
    </row>
    <row r="183" spans="1:17" x14ac:dyDescent="0.25">
      <c r="A183" s="45"/>
      <c r="E183" s="42"/>
      <c r="F183" s="42"/>
      <c r="K183" s="43"/>
      <c r="L183" s="41"/>
      <c r="O183" s="42"/>
      <c r="P183" s="42"/>
      <c r="Q183" s="50"/>
    </row>
    <row r="184" spans="1:17" x14ac:dyDescent="0.25">
      <c r="A184" s="45"/>
      <c r="E184" s="42"/>
      <c r="F184" s="42"/>
      <c r="K184" s="43"/>
      <c r="L184" s="41"/>
      <c r="O184" s="42"/>
      <c r="P184" s="42"/>
      <c r="Q184" s="50"/>
    </row>
    <row r="185" spans="1:17" x14ac:dyDescent="0.25">
      <c r="A185" s="45"/>
      <c r="E185" s="42"/>
      <c r="F185" s="42"/>
      <c r="K185" s="43"/>
      <c r="L185" s="41"/>
      <c r="O185" s="42"/>
      <c r="P185" s="42"/>
      <c r="Q185" s="50"/>
    </row>
    <row r="186" spans="1:17" x14ac:dyDescent="0.25">
      <c r="A186" s="45"/>
      <c r="E186" s="42"/>
      <c r="F186" s="42"/>
      <c r="K186" s="43"/>
      <c r="L186" s="41"/>
      <c r="O186" s="42"/>
      <c r="P186" s="42"/>
      <c r="Q186" s="50"/>
    </row>
    <row r="187" spans="1:17" x14ac:dyDescent="0.25">
      <c r="A187" s="45"/>
      <c r="E187" s="42"/>
      <c r="F187" s="42"/>
      <c r="K187" s="43"/>
      <c r="L187" s="41"/>
      <c r="O187" s="42"/>
      <c r="P187" s="42"/>
      <c r="Q187" s="50"/>
    </row>
    <row r="188" spans="1:17" x14ac:dyDescent="0.25">
      <c r="A188" s="45"/>
      <c r="E188" s="42"/>
      <c r="F188" s="42"/>
      <c r="K188" s="43"/>
      <c r="L188" s="41"/>
      <c r="O188" s="42"/>
      <c r="P188" s="42"/>
      <c r="Q188" s="50"/>
    </row>
    <row r="189" spans="1:17" x14ac:dyDescent="0.25">
      <c r="A189" s="45"/>
      <c r="E189" s="42"/>
      <c r="F189" s="42"/>
      <c r="K189" s="43"/>
      <c r="L189" s="41"/>
      <c r="O189" s="42"/>
      <c r="P189" s="42"/>
      <c r="Q189" s="50"/>
    </row>
    <row r="190" spans="1:17" x14ac:dyDescent="0.25">
      <c r="A190" s="45"/>
      <c r="E190" s="42"/>
      <c r="F190" s="42"/>
      <c r="K190" s="43"/>
      <c r="L190" s="41"/>
      <c r="O190" s="42"/>
      <c r="P190" s="42"/>
      <c r="Q190" s="50"/>
    </row>
    <row r="191" spans="1:17" x14ac:dyDescent="0.25">
      <c r="A191" s="45"/>
      <c r="E191" s="42"/>
      <c r="F191" s="42"/>
      <c r="K191" s="43"/>
      <c r="L191" s="41"/>
      <c r="O191" s="42"/>
      <c r="P191" s="42"/>
      <c r="Q191" s="50"/>
    </row>
    <row r="192" spans="1:17" x14ac:dyDescent="0.25">
      <c r="A192" s="45"/>
      <c r="E192" s="42"/>
      <c r="F192" s="42"/>
      <c r="K192" s="43"/>
      <c r="L192" s="41"/>
      <c r="O192" s="42"/>
      <c r="P192" s="42"/>
      <c r="Q192" s="50"/>
    </row>
    <row r="193" spans="1:17" x14ac:dyDescent="0.25">
      <c r="A193" s="45"/>
      <c r="E193" s="42"/>
      <c r="F193" s="42"/>
      <c r="K193" s="43"/>
      <c r="L193" s="41"/>
      <c r="O193" s="42"/>
      <c r="P193" s="42"/>
      <c r="Q193" s="50"/>
    </row>
    <row r="194" spans="1:17" x14ac:dyDescent="0.25">
      <c r="A194" s="45"/>
      <c r="E194" s="42"/>
      <c r="F194" s="42"/>
      <c r="K194" s="43"/>
      <c r="L194" s="41"/>
      <c r="O194" s="42"/>
      <c r="P194" s="42"/>
      <c r="Q194" s="50"/>
    </row>
    <row r="195" spans="1:17" x14ac:dyDescent="0.25">
      <c r="A195" s="45"/>
      <c r="E195" s="42"/>
      <c r="F195" s="42"/>
      <c r="K195" s="43"/>
      <c r="L195" s="41"/>
      <c r="O195" s="42"/>
      <c r="P195" s="42"/>
      <c r="Q195" s="50"/>
    </row>
    <row r="196" spans="1:17" x14ac:dyDescent="0.25">
      <c r="A196" s="45"/>
      <c r="E196" s="42"/>
      <c r="F196" s="42"/>
      <c r="K196" s="43"/>
      <c r="L196" s="41"/>
      <c r="O196" s="42"/>
      <c r="P196" s="42"/>
      <c r="Q196" s="50"/>
    </row>
    <row r="197" spans="1:17" x14ac:dyDescent="0.25">
      <c r="A197" s="45"/>
      <c r="E197" s="42"/>
      <c r="F197" s="42"/>
      <c r="K197" s="43"/>
      <c r="L197" s="41"/>
      <c r="O197" s="42"/>
      <c r="P197" s="42"/>
      <c r="Q197" s="50"/>
    </row>
    <row r="198" spans="1:17" x14ac:dyDescent="0.25">
      <c r="A198" s="45"/>
      <c r="E198" s="42"/>
      <c r="F198" s="42"/>
      <c r="K198" s="43"/>
      <c r="L198" s="41"/>
      <c r="O198" s="42"/>
      <c r="P198" s="42"/>
      <c r="Q198" s="50"/>
    </row>
    <row r="199" spans="1:17" x14ac:dyDescent="0.25">
      <c r="A199" s="45"/>
      <c r="E199" s="42"/>
      <c r="F199" s="42"/>
      <c r="K199" s="43"/>
      <c r="L199" s="41"/>
      <c r="O199" s="42"/>
      <c r="P199" s="42"/>
      <c r="Q199" s="50"/>
    </row>
    <row r="200" spans="1:17" x14ac:dyDescent="0.25">
      <c r="A200" s="45"/>
      <c r="E200" s="42"/>
      <c r="F200" s="42"/>
      <c r="K200" s="43"/>
      <c r="L200" s="41"/>
      <c r="O200" s="42"/>
      <c r="P200" s="42"/>
      <c r="Q200" s="50"/>
    </row>
    <row r="201" spans="1:17" x14ac:dyDescent="0.25">
      <c r="A201" s="45"/>
      <c r="E201" s="42"/>
      <c r="F201" s="42"/>
      <c r="K201" s="43"/>
      <c r="L201" s="41"/>
      <c r="O201" s="42"/>
      <c r="P201" s="42"/>
      <c r="Q201" s="50"/>
    </row>
    <row r="202" spans="1:17" x14ac:dyDescent="0.25">
      <c r="A202" s="45"/>
      <c r="E202" s="42"/>
      <c r="F202" s="42"/>
      <c r="K202" s="43"/>
      <c r="L202" s="41"/>
      <c r="O202" s="42"/>
      <c r="P202" s="42"/>
      <c r="Q202" s="50"/>
    </row>
    <row r="203" spans="1:17" x14ac:dyDescent="0.25">
      <c r="A203" s="45"/>
      <c r="E203" s="42"/>
      <c r="F203" s="42"/>
      <c r="K203" s="43"/>
      <c r="L203" s="41"/>
      <c r="O203" s="42"/>
      <c r="P203" s="42"/>
      <c r="Q203" s="50"/>
    </row>
    <row r="204" spans="1:17" x14ac:dyDescent="0.25">
      <c r="A204" s="45"/>
      <c r="E204" s="42"/>
      <c r="F204" s="42"/>
      <c r="K204" s="43"/>
      <c r="L204" s="41"/>
      <c r="O204" s="42"/>
      <c r="P204" s="42"/>
      <c r="Q204" s="50"/>
    </row>
    <row r="205" spans="1:17" x14ac:dyDescent="0.25">
      <c r="A205" s="45"/>
      <c r="E205" s="42"/>
      <c r="F205" s="42"/>
      <c r="K205" s="43"/>
      <c r="L205" s="41"/>
      <c r="O205" s="42"/>
      <c r="P205" s="42"/>
      <c r="Q205" s="50"/>
    </row>
    <row r="206" spans="1:17" x14ac:dyDescent="0.25">
      <c r="A206" s="45"/>
      <c r="E206" s="42"/>
      <c r="F206" s="42"/>
      <c r="K206" s="43"/>
      <c r="L206" s="41"/>
      <c r="O206" s="42"/>
      <c r="P206" s="42"/>
      <c r="Q206" s="50"/>
    </row>
    <row r="207" spans="1:17" x14ac:dyDescent="0.25">
      <c r="A207" s="45"/>
      <c r="E207" s="42"/>
      <c r="F207" s="42"/>
      <c r="K207" s="43"/>
      <c r="L207" s="41"/>
      <c r="O207" s="42"/>
      <c r="P207" s="42"/>
      <c r="Q207" s="50"/>
    </row>
    <row r="208" spans="1:17" x14ac:dyDescent="0.25">
      <c r="A208" s="45"/>
      <c r="E208" s="42"/>
      <c r="F208" s="42"/>
      <c r="K208" s="43"/>
      <c r="L208" s="41"/>
      <c r="O208" s="42"/>
      <c r="P208" s="42"/>
      <c r="Q208" s="50"/>
    </row>
    <row r="209" spans="1:17" x14ac:dyDescent="0.25">
      <c r="A209" s="45"/>
      <c r="E209" s="42"/>
      <c r="F209" s="42"/>
      <c r="K209" s="43"/>
      <c r="L209" s="41"/>
      <c r="O209" s="42"/>
      <c r="P209" s="42"/>
      <c r="Q209" s="50"/>
    </row>
    <row r="210" spans="1:17" x14ac:dyDescent="0.25">
      <c r="A210" s="45"/>
      <c r="E210" s="42"/>
      <c r="F210" s="42"/>
      <c r="K210" s="43"/>
      <c r="L210" s="41"/>
      <c r="O210" s="42"/>
      <c r="P210" s="42"/>
      <c r="Q210" s="50"/>
    </row>
    <row r="211" spans="1:17" x14ac:dyDescent="0.25">
      <c r="A211" s="45"/>
      <c r="E211" s="42"/>
      <c r="F211" s="42"/>
      <c r="K211" s="43"/>
      <c r="L211" s="41"/>
      <c r="O211" s="42"/>
      <c r="P211" s="42"/>
      <c r="Q211" s="50"/>
    </row>
    <row r="212" spans="1:17" x14ac:dyDescent="0.25">
      <c r="A212" s="45"/>
      <c r="E212" s="42"/>
      <c r="F212" s="42"/>
      <c r="K212" s="43"/>
      <c r="L212" s="41"/>
      <c r="O212" s="42"/>
      <c r="P212" s="42"/>
      <c r="Q212" s="50"/>
    </row>
    <row r="213" spans="1:17" x14ac:dyDescent="0.25">
      <c r="A213" s="45"/>
      <c r="E213" s="42"/>
      <c r="F213" s="42"/>
      <c r="K213" s="43"/>
      <c r="L213" s="41"/>
      <c r="O213" s="42"/>
      <c r="P213" s="42"/>
      <c r="Q213" s="50"/>
    </row>
    <row r="214" spans="1:17" x14ac:dyDescent="0.25">
      <c r="A214" s="45"/>
      <c r="E214" s="42"/>
      <c r="F214" s="42"/>
      <c r="K214" s="43"/>
      <c r="L214" s="41"/>
      <c r="O214" s="42"/>
      <c r="P214" s="42"/>
      <c r="Q214" s="50"/>
    </row>
    <row r="215" spans="1:17" x14ac:dyDescent="0.25">
      <c r="A215" s="45"/>
      <c r="E215" s="42"/>
      <c r="F215" s="42"/>
      <c r="K215" s="43"/>
      <c r="L215" s="41"/>
      <c r="O215" s="42"/>
      <c r="P215" s="42"/>
      <c r="Q215" s="50"/>
    </row>
    <row r="216" spans="1:17" x14ac:dyDescent="0.25">
      <c r="A216" s="45"/>
      <c r="E216" s="42"/>
      <c r="F216" s="42"/>
      <c r="K216" s="43"/>
      <c r="L216" s="41"/>
      <c r="O216" s="42"/>
      <c r="P216" s="42"/>
      <c r="Q216" s="50"/>
    </row>
    <row r="217" spans="1:17" x14ac:dyDescent="0.25">
      <c r="A217" s="45"/>
      <c r="E217" s="42"/>
      <c r="F217" s="42"/>
      <c r="K217" s="43"/>
      <c r="L217" s="41"/>
      <c r="O217" s="42"/>
      <c r="P217" s="42"/>
      <c r="Q217" s="50"/>
    </row>
    <row r="218" spans="1:17" x14ac:dyDescent="0.25">
      <c r="A218" s="45"/>
      <c r="E218" s="42"/>
      <c r="F218" s="42"/>
      <c r="K218" s="43"/>
      <c r="L218" s="41"/>
      <c r="O218" s="42"/>
      <c r="P218" s="42"/>
      <c r="Q218" s="50"/>
    </row>
    <row r="219" spans="1:17" x14ac:dyDescent="0.25">
      <c r="A219" s="45"/>
      <c r="E219" s="42"/>
      <c r="F219" s="42"/>
      <c r="K219" s="43"/>
      <c r="L219" s="41"/>
      <c r="O219" s="42"/>
      <c r="P219" s="42"/>
      <c r="Q219" s="50"/>
    </row>
    <row r="220" spans="1:17" x14ac:dyDescent="0.25">
      <c r="A220" s="45"/>
      <c r="E220" s="42"/>
      <c r="F220" s="42"/>
      <c r="K220" s="43"/>
      <c r="L220" s="41"/>
      <c r="O220" s="42"/>
      <c r="P220" s="42"/>
      <c r="Q220" s="50"/>
    </row>
    <row r="221" spans="1:17" x14ac:dyDescent="0.25">
      <c r="A221" s="45"/>
      <c r="E221" s="42"/>
      <c r="F221" s="42"/>
      <c r="K221" s="43"/>
      <c r="L221" s="41"/>
      <c r="O221" s="42"/>
      <c r="P221" s="42"/>
      <c r="Q221" s="50"/>
    </row>
    <row r="222" spans="1:17" x14ac:dyDescent="0.25">
      <c r="A222" s="45"/>
      <c r="E222" s="42"/>
      <c r="F222" s="42"/>
      <c r="K222" s="43"/>
      <c r="L222" s="41"/>
      <c r="O222" s="42"/>
      <c r="P222" s="42"/>
      <c r="Q222" s="50"/>
    </row>
    <row r="223" spans="1:17" x14ac:dyDescent="0.25">
      <c r="A223" s="45"/>
      <c r="E223" s="42"/>
      <c r="F223" s="42"/>
      <c r="K223" s="43"/>
      <c r="L223" s="41"/>
      <c r="O223" s="42"/>
      <c r="P223" s="42"/>
      <c r="Q223" s="50"/>
    </row>
    <row r="224" spans="1:17" x14ac:dyDescent="0.25">
      <c r="A224" s="45"/>
      <c r="E224" s="42"/>
      <c r="F224" s="42"/>
      <c r="K224" s="43"/>
      <c r="L224" s="41"/>
      <c r="O224" s="42"/>
      <c r="P224" s="42"/>
      <c r="Q224" s="50"/>
    </row>
    <row r="225" spans="1:17" x14ac:dyDescent="0.25">
      <c r="A225" s="45"/>
      <c r="E225" s="42"/>
      <c r="F225" s="42"/>
      <c r="K225" s="43"/>
      <c r="L225" s="41"/>
      <c r="O225" s="42"/>
      <c r="P225" s="42"/>
      <c r="Q225" s="50"/>
    </row>
    <row r="226" spans="1:17" x14ac:dyDescent="0.25">
      <c r="A226" s="45"/>
      <c r="E226" s="42"/>
      <c r="F226" s="42"/>
      <c r="K226" s="43"/>
      <c r="L226" s="41"/>
      <c r="O226" s="42"/>
      <c r="P226" s="42"/>
      <c r="Q226" s="50"/>
    </row>
    <row r="227" spans="1:17" x14ac:dyDescent="0.25">
      <c r="A227" s="45"/>
      <c r="E227" s="42"/>
      <c r="F227" s="42"/>
      <c r="K227" s="43"/>
      <c r="L227" s="41"/>
      <c r="O227" s="42"/>
      <c r="P227" s="42"/>
      <c r="Q227" s="50"/>
    </row>
    <row r="228" spans="1:17" x14ac:dyDescent="0.25">
      <c r="A228" s="45"/>
      <c r="E228" s="42"/>
      <c r="F228" s="42"/>
      <c r="K228" s="43"/>
      <c r="L228" s="41"/>
      <c r="O228" s="42"/>
      <c r="P228" s="42"/>
      <c r="Q228" s="50"/>
    </row>
    <row r="229" spans="1:17" x14ac:dyDescent="0.25">
      <c r="A229" s="45"/>
      <c r="E229" s="42"/>
      <c r="F229" s="42"/>
      <c r="K229" s="43"/>
      <c r="L229" s="41"/>
      <c r="O229" s="42"/>
      <c r="P229" s="42"/>
      <c r="Q229" s="50"/>
    </row>
    <row r="230" spans="1:17" x14ac:dyDescent="0.25">
      <c r="A230" s="45"/>
      <c r="E230" s="42"/>
      <c r="F230" s="42"/>
      <c r="K230" s="43"/>
      <c r="L230" s="41"/>
      <c r="O230" s="42"/>
      <c r="P230" s="42"/>
      <c r="Q230" s="50"/>
    </row>
    <row r="231" spans="1:17" x14ac:dyDescent="0.25">
      <c r="A231" s="45"/>
      <c r="E231" s="42"/>
      <c r="F231" s="42"/>
      <c r="K231" s="43"/>
      <c r="L231" s="41"/>
      <c r="O231" s="42"/>
      <c r="P231" s="42"/>
      <c r="Q231" s="50"/>
    </row>
    <row r="232" spans="1:17" x14ac:dyDescent="0.25">
      <c r="A232" s="45"/>
      <c r="E232" s="42"/>
      <c r="F232" s="42"/>
      <c r="K232" s="43"/>
      <c r="L232" s="41"/>
      <c r="O232" s="42"/>
      <c r="P232" s="42"/>
      <c r="Q232" s="50"/>
    </row>
    <row r="233" spans="1:17" x14ac:dyDescent="0.25">
      <c r="A233" s="45"/>
      <c r="E233" s="42"/>
      <c r="F233" s="42"/>
      <c r="K233" s="43"/>
      <c r="L233" s="41"/>
      <c r="O233" s="42"/>
      <c r="P233" s="42"/>
      <c r="Q233" s="50"/>
    </row>
    <row r="234" spans="1:17" x14ac:dyDescent="0.25">
      <c r="A234" s="45"/>
      <c r="E234" s="42"/>
      <c r="F234" s="42"/>
      <c r="K234" s="43"/>
      <c r="L234" s="41"/>
      <c r="O234" s="42"/>
      <c r="P234" s="42"/>
      <c r="Q234" s="50"/>
    </row>
    <row r="235" spans="1:17" x14ac:dyDescent="0.25">
      <c r="A235" s="45"/>
      <c r="E235" s="42"/>
      <c r="F235" s="42"/>
      <c r="K235" s="43"/>
      <c r="L235" s="41"/>
      <c r="O235" s="42"/>
      <c r="P235" s="42"/>
      <c r="Q235" s="50"/>
    </row>
    <row r="236" spans="1:17" x14ac:dyDescent="0.25">
      <c r="A236" s="45"/>
      <c r="E236" s="42"/>
      <c r="F236" s="42"/>
      <c r="K236" s="43"/>
      <c r="L236" s="41"/>
      <c r="O236" s="42"/>
      <c r="P236" s="42"/>
      <c r="Q236" s="50"/>
    </row>
    <row r="237" spans="1:17" x14ac:dyDescent="0.25">
      <c r="A237" s="45"/>
      <c r="E237" s="42"/>
      <c r="F237" s="42"/>
      <c r="K237" s="43"/>
      <c r="L237" s="41"/>
      <c r="O237" s="42"/>
      <c r="P237" s="42"/>
      <c r="Q237" s="50"/>
    </row>
    <row r="238" spans="1:17" x14ac:dyDescent="0.25">
      <c r="A238" s="45"/>
      <c r="E238" s="42"/>
      <c r="F238" s="42"/>
      <c r="K238" s="43"/>
      <c r="L238" s="41"/>
      <c r="O238" s="42"/>
      <c r="P238" s="42"/>
      <c r="Q238" s="50"/>
    </row>
    <row r="239" spans="1:17" x14ac:dyDescent="0.25">
      <c r="A239" s="45"/>
      <c r="E239" s="42"/>
      <c r="F239" s="42"/>
      <c r="K239" s="43"/>
      <c r="L239" s="41"/>
      <c r="O239" s="42"/>
      <c r="P239" s="42"/>
      <c r="Q239" s="50"/>
    </row>
    <row r="240" spans="1:17" x14ac:dyDescent="0.25">
      <c r="A240" s="45"/>
      <c r="E240" s="42"/>
      <c r="F240" s="42"/>
      <c r="K240" s="43"/>
      <c r="L240" s="41"/>
      <c r="O240" s="42"/>
      <c r="P240" s="42"/>
      <c r="Q240" s="50"/>
    </row>
    <row r="241" spans="1:17" x14ac:dyDescent="0.25">
      <c r="A241" s="45"/>
      <c r="E241" s="42"/>
      <c r="F241" s="42"/>
      <c r="K241" s="43"/>
      <c r="L241" s="41"/>
      <c r="O241" s="42"/>
      <c r="P241" s="42"/>
      <c r="Q241" s="50"/>
    </row>
    <row r="242" spans="1:17" x14ac:dyDescent="0.25">
      <c r="A242" s="45"/>
      <c r="E242" s="42"/>
      <c r="F242" s="42"/>
      <c r="K242" s="43"/>
      <c r="L242" s="41"/>
      <c r="O242" s="42"/>
      <c r="P242" s="42"/>
      <c r="Q242" s="50"/>
    </row>
    <row r="243" spans="1:17" x14ac:dyDescent="0.25">
      <c r="A243" s="45"/>
      <c r="E243" s="42"/>
      <c r="F243" s="42"/>
      <c r="K243" s="43"/>
      <c r="L243" s="41"/>
      <c r="O243" s="42"/>
      <c r="P243" s="42"/>
      <c r="Q243" s="50"/>
    </row>
    <row r="244" spans="1:17" x14ac:dyDescent="0.25">
      <c r="A244" s="45"/>
      <c r="E244" s="42"/>
      <c r="F244" s="42"/>
      <c r="K244" s="43"/>
      <c r="L244" s="41"/>
      <c r="O244" s="42"/>
      <c r="P244" s="42"/>
      <c r="Q244" s="50"/>
    </row>
    <row r="245" spans="1:17" x14ac:dyDescent="0.25">
      <c r="A245" s="45"/>
      <c r="E245" s="42"/>
      <c r="F245" s="42"/>
      <c r="K245" s="43"/>
      <c r="L245" s="41"/>
      <c r="O245" s="42"/>
      <c r="P245" s="42"/>
      <c r="Q245" s="50"/>
    </row>
    <row r="246" spans="1:17" x14ac:dyDescent="0.25">
      <c r="A246" s="45"/>
      <c r="E246" s="42"/>
      <c r="F246" s="42"/>
      <c r="K246" s="43"/>
      <c r="L246" s="41"/>
      <c r="O246" s="42"/>
      <c r="P246" s="42"/>
      <c r="Q246" s="50"/>
    </row>
    <row r="247" spans="1:17" x14ac:dyDescent="0.25">
      <c r="A247" s="45"/>
      <c r="E247" s="42"/>
      <c r="F247" s="42"/>
      <c r="K247" s="43"/>
      <c r="L247" s="41"/>
      <c r="O247" s="42"/>
      <c r="P247" s="42"/>
      <c r="Q247" s="50"/>
    </row>
    <row r="248" spans="1:17" x14ac:dyDescent="0.25">
      <c r="A248" s="45"/>
      <c r="E248" s="42"/>
      <c r="F248" s="42"/>
      <c r="K248" s="43"/>
      <c r="L248" s="41"/>
      <c r="O248" s="42"/>
      <c r="P248" s="42"/>
      <c r="Q248" s="50"/>
    </row>
    <row r="249" spans="1:17" x14ac:dyDescent="0.25">
      <c r="A249" s="45"/>
      <c r="E249" s="42"/>
      <c r="F249" s="42"/>
      <c r="K249" s="43"/>
      <c r="L249" s="41"/>
      <c r="O249" s="42"/>
      <c r="P249" s="42"/>
      <c r="Q249" s="50"/>
    </row>
    <row r="250" spans="1:17" x14ac:dyDescent="0.25">
      <c r="A250" s="45"/>
      <c r="E250" s="42"/>
      <c r="F250" s="42"/>
      <c r="K250" s="43"/>
      <c r="L250" s="41"/>
      <c r="O250" s="42"/>
      <c r="P250" s="42"/>
      <c r="Q250" s="50"/>
    </row>
    <row r="251" spans="1:17" x14ac:dyDescent="0.25">
      <c r="A251" s="45"/>
      <c r="E251" s="42"/>
      <c r="F251" s="42"/>
      <c r="K251" s="43"/>
      <c r="L251" s="41"/>
      <c r="O251" s="42"/>
      <c r="P251" s="42"/>
      <c r="Q251" s="50"/>
    </row>
    <row r="252" spans="1:17" x14ac:dyDescent="0.25">
      <c r="A252" s="45"/>
      <c r="E252" s="42"/>
      <c r="F252" s="42"/>
      <c r="K252" s="43"/>
      <c r="L252" s="41"/>
      <c r="O252" s="42"/>
      <c r="P252" s="42"/>
      <c r="Q252" s="50"/>
    </row>
    <row r="253" spans="1:17" x14ac:dyDescent="0.25">
      <c r="A253" s="45"/>
      <c r="E253" s="42"/>
      <c r="F253" s="42"/>
      <c r="K253" s="43"/>
      <c r="L253" s="41"/>
      <c r="O253" s="42"/>
      <c r="P253" s="42"/>
      <c r="Q253" s="50"/>
    </row>
    <row r="254" spans="1:17" x14ac:dyDescent="0.25">
      <c r="A254" s="45"/>
      <c r="E254" s="42"/>
      <c r="F254" s="42"/>
      <c r="K254" s="43"/>
      <c r="L254" s="41"/>
      <c r="O254" s="42"/>
      <c r="P254" s="42"/>
      <c r="Q254" s="50"/>
    </row>
    <row r="255" spans="1:17" x14ac:dyDescent="0.25">
      <c r="A255" s="45"/>
      <c r="E255" s="42"/>
      <c r="F255" s="42"/>
      <c r="K255" s="43"/>
      <c r="L255" s="41"/>
      <c r="O255" s="42"/>
      <c r="P255" s="42"/>
      <c r="Q255" s="50"/>
    </row>
    <row r="256" spans="1:17" x14ac:dyDescent="0.25">
      <c r="A256" s="45"/>
      <c r="E256" s="42"/>
      <c r="F256" s="42"/>
      <c r="K256" s="43"/>
      <c r="L256" s="41"/>
      <c r="O256" s="42"/>
      <c r="P256" s="42"/>
      <c r="Q256" s="50"/>
    </row>
    <row r="257" spans="1:17" x14ac:dyDescent="0.25">
      <c r="A257" s="45"/>
      <c r="E257" s="42"/>
      <c r="F257" s="42"/>
      <c r="K257" s="43"/>
      <c r="L257" s="41"/>
      <c r="O257" s="42"/>
      <c r="P257" s="42"/>
      <c r="Q257" s="50"/>
    </row>
    <row r="258" spans="1:17" x14ac:dyDescent="0.25">
      <c r="A258" s="45"/>
      <c r="E258" s="42"/>
      <c r="F258" s="42"/>
      <c r="K258" s="43"/>
      <c r="L258" s="41"/>
      <c r="O258" s="42"/>
      <c r="P258" s="42"/>
      <c r="Q258" s="50"/>
    </row>
    <row r="259" spans="1:17" x14ac:dyDescent="0.25">
      <c r="A259" s="45"/>
      <c r="E259" s="42"/>
      <c r="F259" s="42"/>
      <c r="K259" s="43"/>
      <c r="L259" s="41"/>
      <c r="O259" s="42"/>
      <c r="P259" s="42"/>
      <c r="Q259" s="50"/>
    </row>
    <row r="260" spans="1:17" x14ac:dyDescent="0.25">
      <c r="A260" s="45"/>
      <c r="E260" s="42"/>
      <c r="F260" s="42"/>
      <c r="K260" s="43"/>
      <c r="L260" s="41"/>
      <c r="O260" s="42"/>
      <c r="P260" s="42"/>
      <c r="Q260" s="50"/>
    </row>
    <row r="261" spans="1:17" x14ac:dyDescent="0.25">
      <c r="E261" s="42"/>
      <c r="F261" s="42"/>
      <c r="K261" s="43"/>
      <c r="L261" s="41"/>
      <c r="O261" s="42"/>
      <c r="P261" s="42"/>
      <c r="Q261" s="50"/>
    </row>
    <row r="262" spans="1:17" x14ac:dyDescent="0.25">
      <c r="E262" s="42"/>
      <c r="F262" s="42"/>
      <c r="K262" s="43"/>
      <c r="L262" s="41"/>
      <c r="O262" s="42"/>
      <c r="P262" s="42"/>
      <c r="Q262" s="50"/>
    </row>
    <row r="263" spans="1:17" x14ac:dyDescent="0.25">
      <c r="E263" s="42"/>
      <c r="F263" s="42"/>
      <c r="K263" s="43"/>
      <c r="L263" s="41"/>
      <c r="O263" s="42"/>
      <c r="P263" s="42"/>
      <c r="Q263" s="50"/>
    </row>
    <row r="264" spans="1:17" x14ac:dyDescent="0.25">
      <c r="E264" s="42"/>
      <c r="F264" s="42"/>
      <c r="K264" s="43"/>
      <c r="L264" s="41"/>
      <c r="O264" s="42"/>
      <c r="P264" s="42"/>
      <c r="Q264" s="50"/>
    </row>
    <row r="265" spans="1:17" x14ac:dyDescent="0.25">
      <c r="E265" s="42"/>
      <c r="F265" s="42"/>
      <c r="K265" s="43"/>
      <c r="L265" s="41"/>
      <c r="O265" s="42"/>
      <c r="P265" s="42"/>
      <c r="Q265" s="50"/>
    </row>
    <row r="266" spans="1:17" x14ac:dyDescent="0.25">
      <c r="E266" s="42"/>
      <c r="F266" s="42"/>
      <c r="K266" s="43"/>
      <c r="L266" s="41"/>
      <c r="O266" s="42"/>
      <c r="P266" s="42"/>
      <c r="Q266" s="50"/>
    </row>
    <row r="267" spans="1:17" x14ac:dyDescent="0.25">
      <c r="E267" s="42"/>
      <c r="F267" s="42"/>
      <c r="K267" s="43"/>
      <c r="L267" s="41"/>
      <c r="O267" s="42"/>
      <c r="P267" s="42"/>
      <c r="Q267" s="50"/>
    </row>
    <row r="268" spans="1:17" x14ac:dyDescent="0.25">
      <c r="E268" s="42"/>
      <c r="F268" s="42"/>
      <c r="K268" s="43"/>
      <c r="L268" s="41"/>
      <c r="O268" s="42"/>
      <c r="P268" s="42"/>
      <c r="Q268" s="50"/>
    </row>
    <row r="269" spans="1:17" x14ac:dyDescent="0.25">
      <c r="E269" s="42"/>
      <c r="F269" s="42"/>
      <c r="K269" s="43"/>
      <c r="L269" s="41"/>
      <c r="O269" s="42"/>
      <c r="P269" s="42"/>
      <c r="Q269" s="50"/>
    </row>
    <row r="270" spans="1:17" x14ac:dyDescent="0.25">
      <c r="E270" s="42"/>
      <c r="F270" s="42"/>
      <c r="K270" s="43"/>
      <c r="L270" s="41"/>
      <c r="O270" s="42"/>
      <c r="P270" s="42"/>
      <c r="Q270" s="50"/>
    </row>
    <row r="271" spans="1:17" x14ac:dyDescent="0.25">
      <c r="E271" s="42"/>
      <c r="F271" s="42"/>
      <c r="K271" s="43"/>
      <c r="L271" s="41"/>
      <c r="O271" s="42"/>
      <c r="P271" s="42"/>
      <c r="Q271" s="50"/>
    </row>
    <row r="272" spans="1:17" x14ac:dyDescent="0.25">
      <c r="E272" s="42"/>
      <c r="F272" s="42"/>
      <c r="K272" s="43"/>
      <c r="L272" s="41"/>
      <c r="O272" s="42"/>
      <c r="P272" s="42"/>
      <c r="Q272" s="50"/>
    </row>
    <row r="273" spans="5:17" x14ac:dyDescent="0.25">
      <c r="E273" s="42"/>
      <c r="F273" s="42"/>
      <c r="K273" s="43"/>
      <c r="L273" s="41"/>
      <c r="O273" s="42"/>
      <c r="P273" s="42"/>
      <c r="Q273" s="50"/>
    </row>
    <row r="274" spans="5:17" x14ac:dyDescent="0.25">
      <c r="E274" s="42"/>
      <c r="F274" s="42"/>
      <c r="K274" s="43"/>
      <c r="L274" s="41"/>
      <c r="O274" s="42"/>
      <c r="P274" s="42"/>
      <c r="Q274" s="50"/>
    </row>
    <row r="275" spans="5:17" x14ac:dyDescent="0.25">
      <c r="E275" s="42"/>
      <c r="F275" s="42"/>
      <c r="K275" s="43"/>
      <c r="L275" s="41"/>
      <c r="O275" s="42"/>
      <c r="P275" s="42"/>
      <c r="Q275" s="50"/>
    </row>
    <row r="276" spans="5:17" x14ac:dyDescent="0.25">
      <c r="E276" s="42"/>
      <c r="F276" s="42"/>
      <c r="K276" s="43"/>
      <c r="L276" s="41"/>
      <c r="O276" s="42"/>
      <c r="P276" s="42"/>
      <c r="Q276" s="50"/>
    </row>
    <row r="277" spans="5:17" x14ac:dyDescent="0.25">
      <c r="E277" s="42"/>
      <c r="F277" s="42"/>
      <c r="K277" s="43"/>
      <c r="L277" s="41"/>
      <c r="O277" s="42"/>
      <c r="P277" s="42"/>
      <c r="Q277" s="50"/>
    </row>
    <row r="278" spans="5:17" x14ac:dyDescent="0.25">
      <c r="E278" s="42"/>
      <c r="F278" s="42"/>
      <c r="K278" s="43"/>
      <c r="L278" s="41"/>
      <c r="O278" s="42"/>
      <c r="P278" s="42"/>
      <c r="Q278" s="50"/>
    </row>
    <row r="279" spans="5:17" x14ac:dyDescent="0.25">
      <c r="E279" s="42"/>
      <c r="F279" s="42"/>
      <c r="K279" s="43"/>
      <c r="L279" s="41"/>
      <c r="O279" s="42"/>
      <c r="P279" s="42"/>
      <c r="Q279" s="50"/>
    </row>
    <row r="280" spans="5:17" x14ac:dyDescent="0.25">
      <c r="E280" s="42"/>
      <c r="F280" s="42"/>
      <c r="K280" s="43"/>
      <c r="L280" s="41"/>
      <c r="O280" s="42"/>
      <c r="P280" s="42"/>
      <c r="Q280" s="50"/>
    </row>
    <row r="281" spans="5:17" x14ac:dyDescent="0.25">
      <c r="E281" s="42"/>
      <c r="F281" s="42"/>
      <c r="K281" s="43"/>
      <c r="L281" s="41"/>
      <c r="O281" s="42"/>
      <c r="P281" s="42"/>
      <c r="Q281" s="50"/>
    </row>
    <row r="282" spans="5:17" x14ac:dyDescent="0.25">
      <c r="E282" s="42"/>
      <c r="F282" s="42"/>
      <c r="K282" s="43"/>
      <c r="L282" s="41"/>
      <c r="O282" s="42"/>
      <c r="P282" s="42"/>
      <c r="Q282" s="50"/>
    </row>
    <row r="283" spans="5:17" x14ac:dyDescent="0.25">
      <c r="E283" s="42"/>
      <c r="F283" s="42"/>
      <c r="K283" s="43"/>
      <c r="L283" s="41"/>
      <c r="O283" s="42"/>
      <c r="P283" s="42"/>
      <c r="Q283" s="50"/>
    </row>
    <row r="284" spans="5:17" x14ac:dyDescent="0.25">
      <c r="E284" s="42"/>
      <c r="F284" s="42"/>
      <c r="K284" s="43"/>
      <c r="L284" s="41"/>
      <c r="O284" s="42"/>
      <c r="P284" s="42"/>
      <c r="Q284" s="50"/>
    </row>
    <row r="285" spans="5:17" x14ac:dyDescent="0.25">
      <c r="E285" s="42"/>
      <c r="F285" s="42"/>
      <c r="K285" s="43"/>
      <c r="L285" s="41"/>
      <c r="O285" s="42"/>
      <c r="P285" s="42"/>
      <c r="Q285" s="50"/>
    </row>
    <row r="286" spans="5:17" x14ac:dyDescent="0.25">
      <c r="E286" s="42"/>
      <c r="F286" s="42"/>
      <c r="K286" s="43"/>
      <c r="L286" s="41"/>
      <c r="O286" s="42"/>
      <c r="P286" s="42"/>
      <c r="Q286" s="50"/>
    </row>
    <row r="287" spans="5:17" x14ac:dyDescent="0.25">
      <c r="E287" s="42"/>
      <c r="F287" s="42"/>
      <c r="K287" s="43"/>
      <c r="L287" s="41"/>
      <c r="O287" s="42"/>
      <c r="P287" s="42"/>
      <c r="Q287" s="50"/>
    </row>
    <row r="288" spans="5:17" x14ac:dyDescent="0.25">
      <c r="E288" s="42"/>
      <c r="F288" s="42"/>
      <c r="K288" s="43"/>
      <c r="L288" s="41"/>
      <c r="O288" s="42"/>
      <c r="P288" s="42"/>
      <c r="Q288" s="50"/>
    </row>
    <row r="289" spans="5:17" x14ac:dyDescent="0.25">
      <c r="E289" s="42"/>
      <c r="F289" s="42"/>
      <c r="K289" s="43"/>
      <c r="L289" s="41"/>
      <c r="O289" s="42"/>
      <c r="P289" s="42"/>
      <c r="Q289" s="50"/>
    </row>
    <row r="290" spans="5:17" x14ac:dyDescent="0.25">
      <c r="E290" s="42"/>
      <c r="F290" s="42"/>
      <c r="K290" s="43"/>
      <c r="L290" s="41"/>
      <c r="O290" s="42"/>
      <c r="P290" s="42"/>
      <c r="Q290" s="50"/>
    </row>
    <row r="291" spans="5:17" x14ac:dyDescent="0.25">
      <c r="E291" s="42"/>
      <c r="F291" s="42"/>
      <c r="K291" s="43"/>
      <c r="L291" s="41"/>
      <c r="O291" s="42"/>
      <c r="P291" s="42"/>
      <c r="Q291" s="50"/>
    </row>
    <row r="292" spans="5:17" x14ac:dyDescent="0.25">
      <c r="E292" s="42"/>
      <c r="F292" s="42"/>
      <c r="K292" s="43"/>
      <c r="L292" s="41"/>
      <c r="O292" s="42"/>
      <c r="P292" s="42"/>
      <c r="Q292" s="50"/>
    </row>
    <row r="293" spans="5:17" x14ac:dyDescent="0.25">
      <c r="E293" s="42"/>
      <c r="F293" s="42"/>
      <c r="K293" s="43"/>
      <c r="L293" s="41"/>
      <c r="O293" s="42"/>
      <c r="P293" s="42"/>
      <c r="Q293" s="50"/>
    </row>
    <row r="294" spans="5:17" x14ac:dyDescent="0.25">
      <c r="E294" s="42"/>
      <c r="F294" s="42"/>
      <c r="K294" s="43"/>
      <c r="L294" s="41"/>
      <c r="O294" s="42"/>
      <c r="P294" s="42"/>
      <c r="Q294" s="50"/>
    </row>
    <row r="295" spans="5:17" x14ac:dyDescent="0.25">
      <c r="E295" s="42"/>
      <c r="F295" s="42"/>
      <c r="K295" s="43"/>
      <c r="L295" s="41"/>
      <c r="O295" s="42"/>
      <c r="P295" s="42"/>
      <c r="Q295" s="50"/>
    </row>
    <row r="296" spans="5:17" x14ac:dyDescent="0.25">
      <c r="E296" s="42"/>
      <c r="F296" s="42"/>
      <c r="K296" s="43"/>
      <c r="L296" s="41"/>
      <c r="O296" s="42"/>
      <c r="P296" s="42"/>
      <c r="Q296" s="50"/>
    </row>
    <row r="297" spans="5:17" x14ac:dyDescent="0.25">
      <c r="E297" s="42"/>
      <c r="F297" s="42"/>
      <c r="K297" s="43"/>
      <c r="L297" s="41"/>
      <c r="O297" s="42"/>
      <c r="P297" s="42"/>
      <c r="Q297" s="50"/>
    </row>
    <row r="298" spans="5:17" x14ac:dyDescent="0.25">
      <c r="E298" s="42"/>
      <c r="F298" s="42"/>
      <c r="K298" s="43"/>
      <c r="L298" s="41"/>
      <c r="O298" s="42"/>
      <c r="P298" s="42"/>
      <c r="Q298" s="50"/>
    </row>
    <row r="299" spans="5:17" x14ac:dyDescent="0.25">
      <c r="E299" s="42"/>
      <c r="F299" s="42"/>
      <c r="K299" s="43"/>
      <c r="L299" s="41"/>
      <c r="O299" s="42"/>
      <c r="P299" s="42"/>
      <c r="Q299" s="50"/>
    </row>
    <row r="300" spans="5:17" x14ac:dyDescent="0.25">
      <c r="E300" s="42"/>
      <c r="F300" s="42"/>
      <c r="K300" s="43"/>
      <c r="L300" s="41"/>
      <c r="O300" s="42"/>
      <c r="P300" s="42"/>
      <c r="Q300" s="50"/>
    </row>
    <row r="301" spans="5:17" x14ac:dyDescent="0.25">
      <c r="E301" s="42"/>
      <c r="F301" s="42"/>
      <c r="K301" s="43"/>
      <c r="L301" s="41"/>
      <c r="O301" s="42"/>
      <c r="P301" s="42"/>
      <c r="Q301" s="50"/>
    </row>
    <row r="302" spans="5:17" x14ac:dyDescent="0.25">
      <c r="E302" s="42"/>
      <c r="F302" s="42"/>
      <c r="K302" s="43"/>
      <c r="L302" s="41"/>
      <c r="O302" s="42"/>
      <c r="P302" s="42"/>
      <c r="Q302" s="50"/>
    </row>
    <row r="303" spans="5:17" x14ac:dyDescent="0.25">
      <c r="E303" s="42"/>
      <c r="F303" s="42"/>
      <c r="K303" s="43"/>
      <c r="L303" s="41"/>
      <c r="O303" s="42"/>
      <c r="P303" s="42"/>
      <c r="Q303" s="50"/>
    </row>
    <row r="304" spans="5:17" x14ac:dyDescent="0.25">
      <c r="E304" s="42"/>
      <c r="F304" s="42"/>
      <c r="K304" s="43"/>
      <c r="L304" s="41"/>
      <c r="O304" s="42"/>
      <c r="P304" s="42"/>
      <c r="Q304" s="50"/>
    </row>
    <row r="305" spans="5:17" x14ac:dyDescent="0.25">
      <c r="E305" s="42"/>
      <c r="F305" s="42"/>
      <c r="K305" s="43"/>
      <c r="L305" s="41"/>
      <c r="O305" s="42"/>
      <c r="P305" s="42"/>
      <c r="Q305" s="50"/>
    </row>
    <row r="306" spans="5:17" x14ac:dyDescent="0.25">
      <c r="E306" s="42"/>
      <c r="F306" s="42"/>
      <c r="K306" s="43"/>
      <c r="L306" s="41"/>
      <c r="O306" s="42"/>
      <c r="P306" s="42"/>
      <c r="Q306" s="50"/>
    </row>
    <row r="307" spans="5:17" x14ac:dyDescent="0.25">
      <c r="E307" s="42"/>
      <c r="F307" s="42"/>
      <c r="K307" s="43"/>
      <c r="L307" s="41"/>
      <c r="O307" s="42"/>
      <c r="P307" s="42"/>
      <c r="Q307" s="50"/>
    </row>
    <row r="308" spans="5:17" x14ac:dyDescent="0.25">
      <c r="E308" s="42"/>
      <c r="F308" s="42"/>
      <c r="K308" s="43"/>
      <c r="L308" s="41"/>
      <c r="O308" s="42"/>
      <c r="P308" s="42"/>
      <c r="Q308" s="50"/>
    </row>
    <row r="309" spans="5:17" x14ac:dyDescent="0.25">
      <c r="E309" s="42"/>
      <c r="F309" s="42"/>
      <c r="K309" s="43"/>
      <c r="L309" s="41"/>
      <c r="O309" s="42"/>
      <c r="P309" s="42"/>
      <c r="Q309" s="50"/>
    </row>
    <row r="310" spans="5:17" x14ac:dyDescent="0.25">
      <c r="E310" s="42"/>
      <c r="F310" s="42"/>
      <c r="K310" s="43"/>
      <c r="L310" s="41"/>
      <c r="O310" s="42"/>
      <c r="P310" s="42"/>
      <c r="Q310" s="50"/>
    </row>
    <row r="311" spans="5:17" x14ac:dyDescent="0.25">
      <c r="E311" s="42"/>
      <c r="F311" s="42"/>
      <c r="K311" s="43"/>
      <c r="L311" s="41"/>
      <c r="O311" s="42"/>
      <c r="P311" s="42"/>
      <c r="Q311" s="50"/>
    </row>
    <row r="312" spans="5:17" x14ac:dyDescent="0.25">
      <c r="E312" s="42"/>
      <c r="F312" s="42"/>
      <c r="K312" s="43"/>
      <c r="L312" s="41"/>
      <c r="O312" s="42"/>
      <c r="P312" s="42"/>
      <c r="Q312" s="50"/>
    </row>
    <row r="313" spans="5:17" x14ac:dyDescent="0.25">
      <c r="E313" s="42"/>
      <c r="F313" s="42"/>
      <c r="K313" s="43"/>
      <c r="L313" s="41"/>
      <c r="O313" s="42"/>
      <c r="P313" s="42"/>
      <c r="Q313" s="50"/>
    </row>
    <row r="314" spans="5:17" x14ac:dyDescent="0.25">
      <c r="E314" s="42"/>
      <c r="F314" s="42"/>
      <c r="K314" s="43"/>
      <c r="L314" s="41"/>
      <c r="O314" s="42"/>
      <c r="P314" s="42"/>
      <c r="Q314" s="50"/>
    </row>
    <row r="315" spans="5:17" x14ac:dyDescent="0.25">
      <c r="E315" s="42"/>
      <c r="F315" s="42"/>
      <c r="K315" s="43"/>
      <c r="L315" s="41"/>
      <c r="O315" s="42"/>
      <c r="P315" s="42"/>
      <c r="Q315" s="50"/>
    </row>
    <row r="316" spans="5:17" x14ac:dyDescent="0.25">
      <c r="E316" s="42"/>
      <c r="F316" s="42"/>
      <c r="K316" s="43"/>
      <c r="L316" s="41"/>
      <c r="O316" s="42"/>
      <c r="P316" s="42"/>
      <c r="Q316" s="50"/>
    </row>
    <row r="317" spans="5:17" x14ac:dyDescent="0.25">
      <c r="E317" s="42"/>
      <c r="F317" s="42"/>
      <c r="K317" s="43"/>
      <c r="L317" s="41"/>
      <c r="O317" s="42"/>
      <c r="P317" s="42"/>
      <c r="Q317" s="50"/>
    </row>
    <row r="318" spans="5:17" x14ac:dyDescent="0.25">
      <c r="E318" s="42"/>
      <c r="F318" s="42"/>
      <c r="K318" s="43"/>
      <c r="L318" s="41"/>
      <c r="O318" s="42"/>
      <c r="P318" s="42"/>
      <c r="Q318" s="50"/>
    </row>
    <row r="319" spans="5:17" x14ac:dyDescent="0.25">
      <c r="E319" s="42"/>
      <c r="F319" s="42"/>
      <c r="K319" s="43"/>
      <c r="L319" s="41"/>
      <c r="O319" s="42"/>
      <c r="P319" s="42"/>
      <c r="Q319" s="50"/>
    </row>
    <row r="320" spans="5:17" x14ac:dyDescent="0.25">
      <c r="E320" s="42"/>
      <c r="F320" s="42"/>
      <c r="K320" s="43"/>
      <c r="L320" s="41"/>
      <c r="O320" s="42"/>
      <c r="P320" s="42"/>
      <c r="Q320" s="50"/>
    </row>
    <row r="321" spans="5:17" x14ac:dyDescent="0.25">
      <c r="E321" s="42"/>
      <c r="F321" s="42"/>
      <c r="K321" s="43"/>
      <c r="L321" s="41"/>
      <c r="O321" s="42"/>
      <c r="P321" s="42"/>
      <c r="Q321" s="50"/>
    </row>
    <row r="322" spans="5:17" x14ac:dyDescent="0.25">
      <c r="E322" s="42"/>
      <c r="F322" s="42"/>
      <c r="K322" s="43"/>
      <c r="L322" s="41"/>
      <c r="O322" s="42"/>
      <c r="P322" s="42"/>
      <c r="Q322" s="50"/>
    </row>
    <row r="323" spans="5:17" x14ac:dyDescent="0.25">
      <c r="E323" s="42"/>
      <c r="F323" s="42"/>
      <c r="K323" s="43"/>
      <c r="L323" s="41"/>
      <c r="O323" s="42"/>
      <c r="P323" s="42"/>
      <c r="Q323" s="50"/>
    </row>
    <row r="324" spans="5:17" x14ac:dyDescent="0.25">
      <c r="E324" s="42"/>
      <c r="F324" s="42"/>
      <c r="K324" s="43"/>
      <c r="L324" s="41"/>
      <c r="O324" s="42"/>
      <c r="P324" s="42"/>
      <c r="Q324" s="50"/>
    </row>
    <row r="325" spans="5:17" x14ac:dyDescent="0.25">
      <c r="E325" s="42"/>
      <c r="F325" s="42"/>
      <c r="K325" s="43"/>
      <c r="L325" s="41"/>
      <c r="O325" s="42"/>
      <c r="P325" s="42"/>
      <c r="Q325" s="50"/>
    </row>
    <row r="326" spans="5:17" x14ac:dyDescent="0.25">
      <c r="E326" s="42"/>
      <c r="F326" s="42"/>
      <c r="K326" s="43"/>
      <c r="L326" s="41"/>
      <c r="O326" s="42"/>
      <c r="P326" s="42"/>
      <c r="Q326" s="50"/>
    </row>
    <row r="327" spans="5:17" x14ac:dyDescent="0.25">
      <c r="E327" s="42"/>
      <c r="F327" s="42"/>
      <c r="K327" s="43"/>
      <c r="L327" s="41"/>
      <c r="O327" s="42"/>
      <c r="P327" s="42"/>
      <c r="Q327" s="50"/>
    </row>
    <row r="328" spans="5:17" x14ac:dyDescent="0.25">
      <c r="E328" s="42"/>
      <c r="F328" s="42"/>
      <c r="K328" s="43"/>
      <c r="L328" s="41"/>
      <c r="O328" s="42"/>
      <c r="P328" s="42"/>
      <c r="Q328" s="50"/>
    </row>
    <row r="329" spans="5:17" x14ac:dyDescent="0.25">
      <c r="E329" s="42"/>
      <c r="F329" s="42"/>
      <c r="K329" s="43"/>
      <c r="L329" s="41"/>
      <c r="O329" s="42"/>
      <c r="P329" s="42"/>
      <c r="Q329" s="50"/>
    </row>
    <row r="330" spans="5:17" x14ac:dyDescent="0.25">
      <c r="E330" s="42"/>
      <c r="F330" s="42"/>
      <c r="K330" s="43"/>
      <c r="L330" s="41"/>
      <c r="O330" s="42"/>
      <c r="P330" s="42"/>
      <c r="Q330" s="50"/>
    </row>
    <row r="331" spans="5:17" x14ac:dyDescent="0.25">
      <c r="E331" s="42"/>
      <c r="F331" s="42"/>
      <c r="K331" s="43"/>
      <c r="L331" s="41"/>
      <c r="O331" s="42"/>
      <c r="P331" s="42"/>
      <c r="Q331" s="50"/>
    </row>
    <row r="332" spans="5:17" x14ac:dyDescent="0.25">
      <c r="E332" s="42"/>
      <c r="F332" s="42"/>
      <c r="K332" s="43"/>
      <c r="L332" s="41"/>
      <c r="O332" s="42"/>
      <c r="P332" s="42"/>
      <c r="Q332" s="50"/>
    </row>
    <row r="333" spans="5:17" x14ac:dyDescent="0.25">
      <c r="E333" s="42"/>
      <c r="F333" s="42"/>
      <c r="K333" s="43"/>
      <c r="L333" s="41"/>
      <c r="O333" s="42"/>
      <c r="P333" s="42"/>
      <c r="Q333" s="50"/>
    </row>
    <row r="334" spans="5:17" x14ac:dyDescent="0.25">
      <c r="E334" s="42"/>
      <c r="F334" s="42"/>
      <c r="K334" s="43"/>
      <c r="L334" s="41"/>
      <c r="O334" s="42"/>
      <c r="P334" s="42"/>
      <c r="Q334" s="50"/>
    </row>
    <row r="335" spans="5:17" x14ac:dyDescent="0.25">
      <c r="E335" s="42"/>
      <c r="F335" s="42"/>
      <c r="K335" s="43"/>
      <c r="L335" s="41"/>
      <c r="O335" s="42"/>
      <c r="P335" s="42"/>
      <c r="Q335" s="50"/>
    </row>
    <row r="336" spans="5:17" x14ac:dyDescent="0.25">
      <c r="E336" s="42"/>
      <c r="F336" s="42"/>
      <c r="K336" s="43"/>
      <c r="L336" s="41"/>
      <c r="O336" s="42"/>
      <c r="P336" s="42"/>
      <c r="Q336" s="50"/>
    </row>
    <row r="337" spans="5:17" x14ac:dyDescent="0.25">
      <c r="E337" s="42"/>
      <c r="F337" s="42"/>
      <c r="K337" s="43"/>
      <c r="L337" s="41"/>
      <c r="O337" s="42"/>
      <c r="P337" s="42"/>
      <c r="Q337" s="50"/>
    </row>
    <row r="338" spans="5:17" x14ac:dyDescent="0.25">
      <c r="E338" s="42"/>
      <c r="F338" s="42"/>
      <c r="K338" s="43"/>
      <c r="L338" s="41"/>
      <c r="O338" s="42"/>
      <c r="P338" s="42"/>
      <c r="Q338" s="50"/>
    </row>
    <row r="339" spans="5:17" x14ac:dyDescent="0.25">
      <c r="E339" s="42"/>
      <c r="F339" s="42"/>
      <c r="K339" s="43"/>
      <c r="L339" s="41"/>
      <c r="O339" s="42"/>
      <c r="P339" s="42"/>
      <c r="Q339" s="50"/>
    </row>
    <row r="340" spans="5:17" x14ac:dyDescent="0.25">
      <c r="E340" s="42"/>
      <c r="F340" s="42"/>
      <c r="K340" s="43"/>
      <c r="L340" s="41"/>
      <c r="O340" s="42"/>
      <c r="P340" s="42"/>
      <c r="Q340" s="50"/>
    </row>
    <row r="341" spans="5:17" x14ac:dyDescent="0.25">
      <c r="E341" s="42"/>
      <c r="F341" s="42"/>
      <c r="K341" s="43"/>
      <c r="L341" s="41"/>
      <c r="O341" s="42"/>
      <c r="P341" s="42"/>
      <c r="Q341" s="50"/>
    </row>
    <row r="342" spans="5:17" x14ac:dyDescent="0.25">
      <c r="E342" s="42"/>
      <c r="F342" s="42"/>
      <c r="K342" s="43"/>
      <c r="L342" s="41"/>
      <c r="O342" s="42"/>
      <c r="P342" s="42"/>
      <c r="Q342" s="50"/>
    </row>
    <row r="343" spans="5:17" x14ac:dyDescent="0.25">
      <c r="E343" s="42"/>
      <c r="F343" s="42"/>
      <c r="K343" s="43"/>
      <c r="L343" s="41"/>
      <c r="O343" s="42"/>
      <c r="P343" s="42"/>
      <c r="Q343" s="50"/>
    </row>
    <row r="344" spans="5:17" x14ac:dyDescent="0.25">
      <c r="E344" s="42"/>
      <c r="F344" s="42"/>
      <c r="K344" s="43"/>
      <c r="L344" s="41"/>
      <c r="O344" s="42"/>
      <c r="P344" s="42"/>
      <c r="Q344" s="50"/>
    </row>
    <row r="345" spans="5:17" x14ac:dyDescent="0.25">
      <c r="E345" s="42"/>
      <c r="F345" s="42"/>
      <c r="K345" s="43"/>
      <c r="L345" s="41"/>
      <c r="O345" s="42"/>
      <c r="P345" s="42"/>
      <c r="Q345" s="50"/>
    </row>
    <row r="346" spans="5:17" x14ac:dyDescent="0.25">
      <c r="E346" s="42"/>
      <c r="F346" s="42"/>
      <c r="K346" s="43"/>
      <c r="L346" s="41"/>
      <c r="O346" s="42"/>
      <c r="P346" s="42"/>
      <c r="Q346" s="50"/>
    </row>
    <row r="347" spans="5:17" x14ac:dyDescent="0.25">
      <c r="E347" s="42"/>
      <c r="F347" s="42"/>
      <c r="K347" s="43"/>
      <c r="L347" s="41"/>
      <c r="O347" s="42"/>
      <c r="P347" s="42"/>
      <c r="Q347" s="50"/>
    </row>
    <row r="348" spans="5:17" x14ac:dyDescent="0.25">
      <c r="E348" s="42"/>
      <c r="F348" s="42"/>
      <c r="K348" s="43"/>
      <c r="L348" s="41"/>
      <c r="O348" s="42"/>
      <c r="P348" s="42"/>
      <c r="Q348" s="50"/>
    </row>
    <row r="349" spans="5:17" x14ac:dyDescent="0.25">
      <c r="E349" s="42"/>
      <c r="F349" s="42"/>
      <c r="K349" s="43"/>
      <c r="L349" s="41"/>
      <c r="O349" s="42"/>
      <c r="P349" s="42"/>
      <c r="Q349" s="50"/>
    </row>
    <row r="350" spans="5:17" x14ac:dyDescent="0.25">
      <c r="E350" s="42"/>
      <c r="F350" s="42"/>
      <c r="K350" s="43"/>
      <c r="L350" s="41"/>
      <c r="O350" s="42"/>
      <c r="P350" s="42"/>
      <c r="Q350" s="50"/>
    </row>
    <row r="351" spans="5:17" x14ac:dyDescent="0.25">
      <c r="E351" s="42"/>
      <c r="F351" s="42"/>
      <c r="K351" s="43"/>
      <c r="L351" s="41"/>
      <c r="O351" s="42"/>
      <c r="P351" s="42"/>
      <c r="Q351" s="50"/>
    </row>
    <row r="352" spans="5:17" x14ac:dyDescent="0.25">
      <c r="E352" s="42"/>
      <c r="F352" s="42"/>
      <c r="K352" s="43"/>
      <c r="L352" s="41"/>
      <c r="O352" s="42"/>
      <c r="P352" s="42"/>
      <c r="Q352" s="50"/>
    </row>
    <row r="353" spans="5:17" x14ac:dyDescent="0.25">
      <c r="E353" s="42"/>
      <c r="F353" s="42"/>
      <c r="K353" s="43"/>
      <c r="L353" s="41"/>
      <c r="O353" s="42"/>
      <c r="P353" s="42"/>
      <c r="Q353" s="50"/>
    </row>
    <row r="354" spans="5:17" x14ac:dyDescent="0.25">
      <c r="E354" s="42"/>
      <c r="F354" s="42"/>
      <c r="K354" s="43"/>
      <c r="L354" s="41"/>
      <c r="O354" s="42"/>
      <c r="P354" s="42"/>
      <c r="Q354" s="50"/>
    </row>
    <row r="355" spans="5:17" x14ac:dyDescent="0.25">
      <c r="E355" s="42"/>
      <c r="F355" s="42"/>
      <c r="K355" s="43"/>
      <c r="L355" s="41"/>
      <c r="O355" s="42"/>
      <c r="P355" s="42"/>
      <c r="Q355" s="50"/>
    </row>
    <row r="356" spans="5:17" x14ac:dyDescent="0.25">
      <c r="E356" s="42"/>
      <c r="F356" s="42"/>
      <c r="K356" s="43"/>
      <c r="L356" s="41"/>
      <c r="O356" s="42"/>
      <c r="P356" s="42"/>
      <c r="Q356" s="50"/>
    </row>
    <row r="357" spans="5:17" x14ac:dyDescent="0.25">
      <c r="E357" s="42"/>
      <c r="F357" s="42"/>
      <c r="K357" s="43"/>
      <c r="L357" s="41"/>
      <c r="O357" s="42"/>
      <c r="P357" s="42"/>
      <c r="Q357" s="50"/>
    </row>
    <row r="358" spans="5:17" x14ac:dyDescent="0.25">
      <c r="E358" s="42"/>
      <c r="F358" s="42"/>
      <c r="K358" s="43"/>
      <c r="L358" s="41"/>
      <c r="O358" s="42"/>
      <c r="P358" s="42"/>
      <c r="Q358" s="50"/>
    </row>
    <row r="359" spans="5:17" x14ac:dyDescent="0.25">
      <c r="E359" s="42"/>
      <c r="F359" s="42"/>
      <c r="K359" s="43"/>
      <c r="L359" s="41"/>
      <c r="O359" s="42"/>
      <c r="P359" s="42"/>
      <c r="Q359" s="50"/>
    </row>
    <row r="360" spans="5:17" x14ac:dyDescent="0.25">
      <c r="E360" s="42"/>
      <c r="F360" s="42"/>
      <c r="K360" s="43"/>
      <c r="L360" s="41"/>
      <c r="O360" s="42"/>
      <c r="P360" s="42"/>
      <c r="Q360" s="50"/>
    </row>
    <row r="361" spans="5:17" x14ac:dyDescent="0.25">
      <c r="E361" s="42"/>
      <c r="F361" s="42"/>
      <c r="K361" s="43"/>
      <c r="L361" s="41"/>
      <c r="O361" s="42"/>
      <c r="P361" s="42"/>
      <c r="Q361" s="50"/>
    </row>
    <row r="362" spans="5:17" x14ac:dyDescent="0.25">
      <c r="E362" s="42"/>
      <c r="F362" s="42"/>
      <c r="K362" s="43"/>
      <c r="L362" s="41"/>
      <c r="O362" s="42"/>
      <c r="P362" s="42"/>
      <c r="Q362" s="50"/>
    </row>
    <row r="363" spans="5:17" x14ac:dyDescent="0.25">
      <c r="E363" s="42"/>
      <c r="F363" s="42"/>
      <c r="K363" s="43"/>
      <c r="L363" s="41"/>
      <c r="O363" s="42"/>
      <c r="P363" s="42"/>
      <c r="Q363" s="50"/>
    </row>
    <row r="364" spans="5:17" x14ac:dyDescent="0.25">
      <c r="E364" s="42"/>
      <c r="F364" s="42"/>
      <c r="K364" s="43"/>
      <c r="L364" s="41"/>
      <c r="O364" s="42"/>
      <c r="P364" s="42"/>
      <c r="Q364" s="50"/>
    </row>
    <row r="365" spans="5:17" x14ac:dyDescent="0.25">
      <c r="E365" s="42"/>
      <c r="F365" s="42"/>
      <c r="K365" s="43"/>
      <c r="L365" s="41"/>
      <c r="O365" s="42"/>
      <c r="P365" s="42"/>
      <c r="Q365" s="50"/>
    </row>
    <row r="366" spans="5:17" x14ac:dyDescent="0.25">
      <c r="E366" s="42"/>
      <c r="F366" s="42"/>
      <c r="K366" s="43"/>
      <c r="L366" s="41"/>
      <c r="O366" s="42"/>
      <c r="P366" s="42"/>
      <c r="Q366" s="50"/>
    </row>
    <row r="367" spans="5:17" x14ac:dyDescent="0.25">
      <c r="E367" s="42"/>
      <c r="F367" s="42"/>
      <c r="K367" s="43"/>
      <c r="L367" s="41"/>
      <c r="O367" s="42"/>
      <c r="P367" s="42"/>
      <c r="Q367" s="50"/>
    </row>
    <row r="368" spans="5:17" x14ac:dyDescent="0.25">
      <c r="E368" s="42"/>
      <c r="F368" s="42"/>
      <c r="K368" s="43"/>
      <c r="L368" s="41"/>
      <c r="O368" s="42"/>
      <c r="P368" s="42"/>
      <c r="Q368" s="50"/>
    </row>
    <row r="369" spans="5:17" x14ac:dyDescent="0.25">
      <c r="E369" s="42"/>
      <c r="F369" s="42"/>
      <c r="K369" s="43"/>
      <c r="L369" s="41"/>
      <c r="O369" s="42"/>
      <c r="P369" s="42"/>
      <c r="Q369" s="50"/>
    </row>
    <row r="370" spans="5:17" x14ac:dyDescent="0.25">
      <c r="E370" s="42"/>
      <c r="F370" s="42"/>
      <c r="K370" s="43"/>
      <c r="L370" s="41"/>
      <c r="O370" s="42"/>
      <c r="P370" s="42"/>
      <c r="Q370" s="50"/>
    </row>
    <row r="371" spans="5:17" x14ac:dyDescent="0.25">
      <c r="E371" s="42"/>
      <c r="F371" s="42"/>
      <c r="K371" s="43"/>
      <c r="L371" s="41"/>
      <c r="O371" s="42"/>
      <c r="P371" s="42"/>
      <c r="Q371" s="50"/>
    </row>
    <row r="372" spans="5:17" x14ac:dyDescent="0.25">
      <c r="E372" s="42"/>
      <c r="F372" s="42"/>
      <c r="K372" s="43"/>
      <c r="L372" s="41"/>
      <c r="O372" s="42"/>
      <c r="P372" s="42"/>
      <c r="Q372" s="50"/>
    </row>
    <row r="373" spans="5:17" x14ac:dyDescent="0.25">
      <c r="E373" s="42"/>
      <c r="F373" s="42"/>
      <c r="K373" s="43"/>
      <c r="L373" s="41"/>
      <c r="O373" s="42"/>
      <c r="P373" s="42"/>
      <c r="Q373" s="50"/>
    </row>
    <row r="374" spans="5:17" x14ac:dyDescent="0.25">
      <c r="E374" s="42"/>
      <c r="F374" s="42"/>
      <c r="K374" s="43"/>
      <c r="L374" s="41"/>
      <c r="O374" s="42"/>
      <c r="P374" s="42"/>
      <c r="Q374" s="50"/>
    </row>
    <row r="375" spans="5:17" x14ac:dyDescent="0.25">
      <c r="E375" s="42"/>
      <c r="F375" s="42"/>
      <c r="K375" s="43"/>
      <c r="L375" s="41"/>
      <c r="O375" s="42"/>
      <c r="P375" s="42"/>
      <c r="Q375" s="50"/>
    </row>
    <row r="376" spans="5:17" x14ac:dyDescent="0.25">
      <c r="E376" s="42"/>
      <c r="F376" s="42"/>
      <c r="K376" s="43"/>
      <c r="L376" s="41"/>
      <c r="O376" s="42"/>
      <c r="P376" s="42"/>
      <c r="Q376" s="50"/>
    </row>
    <row r="377" spans="5:17" x14ac:dyDescent="0.25">
      <c r="E377" s="42"/>
      <c r="F377" s="42"/>
      <c r="K377" s="43"/>
      <c r="L377" s="41"/>
      <c r="O377" s="42"/>
      <c r="P377" s="42"/>
      <c r="Q377" s="50"/>
    </row>
    <row r="378" spans="5:17" x14ac:dyDescent="0.25">
      <c r="E378" s="42"/>
      <c r="F378" s="42"/>
      <c r="K378" s="43"/>
      <c r="L378" s="41"/>
      <c r="O378" s="42"/>
      <c r="P378" s="42"/>
      <c r="Q378" s="50"/>
    </row>
    <row r="379" spans="5:17" x14ac:dyDescent="0.25">
      <c r="E379" s="42"/>
      <c r="F379" s="42"/>
      <c r="K379" s="43"/>
      <c r="L379" s="41"/>
      <c r="O379" s="42"/>
      <c r="P379" s="42"/>
      <c r="Q379" s="50"/>
    </row>
    <row r="380" spans="5:17" x14ac:dyDescent="0.25">
      <c r="E380" s="42"/>
      <c r="F380" s="42"/>
      <c r="K380" s="43"/>
      <c r="L380" s="41"/>
      <c r="O380" s="42"/>
      <c r="P380" s="42"/>
      <c r="Q380" s="50"/>
    </row>
    <row r="381" spans="5:17" x14ac:dyDescent="0.25">
      <c r="E381" s="42"/>
      <c r="F381" s="42"/>
      <c r="K381" s="43"/>
      <c r="L381" s="41"/>
      <c r="O381" s="42"/>
      <c r="P381" s="42"/>
      <c r="Q381" s="50"/>
    </row>
    <row r="382" spans="5:17" x14ac:dyDescent="0.25">
      <c r="E382" s="42"/>
      <c r="F382" s="42"/>
      <c r="K382" s="43"/>
      <c r="L382" s="41"/>
      <c r="O382" s="42"/>
      <c r="P382" s="42"/>
      <c r="Q382" s="50"/>
    </row>
    <row r="383" spans="5:17" x14ac:dyDescent="0.25">
      <c r="E383" s="42"/>
      <c r="F383" s="42"/>
      <c r="K383" s="43"/>
      <c r="L383" s="41"/>
      <c r="O383" s="42"/>
      <c r="P383" s="42"/>
      <c r="Q383" s="50"/>
    </row>
    <row r="384" spans="5:17" x14ac:dyDescent="0.25">
      <c r="E384" s="42"/>
      <c r="F384" s="42"/>
      <c r="K384" s="43"/>
      <c r="L384" s="41"/>
      <c r="O384" s="42"/>
      <c r="P384" s="42"/>
      <c r="Q384" s="50"/>
    </row>
    <row r="385" spans="5:17" x14ac:dyDescent="0.25">
      <c r="E385" s="42"/>
      <c r="F385" s="42"/>
      <c r="K385" s="43"/>
      <c r="L385" s="41"/>
      <c r="O385" s="42"/>
      <c r="P385" s="42"/>
      <c r="Q385" s="50"/>
    </row>
    <row r="386" spans="5:17" x14ac:dyDescent="0.25">
      <c r="E386" s="42"/>
      <c r="F386" s="42"/>
      <c r="K386" s="43"/>
      <c r="L386" s="41"/>
      <c r="O386" s="42"/>
      <c r="P386" s="42"/>
      <c r="Q386" s="50"/>
    </row>
    <row r="387" spans="5:17" x14ac:dyDescent="0.25">
      <c r="E387" s="42"/>
      <c r="F387" s="42"/>
      <c r="K387" s="43"/>
      <c r="L387" s="41"/>
      <c r="O387" s="42"/>
      <c r="P387" s="42"/>
      <c r="Q387" s="50"/>
    </row>
    <row r="388" spans="5:17" x14ac:dyDescent="0.25">
      <c r="E388" s="42"/>
      <c r="F388" s="42"/>
      <c r="K388" s="43"/>
      <c r="L388" s="41"/>
      <c r="O388" s="42"/>
      <c r="P388" s="42"/>
      <c r="Q388" s="50"/>
    </row>
    <row r="389" spans="5:17" x14ac:dyDescent="0.25">
      <c r="E389" s="42"/>
      <c r="F389" s="42"/>
      <c r="K389" s="43"/>
      <c r="L389" s="41"/>
      <c r="O389" s="42"/>
      <c r="P389" s="42"/>
      <c r="Q389" s="50"/>
    </row>
    <row r="390" spans="5:17" x14ac:dyDescent="0.25">
      <c r="E390" s="42"/>
      <c r="F390" s="42"/>
      <c r="K390" s="43"/>
      <c r="L390" s="41"/>
      <c r="O390" s="42"/>
      <c r="P390" s="42"/>
      <c r="Q390" s="50"/>
    </row>
    <row r="391" spans="5:17" x14ac:dyDescent="0.25">
      <c r="E391" s="42"/>
      <c r="F391" s="42"/>
      <c r="K391" s="43"/>
      <c r="L391" s="41"/>
      <c r="O391" s="42"/>
      <c r="P391" s="42"/>
      <c r="Q391" s="50"/>
    </row>
    <row r="392" spans="5:17" x14ac:dyDescent="0.25">
      <c r="E392" s="42"/>
      <c r="F392" s="42"/>
      <c r="K392" s="43"/>
      <c r="L392" s="41"/>
      <c r="O392" s="42"/>
      <c r="P392" s="42"/>
      <c r="Q392" s="50"/>
    </row>
    <row r="393" spans="5:17" x14ac:dyDescent="0.25">
      <c r="E393" s="42"/>
      <c r="F393" s="42"/>
      <c r="K393" s="43"/>
      <c r="L393" s="41"/>
      <c r="O393" s="42"/>
      <c r="P393" s="42"/>
      <c r="Q393" s="50"/>
    </row>
    <row r="394" spans="5:17" x14ac:dyDescent="0.25">
      <c r="E394" s="42"/>
      <c r="F394" s="42"/>
      <c r="K394" s="43"/>
      <c r="L394" s="41"/>
      <c r="O394" s="42"/>
      <c r="P394" s="42"/>
      <c r="Q394" s="50"/>
    </row>
    <row r="395" spans="5:17" x14ac:dyDescent="0.25">
      <c r="E395" s="42"/>
      <c r="F395" s="42"/>
      <c r="K395" s="43"/>
      <c r="L395" s="41"/>
      <c r="O395" s="42"/>
      <c r="P395" s="42"/>
      <c r="Q395" s="50"/>
    </row>
    <row r="396" spans="5:17" x14ac:dyDescent="0.25">
      <c r="E396" s="42"/>
      <c r="F396" s="42"/>
      <c r="K396" s="43"/>
      <c r="L396" s="41"/>
      <c r="O396" s="42"/>
      <c r="P396" s="42"/>
      <c r="Q396" s="50"/>
    </row>
    <row r="397" spans="5:17" x14ac:dyDescent="0.25">
      <c r="E397" s="42"/>
      <c r="F397" s="42"/>
      <c r="K397" s="43"/>
      <c r="L397" s="41"/>
      <c r="O397" s="42"/>
      <c r="P397" s="42"/>
      <c r="Q397" s="50"/>
    </row>
    <row r="398" spans="5:17" x14ac:dyDescent="0.25">
      <c r="E398" s="42"/>
      <c r="F398" s="42"/>
      <c r="K398" s="43"/>
      <c r="L398" s="41"/>
      <c r="O398" s="42"/>
      <c r="P398" s="42"/>
      <c r="Q398" s="50"/>
    </row>
    <row r="399" spans="5:17" x14ac:dyDescent="0.25">
      <c r="E399" s="42"/>
      <c r="F399" s="42"/>
      <c r="K399" s="43"/>
      <c r="L399" s="41"/>
      <c r="O399" s="42"/>
      <c r="P399" s="42"/>
      <c r="Q399" s="50"/>
    </row>
    <row r="400" spans="5:17" x14ac:dyDescent="0.25">
      <c r="E400" s="42"/>
      <c r="F400" s="42"/>
      <c r="K400" s="43"/>
      <c r="L400" s="41"/>
      <c r="O400" s="42"/>
      <c r="P400" s="42"/>
      <c r="Q400" s="50"/>
    </row>
    <row r="401" spans="5:17" x14ac:dyDescent="0.25">
      <c r="E401" s="42"/>
      <c r="F401" s="42"/>
      <c r="K401" s="43"/>
      <c r="L401" s="41"/>
      <c r="O401" s="42"/>
      <c r="P401" s="42"/>
      <c r="Q401" s="50"/>
    </row>
    <row r="402" spans="5:17" x14ac:dyDescent="0.25">
      <c r="E402" s="42"/>
      <c r="F402" s="42"/>
      <c r="K402" s="43"/>
      <c r="L402" s="41"/>
      <c r="O402" s="42"/>
      <c r="P402" s="42"/>
      <c r="Q402" s="50"/>
    </row>
    <row r="403" spans="5:17" x14ac:dyDescent="0.25">
      <c r="E403" s="42"/>
      <c r="F403" s="42"/>
      <c r="K403" s="43"/>
      <c r="L403" s="41"/>
      <c r="O403" s="42"/>
      <c r="P403" s="42"/>
      <c r="Q403" s="50"/>
    </row>
    <row r="404" spans="5:17" x14ac:dyDescent="0.25">
      <c r="E404" s="42"/>
      <c r="F404" s="42"/>
      <c r="K404" s="43"/>
      <c r="L404" s="41"/>
      <c r="O404" s="42"/>
      <c r="P404" s="42"/>
      <c r="Q404" s="50"/>
    </row>
    <row r="405" spans="5:17" x14ac:dyDescent="0.25">
      <c r="E405" s="42"/>
      <c r="F405" s="42"/>
      <c r="K405" s="43"/>
      <c r="L405" s="41"/>
      <c r="O405" s="42"/>
      <c r="P405" s="42"/>
      <c r="Q405" s="50"/>
    </row>
    <row r="406" spans="5:17" x14ac:dyDescent="0.25">
      <c r="E406" s="42"/>
      <c r="F406" s="42"/>
      <c r="K406" s="43"/>
      <c r="L406" s="41"/>
      <c r="O406" s="42"/>
      <c r="P406" s="42"/>
      <c r="Q406" s="50"/>
    </row>
    <row r="407" spans="5:17" x14ac:dyDescent="0.25">
      <c r="E407" s="42"/>
      <c r="F407" s="42"/>
      <c r="K407" s="43"/>
      <c r="L407" s="41"/>
      <c r="O407" s="42"/>
      <c r="P407" s="42"/>
      <c r="Q407" s="50"/>
    </row>
    <row r="408" spans="5:17" x14ac:dyDescent="0.25">
      <c r="E408" s="42"/>
      <c r="F408" s="42"/>
      <c r="K408" s="43"/>
      <c r="L408" s="41"/>
      <c r="O408" s="42"/>
      <c r="P408" s="42"/>
      <c r="Q408" s="50"/>
    </row>
    <row r="409" spans="5:17" x14ac:dyDescent="0.25">
      <c r="E409" s="42"/>
      <c r="F409" s="42"/>
      <c r="K409" s="43"/>
      <c r="L409" s="41"/>
      <c r="O409" s="42"/>
      <c r="P409" s="42"/>
      <c r="Q409" s="50"/>
    </row>
    <row r="410" spans="5:17" x14ac:dyDescent="0.25">
      <c r="E410" s="42"/>
      <c r="F410" s="42"/>
      <c r="K410" s="43"/>
      <c r="L410" s="41"/>
      <c r="O410" s="42"/>
      <c r="P410" s="42"/>
      <c r="Q410" s="50"/>
    </row>
    <row r="411" spans="5:17" x14ac:dyDescent="0.25">
      <c r="E411" s="42"/>
      <c r="F411" s="42"/>
      <c r="K411" s="43"/>
      <c r="L411" s="41"/>
      <c r="O411" s="42"/>
      <c r="P411" s="42"/>
      <c r="Q411" s="50"/>
    </row>
    <row r="412" spans="5:17" x14ac:dyDescent="0.25">
      <c r="E412" s="42"/>
      <c r="F412" s="42"/>
      <c r="K412" s="43"/>
      <c r="L412" s="41"/>
      <c r="O412" s="42"/>
      <c r="P412" s="42"/>
      <c r="Q412" s="50"/>
    </row>
    <row r="413" spans="5:17" x14ac:dyDescent="0.25">
      <c r="E413" s="42"/>
      <c r="F413" s="42"/>
      <c r="K413" s="43"/>
      <c r="L413" s="41"/>
      <c r="O413" s="42"/>
      <c r="P413" s="42"/>
      <c r="Q413" s="50"/>
    </row>
    <row r="414" spans="5:17" x14ac:dyDescent="0.25">
      <c r="E414" s="42"/>
      <c r="F414" s="42"/>
      <c r="K414" s="43"/>
      <c r="L414" s="41"/>
      <c r="O414" s="42"/>
      <c r="P414" s="42"/>
      <c r="Q414" s="50"/>
    </row>
    <row r="415" spans="5:17" x14ac:dyDescent="0.25">
      <c r="E415" s="42"/>
      <c r="F415" s="42"/>
      <c r="K415" s="43"/>
      <c r="L415" s="41"/>
      <c r="O415" s="42"/>
      <c r="P415" s="42"/>
      <c r="Q415" s="50"/>
    </row>
    <row r="416" spans="5:17" x14ac:dyDescent="0.25">
      <c r="E416" s="42"/>
      <c r="F416" s="42"/>
      <c r="K416" s="43"/>
      <c r="L416" s="41"/>
      <c r="O416" s="42"/>
      <c r="P416" s="42"/>
      <c r="Q416" s="50"/>
    </row>
    <row r="417" spans="5:17" x14ac:dyDescent="0.25">
      <c r="E417" s="42"/>
      <c r="F417" s="42"/>
      <c r="K417" s="43"/>
      <c r="L417" s="41"/>
      <c r="O417" s="42"/>
      <c r="P417" s="42"/>
      <c r="Q417" s="50"/>
    </row>
    <row r="418" spans="5:17" x14ac:dyDescent="0.25">
      <c r="E418" s="42"/>
      <c r="F418" s="42"/>
      <c r="K418" s="43"/>
      <c r="L418" s="41"/>
      <c r="O418" s="42"/>
      <c r="P418" s="42"/>
      <c r="Q418" s="50"/>
    </row>
    <row r="419" spans="5:17" x14ac:dyDescent="0.25">
      <c r="E419" s="42"/>
      <c r="F419" s="42"/>
      <c r="K419" s="43"/>
      <c r="L419" s="41"/>
      <c r="O419" s="42"/>
      <c r="P419" s="42"/>
      <c r="Q419" s="50"/>
    </row>
    <row r="420" spans="5:17" x14ac:dyDescent="0.25">
      <c r="E420" s="42"/>
      <c r="F420" s="42"/>
      <c r="K420" s="43"/>
      <c r="L420" s="41"/>
      <c r="O420" s="42"/>
      <c r="P420" s="42"/>
      <c r="Q420" s="50"/>
    </row>
    <row r="421" spans="5:17" x14ac:dyDescent="0.25">
      <c r="E421" s="42"/>
      <c r="F421" s="42"/>
      <c r="K421" s="43"/>
      <c r="L421" s="41"/>
      <c r="O421" s="42"/>
      <c r="P421" s="42"/>
      <c r="Q421" s="50"/>
    </row>
    <row r="422" spans="5:17" x14ac:dyDescent="0.25">
      <c r="E422" s="42"/>
      <c r="F422" s="42"/>
      <c r="K422" s="43"/>
      <c r="L422" s="41"/>
      <c r="O422" s="42"/>
      <c r="P422" s="42"/>
      <c r="Q422" s="50"/>
    </row>
    <row r="423" spans="5:17" x14ac:dyDescent="0.25">
      <c r="E423" s="42"/>
      <c r="F423" s="42"/>
      <c r="K423" s="43"/>
      <c r="L423" s="41"/>
      <c r="O423" s="42"/>
      <c r="P423" s="42"/>
      <c r="Q423" s="50"/>
    </row>
    <row r="424" spans="5:17" x14ac:dyDescent="0.25">
      <c r="E424" s="42"/>
      <c r="F424" s="42"/>
      <c r="K424" s="43"/>
      <c r="L424" s="41"/>
      <c r="O424" s="42"/>
      <c r="P424" s="42"/>
      <c r="Q424" s="50"/>
    </row>
    <row r="425" spans="5:17" x14ac:dyDescent="0.25">
      <c r="E425" s="42"/>
      <c r="F425" s="42"/>
      <c r="K425" s="43"/>
      <c r="L425" s="41"/>
      <c r="O425" s="42"/>
      <c r="P425" s="42"/>
      <c r="Q425" s="50"/>
    </row>
    <row r="426" spans="5:17" x14ac:dyDescent="0.25">
      <c r="E426" s="42"/>
      <c r="F426" s="42"/>
      <c r="K426" s="43"/>
      <c r="L426" s="41"/>
      <c r="O426" s="42"/>
      <c r="P426" s="42"/>
      <c r="Q426" s="50"/>
    </row>
    <row r="427" spans="5:17" x14ac:dyDescent="0.25">
      <c r="E427" s="42"/>
      <c r="F427" s="42"/>
      <c r="K427" s="43"/>
      <c r="L427" s="41"/>
      <c r="O427" s="42"/>
      <c r="P427" s="42"/>
      <c r="Q427" s="50"/>
    </row>
    <row r="428" spans="5:17" x14ac:dyDescent="0.25">
      <c r="E428" s="42"/>
      <c r="F428" s="42"/>
      <c r="K428" s="43"/>
      <c r="L428" s="41"/>
      <c r="O428" s="42"/>
      <c r="P428" s="42"/>
      <c r="Q428" s="50"/>
    </row>
    <row r="429" spans="5:17" x14ac:dyDescent="0.25">
      <c r="E429" s="42"/>
      <c r="F429" s="42"/>
      <c r="K429" s="43"/>
      <c r="L429" s="41"/>
      <c r="O429" s="42"/>
      <c r="P429" s="42"/>
      <c r="Q429" s="50"/>
    </row>
    <row r="430" spans="5:17" x14ac:dyDescent="0.25">
      <c r="E430" s="42"/>
      <c r="F430" s="42"/>
      <c r="K430" s="43"/>
      <c r="L430" s="41"/>
      <c r="O430" s="42"/>
      <c r="P430" s="42"/>
      <c r="Q430" s="50"/>
    </row>
    <row r="431" spans="5:17" x14ac:dyDescent="0.25">
      <c r="E431" s="42"/>
      <c r="F431" s="42"/>
      <c r="K431" s="43"/>
      <c r="L431" s="41"/>
      <c r="O431" s="42"/>
      <c r="P431" s="42"/>
      <c r="Q431" s="50"/>
    </row>
    <row r="432" spans="5:17" x14ac:dyDescent="0.25">
      <c r="E432" s="42"/>
      <c r="F432" s="42"/>
      <c r="K432" s="43"/>
      <c r="L432" s="41"/>
      <c r="O432" s="42"/>
      <c r="P432" s="42"/>
      <c r="Q432" s="50"/>
    </row>
    <row r="433" spans="5:17" x14ac:dyDescent="0.25">
      <c r="E433" s="42"/>
      <c r="F433" s="42"/>
      <c r="K433" s="43"/>
      <c r="L433" s="41"/>
      <c r="O433" s="42"/>
      <c r="P433" s="42"/>
      <c r="Q433" s="50"/>
    </row>
    <row r="434" spans="5:17" x14ac:dyDescent="0.25">
      <c r="E434" s="42"/>
      <c r="F434" s="42"/>
      <c r="K434" s="43"/>
      <c r="L434" s="41"/>
      <c r="O434" s="42"/>
      <c r="P434" s="42"/>
      <c r="Q434" s="50"/>
    </row>
    <row r="435" spans="5:17" x14ac:dyDescent="0.25">
      <c r="E435" s="42"/>
      <c r="F435" s="42"/>
      <c r="K435" s="43"/>
      <c r="L435" s="41"/>
      <c r="O435" s="42"/>
      <c r="P435" s="42"/>
      <c r="Q435" s="50"/>
    </row>
    <row r="436" spans="5:17" x14ac:dyDescent="0.25">
      <c r="E436" s="42"/>
      <c r="F436" s="42"/>
      <c r="K436" s="43"/>
      <c r="L436" s="41"/>
      <c r="O436" s="42"/>
      <c r="P436" s="42"/>
      <c r="Q436" s="50"/>
    </row>
    <row r="437" spans="5:17" x14ac:dyDescent="0.25">
      <c r="E437" s="42"/>
      <c r="F437" s="42"/>
      <c r="K437" s="43"/>
      <c r="L437" s="41"/>
      <c r="O437" s="42"/>
      <c r="P437" s="42"/>
      <c r="Q437" s="50"/>
    </row>
    <row r="438" spans="5:17" x14ac:dyDescent="0.25">
      <c r="E438" s="42"/>
      <c r="F438" s="42"/>
      <c r="K438" s="43"/>
      <c r="L438" s="41"/>
      <c r="O438" s="42"/>
      <c r="P438" s="42"/>
      <c r="Q438" s="50"/>
    </row>
    <row r="439" spans="5:17" x14ac:dyDescent="0.25">
      <c r="E439" s="42"/>
      <c r="F439" s="42"/>
      <c r="K439" s="43"/>
      <c r="L439" s="41"/>
      <c r="O439" s="42"/>
      <c r="P439" s="42"/>
      <c r="Q439" s="50"/>
    </row>
    <row r="440" spans="5:17" x14ac:dyDescent="0.25">
      <c r="E440" s="42"/>
      <c r="F440" s="42"/>
      <c r="K440" s="43"/>
      <c r="L440" s="41"/>
      <c r="O440" s="42"/>
      <c r="P440" s="42"/>
      <c r="Q440" s="50"/>
    </row>
    <row r="441" spans="5:17" x14ac:dyDescent="0.25">
      <c r="E441" s="42"/>
      <c r="F441" s="42"/>
      <c r="K441" s="43"/>
      <c r="L441" s="41"/>
      <c r="O441" s="42"/>
      <c r="P441" s="42"/>
      <c r="Q441" s="50"/>
    </row>
    <row r="442" spans="5:17" x14ac:dyDescent="0.25">
      <c r="E442" s="42"/>
      <c r="F442" s="42"/>
      <c r="K442" s="43"/>
      <c r="L442" s="41"/>
      <c r="O442" s="42"/>
      <c r="P442" s="42"/>
      <c r="Q442" s="50"/>
    </row>
    <row r="443" spans="5:17" x14ac:dyDescent="0.25">
      <c r="E443" s="42"/>
      <c r="F443" s="42"/>
      <c r="K443" s="43"/>
      <c r="L443" s="41"/>
      <c r="O443" s="42"/>
      <c r="P443" s="42"/>
      <c r="Q443" s="50"/>
    </row>
    <row r="444" spans="5:17" x14ac:dyDescent="0.25">
      <c r="E444" s="42"/>
      <c r="F444" s="42"/>
      <c r="K444" s="43"/>
      <c r="L444" s="41"/>
      <c r="O444" s="42"/>
      <c r="P444" s="42"/>
      <c r="Q444" s="50"/>
    </row>
    <row r="445" spans="5:17" x14ac:dyDescent="0.25">
      <c r="E445" s="42"/>
      <c r="F445" s="42"/>
      <c r="K445" s="43"/>
      <c r="L445" s="41"/>
      <c r="O445" s="42"/>
      <c r="P445" s="42"/>
      <c r="Q445" s="50"/>
    </row>
    <row r="446" spans="5:17" x14ac:dyDescent="0.25">
      <c r="E446" s="42"/>
      <c r="F446" s="42"/>
      <c r="K446" s="43"/>
      <c r="L446" s="41"/>
      <c r="O446" s="42"/>
      <c r="P446" s="42"/>
      <c r="Q446" s="50"/>
    </row>
    <row r="447" spans="5:17" x14ac:dyDescent="0.25">
      <c r="E447" s="42"/>
      <c r="F447" s="42"/>
      <c r="K447" s="43"/>
      <c r="L447" s="41"/>
      <c r="O447" s="42"/>
      <c r="P447" s="42"/>
      <c r="Q447" s="50"/>
    </row>
    <row r="448" spans="5:17" x14ac:dyDescent="0.25">
      <c r="E448" s="42"/>
      <c r="F448" s="42"/>
      <c r="K448" s="43"/>
      <c r="L448" s="41"/>
      <c r="O448" s="42"/>
      <c r="P448" s="42"/>
      <c r="Q448" s="50"/>
    </row>
    <row r="449" spans="5:17" x14ac:dyDescent="0.25">
      <c r="E449" s="42"/>
      <c r="F449" s="42"/>
      <c r="K449" s="43"/>
      <c r="L449" s="41"/>
      <c r="O449" s="42"/>
      <c r="P449" s="42"/>
      <c r="Q449" s="50"/>
    </row>
    <row r="450" spans="5:17" x14ac:dyDescent="0.25">
      <c r="E450" s="42"/>
      <c r="F450" s="42"/>
      <c r="K450" s="43"/>
      <c r="L450" s="41"/>
      <c r="O450" s="42"/>
      <c r="P450" s="42"/>
      <c r="Q450" s="50"/>
    </row>
    <row r="451" spans="5:17" x14ac:dyDescent="0.25">
      <c r="E451" s="42"/>
      <c r="F451" s="42"/>
      <c r="K451" s="43"/>
      <c r="L451" s="41"/>
      <c r="O451" s="42"/>
      <c r="P451" s="42"/>
      <c r="Q451" s="50"/>
    </row>
    <row r="452" spans="5:17" x14ac:dyDescent="0.25">
      <c r="E452" s="42"/>
      <c r="F452" s="42"/>
      <c r="K452" s="43"/>
      <c r="L452" s="41"/>
      <c r="O452" s="42"/>
      <c r="P452" s="42"/>
      <c r="Q452" s="50"/>
    </row>
    <row r="453" spans="5:17" x14ac:dyDescent="0.25">
      <c r="E453" s="42"/>
      <c r="F453" s="42"/>
      <c r="K453" s="43"/>
      <c r="L453" s="41"/>
      <c r="O453" s="42"/>
      <c r="P453" s="42"/>
      <c r="Q453" s="50"/>
    </row>
    <row r="454" spans="5:17" x14ac:dyDescent="0.25">
      <c r="E454" s="42"/>
      <c r="F454" s="42"/>
      <c r="K454" s="43"/>
      <c r="L454" s="41"/>
      <c r="O454" s="42"/>
      <c r="P454" s="42"/>
      <c r="Q454" s="50"/>
    </row>
    <row r="455" spans="5:17" x14ac:dyDescent="0.25">
      <c r="E455" s="42"/>
      <c r="F455" s="42"/>
      <c r="K455" s="43"/>
      <c r="L455" s="41"/>
      <c r="O455" s="42"/>
      <c r="P455" s="42"/>
      <c r="Q455" s="50"/>
    </row>
    <row r="456" spans="5:17" x14ac:dyDescent="0.25">
      <c r="E456" s="42"/>
      <c r="F456" s="42"/>
      <c r="K456" s="43"/>
      <c r="L456" s="41"/>
      <c r="O456" s="42"/>
      <c r="P456" s="42"/>
      <c r="Q456" s="50"/>
    </row>
    <row r="457" spans="5:17" x14ac:dyDescent="0.25">
      <c r="E457" s="42"/>
      <c r="F457" s="42"/>
      <c r="K457" s="43"/>
      <c r="L457" s="41"/>
      <c r="O457" s="42"/>
      <c r="P457" s="42"/>
      <c r="Q457" s="50"/>
    </row>
    <row r="458" spans="5:17" x14ac:dyDescent="0.25">
      <c r="E458" s="42"/>
      <c r="F458" s="42"/>
      <c r="K458" s="43"/>
      <c r="L458" s="41"/>
      <c r="O458" s="42"/>
      <c r="P458" s="42"/>
      <c r="Q458" s="50"/>
    </row>
    <row r="459" spans="5:17" x14ac:dyDescent="0.25">
      <c r="E459" s="42"/>
      <c r="F459" s="42"/>
      <c r="K459" s="43"/>
      <c r="L459" s="41"/>
      <c r="O459" s="42"/>
      <c r="P459" s="42"/>
      <c r="Q459" s="50"/>
    </row>
    <row r="460" spans="5:17" x14ac:dyDescent="0.25">
      <c r="E460" s="42"/>
      <c r="F460" s="42"/>
      <c r="K460" s="43"/>
      <c r="L460" s="41"/>
      <c r="O460" s="42"/>
      <c r="P460" s="42"/>
      <c r="Q460" s="50"/>
    </row>
    <row r="461" spans="5:17" x14ac:dyDescent="0.25">
      <c r="E461" s="42"/>
      <c r="F461" s="42"/>
      <c r="K461" s="43"/>
      <c r="L461" s="41"/>
      <c r="O461" s="42"/>
      <c r="P461" s="42"/>
      <c r="Q461" s="50"/>
    </row>
    <row r="462" spans="5:17" x14ac:dyDescent="0.25">
      <c r="E462" s="42"/>
      <c r="F462" s="42"/>
      <c r="K462" s="43"/>
      <c r="L462" s="41"/>
      <c r="O462" s="42"/>
      <c r="P462" s="42"/>
      <c r="Q462" s="50"/>
    </row>
    <row r="463" spans="5:17" x14ac:dyDescent="0.25">
      <c r="E463" s="42"/>
      <c r="F463" s="42"/>
      <c r="K463" s="43"/>
      <c r="L463" s="41"/>
      <c r="O463" s="42"/>
      <c r="P463" s="42"/>
      <c r="Q463" s="50"/>
    </row>
    <row r="464" spans="5:17" x14ac:dyDescent="0.25">
      <c r="E464" s="42"/>
      <c r="F464" s="42"/>
      <c r="K464" s="43"/>
      <c r="L464" s="41"/>
      <c r="O464" s="42"/>
      <c r="P464" s="42"/>
      <c r="Q464" s="50"/>
    </row>
    <row r="465" spans="5:17" x14ac:dyDescent="0.25">
      <c r="E465" s="42"/>
      <c r="F465" s="42"/>
      <c r="K465" s="43"/>
      <c r="L465" s="41"/>
      <c r="O465" s="42"/>
      <c r="P465" s="42"/>
      <c r="Q465" s="50"/>
    </row>
    <row r="466" spans="5:17" x14ac:dyDescent="0.25">
      <c r="E466" s="42"/>
      <c r="F466" s="42"/>
      <c r="K466" s="43"/>
      <c r="L466" s="41"/>
      <c r="O466" s="42"/>
      <c r="P466" s="42"/>
      <c r="Q466" s="50"/>
    </row>
    <row r="467" spans="5:17" x14ac:dyDescent="0.25">
      <c r="E467" s="42"/>
      <c r="F467" s="42"/>
      <c r="K467" s="43"/>
      <c r="L467" s="41"/>
      <c r="O467" s="42"/>
      <c r="P467" s="42"/>
      <c r="Q467" s="50"/>
    </row>
    <row r="468" spans="5:17" x14ac:dyDescent="0.25">
      <c r="E468" s="42"/>
      <c r="F468" s="42"/>
      <c r="K468" s="43"/>
      <c r="L468" s="41"/>
      <c r="O468" s="42"/>
      <c r="P468" s="42"/>
      <c r="Q468" s="50"/>
    </row>
    <row r="469" spans="5:17" x14ac:dyDescent="0.25">
      <c r="E469" s="42"/>
      <c r="F469" s="42"/>
      <c r="K469" s="43"/>
      <c r="L469" s="41"/>
      <c r="O469" s="42"/>
      <c r="P469" s="42"/>
      <c r="Q469" s="50"/>
    </row>
    <row r="470" spans="5:17" x14ac:dyDescent="0.25">
      <c r="E470" s="42"/>
      <c r="F470" s="42"/>
      <c r="K470" s="43"/>
      <c r="L470" s="41"/>
      <c r="O470" s="42"/>
      <c r="P470" s="42"/>
      <c r="Q470" s="50"/>
    </row>
    <row r="471" spans="5:17" x14ac:dyDescent="0.25">
      <c r="E471" s="42"/>
      <c r="F471" s="42"/>
      <c r="K471" s="43"/>
      <c r="L471" s="41"/>
      <c r="O471" s="42"/>
      <c r="P471" s="42"/>
      <c r="Q471" s="50"/>
    </row>
    <row r="472" spans="5:17" x14ac:dyDescent="0.25">
      <c r="E472" s="42"/>
      <c r="F472" s="42"/>
      <c r="K472" s="43"/>
      <c r="L472" s="41"/>
      <c r="O472" s="42"/>
      <c r="P472" s="42"/>
      <c r="Q472" s="50"/>
    </row>
    <row r="473" spans="5:17" x14ac:dyDescent="0.25">
      <c r="E473" s="42"/>
      <c r="F473" s="42"/>
      <c r="K473" s="43"/>
      <c r="L473" s="41"/>
      <c r="O473" s="42"/>
      <c r="P473" s="42"/>
      <c r="Q473" s="50"/>
    </row>
    <row r="474" spans="5:17" x14ac:dyDescent="0.25">
      <c r="E474" s="42"/>
      <c r="F474" s="42"/>
      <c r="K474" s="43"/>
      <c r="L474" s="41"/>
      <c r="O474" s="42"/>
      <c r="P474" s="42"/>
      <c r="Q474" s="50"/>
    </row>
    <row r="475" spans="5:17" x14ac:dyDescent="0.25">
      <c r="E475" s="42"/>
      <c r="F475" s="42"/>
      <c r="K475" s="43"/>
      <c r="L475" s="41"/>
      <c r="O475" s="42"/>
      <c r="P475" s="42"/>
      <c r="Q475" s="50"/>
    </row>
    <row r="476" spans="5:17" x14ac:dyDescent="0.25">
      <c r="E476" s="42"/>
      <c r="F476" s="42"/>
      <c r="K476" s="43"/>
      <c r="L476" s="41"/>
      <c r="O476" s="42"/>
      <c r="P476" s="42"/>
      <c r="Q476" s="50"/>
    </row>
    <row r="477" spans="5:17" x14ac:dyDescent="0.25">
      <c r="E477" s="42"/>
      <c r="F477" s="42"/>
      <c r="K477" s="43"/>
      <c r="L477" s="41"/>
      <c r="O477" s="42"/>
      <c r="P477" s="42"/>
      <c r="Q477" s="50"/>
    </row>
    <row r="478" spans="5:17" x14ac:dyDescent="0.25">
      <c r="E478" s="42"/>
      <c r="F478" s="42"/>
      <c r="K478" s="43"/>
      <c r="L478" s="41"/>
      <c r="O478" s="42"/>
      <c r="P478" s="42"/>
      <c r="Q478" s="50"/>
    </row>
    <row r="479" spans="5:17" x14ac:dyDescent="0.25">
      <c r="E479" s="42"/>
      <c r="F479" s="42"/>
      <c r="K479" s="43"/>
      <c r="L479" s="41"/>
      <c r="O479" s="42"/>
      <c r="P479" s="42"/>
      <c r="Q479" s="50"/>
    </row>
    <row r="480" spans="5:17" x14ac:dyDescent="0.25">
      <c r="E480" s="42"/>
      <c r="F480" s="42"/>
      <c r="K480" s="43"/>
      <c r="L480" s="41"/>
      <c r="O480" s="42"/>
      <c r="P480" s="42"/>
      <c r="Q480" s="50"/>
    </row>
    <row r="481" spans="5:17" x14ac:dyDescent="0.25">
      <c r="E481" s="42"/>
      <c r="F481" s="42"/>
      <c r="K481" s="43"/>
      <c r="L481" s="41"/>
      <c r="O481" s="42"/>
      <c r="P481" s="42"/>
      <c r="Q481" s="50"/>
    </row>
    <row r="482" spans="5:17" x14ac:dyDescent="0.25">
      <c r="E482" s="42"/>
      <c r="F482" s="42"/>
      <c r="K482" s="43"/>
      <c r="L482" s="41"/>
      <c r="O482" s="42"/>
      <c r="P482" s="42"/>
      <c r="Q482" s="50"/>
    </row>
    <row r="483" spans="5:17" x14ac:dyDescent="0.25">
      <c r="E483" s="42"/>
      <c r="F483" s="42"/>
      <c r="K483" s="43"/>
      <c r="L483" s="41"/>
      <c r="O483" s="42"/>
      <c r="P483" s="42"/>
      <c r="Q483" s="50"/>
    </row>
    <row r="484" spans="5:17" x14ac:dyDescent="0.25">
      <c r="E484" s="42"/>
      <c r="F484" s="42"/>
      <c r="K484" s="43"/>
      <c r="L484" s="41"/>
      <c r="O484" s="42"/>
      <c r="P484" s="42"/>
      <c r="Q484" s="50"/>
    </row>
    <row r="485" spans="5:17" x14ac:dyDescent="0.25">
      <c r="E485" s="42"/>
      <c r="F485" s="42"/>
      <c r="K485" s="43"/>
      <c r="L485" s="41"/>
      <c r="O485" s="42"/>
      <c r="P485" s="42"/>
      <c r="Q485" s="50"/>
    </row>
    <row r="486" spans="5:17" x14ac:dyDescent="0.25">
      <c r="E486" s="42"/>
      <c r="F486" s="42"/>
      <c r="K486" s="43"/>
      <c r="L486" s="41"/>
      <c r="O486" s="42"/>
      <c r="P486" s="42"/>
      <c r="Q486" s="50"/>
    </row>
    <row r="487" spans="5:17" x14ac:dyDescent="0.25">
      <c r="E487" s="42"/>
      <c r="F487" s="42"/>
      <c r="K487" s="43"/>
      <c r="L487" s="41"/>
      <c r="O487" s="42"/>
      <c r="P487" s="42"/>
      <c r="Q487" s="50"/>
    </row>
    <row r="488" spans="5:17" x14ac:dyDescent="0.25">
      <c r="E488" s="42"/>
      <c r="F488" s="42"/>
      <c r="K488" s="43"/>
      <c r="L488" s="41"/>
      <c r="O488" s="42"/>
      <c r="P488" s="42"/>
      <c r="Q488" s="50"/>
    </row>
    <row r="489" spans="5:17" x14ac:dyDescent="0.25">
      <c r="E489" s="42"/>
      <c r="F489" s="42"/>
      <c r="K489" s="43"/>
      <c r="L489" s="41"/>
      <c r="O489" s="42"/>
      <c r="P489" s="42"/>
      <c r="Q489" s="50"/>
    </row>
    <row r="490" spans="5:17" x14ac:dyDescent="0.25">
      <c r="E490" s="42"/>
      <c r="F490" s="42"/>
      <c r="K490" s="43"/>
      <c r="L490" s="41"/>
      <c r="O490" s="42"/>
      <c r="P490" s="42"/>
      <c r="Q490" s="50"/>
    </row>
    <row r="491" spans="5:17" x14ac:dyDescent="0.25">
      <c r="E491" s="42"/>
      <c r="F491" s="42"/>
      <c r="K491" s="43"/>
      <c r="L491" s="41"/>
      <c r="O491" s="42"/>
      <c r="P491" s="42"/>
      <c r="Q491" s="50"/>
    </row>
    <row r="492" spans="5:17" x14ac:dyDescent="0.25">
      <c r="E492" s="42"/>
      <c r="F492" s="42"/>
      <c r="K492" s="43"/>
      <c r="L492" s="41"/>
      <c r="O492" s="42"/>
      <c r="P492" s="42"/>
      <c r="Q492" s="50"/>
    </row>
    <row r="493" spans="5:17" x14ac:dyDescent="0.25">
      <c r="E493" s="42"/>
      <c r="F493" s="42"/>
      <c r="K493" s="43"/>
      <c r="L493" s="41"/>
      <c r="O493" s="42"/>
      <c r="P493" s="42"/>
      <c r="Q493" s="50"/>
    </row>
    <row r="494" spans="5:17" x14ac:dyDescent="0.25">
      <c r="E494" s="42"/>
      <c r="F494" s="42"/>
      <c r="K494" s="43"/>
      <c r="L494" s="41"/>
      <c r="O494" s="42"/>
      <c r="P494" s="42"/>
      <c r="Q494" s="50"/>
    </row>
    <row r="495" spans="5:17" x14ac:dyDescent="0.25">
      <c r="E495" s="42"/>
      <c r="F495" s="42"/>
      <c r="K495" s="43"/>
      <c r="L495" s="41"/>
      <c r="O495" s="42"/>
      <c r="P495" s="42"/>
      <c r="Q495" s="50"/>
    </row>
    <row r="496" spans="5:17" x14ac:dyDescent="0.25">
      <c r="E496" s="42"/>
      <c r="F496" s="42"/>
      <c r="K496" s="43"/>
      <c r="L496" s="41"/>
      <c r="O496" s="42"/>
      <c r="P496" s="42"/>
      <c r="Q496" s="50"/>
    </row>
    <row r="497" spans="5:17" x14ac:dyDescent="0.25">
      <c r="E497" s="42"/>
      <c r="F497" s="42"/>
      <c r="K497" s="43"/>
      <c r="L497" s="41"/>
      <c r="O497" s="42"/>
      <c r="P497" s="42"/>
      <c r="Q497" s="50"/>
    </row>
    <row r="498" spans="5:17" x14ac:dyDescent="0.25">
      <c r="E498" s="42"/>
      <c r="F498" s="42"/>
      <c r="K498" s="43"/>
      <c r="L498" s="41"/>
      <c r="O498" s="42"/>
      <c r="P498" s="42"/>
      <c r="Q498" s="50"/>
    </row>
    <row r="499" spans="5:17" x14ac:dyDescent="0.25">
      <c r="E499" s="42"/>
      <c r="F499" s="42"/>
      <c r="K499" s="43"/>
      <c r="L499" s="41"/>
      <c r="O499" s="42"/>
      <c r="P499" s="42"/>
      <c r="Q499" s="50"/>
    </row>
    <row r="500" spans="5:17" x14ac:dyDescent="0.25">
      <c r="E500" s="42"/>
      <c r="F500" s="42"/>
      <c r="K500" s="43"/>
      <c r="L500" s="41"/>
      <c r="O500" s="42"/>
      <c r="P500" s="42"/>
      <c r="Q500" s="50"/>
    </row>
    <row r="501" spans="5:17" x14ac:dyDescent="0.25">
      <c r="E501" s="42"/>
      <c r="F501" s="42"/>
      <c r="K501" s="43"/>
      <c r="L501" s="41"/>
      <c r="O501" s="42"/>
      <c r="P501" s="42"/>
      <c r="Q501" s="50"/>
    </row>
    <row r="502" spans="5:17" x14ac:dyDescent="0.25">
      <c r="E502" s="42"/>
      <c r="F502" s="42"/>
      <c r="K502" s="43"/>
      <c r="L502" s="41"/>
      <c r="O502" s="42"/>
      <c r="P502" s="42"/>
      <c r="Q502" s="50"/>
    </row>
    <row r="503" spans="5:17" x14ac:dyDescent="0.25">
      <c r="E503" s="42"/>
      <c r="F503" s="42"/>
      <c r="K503" s="43"/>
      <c r="L503" s="41"/>
      <c r="O503" s="42"/>
      <c r="P503" s="42"/>
      <c r="Q503" s="50"/>
    </row>
    <row r="504" spans="5:17" x14ac:dyDescent="0.25">
      <c r="E504" s="42"/>
      <c r="F504" s="42"/>
      <c r="K504" s="43"/>
      <c r="L504" s="41"/>
      <c r="O504" s="42"/>
      <c r="P504" s="42"/>
      <c r="Q504" s="50"/>
    </row>
    <row r="505" spans="5:17" x14ac:dyDescent="0.25">
      <c r="E505" s="42"/>
      <c r="F505" s="42"/>
      <c r="K505" s="43"/>
      <c r="L505" s="41"/>
      <c r="O505" s="42"/>
      <c r="P505" s="42"/>
      <c r="Q505" s="50"/>
    </row>
    <row r="506" spans="5:17" x14ac:dyDescent="0.25">
      <c r="E506" s="42"/>
      <c r="F506" s="42"/>
      <c r="K506" s="43"/>
      <c r="L506" s="41"/>
      <c r="O506" s="42"/>
      <c r="P506" s="42"/>
      <c r="Q506" s="50"/>
    </row>
    <row r="507" spans="5:17" x14ac:dyDescent="0.25">
      <c r="E507" s="42"/>
      <c r="F507" s="42"/>
      <c r="K507" s="43"/>
      <c r="L507" s="41"/>
      <c r="O507" s="42"/>
      <c r="P507" s="42"/>
      <c r="Q507" s="50"/>
    </row>
    <row r="508" spans="5:17" x14ac:dyDescent="0.25">
      <c r="E508" s="42"/>
      <c r="F508" s="42"/>
      <c r="K508" s="43"/>
      <c r="L508" s="41"/>
      <c r="O508" s="42"/>
      <c r="P508" s="42"/>
      <c r="Q508" s="50"/>
    </row>
    <row r="509" spans="5:17" x14ac:dyDescent="0.25">
      <c r="E509" s="42"/>
      <c r="F509" s="42"/>
      <c r="K509" s="43"/>
      <c r="L509" s="41"/>
      <c r="O509" s="42"/>
      <c r="P509" s="42"/>
      <c r="Q509" s="50"/>
    </row>
    <row r="510" spans="5:17" x14ac:dyDescent="0.25">
      <c r="E510" s="42"/>
      <c r="F510" s="42"/>
      <c r="K510" s="43"/>
      <c r="L510" s="41"/>
      <c r="O510" s="42"/>
      <c r="P510" s="42"/>
      <c r="Q510" s="50"/>
    </row>
    <row r="511" spans="5:17" x14ac:dyDescent="0.25">
      <c r="E511" s="42"/>
      <c r="F511" s="42"/>
      <c r="K511" s="43"/>
      <c r="L511" s="41"/>
      <c r="O511" s="42"/>
      <c r="P511" s="42"/>
      <c r="Q511" s="50"/>
    </row>
    <row r="512" spans="5:17" x14ac:dyDescent="0.25">
      <c r="E512" s="42"/>
      <c r="F512" s="42"/>
      <c r="K512" s="43"/>
      <c r="L512" s="41"/>
      <c r="O512" s="42"/>
      <c r="P512" s="42"/>
      <c r="Q512" s="50"/>
    </row>
    <row r="513" spans="5:17" x14ac:dyDescent="0.25">
      <c r="E513" s="42"/>
      <c r="F513" s="42"/>
      <c r="K513" s="43"/>
      <c r="L513" s="41"/>
      <c r="O513" s="42"/>
      <c r="P513" s="42"/>
      <c r="Q513" s="50"/>
    </row>
    <row r="514" spans="5:17" x14ac:dyDescent="0.25">
      <c r="E514" s="42"/>
      <c r="F514" s="42"/>
      <c r="K514" s="43"/>
      <c r="L514" s="41"/>
      <c r="O514" s="42"/>
      <c r="P514" s="42"/>
      <c r="Q514" s="50"/>
    </row>
    <row r="515" spans="5:17" x14ac:dyDescent="0.25">
      <c r="E515" s="42"/>
      <c r="F515" s="42"/>
      <c r="K515" s="43"/>
      <c r="L515" s="41"/>
      <c r="O515" s="42"/>
      <c r="P515" s="42"/>
      <c r="Q515" s="50"/>
    </row>
    <row r="516" spans="5:17" x14ac:dyDescent="0.25">
      <c r="E516" s="42"/>
      <c r="F516" s="42"/>
      <c r="K516" s="43"/>
      <c r="L516" s="41"/>
      <c r="O516" s="42"/>
      <c r="P516" s="42"/>
      <c r="Q516" s="50"/>
    </row>
    <row r="517" spans="5:17" x14ac:dyDescent="0.25">
      <c r="E517" s="42"/>
      <c r="F517" s="42"/>
      <c r="K517" s="43"/>
      <c r="L517" s="41"/>
      <c r="O517" s="42"/>
      <c r="P517" s="42"/>
      <c r="Q517" s="50"/>
    </row>
    <row r="518" spans="5:17" x14ac:dyDescent="0.25">
      <c r="E518" s="42"/>
      <c r="F518" s="42"/>
      <c r="K518" s="43"/>
      <c r="L518" s="41"/>
      <c r="O518" s="42"/>
      <c r="P518" s="42"/>
      <c r="Q518" s="50"/>
    </row>
    <row r="519" spans="5:17" x14ac:dyDescent="0.25">
      <c r="E519" s="42"/>
      <c r="F519" s="42"/>
      <c r="K519" s="43"/>
      <c r="L519" s="41"/>
      <c r="O519" s="42"/>
      <c r="P519" s="42"/>
      <c r="Q519" s="50"/>
    </row>
    <row r="520" spans="5:17" x14ac:dyDescent="0.25">
      <c r="E520" s="42"/>
      <c r="F520" s="42"/>
      <c r="K520" s="43"/>
      <c r="L520" s="41"/>
      <c r="O520" s="42"/>
      <c r="P520" s="42"/>
      <c r="Q520" s="50"/>
    </row>
    <row r="521" spans="5:17" x14ac:dyDescent="0.25">
      <c r="E521" s="42"/>
      <c r="F521" s="42"/>
      <c r="K521" s="43"/>
      <c r="L521" s="41"/>
      <c r="O521" s="42"/>
      <c r="P521" s="42"/>
      <c r="Q521" s="50"/>
    </row>
    <row r="522" spans="5:17" x14ac:dyDescent="0.25">
      <c r="E522" s="42"/>
      <c r="F522" s="42"/>
      <c r="K522" s="43"/>
      <c r="L522" s="41"/>
      <c r="O522" s="42"/>
      <c r="P522" s="42"/>
      <c r="Q522" s="50"/>
    </row>
    <row r="523" spans="5:17" x14ac:dyDescent="0.25">
      <c r="E523" s="42"/>
      <c r="F523" s="42"/>
      <c r="K523" s="43"/>
      <c r="L523" s="41"/>
      <c r="O523" s="42"/>
      <c r="P523" s="42"/>
      <c r="Q523" s="50"/>
    </row>
    <row r="524" spans="5:17" x14ac:dyDescent="0.25">
      <c r="E524" s="42"/>
      <c r="F524" s="42"/>
      <c r="K524" s="43"/>
      <c r="L524" s="41"/>
      <c r="O524" s="42"/>
      <c r="P524" s="42"/>
      <c r="Q524" s="50"/>
    </row>
    <row r="525" spans="5:17" x14ac:dyDescent="0.25">
      <c r="E525" s="42"/>
      <c r="F525" s="42"/>
      <c r="K525" s="43"/>
      <c r="L525" s="41"/>
      <c r="O525" s="42"/>
      <c r="P525" s="42"/>
      <c r="Q525" s="50"/>
    </row>
    <row r="526" spans="5:17" x14ac:dyDescent="0.25">
      <c r="E526" s="42"/>
      <c r="F526" s="42"/>
      <c r="K526" s="43"/>
      <c r="L526" s="41"/>
      <c r="O526" s="42"/>
      <c r="P526" s="42"/>
      <c r="Q526" s="50"/>
    </row>
    <row r="527" spans="5:17" x14ac:dyDescent="0.25">
      <c r="E527" s="42"/>
      <c r="F527" s="42"/>
      <c r="K527" s="43"/>
      <c r="L527" s="41"/>
      <c r="O527" s="42"/>
      <c r="P527" s="42"/>
      <c r="Q527" s="50"/>
    </row>
    <row r="528" spans="5:17" x14ac:dyDescent="0.25">
      <c r="E528" s="42"/>
      <c r="F528" s="42"/>
      <c r="K528" s="43"/>
      <c r="L528" s="41"/>
      <c r="O528" s="42"/>
      <c r="P528" s="42"/>
      <c r="Q528" s="50"/>
    </row>
    <row r="529" spans="5:17" x14ac:dyDescent="0.25">
      <c r="E529" s="42"/>
      <c r="F529" s="42"/>
      <c r="K529" s="43"/>
      <c r="L529" s="41"/>
      <c r="O529" s="42"/>
      <c r="P529" s="42"/>
      <c r="Q529" s="50"/>
    </row>
    <row r="530" spans="5:17" x14ac:dyDescent="0.25">
      <c r="E530" s="42"/>
      <c r="F530" s="42"/>
      <c r="K530" s="43"/>
      <c r="L530" s="41"/>
      <c r="O530" s="42"/>
      <c r="P530" s="42"/>
      <c r="Q530" s="50"/>
    </row>
    <row r="531" spans="5:17" x14ac:dyDescent="0.25">
      <c r="E531" s="42"/>
      <c r="F531" s="42"/>
      <c r="K531" s="43"/>
      <c r="L531" s="41"/>
      <c r="O531" s="42"/>
      <c r="P531" s="42"/>
      <c r="Q531" s="50"/>
    </row>
    <row r="532" spans="5:17" x14ac:dyDescent="0.25">
      <c r="E532" s="42"/>
      <c r="F532" s="42"/>
      <c r="K532" s="43"/>
      <c r="L532" s="41"/>
      <c r="O532" s="42"/>
      <c r="P532" s="42"/>
      <c r="Q532" s="50"/>
    </row>
    <row r="533" spans="5:17" x14ac:dyDescent="0.25">
      <c r="E533" s="42"/>
      <c r="F533" s="42"/>
      <c r="K533" s="43"/>
      <c r="L533" s="41"/>
      <c r="O533" s="42"/>
      <c r="P533" s="42"/>
      <c r="Q533" s="50"/>
    </row>
    <row r="534" spans="5:17" x14ac:dyDescent="0.25">
      <c r="E534" s="42"/>
      <c r="F534" s="42"/>
      <c r="K534" s="43"/>
      <c r="L534" s="41"/>
      <c r="O534" s="42"/>
      <c r="P534" s="42"/>
      <c r="Q534" s="50"/>
    </row>
    <row r="535" spans="5:17" x14ac:dyDescent="0.25">
      <c r="E535" s="42"/>
      <c r="F535" s="42"/>
      <c r="K535" s="43"/>
      <c r="L535" s="41"/>
      <c r="O535" s="42"/>
      <c r="P535" s="42"/>
      <c r="Q535" s="50"/>
    </row>
    <row r="536" spans="5:17" x14ac:dyDescent="0.25">
      <c r="E536" s="42"/>
      <c r="F536" s="42"/>
      <c r="K536" s="43"/>
      <c r="L536" s="41"/>
      <c r="O536" s="42"/>
      <c r="P536" s="42"/>
      <c r="Q536" s="50"/>
    </row>
    <row r="537" spans="5:17" x14ac:dyDescent="0.25">
      <c r="E537" s="42"/>
      <c r="F537" s="42"/>
      <c r="K537" s="43"/>
      <c r="L537" s="41"/>
      <c r="O537" s="42"/>
      <c r="P537" s="42"/>
      <c r="Q537" s="50"/>
    </row>
    <row r="538" spans="5:17" x14ac:dyDescent="0.25">
      <c r="E538" s="42"/>
      <c r="F538" s="42"/>
      <c r="K538" s="43"/>
      <c r="L538" s="41"/>
      <c r="O538" s="42"/>
      <c r="P538" s="42"/>
      <c r="Q538" s="50"/>
    </row>
    <row r="539" spans="5:17" x14ac:dyDescent="0.25">
      <c r="E539" s="42"/>
      <c r="F539" s="42"/>
      <c r="K539" s="43"/>
      <c r="L539" s="41"/>
      <c r="O539" s="42"/>
      <c r="P539" s="42"/>
      <c r="Q539" s="50"/>
    </row>
    <row r="540" spans="5:17" x14ac:dyDescent="0.25">
      <c r="E540" s="42"/>
      <c r="F540" s="42"/>
      <c r="K540" s="43"/>
      <c r="L540" s="41"/>
      <c r="O540" s="42"/>
      <c r="P540" s="42"/>
      <c r="Q540" s="50"/>
    </row>
    <row r="541" spans="5:17" x14ac:dyDescent="0.25">
      <c r="E541" s="42"/>
      <c r="F541" s="42"/>
      <c r="K541" s="43"/>
      <c r="L541" s="41"/>
      <c r="O541" s="42"/>
      <c r="P541" s="42"/>
      <c r="Q541" s="50"/>
    </row>
    <row r="542" spans="5:17" x14ac:dyDescent="0.25">
      <c r="E542" s="42"/>
      <c r="F542" s="42"/>
      <c r="K542" s="43"/>
      <c r="L542" s="41"/>
      <c r="O542" s="42"/>
      <c r="P542" s="42"/>
      <c r="Q542" s="50"/>
    </row>
    <row r="543" spans="5:17" x14ac:dyDescent="0.25">
      <c r="E543" s="42"/>
      <c r="F543" s="42"/>
      <c r="K543" s="43"/>
      <c r="L543" s="41"/>
      <c r="O543" s="42"/>
      <c r="P543" s="42"/>
      <c r="Q543" s="50"/>
    </row>
    <row r="544" spans="5:17" x14ac:dyDescent="0.25">
      <c r="E544" s="42"/>
      <c r="F544" s="42"/>
      <c r="K544" s="43"/>
      <c r="L544" s="41"/>
      <c r="O544" s="42"/>
      <c r="P544" s="42"/>
      <c r="Q544" s="50"/>
    </row>
    <row r="545" spans="5:17" x14ac:dyDescent="0.25">
      <c r="E545" s="42"/>
      <c r="F545" s="42"/>
      <c r="K545" s="43"/>
      <c r="L545" s="41"/>
      <c r="O545" s="42"/>
      <c r="P545" s="42"/>
      <c r="Q545" s="50"/>
    </row>
    <row r="546" spans="5:17" x14ac:dyDescent="0.25">
      <c r="E546" s="42"/>
      <c r="F546" s="42"/>
      <c r="K546" s="43"/>
      <c r="L546" s="41"/>
      <c r="O546" s="42"/>
      <c r="P546" s="42"/>
      <c r="Q546" s="50"/>
    </row>
    <row r="547" spans="5:17" x14ac:dyDescent="0.25">
      <c r="E547" s="42"/>
      <c r="F547" s="42"/>
      <c r="K547" s="43"/>
      <c r="L547" s="41"/>
      <c r="O547" s="42"/>
      <c r="P547" s="42"/>
      <c r="Q547" s="50"/>
    </row>
    <row r="548" spans="5:17" x14ac:dyDescent="0.25">
      <c r="E548" s="42"/>
      <c r="F548" s="42"/>
      <c r="K548" s="43"/>
      <c r="L548" s="41"/>
      <c r="O548" s="42"/>
      <c r="P548" s="42"/>
      <c r="Q548" s="50"/>
    </row>
    <row r="549" spans="5:17" x14ac:dyDescent="0.25">
      <c r="E549" s="42"/>
      <c r="F549" s="42"/>
      <c r="K549" s="43"/>
      <c r="L549" s="41"/>
      <c r="O549" s="42"/>
      <c r="P549" s="42"/>
      <c r="Q549" s="50"/>
    </row>
    <row r="550" spans="5:17" x14ac:dyDescent="0.25">
      <c r="E550" s="42"/>
      <c r="F550" s="42"/>
      <c r="K550" s="43"/>
      <c r="L550" s="41"/>
      <c r="O550" s="42"/>
      <c r="P550" s="42"/>
      <c r="Q550" s="50"/>
    </row>
    <row r="551" spans="5:17" x14ac:dyDescent="0.25">
      <c r="E551" s="42"/>
      <c r="F551" s="42"/>
      <c r="K551" s="43"/>
      <c r="L551" s="41"/>
      <c r="O551" s="42"/>
      <c r="P551" s="42"/>
      <c r="Q551" s="50"/>
    </row>
    <row r="552" spans="5:17" x14ac:dyDescent="0.25">
      <c r="E552" s="42"/>
      <c r="F552" s="42"/>
      <c r="K552" s="43"/>
      <c r="L552" s="41"/>
      <c r="O552" s="42"/>
      <c r="P552" s="42"/>
      <c r="Q552" s="50"/>
    </row>
    <row r="553" spans="5:17" x14ac:dyDescent="0.25">
      <c r="E553" s="42"/>
      <c r="F553" s="42"/>
      <c r="K553" s="43"/>
      <c r="L553" s="41"/>
      <c r="O553" s="42"/>
      <c r="P553" s="42"/>
      <c r="Q553" s="50"/>
    </row>
    <row r="554" spans="5:17" x14ac:dyDescent="0.25">
      <c r="E554" s="42"/>
      <c r="F554" s="42"/>
      <c r="K554" s="43"/>
      <c r="L554" s="41"/>
      <c r="O554" s="42"/>
      <c r="P554" s="42"/>
      <c r="Q554" s="50"/>
    </row>
    <row r="555" spans="5:17" x14ac:dyDescent="0.25">
      <c r="E555" s="42"/>
      <c r="F555" s="42"/>
      <c r="K555" s="43"/>
      <c r="L555" s="41"/>
      <c r="O555" s="42"/>
      <c r="P555" s="42"/>
      <c r="Q555" s="50"/>
    </row>
    <row r="556" spans="5:17" x14ac:dyDescent="0.25">
      <c r="E556" s="42"/>
      <c r="F556" s="42"/>
      <c r="K556" s="43"/>
      <c r="L556" s="41"/>
      <c r="O556" s="42"/>
      <c r="P556" s="42"/>
      <c r="Q556" s="50"/>
    </row>
    <row r="557" spans="5:17" x14ac:dyDescent="0.25">
      <c r="E557" s="42"/>
      <c r="F557" s="42"/>
      <c r="K557" s="43"/>
      <c r="L557" s="41"/>
      <c r="O557" s="42"/>
      <c r="P557" s="42"/>
      <c r="Q557" s="50"/>
    </row>
    <row r="558" spans="5:17" x14ac:dyDescent="0.25">
      <c r="E558" s="42"/>
      <c r="F558" s="42"/>
      <c r="K558" s="43"/>
      <c r="L558" s="41"/>
      <c r="O558" s="42"/>
      <c r="P558" s="42"/>
      <c r="Q558" s="50"/>
    </row>
    <row r="559" spans="5:17" x14ac:dyDescent="0.25">
      <c r="E559" s="42"/>
      <c r="F559" s="42"/>
      <c r="K559" s="43"/>
      <c r="L559" s="41"/>
      <c r="O559" s="42"/>
      <c r="P559" s="42"/>
      <c r="Q559" s="50"/>
    </row>
    <row r="560" spans="5:17" x14ac:dyDescent="0.25">
      <c r="E560" s="42"/>
      <c r="F560" s="42"/>
      <c r="K560" s="43"/>
      <c r="L560" s="41"/>
      <c r="O560" s="42"/>
      <c r="P560" s="42"/>
      <c r="Q560" s="50"/>
    </row>
    <row r="561" spans="5:17" x14ac:dyDescent="0.25">
      <c r="E561" s="42"/>
      <c r="F561" s="42"/>
      <c r="K561" s="43"/>
      <c r="L561" s="41"/>
      <c r="O561" s="42"/>
      <c r="P561" s="42"/>
      <c r="Q561" s="50"/>
    </row>
    <row r="562" spans="5:17" x14ac:dyDescent="0.25">
      <c r="E562" s="42"/>
      <c r="F562" s="42"/>
      <c r="K562" s="43"/>
      <c r="L562" s="41"/>
      <c r="O562" s="42"/>
      <c r="P562" s="42"/>
      <c r="Q562" s="50"/>
    </row>
    <row r="563" spans="5:17" x14ac:dyDescent="0.25">
      <c r="E563" s="42"/>
      <c r="F563" s="42"/>
      <c r="K563" s="43"/>
      <c r="L563" s="41"/>
      <c r="O563" s="42"/>
      <c r="P563" s="42"/>
      <c r="Q563" s="50"/>
    </row>
    <row r="564" spans="5:17" x14ac:dyDescent="0.25">
      <c r="E564" s="42"/>
      <c r="F564" s="42"/>
      <c r="K564" s="43"/>
      <c r="L564" s="41"/>
      <c r="O564" s="42"/>
      <c r="P564" s="42"/>
      <c r="Q564" s="50"/>
    </row>
    <row r="565" spans="5:17" x14ac:dyDescent="0.25">
      <c r="E565" s="42"/>
      <c r="F565" s="42"/>
      <c r="K565" s="43"/>
      <c r="L565" s="41"/>
      <c r="O565" s="42"/>
      <c r="P565" s="42"/>
      <c r="Q565" s="50"/>
    </row>
    <row r="566" spans="5:17" x14ac:dyDescent="0.25">
      <c r="E566" s="42"/>
      <c r="F566" s="42"/>
      <c r="K566" s="43"/>
      <c r="L566" s="41"/>
      <c r="O566" s="42"/>
      <c r="P566" s="42"/>
      <c r="Q566" s="50"/>
    </row>
    <row r="567" spans="5:17" x14ac:dyDescent="0.25">
      <c r="E567" s="42"/>
      <c r="F567" s="42"/>
      <c r="K567" s="43"/>
      <c r="L567" s="41"/>
      <c r="O567" s="42"/>
      <c r="P567" s="42"/>
      <c r="Q567" s="50"/>
    </row>
    <row r="568" spans="5:17" x14ac:dyDescent="0.25">
      <c r="E568" s="42"/>
      <c r="F568" s="42"/>
      <c r="K568" s="43"/>
      <c r="L568" s="41"/>
      <c r="O568" s="42"/>
      <c r="P568" s="42"/>
      <c r="Q568" s="50"/>
    </row>
    <row r="569" spans="5:17" x14ac:dyDescent="0.25">
      <c r="E569" s="42"/>
      <c r="F569" s="42"/>
      <c r="K569" s="43"/>
      <c r="L569" s="41"/>
      <c r="O569" s="42"/>
      <c r="P569" s="42"/>
      <c r="Q569" s="50"/>
    </row>
    <row r="570" spans="5:17" x14ac:dyDescent="0.25">
      <c r="E570" s="42"/>
      <c r="F570" s="42"/>
      <c r="K570" s="43"/>
      <c r="L570" s="41"/>
      <c r="O570" s="42"/>
      <c r="P570" s="42"/>
      <c r="Q570" s="50"/>
    </row>
    <row r="571" spans="5:17" x14ac:dyDescent="0.25">
      <c r="E571" s="42"/>
      <c r="F571" s="42"/>
      <c r="K571" s="43"/>
      <c r="L571" s="41"/>
      <c r="O571" s="42"/>
      <c r="P571" s="42"/>
      <c r="Q571" s="50"/>
    </row>
    <row r="572" spans="5:17" x14ac:dyDescent="0.25">
      <c r="E572" s="42"/>
      <c r="F572" s="42"/>
      <c r="K572" s="43"/>
      <c r="L572" s="41"/>
      <c r="O572" s="42"/>
      <c r="P572" s="42"/>
      <c r="Q572" s="50"/>
    </row>
    <row r="573" spans="5:17" x14ac:dyDescent="0.25">
      <c r="E573" s="42"/>
      <c r="F573" s="42"/>
      <c r="K573" s="43"/>
      <c r="L573" s="41"/>
      <c r="O573" s="42"/>
      <c r="P573" s="42"/>
      <c r="Q573" s="50"/>
    </row>
    <row r="574" spans="5:17" x14ac:dyDescent="0.25">
      <c r="E574" s="42"/>
      <c r="F574" s="42"/>
      <c r="K574" s="43"/>
      <c r="L574" s="41"/>
      <c r="O574" s="42"/>
      <c r="P574" s="42"/>
      <c r="Q574" s="50"/>
    </row>
    <row r="575" spans="5:17" x14ac:dyDescent="0.25">
      <c r="E575" s="42"/>
      <c r="F575" s="42"/>
      <c r="K575" s="43"/>
      <c r="L575" s="41"/>
      <c r="O575" s="42"/>
      <c r="P575" s="42"/>
      <c r="Q575" s="50"/>
    </row>
    <row r="576" spans="5:17" x14ac:dyDescent="0.25">
      <c r="E576" s="42"/>
      <c r="F576" s="42"/>
      <c r="K576" s="43"/>
      <c r="L576" s="41"/>
      <c r="O576" s="42"/>
      <c r="P576" s="42"/>
      <c r="Q576" s="50"/>
    </row>
    <row r="577" spans="5:17" x14ac:dyDescent="0.25">
      <c r="E577" s="42"/>
      <c r="F577" s="42"/>
      <c r="K577" s="43"/>
      <c r="L577" s="41"/>
      <c r="O577" s="42"/>
      <c r="P577" s="42"/>
      <c r="Q577" s="50"/>
    </row>
    <row r="578" spans="5:17" x14ac:dyDescent="0.25">
      <c r="E578" s="42"/>
      <c r="F578" s="42"/>
      <c r="K578" s="43"/>
      <c r="L578" s="41"/>
      <c r="O578" s="42"/>
      <c r="P578" s="42"/>
      <c r="Q578" s="50"/>
    </row>
    <row r="579" spans="5:17" x14ac:dyDescent="0.25">
      <c r="E579" s="42"/>
      <c r="F579" s="42"/>
      <c r="K579" s="43"/>
      <c r="L579" s="41"/>
      <c r="O579" s="42"/>
      <c r="P579" s="42"/>
      <c r="Q579" s="50"/>
    </row>
    <row r="580" spans="5:17" x14ac:dyDescent="0.25">
      <c r="E580" s="42"/>
      <c r="F580" s="42"/>
      <c r="K580" s="43"/>
      <c r="L580" s="41"/>
      <c r="O580" s="42"/>
      <c r="P580" s="42"/>
      <c r="Q580" s="50"/>
    </row>
    <row r="581" spans="5:17" x14ac:dyDescent="0.25">
      <c r="E581" s="42"/>
      <c r="F581" s="42"/>
      <c r="K581" s="43"/>
      <c r="L581" s="41"/>
      <c r="O581" s="42"/>
      <c r="P581" s="42"/>
      <c r="Q581" s="50"/>
    </row>
    <row r="582" spans="5:17" x14ac:dyDescent="0.25">
      <c r="E582" s="42"/>
      <c r="F582" s="42"/>
      <c r="K582" s="43"/>
      <c r="L582" s="41"/>
      <c r="O582" s="42"/>
      <c r="P582" s="42"/>
      <c r="Q582" s="50"/>
    </row>
    <row r="583" spans="5:17" x14ac:dyDescent="0.25">
      <c r="E583" s="42"/>
      <c r="F583" s="42"/>
      <c r="K583" s="43"/>
      <c r="L583" s="41"/>
      <c r="O583" s="42"/>
      <c r="P583" s="42"/>
      <c r="Q583" s="50"/>
    </row>
    <row r="584" spans="5:17" x14ac:dyDescent="0.25">
      <c r="E584" s="42"/>
      <c r="F584" s="42"/>
      <c r="K584" s="43"/>
      <c r="L584" s="41"/>
      <c r="O584" s="42"/>
      <c r="P584" s="42"/>
      <c r="Q584" s="50"/>
    </row>
    <row r="585" spans="5:17" x14ac:dyDescent="0.25">
      <c r="E585" s="42"/>
      <c r="F585" s="42"/>
      <c r="K585" s="43"/>
      <c r="L585" s="41"/>
      <c r="O585" s="42"/>
      <c r="P585" s="42"/>
      <c r="Q585" s="50"/>
    </row>
    <row r="586" spans="5:17" x14ac:dyDescent="0.25">
      <c r="E586" s="42"/>
      <c r="F586" s="42"/>
      <c r="K586" s="43"/>
      <c r="L586" s="41"/>
      <c r="O586" s="42"/>
      <c r="P586" s="42"/>
      <c r="Q586" s="50"/>
    </row>
    <row r="587" spans="5:17" x14ac:dyDescent="0.25">
      <c r="E587" s="42"/>
      <c r="F587" s="42"/>
      <c r="K587" s="43"/>
      <c r="L587" s="41"/>
      <c r="O587" s="42"/>
      <c r="P587" s="42"/>
      <c r="Q587" s="50"/>
    </row>
    <row r="588" spans="5:17" x14ac:dyDescent="0.25">
      <c r="E588" s="42"/>
      <c r="F588" s="42"/>
      <c r="K588" s="43"/>
      <c r="L588" s="41"/>
      <c r="O588" s="42"/>
      <c r="P588" s="42"/>
      <c r="Q588" s="50"/>
    </row>
    <row r="589" spans="5:17" x14ac:dyDescent="0.25">
      <c r="E589" s="42"/>
      <c r="F589" s="42"/>
      <c r="K589" s="43"/>
      <c r="L589" s="41"/>
      <c r="O589" s="42"/>
      <c r="P589" s="42"/>
      <c r="Q589" s="50"/>
    </row>
    <row r="590" spans="5:17" x14ac:dyDescent="0.25">
      <c r="E590" s="42"/>
      <c r="F590" s="42"/>
      <c r="K590" s="43"/>
      <c r="L590" s="41"/>
      <c r="O590" s="42"/>
      <c r="P590" s="42"/>
      <c r="Q590" s="50"/>
    </row>
    <row r="591" spans="5:17" x14ac:dyDescent="0.25">
      <c r="E591" s="42"/>
      <c r="F591" s="42"/>
      <c r="K591" s="43"/>
      <c r="L591" s="41"/>
      <c r="O591" s="42"/>
      <c r="P591" s="42"/>
      <c r="Q591" s="50"/>
    </row>
    <row r="592" spans="5:17" x14ac:dyDescent="0.25">
      <c r="E592" s="42"/>
      <c r="F592" s="42"/>
      <c r="K592" s="43"/>
      <c r="L592" s="41"/>
      <c r="O592" s="42"/>
      <c r="P592" s="42"/>
      <c r="Q592" s="50"/>
    </row>
    <row r="593" spans="5:17" x14ac:dyDescent="0.25">
      <c r="E593" s="42"/>
      <c r="F593" s="42"/>
      <c r="K593" s="43"/>
      <c r="L593" s="41"/>
      <c r="O593" s="42"/>
      <c r="P593" s="42"/>
      <c r="Q593" s="50"/>
    </row>
    <row r="594" spans="5:17" x14ac:dyDescent="0.25">
      <c r="E594" s="42"/>
      <c r="F594" s="42"/>
      <c r="K594" s="43"/>
      <c r="L594" s="41"/>
      <c r="O594" s="42"/>
      <c r="P594" s="42"/>
      <c r="Q594" s="50"/>
    </row>
    <row r="595" spans="5:17" x14ac:dyDescent="0.25">
      <c r="E595" s="42"/>
      <c r="F595" s="42"/>
      <c r="K595" s="43"/>
      <c r="L595" s="41"/>
      <c r="O595" s="42"/>
      <c r="P595" s="42"/>
      <c r="Q595" s="50"/>
    </row>
    <row r="596" spans="5:17" x14ac:dyDescent="0.25">
      <c r="E596" s="42"/>
      <c r="F596" s="42"/>
      <c r="K596" s="43"/>
      <c r="L596" s="41"/>
      <c r="O596" s="42"/>
      <c r="P596" s="42"/>
      <c r="Q596" s="50"/>
    </row>
    <row r="597" spans="5:17" x14ac:dyDescent="0.25">
      <c r="E597" s="42"/>
      <c r="F597" s="42"/>
      <c r="K597" s="43"/>
      <c r="L597" s="41"/>
      <c r="O597" s="42"/>
      <c r="P597" s="42"/>
      <c r="Q597" s="50"/>
    </row>
    <row r="598" spans="5:17" x14ac:dyDescent="0.25">
      <c r="E598" s="42"/>
      <c r="F598" s="42"/>
      <c r="K598" s="43"/>
      <c r="L598" s="41"/>
      <c r="O598" s="42"/>
      <c r="P598" s="42"/>
      <c r="Q598" s="50"/>
    </row>
    <row r="599" spans="5:17" x14ac:dyDescent="0.25">
      <c r="E599" s="42"/>
      <c r="F599" s="42"/>
      <c r="K599" s="43"/>
      <c r="L599" s="41"/>
      <c r="O599" s="42"/>
      <c r="P599" s="42"/>
      <c r="Q599" s="50"/>
    </row>
    <row r="600" spans="5:17" x14ac:dyDescent="0.25">
      <c r="E600" s="42"/>
      <c r="F600" s="42"/>
      <c r="K600" s="43"/>
      <c r="L600" s="41"/>
      <c r="O600" s="42"/>
      <c r="P600" s="42"/>
      <c r="Q600" s="50"/>
    </row>
    <row r="601" spans="5:17" x14ac:dyDescent="0.25">
      <c r="E601" s="42"/>
      <c r="F601" s="42"/>
      <c r="K601" s="43"/>
      <c r="L601" s="41"/>
      <c r="O601" s="42"/>
      <c r="P601" s="42"/>
      <c r="Q601" s="50"/>
    </row>
    <row r="602" spans="5:17" x14ac:dyDescent="0.25">
      <c r="E602" s="42"/>
      <c r="F602" s="42"/>
      <c r="K602" s="43"/>
      <c r="L602" s="41"/>
      <c r="O602" s="42"/>
      <c r="P602" s="42"/>
      <c r="Q602" s="50"/>
    </row>
    <row r="603" spans="5:17" x14ac:dyDescent="0.25">
      <c r="E603" s="42"/>
      <c r="F603" s="42"/>
      <c r="K603" s="43"/>
      <c r="L603" s="41"/>
      <c r="O603" s="42"/>
      <c r="P603" s="42"/>
      <c r="Q603" s="50"/>
    </row>
    <row r="604" spans="5:17" x14ac:dyDescent="0.25">
      <c r="E604" s="42"/>
      <c r="F604" s="42"/>
      <c r="K604" s="43"/>
      <c r="L604" s="41"/>
      <c r="O604" s="42"/>
      <c r="P604" s="42"/>
      <c r="Q604" s="50"/>
    </row>
    <row r="605" spans="5:17" x14ac:dyDescent="0.25">
      <c r="E605" s="42"/>
      <c r="F605" s="42"/>
      <c r="K605" s="43"/>
      <c r="L605" s="41"/>
      <c r="O605" s="42"/>
      <c r="P605" s="42"/>
      <c r="Q605" s="50"/>
    </row>
    <row r="606" spans="5:17" x14ac:dyDescent="0.25">
      <c r="E606" s="42"/>
      <c r="F606" s="42"/>
      <c r="K606" s="43"/>
      <c r="L606" s="41"/>
      <c r="O606" s="42"/>
      <c r="P606" s="42"/>
      <c r="Q606" s="50"/>
    </row>
    <row r="607" spans="5:17" x14ac:dyDescent="0.25">
      <c r="E607" s="42"/>
      <c r="F607" s="42"/>
      <c r="K607" s="43"/>
      <c r="L607" s="41"/>
      <c r="O607" s="42"/>
      <c r="P607" s="42"/>
      <c r="Q607" s="50"/>
    </row>
    <row r="608" spans="5:17" x14ac:dyDescent="0.25">
      <c r="E608" s="42"/>
      <c r="F608" s="42"/>
      <c r="K608" s="43"/>
      <c r="L608" s="41"/>
      <c r="O608" s="42"/>
      <c r="P608" s="42"/>
      <c r="Q608" s="50"/>
    </row>
    <row r="609" spans="5:17" x14ac:dyDescent="0.25">
      <c r="E609" s="42"/>
      <c r="F609" s="42"/>
      <c r="K609" s="43"/>
      <c r="L609" s="41"/>
      <c r="O609" s="42"/>
      <c r="P609" s="42"/>
      <c r="Q609" s="50"/>
    </row>
    <row r="610" spans="5:17" x14ac:dyDescent="0.25">
      <c r="E610" s="42"/>
      <c r="F610" s="42"/>
      <c r="K610" s="43"/>
      <c r="L610" s="41"/>
      <c r="O610" s="42"/>
      <c r="P610" s="42"/>
      <c r="Q610" s="50"/>
    </row>
    <row r="611" spans="5:17" x14ac:dyDescent="0.25">
      <c r="E611" s="42"/>
      <c r="F611" s="42"/>
      <c r="K611" s="43"/>
      <c r="L611" s="41"/>
      <c r="O611" s="42"/>
      <c r="P611" s="42"/>
      <c r="Q611" s="50"/>
    </row>
    <row r="612" spans="5:17" x14ac:dyDescent="0.25">
      <c r="E612" s="42"/>
      <c r="F612" s="42"/>
      <c r="K612" s="43"/>
      <c r="L612" s="41"/>
      <c r="O612" s="42"/>
      <c r="P612" s="42"/>
      <c r="Q612" s="50"/>
    </row>
    <row r="613" spans="5:17" x14ac:dyDescent="0.25">
      <c r="E613" s="42"/>
      <c r="F613" s="42"/>
      <c r="K613" s="43"/>
      <c r="L613" s="41"/>
      <c r="O613" s="42"/>
      <c r="P613" s="42"/>
      <c r="Q613" s="50"/>
    </row>
    <row r="614" spans="5:17" x14ac:dyDescent="0.25">
      <c r="E614" s="42"/>
      <c r="F614" s="42"/>
      <c r="K614" s="43"/>
      <c r="L614" s="41"/>
      <c r="O614" s="42"/>
      <c r="P614" s="42"/>
      <c r="Q614" s="50"/>
    </row>
    <row r="615" spans="5:17" x14ac:dyDescent="0.25">
      <c r="E615" s="42"/>
      <c r="F615" s="42"/>
      <c r="K615" s="43"/>
      <c r="L615" s="41"/>
      <c r="O615" s="42"/>
      <c r="P615" s="42"/>
      <c r="Q615" s="50"/>
    </row>
    <row r="616" spans="5:17" x14ac:dyDescent="0.25">
      <c r="E616" s="42"/>
      <c r="F616" s="42"/>
      <c r="K616" s="43"/>
      <c r="L616" s="41"/>
      <c r="O616" s="42"/>
      <c r="P616" s="42"/>
      <c r="Q616" s="50"/>
    </row>
    <row r="617" spans="5:17" x14ac:dyDescent="0.25">
      <c r="E617" s="42"/>
      <c r="F617" s="42"/>
      <c r="K617" s="43"/>
      <c r="L617" s="41"/>
      <c r="O617" s="42"/>
      <c r="P617" s="42"/>
      <c r="Q617" s="50"/>
    </row>
    <row r="618" spans="5:17" x14ac:dyDescent="0.25">
      <c r="E618" s="42"/>
      <c r="F618" s="42"/>
      <c r="K618" s="43"/>
      <c r="L618" s="41"/>
      <c r="O618" s="42"/>
      <c r="P618" s="42"/>
      <c r="Q618" s="50"/>
    </row>
    <row r="619" spans="5:17" x14ac:dyDescent="0.25">
      <c r="E619" s="42"/>
      <c r="F619" s="42"/>
      <c r="K619" s="43"/>
      <c r="L619" s="41"/>
      <c r="O619" s="42"/>
      <c r="P619" s="42"/>
      <c r="Q619" s="50"/>
    </row>
    <row r="620" spans="5:17" x14ac:dyDescent="0.25">
      <c r="E620" s="42"/>
      <c r="F620" s="42"/>
      <c r="K620" s="43"/>
      <c r="L620" s="41"/>
      <c r="O620" s="42"/>
      <c r="P620" s="42"/>
      <c r="Q620" s="50"/>
    </row>
    <row r="621" spans="5:17" x14ac:dyDescent="0.25">
      <c r="E621" s="42"/>
      <c r="F621" s="42"/>
      <c r="K621" s="43"/>
      <c r="L621" s="41"/>
      <c r="O621" s="42"/>
      <c r="P621" s="42"/>
      <c r="Q621" s="50"/>
    </row>
    <row r="622" spans="5:17" x14ac:dyDescent="0.25">
      <c r="E622" s="42"/>
      <c r="F622" s="42"/>
      <c r="K622" s="43"/>
      <c r="L622" s="41"/>
      <c r="O622" s="42"/>
      <c r="P622" s="42"/>
      <c r="Q622" s="50"/>
    </row>
    <row r="623" spans="5:17" x14ac:dyDescent="0.25">
      <c r="E623" s="42"/>
      <c r="F623" s="42"/>
      <c r="K623" s="43"/>
      <c r="L623" s="41"/>
      <c r="O623" s="42"/>
      <c r="P623" s="42"/>
      <c r="Q623" s="50"/>
    </row>
    <row r="624" spans="5:17" x14ac:dyDescent="0.25">
      <c r="E624" s="42"/>
      <c r="F624" s="42"/>
      <c r="K624" s="43"/>
      <c r="L624" s="41"/>
      <c r="O624" s="42"/>
      <c r="P624" s="42"/>
      <c r="Q624" s="50"/>
    </row>
    <row r="625" spans="5:17" x14ac:dyDescent="0.25">
      <c r="E625" s="42"/>
      <c r="F625" s="42"/>
      <c r="K625" s="43"/>
      <c r="L625" s="41"/>
      <c r="O625" s="42"/>
      <c r="P625" s="42"/>
      <c r="Q625" s="50"/>
    </row>
    <row r="626" spans="5:17" x14ac:dyDescent="0.25">
      <c r="E626" s="42"/>
      <c r="F626" s="42"/>
      <c r="K626" s="43"/>
      <c r="L626" s="41"/>
      <c r="O626" s="42"/>
      <c r="P626" s="42"/>
      <c r="Q626" s="50"/>
    </row>
    <row r="627" spans="5:17" x14ac:dyDescent="0.25">
      <c r="E627" s="42"/>
      <c r="F627" s="42"/>
      <c r="K627" s="43"/>
      <c r="L627" s="41"/>
      <c r="O627" s="42"/>
      <c r="P627" s="42"/>
      <c r="Q627" s="50"/>
    </row>
    <row r="628" spans="5:17" x14ac:dyDescent="0.25">
      <c r="E628" s="42"/>
      <c r="F628" s="42"/>
      <c r="K628" s="43"/>
      <c r="L628" s="41"/>
      <c r="O628" s="42"/>
      <c r="P628" s="42"/>
      <c r="Q628" s="50"/>
    </row>
    <row r="629" spans="5:17" x14ac:dyDescent="0.25">
      <c r="E629" s="42"/>
      <c r="F629" s="42"/>
      <c r="K629" s="43"/>
      <c r="L629" s="41"/>
      <c r="O629" s="42"/>
      <c r="P629" s="42"/>
      <c r="Q629" s="50"/>
    </row>
    <row r="630" spans="5:17" x14ac:dyDescent="0.25">
      <c r="E630" s="42"/>
      <c r="F630" s="42"/>
      <c r="K630" s="43"/>
      <c r="L630" s="41"/>
      <c r="O630" s="42"/>
      <c r="P630" s="42"/>
      <c r="Q630" s="50"/>
    </row>
    <row r="631" spans="5:17" x14ac:dyDescent="0.25">
      <c r="E631" s="42"/>
      <c r="F631" s="42"/>
      <c r="K631" s="43"/>
      <c r="L631" s="41"/>
      <c r="O631" s="42"/>
      <c r="P631" s="42"/>
      <c r="Q631" s="50"/>
    </row>
    <row r="632" spans="5:17" x14ac:dyDescent="0.25">
      <c r="E632" s="42"/>
      <c r="F632" s="42"/>
      <c r="K632" s="43"/>
      <c r="L632" s="41"/>
      <c r="O632" s="42"/>
      <c r="P632" s="42"/>
      <c r="Q632" s="50"/>
    </row>
    <row r="633" spans="5:17" x14ac:dyDescent="0.25">
      <c r="E633" s="42"/>
      <c r="F633" s="42"/>
      <c r="K633" s="43"/>
      <c r="L633" s="41"/>
      <c r="O633" s="42"/>
      <c r="P633" s="42"/>
      <c r="Q633" s="50"/>
    </row>
    <row r="634" spans="5:17" x14ac:dyDescent="0.25">
      <c r="E634" s="42"/>
      <c r="F634" s="42"/>
      <c r="K634" s="43"/>
      <c r="L634" s="41"/>
      <c r="O634" s="42"/>
      <c r="P634" s="42"/>
      <c r="Q634" s="50"/>
    </row>
    <row r="635" spans="5:17" x14ac:dyDescent="0.25">
      <c r="E635" s="42"/>
      <c r="F635" s="42"/>
      <c r="K635" s="43"/>
      <c r="L635" s="41"/>
      <c r="O635" s="42"/>
      <c r="P635" s="42"/>
      <c r="Q635" s="50"/>
    </row>
    <row r="636" spans="5:17" x14ac:dyDescent="0.25">
      <c r="E636" s="42"/>
      <c r="F636" s="42"/>
      <c r="K636" s="43"/>
      <c r="L636" s="41"/>
      <c r="O636" s="42"/>
      <c r="P636" s="42"/>
      <c r="Q636" s="50"/>
    </row>
    <row r="637" spans="5:17" x14ac:dyDescent="0.25">
      <c r="E637" s="42"/>
      <c r="F637" s="42"/>
      <c r="K637" s="43"/>
      <c r="L637" s="41"/>
      <c r="O637" s="42"/>
      <c r="P637" s="42"/>
      <c r="Q637" s="50"/>
    </row>
    <row r="638" spans="5:17" x14ac:dyDescent="0.25">
      <c r="E638" s="42"/>
      <c r="F638" s="42"/>
      <c r="K638" s="43"/>
      <c r="L638" s="41"/>
      <c r="O638" s="42"/>
      <c r="P638" s="42"/>
      <c r="Q638" s="50"/>
    </row>
    <row r="639" spans="5:17" x14ac:dyDescent="0.25">
      <c r="E639" s="42"/>
      <c r="F639" s="42"/>
      <c r="K639" s="43"/>
      <c r="L639" s="41"/>
      <c r="O639" s="42"/>
      <c r="P639" s="42"/>
      <c r="Q639" s="50"/>
    </row>
    <row r="640" spans="5:17" x14ac:dyDescent="0.25">
      <c r="E640" s="42"/>
      <c r="F640" s="42"/>
      <c r="K640" s="43"/>
      <c r="L640" s="41"/>
      <c r="O640" s="42"/>
      <c r="P640" s="42"/>
      <c r="Q640" s="50"/>
    </row>
    <row r="641" spans="5:17" x14ac:dyDescent="0.25">
      <c r="E641" s="42"/>
      <c r="F641" s="42"/>
      <c r="K641" s="43"/>
      <c r="L641" s="41"/>
      <c r="O641" s="42"/>
      <c r="P641" s="42"/>
      <c r="Q641" s="50"/>
    </row>
    <row r="642" spans="5:17" x14ac:dyDescent="0.25">
      <c r="E642" s="42"/>
      <c r="F642" s="42"/>
      <c r="K642" s="43"/>
      <c r="L642" s="41"/>
      <c r="O642" s="42"/>
      <c r="P642" s="42"/>
      <c r="Q642" s="50"/>
    </row>
    <row r="643" spans="5:17" x14ac:dyDescent="0.25">
      <c r="E643" s="42"/>
      <c r="F643" s="42"/>
      <c r="K643" s="43"/>
      <c r="L643" s="41"/>
      <c r="O643" s="42"/>
      <c r="P643" s="42"/>
      <c r="Q643" s="50"/>
    </row>
    <row r="644" spans="5:17" x14ac:dyDescent="0.25">
      <c r="E644" s="42"/>
      <c r="F644" s="42"/>
      <c r="K644" s="43"/>
      <c r="L644" s="41"/>
      <c r="O644" s="42"/>
      <c r="P644" s="42"/>
      <c r="Q644" s="50"/>
    </row>
    <row r="645" spans="5:17" x14ac:dyDescent="0.25">
      <c r="E645" s="42"/>
      <c r="F645" s="42"/>
      <c r="K645" s="43"/>
      <c r="L645" s="41"/>
      <c r="O645" s="42"/>
      <c r="P645" s="42"/>
      <c r="Q645" s="50"/>
    </row>
    <row r="646" spans="5:17" x14ac:dyDescent="0.25">
      <c r="E646" s="42"/>
      <c r="F646" s="42"/>
      <c r="K646" s="43"/>
      <c r="L646" s="41"/>
      <c r="O646" s="42"/>
      <c r="P646" s="42"/>
      <c r="Q646" s="50"/>
    </row>
    <row r="647" spans="5:17" x14ac:dyDescent="0.25">
      <c r="E647" s="42"/>
      <c r="F647" s="42"/>
      <c r="K647" s="43"/>
      <c r="L647" s="41"/>
      <c r="O647" s="42"/>
      <c r="P647" s="42"/>
      <c r="Q647" s="50"/>
    </row>
    <row r="648" spans="5:17" x14ac:dyDescent="0.25">
      <c r="E648" s="42"/>
      <c r="F648" s="42"/>
      <c r="K648" s="43"/>
      <c r="L648" s="41"/>
      <c r="O648" s="42"/>
      <c r="P648" s="42"/>
      <c r="Q648" s="50"/>
    </row>
    <row r="649" spans="5:17" x14ac:dyDescent="0.25">
      <c r="E649" s="42"/>
      <c r="F649" s="42"/>
      <c r="K649" s="43"/>
      <c r="L649" s="41"/>
      <c r="O649" s="42"/>
      <c r="P649" s="42"/>
      <c r="Q649" s="50"/>
    </row>
    <row r="650" spans="5:17" x14ac:dyDescent="0.25">
      <c r="E650" s="42"/>
      <c r="F650" s="42"/>
      <c r="K650" s="43"/>
      <c r="L650" s="41"/>
      <c r="O650" s="42"/>
      <c r="P650" s="42"/>
      <c r="Q650" s="50"/>
    </row>
    <row r="651" spans="5:17" x14ac:dyDescent="0.25">
      <c r="E651" s="42"/>
      <c r="F651" s="42"/>
      <c r="K651" s="43"/>
      <c r="L651" s="41"/>
      <c r="O651" s="42"/>
      <c r="P651" s="42"/>
      <c r="Q651" s="50"/>
    </row>
    <row r="652" spans="5:17" x14ac:dyDescent="0.25">
      <c r="E652" s="42"/>
      <c r="F652" s="42"/>
      <c r="K652" s="43"/>
      <c r="L652" s="41"/>
      <c r="O652" s="42"/>
      <c r="P652" s="42"/>
      <c r="Q652" s="50"/>
    </row>
    <row r="653" spans="5:17" x14ac:dyDescent="0.25">
      <c r="E653" s="42"/>
      <c r="F653" s="42"/>
      <c r="K653" s="43"/>
      <c r="L653" s="41"/>
      <c r="O653" s="42"/>
      <c r="P653" s="42"/>
      <c r="Q653" s="50"/>
    </row>
    <row r="654" spans="5:17" x14ac:dyDescent="0.25">
      <c r="E654" s="42"/>
      <c r="F654" s="42"/>
      <c r="K654" s="43"/>
      <c r="L654" s="41"/>
      <c r="O654" s="42"/>
      <c r="P654" s="42"/>
      <c r="Q654" s="50"/>
    </row>
    <row r="655" spans="5:17" x14ac:dyDescent="0.25">
      <c r="E655" s="42"/>
      <c r="F655" s="42"/>
      <c r="K655" s="43"/>
      <c r="L655" s="41"/>
      <c r="O655" s="42"/>
      <c r="P655" s="42"/>
      <c r="Q655" s="50"/>
    </row>
    <row r="656" spans="5:17" x14ac:dyDescent="0.25">
      <c r="E656" s="42"/>
      <c r="F656" s="42"/>
      <c r="K656" s="43"/>
      <c r="L656" s="41"/>
      <c r="O656" s="42"/>
      <c r="P656" s="42"/>
      <c r="Q656" s="50"/>
    </row>
    <row r="657" spans="5:17" x14ac:dyDescent="0.25">
      <c r="E657" s="42"/>
      <c r="F657" s="42"/>
      <c r="K657" s="43"/>
      <c r="L657" s="41"/>
      <c r="O657" s="42"/>
      <c r="P657" s="42"/>
      <c r="Q657" s="50"/>
    </row>
    <row r="658" spans="5:17" x14ac:dyDescent="0.25">
      <c r="E658" s="42"/>
      <c r="F658" s="42"/>
      <c r="K658" s="43"/>
      <c r="L658" s="41"/>
      <c r="O658" s="42"/>
      <c r="P658" s="42"/>
      <c r="Q658" s="50"/>
    </row>
    <row r="659" spans="5:17" x14ac:dyDescent="0.25">
      <c r="E659" s="42"/>
      <c r="F659" s="42"/>
      <c r="K659" s="43"/>
      <c r="L659" s="41"/>
      <c r="O659" s="42"/>
      <c r="P659" s="42"/>
      <c r="Q659" s="50"/>
    </row>
    <row r="660" spans="5:17" x14ac:dyDescent="0.25">
      <c r="E660" s="42"/>
      <c r="F660" s="42"/>
      <c r="K660" s="43"/>
      <c r="L660" s="41"/>
      <c r="O660" s="42"/>
      <c r="P660" s="42"/>
      <c r="Q660" s="50"/>
    </row>
    <row r="661" spans="5:17" x14ac:dyDescent="0.25">
      <c r="E661" s="42"/>
      <c r="F661" s="42"/>
      <c r="K661" s="43"/>
      <c r="L661" s="41"/>
      <c r="O661" s="42"/>
      <c r="P661" s="42"/>
      <c r="Q661" s="50"/>
    </row>
    <row r="662" spans="5:17" x14ac:dyDescent="0.25">
      <c r="E662" s="42"/>
      <c r="F662" s="42"/>
      <c r="K662" s="43"/>
      <c r="L662" s="41"/>
      <c r="O662" s="42"/>
      <c r="P662" s="42"/>
      <c r="Q662" s="50"/>
    </row>
    <row r="663" spans="5:17" x14ac:dyDescent="0.25">
      <c r="E663" s="42"/>
      <c r="F663" s="42"/>
      <c r="K663" s="43"/>
      <c r="L663" s="41"/>
      <c r="O663" s="42"/>
      <c r="P663" s="42"/>
      <c r="Q663" s="50"/>
    </row>
    <row r="664" spans="5:17" x14ac:dyDescent="0.25">
      <c r="E664" s="42"/>
      <c r="F664" s="42"/>
      <c r="K664" s="43"/>
      <c r="L664" s="41"/>
      <c r="O664" s="42"/>
      <c r="P664" s="42"/>
      <c r="Q664" s="50"/>
    </row>
    <row r="665" spans="5:17" x14ac:dyDescent="0.25">
      <c r="E665" s="42"/>
      <c r="F665" s="42"/>
      <c r="K665" s="43"/>
      <c r="L665" s="41"/>
      <c r="O665" s="42"/>
      <c r="P665" s="42"/>
      <c r="Q665" s="50"/>
    </row>
    <row r="666" spans="5:17" x14ac:dyDescent="0.25">
      <c r="E666" s="42"/>
      <c r="F666" s="42"/>
      <c r="K666" s="43"/>
      <c r="L666" s="41"/>
      <c r="O666" s="42"/>
      <c r="P666" s="42"/>
      <c r="Q666" s="50"/>
    </row>
    <row r="667" spans="5:17" x14ac:dyDescent="0.25">
      <c r="E667" s="42"/>
      <c r="F667" s="42"/>
      <c r="K667" s="43"/>
      <c r="L667" s="41"/>
      <c r="O667" s="42"/>
      <c r="P667" s="42"/>
      <c r="Q667" s="50"/>
    </row>
    <row r="668" spans="5:17" x14ac:dyDescent="0.25">
      <c r="E668" s="42"/>
      <c r="F668" s="42"/>
      <c r="K668" s="43"/>
      <c r="L668" s="41"/>
      <c r="O668" s="42"/>
      <c r="P668" s="42"/>
      <c r="Q668" s="50"/>
    </row>
    <row r="669" spans="5:17" x14ac:dyDescent="0.25">
      <c r="E669" s="42"/>
      <c r="F669" s="42"/>
      <c r="K669" s="43"/>
      <c r="L669" s="41"/>
      <c r="O669" s="42"/>
      <c r="P669" s="42"/>
      <c r="Q669" s="50"/>
    </row>
    <row r="670" spans="5:17" x14ac:dyDescent="0.25">
      <c r="E670" s="42"/>
      <c r="F670" s="42"/>
      <c r="K670" s="43"/>
      <c r="L670" s="41"/>
      <c r="O670" s="42"/>
      <c r="P670" s="42"/>
      <c r="Q670" s="50"/>
    </row>
    <row r="671" spans="5:17" x14ac:dyDescent="0.25">
      <c r="E671" s="42"/>
      <c r="F671" s="42"/>
      <c r="K671" s="43"/>
      <c r="L671" s="41"/>
      <c r="O671" s="42"/>
      <c r="P671" s="42"/>
      <c r="Q671" s="50"/>
    </row>
    <row r="672" spans="5:17" x14ac:dyDescent="0.25">
      <c r="E672" s="42"/>
      <c r="F672" s="42"/>
      <c r="K672" s="43"/>
      <c r="L672" s="41"/>
      <c r="O672" s="42"/>
      <c r="P672" s="42"/>
      <c r="Q672" s="50"/>
    </row>
    <row r="673" spans="5:17" x14ac:dyDescent="0.25">
      <c r="E673" s="42"/>
      <c r="F673" s="42"/>
      <c r="K673" s="43"/>
      <c r="L673" s="41"/>
      <c r="O673" s="42"/>
      <c r="P673" s="42"/>
      <c r="Q673" s="50"/>
    </row>
    <row r="674" spans="5:17" x14ac:dyDescent="0.25">
      <c r="E674" s="42"/>
      <c r="F674" s="42"/>
      <c r="K674" s="43"/>
      <c r="L674" s="41"/>
      <c r="O674" s="42"/>
      <c r="P674" s="42"/>
      <c r="Q674" s="50"/>
    </row>
    <row r="675" spans="5:17" x14ac:dyDescent="0.25">
      <c r="E675" s="42"/>
      <c r="F675" s="42"/>
      <c r="K675" s="43"/>
      <c r="L675" s="41"/>
      <c r="O675" s="42"/>
      <c r="P675" s="42"/>
      <c r="Q675" s="50"/>
    </row>
    <row r="676" spans="5:17" x14ac:dyDescent="0.25">
      <c r="E676" s="42"/>
      <c r="F676" s="42"/>
      <c r="K676" s="43"/>
      <c r="L676" s="41"/>
      <c r="O676" s="42"/>
      <c r="P676" s="42"/>
      <c r="Q676" s="50"/>
    </row>
    <row r="677" spans="5:17" x14ac:dyDescent="0.25">
      <c r="E677" s="42"/>
      <c r="F677" s="42"/>
      <c r="K677" s="43"/>
      <c r="L677" s="41"/>
      <c r="O677" s="42"/>
      <c r="P677" s="42"/>
      <c r="Q677" s="50"/>
    </row>
    <row r="678" spans="5:17" x14ac:dyDescent="0.25">
      <c r="E678" s="42"/>
      <c r="F678" s="42"/>
      <c r="K678" s="43"/>
      <c r="L678" s="41"/>
      <c r="O678" s="42"/>
      <c r="P678" s="42"/>
      <c r="Q678" s="50"/>
    </row>
    <row r="679" spans="5:17" x14ac:dyDescent="0.25">
      <c r="E679" s="42"/>
      <c r="F679" s="42"/>
      <c r="K679" s="43"/>
      <c r="L679" s="41"/>
      <c r="O679" s="42"/>
      <c r="P679" s="42"/>
      <c r="Q679" s="50"/>
    </row>
    <row r="680" spans="5:17" x14ac:dyDescent="0.25">
      <c r="E680" s="42"/>
      <c r="F680" s="42"/>
      <c r="K680" s="43"/>
      <c r="L680" s="41"/>
      <c r="O680" s="42"/>
      <c r="P680" s="42"/>
      <c r="Q680" s="50"/>
    </row>
    <row r="681" spans="5:17" x14ac:dyDescent="0.25">
      <c r="E681" s="42"/>
      <c r="F681" s="42"/>
      <c r="K681" s="43"/>
      <c r="L681" s="41"/>
      <c r="O681" s="42"/>
      <c r="P681" s="42"/>
      <c r="Q681" s="50"/>
    </row>
    <row r="682" spans="5:17" x14ac:dyDescent="0.25">
      <c r="E682" s="42"/>
      <c r="F682" s="42"/>
      <c r="K682" s="43"/>
      <c r="L682" s="41"/>
      <c r="O682" s="42"/>
      <c r="P682" s="42"/>
      <c r="Q682" s="50"/>
    </row>
    <row r="683" spans="5:17" x14ac:dyDescent="0.25">
      <c r="E683" s="42"/>
      <c r="F683" s="42"/>
      <c r="K683" s="43"/>
      <c r="L683" s="41"/>
      <c r="O683" s="42"/>
      <c r="P683" s="42"/>
      <c r="Q683" s="50"/>
    </row>
    <row r="684" spans="5:17" x14ac:dyDescent="0.25">
      <c r="E684" s="42"/>
      <c r="F684" s="42"/>
      <c r="K684" s="43"/>
      <c r="L684" s="41"/>
      <c r="O684" s="42"/>
      <c r="P684" s="42"/>
      <c r="Q684" s="50"/>
    </row>
    <row r="685" spans="5:17" x14ac:dyDescent="0.25">
      <c r="E685" s="42"/>
      <c r="F685" s="42"/>
      <c r="K685" s="43"/>
      <c r="L685" s="41"/>
      <c r="O685" s="42"/>
      <c r="P685" s="42"/>
      <c r="Q685" s="50"/>
    </row>
    <row r="686" spans="5:17" x14ac:dyDescent="0.25">
      <c r="E686" s="42"/>
      <c r="F686" s="42"/>
      <c r="K686" s="43"/>
      <c r="L686" s="41"/>
      <c r="O686" s="42"/>
      <c r="P686" s="42"/>
      <c r="Q686" s="50"/>
    </row>
    <row r="687" spans="5:17" x14ac:dyDescent="0.25">
      <c r="E687" s="42"/>
      <c r="F687" s="42"/>
      <c r="K687" s="43"/>
      <c r="L687" s="41"/>
      <c r="O687" s="42"/>
      <c r="P687" s="42"/>
      <c r="Q687" s="50"/>
    </row>
    <row r="688" spans="5:17" x14ac:dyDescent="0.25">
      <c r="E688" s="42"/>
      <c r="F688" s="42"/>
      <c r="K688" s="43"/>
      <c r="L688" s="41"/>
      <c r="O688" s="42"/>
      <c r="P688" s="42"/>
      <c r="Q688" s="50"/>
    </row>
    <row r="689" spans="5:17" x14ac:dyDescent="0.25">
      <c r="E689" s="42"/>
      <c r="F689" s="42"/>
      <c r="K689" s="43"/>
      <c r="L689" s="41"/>
      <c r="O689" s="42"/>
      <c r="P689" s="42"/>
      <c r="Q689" s="50"/>
    </row>
    <row r="690" spans="5:17" x14ac:dyDescent="0.25">
      <c r="E690" s="42"/>
      <c r="F690" s="42"/>
      <c r="K690" s="43"/>
      <c r="L690" s="41"/>
      <c r="O690" s="42"/>
      <c r="P690" s="42"/>
      <c r="Q690" s="50"/>
    </row>
    <row r="691" spans="5:17" x14ac:dyDescent="0.25">
      <c r="E691" s="42"/>
      <c r="F691" s="42"/>
      <c r="K691" s="43"/>
      <c r="L691" s="41"/>
      <c r="O691" s="42"/>
      <c r="P691" s="42"/>
      <c r="Q691" s="50"/>
    </row>
    <row r="692" spans="5:17" x14ac:dyDescent="0.25">
      <c r="E692" s="42"/>
      <c r="F692" s="42"/>
      <c r="K692" s="43"/>
      <c r="L692" s="41"/>
      <c r="O692" s="42"/>
      <c r="P692" s="42"/>
      <c r="Q692" s="50"/>
    </row>
    <row r="693" spans="5:17" x14ac:dyDescent="0.25">
      <c r="E693" s="42"/>
      <c r="F693" s="42"/>
      <c r="K693" s="43"/>
      <c r="L693" s="41"/>
      <c r="O693" s="42"/>
      <c r="P693" s="42"/>
      <c r="Q693" s="50"/>
    </row>
    <row r="694" spans="5:17" x14ac:dyDescent="0.25">
      <c r="E694" s="42"/>
      <c r="F694" s="42"/>
      <c r="K694" s="43"/>
      <c r="L694" s="41"/>
      <c r="O694" s="42"/>
      <c r="P694" s="42"/>
      <c r="Q694" s="50"/>
    </row>
    <row r="695" spans="5:17" x14ac:dyDescent="0.25">
      <c r="E695" s="42"/>
      <c r="F695" s="42"/>
      <c r="K695" s="43"/>
      <c r="L695" s="41"/>
      <c r="O695" s="42"/>
      <c r="P695" s="42"/>
      <c r="Q695" s="50"/>
    </row>
    <row r="696" spans="5:17" x14ac:dyDescent="0.25">
      <c r="E696" s="42"/>
      <c r="F696" s="42"/>
      <c r="K696" s="43"/>
      <c r="L696" s="41"/>
      <c r="O696" s="42"/>
      <c r="P696" s="42"/>
      <c r="Q696" s="50"/>
    </row>
    <row r="697" spans="5:17" x14ac:dyDescent="0.25">
      <c r="E697" s="42"/>
      <c r="F697" s="42"/>
      <c r="K697" s="43"/>
      <c r="L697" s="41"/>
      <c r="O697" s="42"/>
      <c r="P697" s="42"/>
      <c r="Q697" s="50"/>
    </row>
    <row r="698" spans="5:17" x14ac:dyDescent="0.25">
      <c r="E698" s="42"/>
      <c r="F698" s="42"/>
      <c r="K698" s="43"/>
      <c r="L698" s="41"/>
      <c r="O698" s="42"/>
      <c r="P698" s="42"/>
      <c r="Q698" s="50"/>
    </row>
    <row r="699" spans="5:17" x14ac:dyDescent="0.25">
      <c r="E699" s="42"/>
      <c r="F699" s="42"/>
      <c r="K699" s="43"/>
      <c r="L699" s="41"/>
      <c r="O699" s="42"/>
      <c r="P699" s="42"/>
      <c r="Q699" s="50"/>
    </row>
    <row r="700" spans="5:17" x14ac:dyDescent="0.25">
      <c r="E700" s="42"/>
      <c r="F700" s="42"/>
      <c r="K700" s="43"/>
      <c r="L700" s="41"/>
      <c r="O700" s="42"/>
      <c r="P700" s="42"/>
      <c r="Q700" s="50"/>
    </row>
    <row r="701" spans="5:17" x14ac:dyDescent="0.25">
      <c r="E701" s="42"/>
      <c r="F701" s="42"/>
      <c r="K701" s="43"/>
      <c r="L701" s="41"/>
      <c r="O701" s="42"/>
      <c r="P701" s="42"/>
      <c r="Q701" s="50"/>
    </row>
    <row r="702" spans="5:17" x14ac:dyDescent="0.25">
      <c r="E702" s="42"/>
      <c r="F702" s="42"/>
      <c r="K702" s="43"/>
      <c r="L702" s="41"/>
      <c r="O702" s="42"/>
      <c r="P702" s="42"/>
      <c r="Q702" s="50"/>
    </row>
    <row r="703" spans="5:17" x14ac:dyDescent="0.25">
      <c r="E703" s="42"/>
      <c r="F703" s="42"/>
      <c r="K703" s="43"/>
      <c r="L703" s="41"/>
      <c r="O703" s="42"/>
      <c r="P703" s="42"/>
      <c r="Q703" s="50"/>
    </row>
    <row r="704" spans="5:17" x14ac:dyDescent="0.25">
      <c r="E704" s="42"/>
      <c r="F704" s="42"/>
      <c r="K704" s="43"/>
      <c r="L704" s="41"/>
      <c r="O704" s="42"/>
      <c r="P704" s="42"/>
      <c r="Q704" s="50"/>
    </row>
    <row r="705" spans="5:17" x14ac:dyDescent="0.25">
      <c r="E705" s="42"/>
      <c r="F705" s="42"/>
      <c r="K705" s="43"/>
      <c r="L705" s="41"/>
      <c r="O705" s="42"/>
      <c r="P705" s="42"/>
      <c r="Q705" s="50"/>
    </row>
    <row r="706" spans="5:17" x14ac:dyDescent="0.25">
      <c r="E706" s="42"/>
      <c r="F706" s="42"/>
      <c r="K706" s="43"/>
      <c r="L706" s="41"/>
      <c r="O706" s="42"/>
      <c r="P706" s="42"/>
      <c r="Q706" s="50"/>
    </row>
    <row r="707" spans="5:17" x14ac:dyDescent="0.25">
      <c r="E707" s="42"/>
      <c r="F707" s="42"/>
      <c r="K707" s="43"/>
      <c r="L707" s="41"/>
      <c r="O707" s="42"/>
      <c r="P707" s="42"/>
      <c r="Q707" s="50"/>
    </row>
    <row r="708" spans="5:17" x14ac:dyDescent="0.25">
      <c r="E708" s="42"/>
      <c r="F708" s="42"/>
      <c r="K708" s="43"/>
      <c r="L708" s="41"/>
      <c r="O708" s="42"/>
      <c r="P708" s="42"/>
      <c r="Q708" s="50"/>
    </row>
    <row r="709" spans="5:17" x14ac:dyDescent="0.25">
      <c r="E709" s="42"/>
      <c r="F709" s="42"/>
      <c r="K709" s="43"/>
      <c r="L709" s="41"/>
      <c r="O709" s="42"/>
      <c r="P709" s="42"/>
      <c r="Q709" s="50"/>
    </row>
    <row r="710" spans="5:17" x14ac:dyDescent="0.25">
      <c r="E710" s="42"/>
      <c r="F710" s="42"/>
      <c r="K710" s="43"/>
      <c r="L710" s="41"/>
      <c r="O710" s="42"/>
      <c r="P710" s="42"/>
      <c r="Q710" s="50"/>
    </row>
    <row r="711" spans="5:17" x14ac:dyDescent="0.25">
      <c r="E711" s="42"/>
      <c r="F711" s="42"/>
      <c r="K711" s="43"/>
      <c r="L711" s="41"/>
      <c r="O711" s="42"/>
      <c r="P711" s="42"/>
      <c r="Q711" s="50"/>
    </row>
    <row r="712" spans="5:17" x14ac:dyDescent="0.25">
      <c r="E712" s="42"/>
      <c r="F712" s="42"/>
      <c r="K712" s="43"/>
      <c r="L712" s="41"/>
      <c r="O712" s="42"/>
      <c r="P712" s="42"/>
      <c r="Q712" s="50"/>
    </row>
    <row r="713" spans="5:17" x14ac:dyDescent="0.25">
      <c r="E713" s="42"/>
      <c r="F713" s="42"/>
      <c r="K713" s="43"/>
      <c r="L713" s="41"/>
      <c r="O713" s="42"/>
      <c r="P713" s="42"/>
      <c r="Q713" s="50"/>
    </row>
    <row r="714" spans="5:17" x14ac:dyDescent="0.25">
      <c r="E714" s="42"/>
      <c r="F714" s="42"/>
      <c r="K714" s="43"/>
      <c r="L714" s="41"/>
      <c r="O714" s="42"/>
      <c r="P714" s="42"/>
      <c r="Q714" s="50"/>
    </row>
    <row r="715" spans="5:17" x14ac:dyDescent="0.25">
      <c r="E715" s="42"/>
      <c r="F715" s="42"/>
      <c r="K715" s="43"/>
      <c r="L715" s="41"/>
      <c r="O715" s="42"/>
      <c r="P715" s="42"/>
      <c r="Q715" s="50"/>
    </row>
    <row r="716" spans="5:17" x14ac:dyDescent="0.25">
      <c r="E716" s="42"/>
      <c r="F716" s="42"/>
      <c r="K716" s="43"/>
      <c r="L716" s="41"/>
      <c r="O716" s="42"/>
      <c r="P716" s="42"/>
      <c r="Q716" s="50"/>
    </row>
    <row r="717" spans="5:17" x14ac:dyDescent="0.25">
      <c r="E717" s="42"/>
      <c r="F717" s="42"/>
      <c r="K717" s="43"/>
      <c r="L717" s="41"/>
      <c r="O717" s="42"/>
      <c r="P717" s="42"/>
      <c r="Q717" s="50"/>
    </row>
    <row r="718" spans="5:17" x14ac:dyDescent="0.25">
      <c r="E718" s="42"/>
      <c r="F718" s="42"/>
      <c r="K718" s="43"/>
      <c r="L718" s="41"/>
      <c r="O718" s="42"/>
      <c r="P718" s="42"/>
      <c r="Q718" s="50"/>
    </row>
    <row r="719" spans="5:17" x14ac:dyDescent="0.25">
      <c r="E719" s="42"/>
      <c r="F719" s="42"/>
      <c r="K719" s="43"/>
      <c r="L719" s="41"/>
      <c r="O719" s="42"/>
      <c r="P719" s="42"/>
      <c r="Q719" s="50"/>
    </row>
    <row r="720" spans="5:17" x14ac:dyDescent="0.25">
      <c r="E720" s="42"/>
      <c r="F720" s="42"/>
      <c r="K720" s="43"/>
      <c r="L720" s="41"/>
      <c r="O720" s="42"/>
      <c r="P720" s="42"/>
      <c r="Q720" s="50"/>
    </row>
    <row r="721" spans="5:17" x14ac:dyDescent="0.25">
      <c r="E721" s="42"/>
      <c r="F721" s="42"/>
      <c r="K721" s="43"/>
      <c r="L721" s="41"/>
      <c r="O721" s="42"/>
      <c r="P721" s="42"/>
      <c r="Q721" s="50"/>
    </row>
    <row r="722" spans="5:17" x14ac:dyDescent="0.25">
      <c r="E722" s="42"/>
      <c r="F722" s="42"/>
      <c r="K722" s="43"/>
      <c r="L722" s="41"/>
      <c r="O722" s="42"/>
      <c r="P722" s="42"/>
      <c r="Q722" s="50"/>
    </row>
    <row r="723" spans="5:17" x14ac:dyDescent="0.25">
      <c r="E723" s="42"/>
      <c r="F723" s="42"/>
      <c r="K723" s="43"/>
      <c r="L723" s="41"/>
      <c r="O723" s="42"/>
      <c r="P723" s="42"/>
      <c r="Q723" s="50"/>
    </row>
    <row r="724" spans="5:17" x14ac:dyDescent="0.25">
      <c r="E724" s="42"/>
      <c r="F724" s="42"/>
      <c r="K724" s="43"/>
      <c r="L724" s="41"/>
      <c r="O724" s="42"/>
      <c r="P724" s="42"/>
      <c r="Q724" s="50"/>
    </row>
    <row r="725" spans="5:17" x14ac:dyDescent="0.25">
      <c r="E725" s="42"/>
      <c r="F725" s="42"/>
      <c r="K725" s="43"/>
      <c r="L725" s="41"/>
      <c r="O725" s="42"/>
      <c r="P725" s="42"/>
      <c r="Q725" s="50"/>
    </row>
    <row r="726" spans="5:17" x14ac:dyDescent="0.25">
      <c r="E726" s="42"/>
      <c r="F726" s="42"/>
      <c r="K726" s="43"/>
      <c r="L726" s="41"/>
      <c r="O726" s="42"/>
      <c r="P726" s="42"/>
      <c r="Q726" s="50"/>
    </row>
    <row r="727" spans="5:17" x14ac:dyDescent="0.25">
      <c r="E727" s="42"/>
      <c r="F727" s="42"/>
      <c r="K727" s="43"/>
      <c r="L727" s="41"/>
      <c r="O727" s="42"/>
      <c r="P727" s="42"/>
      <c r="Q727" s="50"/>
    </row>
    <row r="728" spans="5:17" x14ac:dyDescent="0.25">
      <c r="E728" s="42"/>
      <c r="F728" s="42"/>
      <c r="K728" s="43"/>
      <c r="L728" s="41"/>
      <c r="O728" s="42"/>
      <c r="P728" s="42"/>
      <c r="Q728" s="50"/>
    </row>
    <row r="729" spans="5:17" x14ac:dyDescent="0.25">
      <c r="E729" s="42"/>
      <c r="F729" s="42"/>
      <c r="K729" s="43"/>
      <c r="L729" s="41"/>
      <c r="O729" s="42"/>
      <c r="P729" s="42"/>
      <c r="Q729" s="50"/>
    </row>
    <row r="730" spans="5:17" x14ac:dyDescent="0.25">
      <c r="E730" s="42"/>
      <c r="F730" s="42"/>
      <c r="K730" s="43"/>
      <c r="L730" s="41"/>
      <c r="O730" s="42"/>
      <c r="P730" s="42"/>
      <c r="Q730" s="50"/>
    </row>
    <row r="731" spans="5:17" x14ac:dyDescent="0.25">
      <c r="E731" s="42"/>
      <c r="F731" s="42"/>
      <c r="K731" s="43"/>
      <c r="L731" s="41"/>
      <c r="O731" s="42"/>
      <c r="P731" s="42"/>
      <c r="Q731" s="50"/>
    </row>
    <row r="732" spans="5:17" x14ac:dyDescent="0.25">
      <c r="E732" s="42"/>
      <c r="F732" s="42"/>
      <c r="K732" s="43"/>
      <c r="L732" s="41"/>
      <c r="O732" s="42"/>
      <c r="P732" s="42"/>
      <c r="Q732" s="50"/>
    </row>
    <row r="733" spans="5:17" x14ac:dyDescent="0.25">
      <c r="E733" s="42"/>
      <c r="F733" s="42"/>
      <c r="K733" s="43"/>
      <c r="L733" s="41"/>
      <c r="O733" s="42"/>
      <c r="P733" s="42"/>
      <c r="Q733" s="50"/>
    </row>
    <row r="734" spans="5:17" x14ac:dyDescent="0.25">
      <c r="E734" s="42"/>
      <c r="F734" s="42"/>
      <c r="K734" s="43"/>
      <c r="L734" s="41"/>
      <c r="O734" s="42"/>
      <c r="P734" s="42"/>
      <c r="Q734" s="50"/>
    </row>
    <row r="735" spans="5:17" x14ac:dyDescent="0.25">
      <c r="E735" s="42"/>
      <c r="F735" s="42"/>
      <c r="K735" s="43"/>
      <c r="L735" s="41"/>
      <c r="O735" s="42"/>
      <c r="P735" s="42"/>
      <c r="Q735" s="50"/>
    </row>
    <row r="736" spans="5:17" x14ac:dyDescent="0.25">
      <c r="E736" s="42"/>
      <c r="F736" s="42"/>
      <c r="K736" s="43"/>
      <c r="L736" s="41"/>
      <c r="O736" s="42"/>
      <c r="P736" s="42"/>
      <c r="Q736" s="50"/>
    </row>
    <row r="737" spans="5:17" x14ac:dyDescent="0.25">
      <c r="E737" s="42"/>
      <c r="F737" s="42"/>
      <c r="K737" s="43"/>
      <c r="L737" s="41"/>
      <c r="O737" s="42"/>
      <c r="P737" s="42"/>
      <c r="Q737" s="50"/>
    </row>
    <row r="738" spans="5:17" x14ac:dyDescent="0.25">
      <c r="E738" s="42"/>
      <c r="F738" s="42"/>
      <c r="K738" s="43"/>
      <c r="L738" s="41"/>
      <c r="O738" s="42"/>
      <c r="P738" s="42"/>
      <c r="Q738" s="50"/>
    </row>
    <row r="739" spans="5:17" x14ac:dyDescent="0.25">
      <c r="E739" s="42"/>
      <c r="F739" s="42"/>
      <c r="K739" s="43"/>
      <c r="L739" s="41"/>
      <c r="O739" s="42"/>
      <c r="P739" s="42"/>
      <c r="Q739" s="50"/>
    </row>
    <row r="740" spans="5:17" x14ac:dyDescent="0.25">
      <c r="E740" s="42"/>
      <c r="F740" s="42"/>
      <c r="K740" s="43"/>
      <c r="L740" s="41"/>
      <c r="O740" s="42"/>
      <c r="P740" s="42"/>
      <c r="Q740" s="50"/>
    </row>
    <row r="741" spans="5:17" x14ac:dyDescent="0.25">
      <c r="E741" s="42"/>
      <c r="F741" s="42"/>
      <c r="K741" s="43"/>
      <c r="L741" s="41"/>
      <c r="O741" s="42"/>
      <c r="P741" s="42"/>
      <c r="Q741" s="50"/>
    </row>
    <row r="742" spans="5:17" x14ac:dyDescent="0.25">
      <c r="E742" s="42"/>
      <c r="F742" s="42"/>
      <c r="K742" s="43"/>
      <c r="L742" s="41"/>
      <c r="O742" s="42"/>
      <c r="P742" s="42"/>
      <c r="Q742" s="50"/>
    </row>
    <row r="743" spans="5:17" x14ac:dyDescent="0.25">
      <c r="E743" s="42"/>
      <c r="F743" s="42"/>
      <c r="K743" s="43"/>
      <c r="L743" s="41"/>
      <c r="O743" s="42"/>
      <c r="P743" s="42"/>
      <c r="Q743" s="50"/>
    </row>
    <row r="744" spans="5:17" x14ac:dyDescent="0.25">
      <c r="E744" s="42"/>
      <c r="F744" s="42"/>
      <c r="K744" s="43"/>
      <c r="L744" s="41"/>
      <c r="O744" s="42"/>
      <c r="P744" s="42"/>
      <c r="Q744" s="50"/>
    </row>
    <row r="745" spans="5:17" x14ac:dyDescent="0.25">
      <c r="E745" s="42"/>
      <c r="F745" s="42"/>
      <c r="K745" s="43"/>
      <c r="L745" s="41"/>
      <c r="O745" s="42"/>
      <c r="P745" s="42"/>
      <c r="Q745" s="50"/>
    </row>
    <row r="746" spans="5:17" x14ac:dyDescent="0.25">
      <c r="E746" s="42"/>
      <c r="F746" s="42"/>
      <c r="K746" s="43"/>
      <c r="L746" s="41"/>
      <c r="O746" s="42"/>
      <c r="P746" s="42"/>
      <c r="Q746" s="50"/>
    </row>
    <row r="747" spans="5:17" x14ac:dyDescent="0.25">
      <c r="E747" s="42"/>
      <c r="F747" s="42"/>
      <c r="K747" s="43"/>
      <c r="L747" s="41"/>
      <c r="O747" s="42"/>
      <c r="P747" s="42"/>
      <c r="Q747" s="50"/>
    </row>
    <row r="748" spans="5:17" x14ac:dyDescent="0.25">
      <c r="E748" s="42"/>
      <c r="F748" s="42"/>
      <c r="K748" s="43"/>
      <c r="L748" s="41"/>
      <c r="O748" s="42"/>
      <c r="P748" s="42"/>
      <c r="Q748" s="50"/>
    </row>
    <row r="749" spans="5:17" x14ac:dyDescent="0.25">
      <c r="E749" s="42"/>
      <c r="F749" s="42"/>
      <c r="K749" s="43"/>
      <c r="L749" s="41"/>
      <c r="O749" s="42"/>
      <c r="P749" s="42"/>
      <c r="Q749" s="50"/>
    </row>
    <row r="750" spans="5:17" x14ac:dyDescent="0.25">
      <c r="E750" s="42"/>
      <c r="F750" s="42"/>
      <c r="K750" s="43"/>
      <c r="L750" s="41"/>
      <c r="O750" s="42"/>
      <c r="P750" s="42"/>
      <c r="Q750" s="50"/>
    </row>
    <row r="751" spans="5:17" x14ac:dyDescent="0.25">
      <c r="E751" s="42"/>
      <c r="F751" s="42"/>
      <c r="K751" s="43"/>
      <c r="L751" s="41"/>
      <c r="O751" s="42"/>
      <c r="P751" s="42"/>
      <c r="Q751" s="50"/>
    </row>
    <row r="752" spans="5:17" x14ac:dyDescent="0.25">
      <c r="E752" s="42"/>
      <c r="F752" s="42"/>
      <c r="K752" s="43"/>
      <c r="L752" s="41"/>
      <c r="O752" s="42"/>
      <c r="P752" s="42"/>
      <c r="Q752" s="50"/>
    </row>
    <row r="753" spans="5:17" x14ac:dyDescent="0.25">
      <c r="E753" s="42"/>
      <c r="F753" s="42"/>
      <c r="K753" s="43"/>
      <c r="L753" s="41"/>
      <c r="O753" s="42"/>
      <c r="P753" s="42"/>
      <c r="Q753" s="50"/>
    </row>
    <row r="754" spans="5:17" x14ac:dyDescent="0.25">
      <c r="E754" s="42"/>
      <c r="F754" s="42"/>
      <c r="K754" s="43"/>
      <c r="L754" s="41"/>
      <c r="O754" s="42"/>
      <c r="P754" s="42"/>
      <c r="Q754" s="50"/>
    </row>
    <row r="755" spans="5:17" x14ac:dyDescent="0.25">
      <c r="E755" s="42"/>
      <c r="F755" s="42"/>
      <c r="K755" s="43"/>
      <c r="L755" s="41"/>
      <c r="O755" s="42"/>
      <c r="P755" s="42"/>
      <c r="Q755" s="50"/>
    </row>
    <row r="756" spans="5:17" x14ac:dyDescent="0.25">
      <c r="E756" s="42"/>
      <c r="F756" s="42"/>
      <c r="K756" s="43"/>
      <c r="L756" s="41"/>
      <c r="O756" s="42"/>
      <c r="P756" s="42"/>
      <c r="Q756" s="50"/>
    </row>
    <row r="757" spans="5:17" x14ac:dyDescent="0.25">
      <c r="E757" s="42"/>
      <c r="F757" s="42"/>
      <c r="K757" s="43"/>
      <c r="L757" s="41"/>
      <c r="O757" s="42"/>
      <c r="P757" s="42"/>
      <c r="Q757" s="50"/>
    </row>
    <row r="758" spans="5:17" x14ac:dyDescent="0.25">
      <c r="E758" s="42"/>
      <c r="F758" s="42"/>
      <c r="K758" s="43"/>
      <c r="L758" s="41"/>
      <c r="O758" s="42"/>
      <c r="P758" s="42"/>
      <c r="Q758" s="50"/>
    </row>
    <row r="759" spans="5:17" x14ac:dyDescent="0.25">
      <c r="E759" s="42"/>
      <c r="F759" s="42"/>
      <c r="K759" s="43"/>
      <c r="L759" s="41"/>
      <c r="O759" s="42"/>
      <c r="P759" s="42"/>
      <c r="Q759" s="50"/>
    </row>
    <row r="760" spans="5:17" x14ac:dyDescent="0.25">
      <c r="E760" s="42"/>
      <c r="F760" s="42"/>
      <c r="K760" s="43"/>
      <c r="L760" s="41"/>
      <c r="O760" s="42"/>
      <c r="P760" s="42"/>
      <c r="Q760" s="50"/>
    </row>
    <row r="761" spans="5:17" x14ac:dyDescent="0.25">
      <c r="E761" s="42"/>
      <c r="F761" s="42"/>
      <c r="K761" s="43"/>
      <c r="L761" s="41"/>
      <c r="O761" s="42"/>
      <c r="P761" s="42"/>
      <c r="Q761" s="50"/>
    </row>
    <row r="762" spans="5:17" x14ac:dyDescent="0.25">
      <c r="E762" s="42"/>
      <c r="F762" s="42"/>
      <c r="K762" s="43"/>
      <c r="L762" s="41"/>
      <c r="O762" s="42"/>
      <c r="P762" s="42"/>
      <c r="Q762" s="50"/>
    </row>
    <row r="763" spans="5:17" x14ac:dyDescent="0.25">
      <c r="E763" s="42"/>
      <c r="F763" s="42"/>
      <c r="K763" s="43"/>
      <c r="L763" s="41"/>
      <c r="O763" s="42"/>
      <c r="P763" s="42"/>
      <c r="Q763" s="50"/>
    </row>
    <row r="764" spans="5:17" x14ac:dyDescent="0.25">
      <c r="E764" s="42"/>
      <c r="F764" s="42"/>
      <c r="K764" s="43"/>
      <c r="L764" s="41"/>
      <c r="O764" s="42"/>
      <c r="P764" s="42"/>
      <c r="Q764" s="50"/>
    </row>
    <row r="765" spans="5:17" x14ac:dyDescent="0.25">
      <c r="E765" s="42"/>
      <c r="F765" s="42"/>
      <c r="K765" s="43"/>
      <c r="L765" s="41"/>
      <c r="O765" s="42"/>
      <c r="P765" s="42"/>
      <c r="Q765" s="50"/>
    </row>
    <row r="766" spans="5:17" x14ac:dyDescent="0.25">
      <c r="E766" s="42"/>
      <c r="F766" s="42"/>
      <c r="K766" s="43"/>
      <c r="L766" s="41"/>
      <c r="O766" s="42"/>
      <c r="P766" s="42"/>
      <c r="Q766" s="50"/>
    </row>
    <row r="767" spans="5:17" x14ac:dyDescent="0.25">
      <c r="E767" s="42"/>
      <c r="F767" s="42"/>
      <c r="K767" s="43"/>
      <c r="L767" s="41"/>
      <c r="O767" s="42"/>
      <c r="P767" s="42"/>
      <c r="Q767" s="50"/>
    </row>
    <row r="768" spans="5:17" x14ac:dyDescent="0.25">
      <c r="E768" s="42"/>
      <c r="F768" s="42"/>
      <c r="K768" s="43"/>
      <c r="L768" s="41"/>
      <c r="O768" s="42"/>
      <c r="P768" s="42"/>
      <c r="Q768" s="50"/>
    </row>
    <row r="769" spans="5:17" x14ac:dyDescent="0.25">
      <c r="E769" s="42"/>
      <c r="F769" s="42"/>
      <c r="K769" s="43"/>
      <c r="L769" s="41"/>
      <c r="O769" s="42"/>
      <c r="P769" s="42"/>
      <c r="Q769" s="50"/>
    </row>
    <row r="770" spans="5:17" x14ac:dyDescent="0.25">
      <c r="E770" s="42"/>
      <c r="F770" s="42"/>
      <c r="K770" s="43"/>
      <c r="L770" s="41"/>
      <c r="O770" s="42"/>
      <c r="P770" s="42"/>
      <c r="Q770" s="50"/>
    </row>
    <row r="771" spans="5:17" x14ac:dyDescent="0.25">
      <c r="E771" s="42"/>
      <c r="F771" s="42"/>
      <c r="K771" s="43"/>
      <c r="L771" s="41"/>
      <c r="O771" s="42"/>
      <c r="P771" s="42"/>
      <c r="Q771" s="50"/>
    </row>
    <row r="772" spans="5:17" x14ac:dyDescent="0.25">
      <c r="E772" s="42"/>
      <c r="F772" s="42"/>
      <c r="K772" s="43"/>
      <c r="L772" s="41"/>
      <c r="O772" s="42"/>
      <c r="P772" s="42"/>
      <c r="Q772" s="50"/>
    </row>
    <row r="773" spans="5:17" x14ac:dyDescent="0.25">
      <c r="E773" s="42"/>
      <c r="F773" s="42"/>
      <c r="K773" s="43"/>
      <c r="L773" s="41"/>
      <c r="O773" s="42"/>
      <c r="P773" s="42"/>
      <c r="Q773" s="50"/>
    </row>
    <row r="774" spans="5:17" x14ac:dyDescent="0.25">
      <c r="E774" s="42"/>
      <c r="F774" s="42"/>
      <c r="K774" s="43"/>
      <c r="L774" s="41"/>
      <c r="O774" s="42"/>
      <c r="P774" s="42"/>
      <c r="Q774" s="50"/>
    </row>
    <row r="775" spans="5:17" x14ac:dyDescent="0.25">
      <c r="E775" s="42"/>
      <c r="F775" s="42"/>
      <c r="K775" s="43"/>
      <c r="L775" s="41"/>
      <c r="O775" s="42"/>
      <c r="P775" s="42"/>
      <c r="Q775" s="50"/>
    </row>
    <row r="776" spans="5:17" x14ac:dyDescent="0.25">
      <c r="E776" s="42"/>
      <c r="F776" s="42"/>
      <c r="K776" s="43"/>
      <c r="L776" s="41"/>
      <c r="O776" s="42"/>
      <c r="P776" s="42"/>
      <c r="Q776" s="50"/>
    </row>
    <row r="777" spans="5:17" x14ac:dyDescent="0.25">
      <c r="E777" s="42"/>
      <c r="F777" s="42"/>
      <c r="K777" s="43"/>
      <c r="L777" s="41"/>
      <c r="O777" s="42"/>
      <c r="P777" s="42"/>
      <c r="Q777" s="50"/>
    </row>
    <row r="778" spans="5:17" x14ac:dyDescent="0.25">
      <c r="E778" s="42"/>
      <c r="F778" s="42"/>
      <c r="K778" s="43"/>
      <c r="L778" s="41"/>
      <c r="O778" s="42"/>
      <c r="P778" s="42"/>
      <c r="Q778" s="50"/>
    </row>
    <row r="779" spans="5:17" x14ac:dyDescent="0.25">
      <c r="E779" s="42"/>
      <c r="F779" s="42"/>
      <c r="K779" s="43"/>
      <c r="L779" s="41"/>
      <c r="O779" s="42"/>
      <c r="P779" s="42"/>
      <c r="Q779" s="50"/>
    </row>
    <row r="780" spans="5:17" x14ac:dyDescent="0.25">
      <c r="E780" s="42"/>
      <c r="F780" s="42"/>
      <c r="K780" s="43"/>
      <c r="L780" s="41"/>
      <c r="O780" s="42"/>
      <c r="P780" s="42"/>
      <c r="Q780" s="50"/>
    </row>
    <row r="781" spans="5:17" x14ac:dyDescent="0.25">
      <c r="E781" s="42"/>
      <c r="F781" s="42"/>
      <c r="K781" s="43"/>
      <c r="L781" s="41"/>
      <c r="O781" s="42"/>
      <c r="P781" s="42"/>
      <c r="Q781" s="50"/>
    </row>
    <row r="782" spans="5:17" x14ac:dyDescent="0.25">
      <c r="E782" s="42"/>
      <c r="F782" s="42"/>
      <c r="K782" s="43"/>
      <c r="L782" s="41"/>
      <c r="O782" s="42"/>
      <c r="P782" s="42"/>
      <c r="Q782" s="50"/>
    </row>
    <row r="783" spans="5:17" x14ac:dyDescent="0.25">
      <c r="E783" s="42"/>
      <c r="F783" s="42"/>
      <c r="K783" s="43"/>
      <c r="L783" s="41"/>
      <c r="O783" s="42"/>
      <c r="P783" s="42"/>
      <c r="Q783" s="50"/>
    </row>
    <row r="784" spans="5:17" x14ac:dyDescent="0.25">
      <c r="E784" s="42"/>
      <c r="F784" s="42"/>
      <c r="K784" s="43"/>
      <c r="L784" s="41"/>
      <c r="O784" s="42"/>
      <c r="P784" s="42"/>
      <c r="Q784" s="50"/>
    </row>
    <row r="785" spans="5:17" x14ac:dyDescent="0.25">
      <c r="E785" s="42"/>
      <c r="F785" s="42"/>
      <c r="K785" s="43"/>
      <c r="L785" s="41"/>
      <c r="O785" s="42"/>
      <c r="P785" s="42"/>
      <c r="Q785" s="50"/>
    </row>
    <row r="786" spans="5:17" x14ac:dyDescent="0.25">
      <c r="E786" s="42"/>
      <c r="F786" s="42"/>
      <c r="K786" s="43"/>
      <c r="L786" s="41"/>
      <c r="O786" s="42"/>
      <c r="P786" s="42"/>
      <c r="Q786" s="50"/>
    </row>
    <row r="787" spans="5:17" x14ac:dyDescent="0.25">
      <c r="E787" s="42"/>
      <c r="F787" s="42"/>
      <c r="K787" s="43"/>
      <c r="L787" s="41"/>
      <c r="O787" s="42"/>
      <c r="P787" s="42"/>
      <c r="Q787" s="50"/>
    </row>
    <row r="788" spans="5:17" x14ac:dyDescent="0.25">
      <c r="E788" s="42"/>
      <c r="F788" s="42"/>
      <c r="K788" s="43"/>
      <c r="L788" s="41"/>
      <c r="O788" s="42"/>
      <c r="P788" s="42"/>
      <c r="Q788" s="50"/>
    </row>
    <row r="789" spans="5:17" x14ac:dyDescent="0.25">
      <c r="E789" s="42"/>
      <c r="F789" s="42"/>
      <c r="K789" s="43"/>
      <c r="L789" s="41"/>
      <c r="O789" s="42"/>
      <c r="P789" s="42"/>
      <c r="Q789" s="50"/>
    </row>
    <row r="790" spans="5:17" x14ac:dyDescent="0.25">
      <c r="E790" s="42"/>
      <c r="F790" s="42"/>
      <c r="K790" s="43"/>
      <c r="L790" s="41"/>
      <c r="O790" s="42"/>
      <c r="P790" s="42"/>
      <c r="Q790" s="50"/>
    </row>
    <row r="791" spans="5:17" x14ac:dyDescent="0.25">
      <c r="E791" s="42"/>
      <c r="F791" s="42"/>
      <c r="K791" s="43"/>
      <c r="L791" s="41"/>
      <c r="O791" s="42"/>
      <c r="P791" s="42"/>
      <c r="Q791" s="50"/>
    </row>
    <row r="792" spans="5:17" x14ac:dyDescent="0.25">
      <c r="E792" s="42"/>
      <c r="F792" s="42"/>
      <c r="K792" s="43"/>
      <c r="L792" s="41"/>
      <c r="O792" s="42"/>
      <c r="P792" s="42"/>
      <c r="Q792" s="50"/>
    </row>
    <row r="793" spans="5:17" x14ac:dyDescent="0.25">
      <c r="E793" s="42"/>
      <c r="F793" s="42"/>
      <c r="K793" s="43"/>
      <c r="L793" s="41"/>
      <c r="O793" s="42"/>
      <c r="P793" s="42"/>
      <c r="Q793" s="50"/>
    </row>
    <row r="794" spans="5:17" x14ac:dyDescent="0.25">
      <c r="E794" s="42"/>
      <c r="F794" s="42"/>
      <c r="K794" s="43"/>
      <c r="L794" s="41"/>
      <c r="O794" s="42"/>
      <c r="P794" s="42"/>
      <c r="Q794" s="50"/>
    </row>
    <row r="795" spans="5:17" x14ac:dyDescent="0.25">
      <c r="E795" s="42"/>
      <c r="F795" s="42"/>
      <c r="K795" s="43"/>
      <c r="L795" s="41"/>
      <c r="O795" s="42"/>
      <c r="P795" s="42"/>
      <c r="Q795" s="50"/>
    </row>
    <row r="796" spans="5:17" x14ac:dyDescent="0.25">
      <c r="E796" s="42"/>
      <c r="F796" s="42"/>
      <c r="K796" s="43"/>
      <c r="L796" s="41"/>
      <c r="O796" s="42"/>
      <c r="P796" s="42"/>
      <c r="Q796" s="50"/>
    </row>
    <row r="797" spans="5:17" x14ac:dyDescent="0.25">
      <c r="E797" s="42"/>
      <c r="F797" s="42"/>
      <c r="K797" s="43"/>
      <c r="L797" s="41"/>
      <c r="O797" s="42"/>
      <c r="P797" s="42"/>
      <c r="Q797" s="50"/>
    </row>
    <row r="798" spans="5:17" x14ac:dyDescent="0.25">
      <c r="E798" s="42"/>
      <c r="F798" s="42"/>
      <c r="K798" s="43"/>
      <c r="L798" s="41"/>
      <c r="O798" s="42"/>
      <c r="P798" s="42"/>
      <c r="Q798" s="50"/>
    </row>
    <row r="799" spans="5:17" x14ac:dyDescent="0.25">
      <c r="E799" s="42"/>
      <c r="F799" s="42"/>
      <c r="K799" s="43"/>
      <c r="L799" s="41"/>
      <c r="O799" s="42"/>
      <c r="P799" s="42"/>
      <c r="Q799" s="50"/>
    </row>
    <row r="800" spans="5:17" x14ac:dyDescent="0.25">
      <c r="E800" s="42"/>
      <c r="F800" s="42"/>
      <c r="K800" s="43"/>
      <c r="L800" s="41"/>
      <c r="O800" s="42"/>
      <c r="P800" s="42"/>
      <c r="Q800" s="50"/>
    </row>
    <row r="801" spans="5:17" x14ac:dyDescent="0.25">
      <c r="E801" s="42"/>
      <c r="F801" s="42"/>
      <c r="K801" s="43"/>
      <c r="L801" s="41"/>
      <c r="O801" s="42"/>
      <c r="P801" s="42"/>
      <c r="Q801" s="50"/>
    </row>
    <row r="802" spans="5:17" x14ac:dyDescent="0.25">
      <c r="E802" s="42"/>
      <c r="F802" s="42"/>
      <c r="K802" s="43"/>
      <c r="L802" s="41"/>
      <c r="O802" s="42"/>
      <c r="P802" s="42"/>
      <c r="Q802" s="50"/>
    </row>
    <row r="803" spans="5:17" x14ac:dyDescent="0.25">
      <c r="E803" s="42"/>
      <c r="F803" s="42"/>
      <c r="K803" s="43"/>
      <c r="L803" s="41"/>
      <c r="O803" s="42"/>
      <c r="P803" s="42"/>
      <c r="Q803" s="50"/>
    </row>
    <row r="804" spans="5:17" x14ac:dyDescent="0.25">
      <c r="E804" s="42"/>
      <c r="F804" s="42"/>
      <c r="K804" s="43"/>
      <c r="L804" s="41"/>
      <c r="O804" s="42"/>
      <c r="P804" s="42"/>
      <c r="Q804" s="50"/>
    </row>
    <row r="805" spans="5:17" x14ac:dyDescent="0.25">
      <c r="E805" s="42"/>
      <c r="F805" s="42"/>
      <c r="K805" s="43"/>
      <c r="L805" s="41"/>
      <c r="O805" s="42"/>
      <c r="P805" s="42"/>
      <c r="Q805" s="50"/>
    </row>
    <row r="806" spans="5:17" x14ac:dyDescent="0.25">
      <c r="E806" s="42"/>
      <c r="F806" s="42"/>
      <c r="K806" s="43"/>
      <c r="L806" s="41"/>
      <c r="O806" s="42"/>
      <c r="P806" s="42"/>
      <c r="Q806" s="50"/>
    </row>
    <row r="807" spans="5:17" x14ac:dyDescent="0.25">
      <c r="E807" s="42"/>
      <c r="F807" s="42"/>
      <c r="K807" s="43"/>
      <c r="L807" s="41"/>
      <c r="O807" s="42"/>
      <c r="P807" s="42"/>
      <c r="Q807" s="50"/>
    </row>
    <row r="808" spans="5:17" x14ac:dyDescent="0.25">
      <c r="E808" s="42"/>
      <c r="F808" s="42"/>
      <c r="K808" s="43"/>
      <c r="L808" s="41"/>
      <c r="O808" s="42"/>
      <c r="P808" s="42"/>
      <c r="Q808" s="50"/>
    </row>
    <row r="809" spans="5:17" x14ac:dyDescent="0.25">
      <c r="E809" s="42"/>
      <c r="F809" s="42"/>
      <c r="K809" s="43"/>
      <c r="L809" s="41"/>
      <c r="O809" s="42"/>
      <c r="P809" s="42"/>
      <c r="Q809" s="50"/>
    </row>
    <row r="810" spans="5:17" x14ac:dyDescent="0.25">
      <c r="E810" s="42"/>
      <c r="F810" s="42"/>
      <c r="K810" s="43"/>
      <c r="L810" s="41"/>
      <c r="O810" s="42"/>
      <c r="P810" s="42"/>
      <c r="Q810" s="50"/>
    </row>
    <row r="811" spans="5:17" x14ac:dyDescent="0.25">
      <c r="E811" s="42"/>
      <c r="F811" s="42"/>
      <c r="K811" s="43"/>
      <c r="L811" s="41"/>
      <c r="O811" s="42"/>
      <c r="P811" s="42"/>
      <c r="Q811" s="50"/>
    </row>
    <row r="812" spans="5:17" x14ac:dyDescent="0.25">
      <c r="E812" s="42"/>
      <c r="F812" s="42"/>
      <c r="K812" s="43"/>
      <c r="L812" s="41"/>
      <c r="O812" s="42"/>
      <c r="P812" s="42"/>
      <c r="Q812" s="50"/>
    </row>
    <row r="813" spans="5:17" x14ac:dyDescent="0.25">
      <c r="E813" s="42"/>
      <c r="F813" s="42"/>
      <c r="K813" s="43"/>
      <c r="L813" s="41"/>
      <c r="O813" s="42"/>
      <c r="P813" s="42"/>
      <c r="Q813" s="50"/>
    </row>
    <row r="814" spans="5:17" x14ac:dyDescent="0.25">
      <c r="E814" s="42"/>
      <c r="F814" s="42"/>
      <c r="K814" s="43"/>
      <c r="L814" s="41"/>
      <c r="O814" s="42"/>
      <c r="P814" s="42"/>
      <c r="Q814" s="50"/>
    </row>
    <row r="815" spans="5:17" x14ac:dyDescent="0.25">
      <c r="E815" s="42"/>
      <c r="F815" s="42"/>
      <c r="K815" s="43"/>
      <c r="L815" s="41"/>
      <c r="O815" s="42"/>
      <c r="P815" s="42"/>
      <c r="Q815" s="50"/>
    </row>
    <row r="816" spans="5:17" x14ac:dyDescent="0.25">
      <c r="E816" s="42"/>
      <c r="F816" s="42"/>
      <c r="K816" s="43"/>
      <c r="L816" s="41"/>
      <c r="O816" s="42"/>
      <c r="P816" s="42"/>
      <c r="Q816" s="50"/>
    </row>
    <row r="817" spans="5:17" x14ac:dyDescent="0.25">
      <c r="E817" s="42"/>
      <c r="F817" s="42"/>
      <c r="K817" s="43"/>
      <c r="L817" s="41"/>
      <c r="O817" s="42"/>
      <c r="P817" s="42"/>
      <c r="Q817" s="50"/>
    </row>
    <row r="818" spans="5:17" x14ac:dyDescent="0.25">
      <c r="E818" s="42"/>
      <c r="F818" s="42"/>
      <c r="K818" s="43"/>
      <c r="L818" s="41"/>
      <c r="O818" s="42"/>
      <c r="P818" s="42"/>
      <c r="Q818" s="50"/>
    </row>
    <row r="819" spans="5:17" x14ac:dyDescent="0.25">
      <c r="E819" s="42"/>
      <c r="F819" s="42"/>
      <c r="K819" s="43"/>
      <c r="L819" s="41"/>
      <c r="O819" s="42"/>
      <c r="P819" s="42"/>
      <c r="Q819" s="50"/>
    </row>
    <row r="820" spans="5:17" x14ac:dyDescent="0.25">
      <c r="E820" s="42"/>
      <c r="F820" s="42"/>
      <c r="K820" s="43"/>
      <c r="L820" s="41"/>
      <c r="O820" s="42"/>
      <c r="P820" s="42"/>
      <c r="Q820" s="50"/>
    </row>
    <row r="821" spans="5:17" x14ac:dyDescent="0.25">
      <c r="E821" s="42"/>
      <c r="F821" s="42"/>
      <c r="K821" s="43"/>
      <c r="L821" s="41"/>
      <c r="O821" s="42"/>
      <c r="P821" s="42"/>
      <c r="Q821" s="50"/>
    </row>
    <row r="822" spans="5:17" x14ac:dyDescent="0.25">
      <c r="E822" s="42"/>
      <c r="F822" s="42"/>
      <c r="K822" s="43"/>
      <c r="L822" s="41"/>
      <c r="O822" s="42"/>
      <c r="P822" s="42"/>
      <c r="Q822" s="50"/>
    </row>
    <row r="823" spans="5:17" x14ac:dyDescent="0.25">
      <c r="E823" s="42"/>
      <c r="F823" s="42"/>
      <c r="K823" s="43"/>
      <c r="L823" s="41"/>
      <c r="O823" s="42"/>
      <c r="P823" s="42"/>
      <c r="Q823" s="50"/>
    </row>
    <row r="824" spans="5:17" x14ac:dyDescent="0.25">
      <c r="E824" s="42"/>
      <c r="F824" s="42"/>
      <c r="K824" s="43"/>
      <c r="L824" s="41"/>
      <c r="O824" s="42"/>
      <c r="P824" s="42"/>
      <c r="Q824" s="50"/>
    </row>
    <row r="825" spans="5:17" x14ac:dyDescent="0.25">
      <c r="E825" s="42"/>
      <c r="F825" s="42"/>
      <c r="K825" s="43"/>
      <c r="L825" s="41"/>
      <c r="O825" s="42"/>
      <c r="P825" s="42"/>
      <c r="Q825" s="50"/>
    </row>
    <row r="826" spans="5:17" x14ac:dyDescent="0.25">
      <c r="E826" s="42"/>
      <c r="F826" s="42"/>
      <c r="K826" s="43"/>
      <c r="L826" s="41"/>
      <c r="O826" s="42"/>
      <c r="P826" s="42"/>
      <c r="Q826" s="50"/>
    </row>
    <row r="827" spans="5:17" x14ac:dyDescent="0.25">
      <c r="E827" s="42"/>
      <c r="F827" s="42"/>
      <c r="K827" s="43"/>
      <c r="L827" s="41"/>
      <c r="O827" s="42"/>
      <c r="P827" s="42"/>
      <c r="Q827" s="50"/>
    </row>
    <row r="828" spans="5:17" x14ac:dyDescent="0.25">
      <c r="E828" s="42"/>
      <c r="F828" s="42"/>
      <c r="K828" s="43"/>
      <c r="L828" s="41"/>
      <c r="O828" s="42"/>
      <c r="P828" s="42"/>
      <c r="Q828" s="50"/>
    </row>
    <row r="829" spans="5:17" x14ac:dyDescent="0.25">
      <c r="E829" s="42"/>
      <c r="F829" s="42"/>
      <c r="K829" s="43"/>
      <c r="L829" s="41"/>
      <c r="O829" s="42"/>
      <c r="P829" s="42"/>
      <c r="Q829" s="50"/>
    </row>
    <row r="830" spans="5:17" x14ac:dyDescent="0.25">
      <c r="E830" s="42"/>
      <c r="F830" s="42"/>
      <c r="K830" s="43"/>
      <c r="L830" s="41"/>
      <c r="O830" s="42"/>
      <c r="P830" s="42"/>
      <c r="Q830" s="50"/>
    </row>
    <row r="831" spans="5:17" x14ac:dyDescent="0.25">
      <c r="E831" s="42"/>
      <c r="F831" s="42"/>
      <c r="K831" s="43"/>
      <c r="L831" s="41"/>
      <c r="O831" s="42"/>
      <c r="P831" s="42"/>
      <c r="Q831" s="50"/>
    </row>
    <row r="832" spans="5:17" x14ac:dyDescent="0.25">
      <c r="E832" s="42"/>
      <c r="F832" s="42"/>
      <c r="K832" s="43"/>
      <c r="L832" s="41"/>
      <c r="O832" s="42"/>
      <c r="P832" s="42"/>
      <c r="Q832" s="50"/>
    </row>
    <row r="833" spans="5:17" x14ac:dyDescent="0.25">
      <c r="E833" s="42"/>
      <c r="F833" s="42"/>
      <c r="K833" s="43"/>
      <c r="L833" s="41"/>
      <c r="O833" s="42"/>
      <c r="P833" s="42"/>
      <c r="Q833" s="50"/>
    </row>
    <row r="834" spans="5:17" x14ac:dyDescent="0.25">
      <c r="E834" s="42"/>
      <c r="F834" s="42"/>
      <c r="K834" s="43"/>
      <c r="L834" s="41"/>
      <c r="O834" s="42"/>
      <c r="P834" s="42"/>
      <c r="Q834" s="50"/>
    </row>
    <row r="835" spans="5:17" x14ac:dyDescent="0.25">
      <c r="E835" s="42"/>
      <c r="F835" s="42"/>
      <c r="K835" s="43"/>
      <c r="L835" s="41"/>
      <c r="O835" s="42"/>
      <c r="P835" s="42"/>
      <c r="Q835" s="50"/>
    </row>
    <row r="836" spans="5:17" x14ac:dyDescent="0.25">
      <c r="E836" s="42"/>
      <c r="F836" s="42"/>
      <c r="K836" s="43"/>
      <c r="L836" s="41"/>
      <c r="O836" s="42"/>
      <c r="P836" s="42"/>
      <c r="Q836" s="50"/>
    </row>
    <row r="837" spans="5:17" x14ac:dyDescent="0.25">
      <c r="E837" s="42"/>
      <c r="F837" s="42"/>
      <c r="K837" s="43"/>
      <c r="L837" s="41"/>
      <c r="O837" s="42"/>
      <c r="P837" s="42"/>
      <c r="Q837" s="50"/>
    </row>
    <row r="838" spans="5:17" x14ac:dyDescent="0.25">
      <c r="E838" s="42"/>
      <c r="F838" s="42"/>
      <c r="K838" s="43"/>
      <c r="L838" s="41"/>
      <c r="O838" s="42"/>
      <c r="P838" s="42"/>
      <c r="Q838" s="50"/>
    </row>
    <row r="839" spans="5:17" x14ac:dyDescent="0.25">
      <c r="E839" s="42"/>
      <c r="F839" s="42"/>
      <c r="K839" s="43"/>
      <c r="L839" s="41"/>
      <c r="O839" s="42"/>
      <c r="P839" s="42"/>
      <c r="Q839" s="50"/>
    </row>
    <row r="840" spans="5:17" x14ac:dyDescent="0.25">
      <c r="E840" s="42"/>
      <c r="F840" s="42"/>
      <c r="K840" s="43"/>
      <c r="L840" s="41"/>
      <c r="O840" s="42"/>
      <c r="P840" s="42"/>
      <c r="Q840" s="50"/>
    </row>
    <row r="841" spans="5:17" x14ac:dyDescent="0.25">
      <c r="E841" s="42"/>
      <c r="F841" s="42"/>
      <c r="K841" s="43"/>
      <c r="L841" s="41"/>
      <c r="O841" s="42"/>
      <c r="P841" s="42"/>
      <c r="Q841" s="50"/>
    </row>
    <row r="842" spans="5:17" x14ac:dyDescent="0.25">
      <c r="E842" s="42"/>
      <c r="F842" s="42"/>
      <c r="K842" s="43"/>
      <c r="L842" s="41"/>
      <c r="O842" s="42"/>
      <c r="P842" s="42"/>
      <c r="Q842" s="50"/>
    </row>
    <row r="843" spans="5:17" x14ac:dyDescent="0.25">
      <c r="E843" s="42"/>
      <c r="F843" s="42"/>
      <c r="K843" s="43"/>
      <c r="L843" s="41"/>
      <c r="O843" s="42"/>
      <c r="P843" s="42"/>
      <c r="Q843" s="50"/>
    </row>
    <row r="844" spans="5:17" x14ac:dyDescent="0.25">
      <c r="E844" s="42"/>
      <c r="F844" s="42"/>
      <c r="K844" s="43"/>
      <c r="L844" s="41"/>
      <c r="O844" s="42"/>
      <c r="P844" s="42"/>
      <c r="Q844" s="50"/>
    </row>
    <row r="845" spans="5:17" x14ac:dyDescent="0.25">
      <c r="E845" s="42"/>
      <c r="F845" s="42"/>
      <c r="K845" s="43"/>
      <c r="L845" s="41"/>
      <c r="O845" s="42"/>
      <c r="P845" s="42"/>
      <c r="Q845" s="50"/>
    </row>
    <row r="846" spans="5:17" x14ac:dyDescent="0.25">
      <c r="E846" s="42"/>
      <c r="F846" s="42"/>
      <c r="K846" s="43"/>
      <c r="L846" s="41"/>
      <c r="O846" s="42"/>
      <c r="P846" s="42"/>
      <c r="Q846" s="50"/>
    </row>
    <row r="847" spans="5:17" x14ac:dyDescent="0.25">
      <c r="E847" s="42"/>
      <c r="F847" s="42"/>
      <c r="K847" s="43"/>
      <c r="L847" s="41"/>
      <c r="O847" s="42"/>
      <c r="P847" s="42"/>
      <c r="Q847" s="50"/>
    </row>
    <row r="848" spans="5:17" x14ac:dyDescent="0.25">
      <c r="E848" s="42"/>
      <c r="F848" s="42"/>
      <c r="K848" s="43"/>
      <c r="L848" s="41"/>
      <c r="O848" s="42"/>
      <c r="P848" s="42"/>
      <c r="Q848" s="50"/>
    </row>
    <row r="849" spans="5:17" x14ac:dyDescent="0.25">
      <c r="E849" s="42"/>
      <c r="F849" s="42"/>
      <c r="K849" s="43"/>
      <c r="L849" s="41"/>
      <c r="O849" s="42"/>
      <c r="P849" s="42"/>
      <c r="Q849" s="50"/>
    </row>
    <row r="850" spans="5:17" x14ac:dyDescent="0.25">
      <c r="E850" s="42"/>
      <c r="F850" s="42"/>
      <c r="K850" s="43"/>
      <c r="L850" s="41"/>
      <c r="O850" s="42"/>
      <c r="P850" s="42"/>
      <c r="Q850" s="50"/>
    </row>
    <row r="851" spans="5:17" x14ac:dyDescent="0.25">
      <c r="E851" s="42"/>
      <c r="F851" s="42"/>
      <c r="K851" s="43"/>
      <c r="L851" s="41"/>
      <c r="O851" s="42"/>
      <c r="P851" s="42"/>
      <c r="Q851" s="50"/>
    </row>
    <row r="852" spans="5:17" x14ac:dyDescent="0.25">
      <c r="E852" s="42"/>
      <c r="F852" s="42"/>
      <c r="K852" s="43"/>
      <c r="L852" s="41"/>
      <c r="O852" s="42"/>
      <c r="P852" s="42"/>
      <c r="Q852" s="50"/>
    </row>
    <row r="853" spans="5:17" x14ac:dyDescent="0.25">
      <c r="E853" s="42"/>
      <c r="F853" s="42"/>
      <c r="K853" s="43"/>
      <c r="L853" s="41"/>
      <c r="O853" s="42"/>
      <c r="P853" s="42"/>
      <c r="Q853" s="50"/>
    </row>
    <row r="854" spans="5:17" x14ac:dyDescent="0.25">
      <c r="E854" s="42"/>
      <c r="F854" s="42"/>
      <c r="K854" s="43"/>
      <c r="L854" s="41"/>
      <c r="O854" s="42"/>
      <c r="P854" s="42"/>
      <c r="Q854" s="50"/>
    </row>
    <row r="855" spans="5:17" x14ac:dyDescent="0.25">
      <c r="E855" s="42"/>
      <c r="F855" s="42"/>
      <c r="K855" s="43"/>
      <c r="L855" s="41"/>
      <c r="O855" s="42"/>
      <c r="P855" s="42"/>
      <c r="Q855" s="50"/>
    </row>
    <row r="856" spans="5:17" x14ac:dyDescent="0.25">
      <c r="E856" s="42"/>
      <c r="F856" s="42"/>
      <c r="K856" s="43"/>
      <c r="L856" s="41"/>
      <c r="O856" s="42"/>
      <c r="P856" s="42"/>
      <c r="Q856" s="50"/>
    </row>
    <row r="857" spans="5:17" x14ac:dyDescent="0.25">
      <c r="E857" s="42"/>
      <c r="F857" s="42"/>
      <c r="K857" s="43"/>
      <c r="L857" s="41"/>
      <c r="O857" s="42"/>
      <c r="P857" s="42"/>
      <c r="Q857" s="50"/>
    </row>
    <row r="858" spans="5:17" x14ac:dyDescent="0.25">
      <c r="E858" s="42"/>
      <c r="F858" s="42"/>
      <c r="K858" s="43"/>
      <c r="L858" s="41"/>
      <c r="O858" s="42"/>
      <c r="P858" s="42"/>
      <c r="Q858" s="50"/>
    </row>
    <row r="859" spans="5:17" x14ac:dyDescent="0.25">
      <c r="E859" s="42"/>
      <c r="F859" s="42"/>
      <c r="K859" s="43"/>
      <c r="L859" s="41"/>
      <c r="O859" s="42"/>
      <c r="P859" s="42"/>
      <c r="Q859" s="50"/>
    </row>
    <row r="860" spans="5:17" x14ac:dyDescent="0.25">
      <c r="E860" s="42"/>
      <c r="F860" s="42"/>
      <c r="K860" s="43"/>
      <c r="L860" s="41"/>
      <c r="O860" s="42"/>
      <c r="P860" s="42"/>
      <c r="Q860" s="50"/>
    </row>
    <row r="861" spans="5:17" x14ac:dyDescent="0.25">
      <c r="E861" s="42"/>
      <c r="F861" s="42"/>
      <c r="K861" s="43"/>
      <c r="L861" s="41"/>
      <c r="O861" s="42"/>
      <c r="P861" s="42"/>
      <c r="Q861" s="50"/>
    </row>
    <row r="862" spans="5:17" x14ac:dyDescent="0.25">
      <c r="E862" s="42"/>
      <c r="F862" s="42"/>
      <c r="K862" s="43"/>
      <c r="L862" s="41"/>
      <c r="O862" s="42"/>
      <c r="P862" s="42"/>
      <c r="Q862" s="50"/>
    </row>
    <row r="863" spans="5:17" x14ac:dyDescent="0.25">
      <c r="E863" s="42"/>
      <c r="F863" s="42"/>
      <c r="K863" s="43"/>
      <c r="L863" s="41"/>
      <c r="O863" s="42"/>
      <c r="P863" s="42"/>
      <c r="Q863" s="50"/>
    </row>
    <row r="864" spans="5:17" x14ac:dyDescent="0.25">
      <c r="E864" s="42"/>
      <c r="F864" s="42"/>
      <c r="K864" s="43"/>
      <c r="L864" s="41"/>
      <c r="O864" s="42"/>
      <c r="P864" s="42"/>
      <c r="Q864" s="50"/>
    </row>
    <row r="865" spans="5:17" x14ac:dyDescent="0.25">
      <c r="E865" s="42"/>
      <c r="F865" s="42"/>
      <c r="K865" s="43"/>
      <c r="L865" s="41"/>
      <c r="O865" s="42"/>
      <c r="P865" s="42"/>
      <c r="Q865" s="50"/>
    </row>
    <row r="866" spans="5:17" x14ac:dyDescent="0.25">
      <c r="E866" s="42"/>
      <c r="F866" s="42"/>
      <c r="K866" s="43"/>
      <c r="L866" s="41"/>
      <c r="O866" s="42"/>
      <c r="P866" s="42"/>
      <c r="Q866" s="50"/>
    </row>
    <row r="867" spans="5:17" x14ac:dyDescent="0.25">
      <c r="E867" s="42"/>
      <c r="F867" s="42"/>
      <c r="K867" s="43"/>
      <c r="L867" s="41"/>
      <c r="O867" s="42"/>
      <c r="P867" s="42"/>
      <c r="Q867" s="50"/>
    </row>
    <row r="868" spans="5:17" x14ac:dyDescent="0.25">
      <c r="E868" s="42"/>
      <c r="F868" s="42"/>
      <c r="K868" s="43"/>
      <c r="L868" s="41"/>
      <c r="O868" s="42"/>
      <c r="P868" s="42"/>
      <c r="Q868" s="50"/>
    </row>
    <row r="869" spans="5:17" x14ac:dyDescent="0.25">
      <c r="E869" s="42"/>
      <c r="F869" s="42"/>
      <c r="K869" s="43"/>
      <c r="L869" s="41"/>
      <c r="O869" s="42"/>
      <c r="P869" s="42"/>
      <c r="Q869" s="50"/>
    </row>
    <row r="870" spans="5:17" x14ac:dyDescent="0.25">
      <c r="E870" s="42"/>
      <c r="F870" s="42"/>
      <c r="K870" s="43"/>
      <c r="L870" s="41"/>
      <c r="O870" s="42"/>
      <c r="P870" s="42"/>
      <c r="Q870" s="50"/>
    </row>
    <row r="871" spans="5:17" x14ac:dyDescent="0.25">
      <c r="E871" s="42"/>
      <c r="F871" s="42"/>
      <c r="K871" s="43"/>
      <c r="L871" s="41"/>
      <c r="O871" s="42"/>
      <c r="P871" s="42"/>
      <c r="Q871" s="50"/>
    </row>
    <row r="872" spans="5:17" x14ac:dyDescent="0.25">
      <c r="E872" s="42"/>
      <c r="F872" s="42"/>
      <c r="K872" s="43"/>
      <c r="L872" s="41"/>
      <c r="O872" s="42"/>
      <c r="P872" s="42"/>
      <c r="Q872" s="50"/>
    </row>
    <row r="873" spans="5:17" x14ac:dyDescent="0.25">
      <c r="E873" s="42"/>
      <c r="F873" s="42"/>
      <c r="K873" s="43"/>
      <c r="L873" s="41"/>
      <c r="O873" s="42"/>
      <c r="P873" s="42"/>
      <c r="Q873" s="50"/>
    </row>
    <row r="874" spans="5:17" x14ac:dyDescent="0.25">
      <c r="E874" s="42"/>
      <c r="F874" s="42"/>
      <c r="K874" s="43"/>
      <c r="L874" s="41"/>
      <c r="O874" s="42"/>
      <c r="P874" s="42"/>
      <c r="Q874" s="50"/>
    </row>
    <row r="875" spans="5:17" x14ac:dyDescent="0.25">
      <c r="E875" s="42"/>
      <c r="F875" s="42"/>
      <c r="K875" s="43"/>
      <c r="L875" s="41"/>
      <c r="O875" s="42"/>
      <c r="P875" s="42"/>
      <c r="Q875" s="50"/>
    </row>
    <row r="876" spans="5:17" x14ac:dyDescent="0.25">
      <c r="E876" s="42"/>
      <c r="F876" s="42"/>
      <c r="K876" s="43"/>
      <c r="L876" s="41"/>
      <c r="O876" s="42"/>
      <c r="P876" s="42"/>
      <c r="Q876" s="50"/>
    </row>
    <row r="877" spans="5:17" x14ac:dyDescent="0.25">
      <c r="E877" s="42"/>
      <c r="F877" s="42"/>
      <c r="K877" s="43"/>
      <c r="L877" s="41"/>
      <c r="O877" s="42"/>
      <c r="P877" s="42"/>
      <c r="Q877" s="50"/>
    </row>
    <row r="878" spans="5:17" x14ac:dyDescent="0.25">
      <c r="E878" s="42"/>
      <c r="F878" s="42"/>
      <c r="K878" s="43"/>
      <c r="L878" s="41"/>
      <c r="O878" s="42"/>
      <c r="P878" s="42"/>
      <c r="Q878" s="50"/>
    </row>
    <row r="879" spans="5:17" x14ac:dyDescent="0.25">
      <c r="E879" s="42"/>
      <c r="F879" s="42"/>
      <c r="K879" s="43"/>
      <c r="L879" s="41"/>
      <c r="O879" s="42"/>
      <c r="P879" s="42"/>
      <c r="Q879" s="50"/>
    </row>
    <row r="880" spans="5:17" x14ac:dyDescent="0.25">
      <c r="E880" s="42"/>
      <c r="F880" s="42"/>
      <c r="K880" s="43"/>
      <c r="L880" s="41"/>
      <c r="O880" s="42"/>
      <c r="P880" s="42"/>
      <c r="Q880" s="50"/>
    </row>
    <row r="881" spans="5:17" x14ac:dyDescent="0.25">
      <c r="E881" s="42"/>
      <c r="F881" s="42"/>
      <c r="K881" s="43"/>
      <c r="L881" s="41"/>
      <c r="O881" s="42"/>
      <c r="P881" s="42"/>
      <c r="Q881" s="50"/>
    </row>
    <row r="882" spans="5:17" x14ac:dyDescent="0.25">
      <c r="E882" s="42"/>
      <c r="F882" s="42"/>
      <c r="K882" s="43"/>
      <c r="L882" s="41"/>
      <c r="O882" s="42"/>
      <c r="P882" s="42"/>
      <c r="Q882" s="50"/>
    </row>
    <row r="883" spans="5:17" x14ac:dyDescent="0.25">
      <c r="E883" s="42"/>
      <c r="F883" s="42"/>
      <c r="K883" s="43"/>
      <c r="L883" s="41"/>
      <c r="O883" s="42"/>
      <c r="P883" s="42"/>
      <c r="Q883" s="50"/>
    </row>
    <row r="884" spans="5:17" x14ac:dyDescent="0.25">
      <c r="E884" s="42"/>
      <c r="F884" s="42"/>
      <c r="K884" s="43"/>
      <c r="L884" s="41"/>
      <c r="O884" s="42"/>
      <c r="P884" s="42"/>
      <c r="Q884" s="50"/>
    </row>
    <row r="885" spans="5:17" x14ac:dyDescent="0.25">
      <c r="E885" s="42"/>
      <c r="F885" s="42"/>
      <c r="K885" s="43"/>
      <c r="L885" s="41"/>
      <c r="O885" s="42"/>
      <c r="P885" s="42"/>
      <c r="Q885" s="50"/>
    </row>
    <row r="886" spans="5:17" x14ac:dyDescent="0.25">
      <c r="E886" s="42"/>
      <c r="F886" s="42"/>
      <c r="K886" s="43"/>
      <c r="L886" s="41"/>
      <c r="O886" s="42"/>
      <c r="P886" s="42"/>
      <c r="Q886" s="50"/>
    </row>
    <row r="887" spans="5:17" x14ac:dyDescent="0.25">
      <c r="E887" s="42"/>
      <c r="F887" s="42"/>
      <c r="K887" s="43"/>
      <c r="L887" s="41"/>
      <c r="O887" s="42"/>
      <c r="P887" s="42"/>
      <c r="Q887" s="50"/>
    </row>
    <row r="888" spans="5:17" x14ac:dyDescent="0.25">
      <c r="E888" s="42"/>
      <c r="F888" s="42"/>
      <c r="K888" s="43"/>
      <c r="L888" s="41"/>
      <c r="O888" s="42"/>
      <c r="P888" s="42"/>
      <c r="Q888" s="50"/>
    </row>
    <row r="889" spans="5:17" x14ac:dyDescent="0.25">
      <c r="E889" s="42"/>
      <c r="F889" s="42"/>
      <c r="K889" s="43"/>
      <c r="L889" s="41"/>
      <c r="O889" s="42"/>
      <c r="P889" s="42"/>
      <c r="Q889" s="50"/>
    </row>
    <row r="890" spans="5:17" x14ac:dyDescent="0.25">
      <c r="E890" s="42"/>
      <c r="F890" s="42"/>
      <c r="K890" s="43"/>
      <c r="L890" s="41"/>
      <c r="O890" s="42"/>
      <c r="P890" s="42"/>
      <c r="Q890" s="50"/>
    </row>
    <row r="891" spans="5:17" x14ac:dyDescent="0.25">
      <c r="E891" s="42"/>
      <c r="F891" s="42"/>
      <c r="K891" s="43"/>
      <c r="L891" s="41"/>
      <c r="O891" s="42"/>
      <c r="P891" s="42"/>
      <c r="Q891" s="50"/>
    </row>
    <row r="892" spans="5:17" x14ac:dyDescent="0.25">
      <c r="E892" s="42"/>
      <c r="F892" s="42"/>
      <c r="K892" s="43"/>
      <c r="L892" s="41"/>
      <c r="O892" s="42"/>
      <c r="P892" s="42"/>
      <c r="Q892" s="50"/>
    </row>
    <row r="893" spans="5:17" x14ac:dyDescent="0.25">
      <c r="E893" s="42"/>
      <c r="F893" s="42"/>
      <c r="K893" s="43"/>
      <c r="L893" s="41"/>
      <c r="O893" s="42"/>
      <c r="P893" s="42"/>
      <c r="Q893" s="50"/>
    </row>
    <row r="894" spans="5:17" x14ac:dyDescent="0.25">
      <c r="E894" s="42"/>
      <c r="F894" s="42"/>
      <c r="K894" s="43"/>
      <c r="L894" s="41"/>
      <c r="O894" s="42"/>
      <c r="P894" s="42"/>
      <c r="Q894" s="50"/>
    </row>
    <row r="895" spans="5:17" x14ac:dyDescent="0.25">
      <c r="E895" s="42"/>
      <c r="F895" s="42"/>
      <c r="K895" s="43"/>
      <c r="L895" s="41"/>
      <c r="O895" s="42"/>
      <c r="P895" s="42"/>
      <c r="Q895" s="50"/>
    </row>
    <row r="896" spans="5:17" x14ac:dyDescent="0.25">
      <c r="E896" s="42"/>
      <c r="F896" s="42"/>
      <c r="K896" s="43"/>
      <c r="L896" s="41"/>
      <c r="O896" s="42"/>
      <c r="P896" s="42"/>
      <c r="Q896" s="50"/>
    </row>
    <row r="897" spans="5:17" x14ac:dyDescent="0.25">
      <c r="E897" s="42"/>
      <c r="F897" s="42"/>
      <c r="K897" s="43"/>
      <c r="L897" s="41"/>
      <c r="O897" s="42"/>
      <c r="P897" s="42"/>
      <c r="Q897" s="50"/>
    </row>
    <row r="898" spans="5:17" x14ac:dyDescent="0.25">
      <c r="E898" s="42"/>
      <c r="F898" s="42"/>
      <c r="K898" s="43"/>
      <c r="L898" s="41"/>
      <c r="O898" s="42"/>
      <c r="P898" s="42"/>
      <c r="Q898" s="50"/>
    </row>
    <row r="899" spans="5:17" x14ac:dyDescent="0.25">
      <c r="E899" s="42"/>
      <c r="F899" s="42"/>
      <c r="K899" s="43"/>
      <c r="L899" s="41"/>
      <c r="O899" s="42"/>
      <c r="P899" s="42"/>
      <c r="Q899" s="50"/>
    </row>
    <row r="900" spans="5:17" x14ac:dyDescent="0.25">
      <c r="E900" s="42"/>
      <c r="F900" s="42"/>
      <c r="K900" s="43"/>
      <c r="L900" s="41"/>
      <c r="O900" s="42"/>
      <c r="P900" s="42"/>
      <c r="Q900" s="50"/>
    </row>
    <row r="901" spans="5:17" x14ac:dyDescent="0.25">
      <c r="E901" s="42"/>
      <c r="F901" s="42"/>
      <c r="K901" s="43"/>
      <c r="L901" s="41"/>
      <c r="O901" s="42"/>
      <c r="P901" s="42"/>
      <c r="Q901" s="50"/>
    </row>
    <row r="902" spans="5:17" x14ac:dyDescent="0.25">
      <c r="E902" s="42"/>
      <c r="F902" s="42"/>
      <c r="K902" s="43"/>
      <c r="L902" s="41"/>
      <c r="O902" s="42"/>
      <c r="P902" s="42"/>
      <c r="Q902" s="50"/>
    </row>
    <row r="903" spans="5:17" x14ac:dyDescent="0.25">
      <c r="E903" s="42"/>
      <c r="F903" s="42"/>
      <c r="K903" s="43"/>
      <c r="L903" s="41"/>
      <c r="O903" s="42"/>
      <c r="P903" s="42"/>
      <c r="Q903" s="50"/>
    </row>
    <row r="904" spans="5:17" x14ac:dyDescent="0.25">
      <c r="E904" s="42"/>
      <c r="F904" s="42"/>
      <c r="K904" s="43"/>
      <c r="L904" s="41"/>
      <c r="O904" s="42"/>
      <c r="P904" s="42"/>
      <c r="Q904" s="50"/>
    </row>
    <row r="905" spans="5:17" x14ac:dyDescent="0.25">
      <c r="E905" s="42"/>
      <c r="F905" s="42"/>
      <c r="K905" s="43"/>
      <c r="L905" s="41"/>
      <c r="O905" s="42"/>
      <c r="P905" s="42"/>
      <c r="Q905" s="50"/>
    </row>
    <row r="906" spans="5:17" x14ac:dyDescent="0.25">
      <c r="E906" s="42"/>
      <c r="F906" s="42"/>
      <c r="K906" s="43"/>
      <c r="L906" s="41"/>
      <c r="O906" s="42"/>
      <c r="P906" s="42"/>
      <c r="Q906" s="50"/>
    </row>
    <row r="907" spans="5:17" x14ac:dyDescent="0.25">
      <c r="E907" s="42"/>
      <c r="F907" s="42"/>
      <c r="K907" s="43"/>
      <c r="L907" s="41"/>
      <c r="O907" s="42"/>
      <c r="P907" s="42"/>
      <c r="Q907" s="50"/>
    </row>
    <row r="908" spans="5:17" x14ac:dyDescent="0.25">
      <c r="E908" s="42"/>
      <c r="F908" s="42"/>
      <c r="K908" s="43"/>
      <c r="L908" s="41"/>
      <c r="O908" s="42"/>
      <c r="P908" s="42"/>
      <c r="Q908" s="50"/>
    </row>
    <row r="909" spans="5:17" x14ac:dyDescent="0.25">
      <c r="E909" s="42"/>
      <c r="F909" s="42"/>
      <c r="K909" s="43"/>
      <c r="L909" s="41"/>
      <c r="O909" s="42"/>
      <c r="P909" s="42"/>
      <c r="Q909" s="50"/>
    </row>
    <row r="910" spans="5:17" x14ac:dyDescent="0.25">
      <c r="E910" s="42"/>
      <c r="F910" s="42"/>
      <c r="K910" s="43"/>
      <c r="L910" s="41"/>
      <c r="O910" s="42"/>
      <c r="P910" s="42"/>
      <c r="Q910" s="50"/>
    </row>
    <row r="911" spans="5:17" x14ac:dyDescent="0.25">
      <c r="E911" s="42"/>
      <c r="F911" s="42"/>
      <c r="K911" s="43"/>
      <c r="L911" s="41"/>
      <c r="O911" s="42"/>
      <c r="P911" s="42"/>
      <c r="Q911" s="50"/>
    </row>
    <row r="912" spans="5:17" x14ac:dyDescent="0.25">
      <c r="E912" s="42"/>
      <c r="F912" s="42"/>
      <c r="K912" s="43"/>
      <c r="L912" s="41"/>
      <c r="O912" s="42"/>
      <c r="P912" s="42"/>
      <c r="Q912" s="50"/>
    </row>
    <row r="913" spans="5:17" x14ac:dyDescent="0.25">
      <c r="E913" s="42"/>
      <c r="F913" s="42"/>
      <c r="K913" s="43"/>
      <c r="L913" s="41"/>
      <c r="O913" s="42"/>
      <c r="P913" s="42"/>
      <c r="Q913" s="50"/>
    </row>
    <row r="914" spans="5:17" x14ac:dyDescent="0.25">
      <c r="E914" s="42"/>
      <c r="F914" s="42"/>
      <c r="K914" s="43"/>
      <c r="L914" s="41"/>
      <c r="O914" s="42"/>
      <c r="P914" s="42"/>
      <c r="Q914" s="50"/>
    </row>
    <row r="915" spans="5:17" x14ac:dyDescent="0.25">
      <c r="E915" s="42"/>
      <c r="F915" s="42"/>
      <c r="K915" s="43"/>
      <c r="L915" s="41"/>
      <c r="O915" s="42"/>
      <c r="P915" s="42"/>
      <c r="Q915" s="50"/>
    </row>
    <row r="916" spans="5:17" x14ac:dyDescent="0.25">
      <c r="E916" s="42"/>
      <c r="F916" s="42"/>
      <c r="K916" s="43"/>
      <c r="L916" s="41"/>
      <c r="O916" s="42"/>
      <c r="P916" s="42"/>
      <c r="Q916" s="50"/>
    </row>
    <row r="917" spans="5:17" x14ac:dyDescent="0.25">
      <c r="E917" s="42"/>
      <c r="F917" s="42"/>
      <c r="K917" s="43"/>
      <c r="L917" s="41"/>
      <c r="O917" s="42"/>
      <c r="P917" s="42"/>
      <c r="Q917" s="50"/>
    </row>
    <row r="918" spans="5:17" x14ac:dyDescent="0.25">
      <c r="E918" s="42"/>
      <c r="F918" s="42"/>
      <c r="K918" s="43"/>
      <c r="L918" s="41"/>
      <c r="O918" s="42"/>
      <c r="P918" s="42"/>
      <c r="Q918" s="50"/>
    </row>
    <row r="919" spans="5:17" x14ac:dyDescent="0.25">
      <c r="E919" s="42"/>
      <c r="F919" s="42"/>
      <c r="K919" s="43"/>
      <c r="L919" s="41"/>
      <c r="O919" s="42"/>
      <c r="P919" s="42"/>
      <c r="Q919" s="50"/>
    </row>
    <row r="920" spans="5:17" x14ac:dyDescent="0.25">
      <c r="E920" s="42"/>
      <c r="F920" s="42"/>
      <c r="K920" s="43"/>
      <c r="L920" s="41"/>
      <c r="O920" s="42"/>
      <c r="P920" s="42"/>
      <c r="Q920" s="50"/>
    </row>
    <row r="921" spans="5:17" x14ac:dyDescent="0.25">
      <c r="E921" s="42"/>
      <c r="F921" s="42"/>
      <c r="K921" s="43"/>
      <c r="L921" s="41"/>
      <c r="O921" s="42"/>
      <c r="P921" s="42"/>
      <c r="Q921" s="50"/>
    </row>
    <row r="922" spans="5:17" x14ac:dyDescent="0.25">
      <c r="E922" s="42"/>
      <c r="F922" s="42"/>
      <c r="K922" s="43"/>
      <c r="L922" s="41"/>
      <c r="O922" s="42"/>
      <c r="P922" s="42"/>
      <c r="Q922" s="50"/>
    </row>
    <row r="923" spans="5:17" x14ac:dyDescent="0.25">
      <c r="E923" s="42"/>
      <c r="F923" s="42"/>
      <c r="K923" s="43"/>
      <c r="L923" s="41"/>
      <c r="O923" s="42"/>
      <c r="P923" s="42"/>
      <c r="Q923" s="50"/>
    </row>
    <row r="924" spans="5:17" x14ac:dyDescent="0.25">
      <c r="E924" s="42"/>
      <c r="F924" s="42"/>
      <c r="K924" s="43"/>
      <c r="L924" s="41"/>
      <c r="O924" s="42"/>
      <c r="P924" s="42"/>
      <c r="Q924" s="50"/>
    </row>
    <row r="925" spans="5:17" x14ac:dyDescent="0.25">
      <c r="E925" s="42"/>
      <c r="F925" s="42"/>
      <c r="K925" s="43"/>
      <c r="L925" s="41"/>
      <c r="O925" s="42"/>
      <c r="P925" s="42"/>
      <c r="Q925" s="50"/>
    </row>
    <row r="926" spans="5:17" x14ac:dyDescent="0.25">
      <c r="E926" s="42"/>
      <c r="F926" s="42"/>
      <c r="K926" s="43"/>
      <c r="L926" s="41"/>
      <c r="O926" s="42"/>
      <c r="P926" s="42"/>
      <c r="Q926" s="50"/>
    </row>
    <row r="927" spans="5:17" x14ac:dyDescent="0.25">
      <c r="E927" s="42"/>
      <c r="F927" s="42"/>
      <c r="K927" s="43"/>
      <c r="L927" s="41"/>
      <c r="O927" s="42"/>
      <c r="P927" s="42"/>
      <c r="Q927" s="50"/>
    </row>
    <row r="928" spans="5:17" x14ac:dyDescent="0.25">
      <c r="E928" s="42"/>
      <c r="F928" s="42"/>
      <c r="K928" s="43"/>
      <c r="L928" s="41"/>
      <c r="O928" s="42"/>
      <c r="P928" s="42"/>
      <c r="Q928" s="50"/>
    </row>
    <row r="929" spans="5:17" x14ac:dyDescent="0.25">
      <c r="E929" s="42"/>
      <c r="F929" s="42"/>
      <c r="K929" s="43"/>
      <c r="L929" s="41"/>
      <c r="O929" s="42"/>
      <c r="P929" s="42"/>
      <c r="Q929" s="50"/>
    </row>
    <row r="930" spans="5:17" x14ac:dyDescent="0.25">
      <c r="E930" s="42"/>
      <c r="F930" s="42"/>
      <c r="K930" s="43"/>
      <c r="L930" s="41"/>
      <c r="O930" s="42"/>
      <c r="P930" s="42"/>
      <c r="Q930" s="50"/>
    </row>
    <row r="931" spans="5:17" x14ac:dyDescent="0.25">
      <c r="E931" s="42"/>
      <c r="F931" s="42"/>
      <c r="K931" s="43"/>
      <c r="L931" s="41"/>
      <c r="O931" s="42"/>
      <c r="P931" s="42"/>
      <c r="Q931" s="50"/>
    </row>
    <row r="932" spans="5:17" x14ac:dyDescent="0.25">
      <c r="E932" s="42"/>
      <c r="F932" s="42"/>
      <c r="K932" s="43"/>
      <c r="L932" s="41"/>
      <c r="O932" s="42"/>
      <c r="P932" s="42"/>
      <c r="Q932" s="50"/>
    </row>
    <row r="933" spans="5:17" x14ac:dyDescent="0.25">
      <c r="E933" s="42"/>
      <c r="F933" s="42"/>
      <c r="K933" s="43"/>
      <c r="L933" s="41"/>
      <c r="O933" s="42"/>
      <c r="P933" s="42"/>
      <c r="Q933" s="50"/>
    </row>
    <row r="934" spans="5:17" x14ac:dyDescent="0.25">
      <c r="E934" s="42"/>
      <c r="F934" s="42"/>
      <c r="K934" s="43"/>
      <c r="L934" s="41"/>
      <c r="O934" s="42"/>
      <c r="P934" s="42"/>
      <c r="Q934" s="50"/>
    </row>
    <row r="935" spans="5:17" x14ac:dyDescent="0.25">
      <c r="E935" s="42"/>
      <c r="F935" s="42"/>
      <c r="K935" s="43"/>
      <c r="L935" s="41"/>
      <c r="O935" s="42"/>
      <c r="P935" s="42"/>
      <c r="Q935" s="50"/>
    </row>
    <row r="936" spans="5:17" x14ac:dyDescent="0.25">
      <c r="E936" s="42"/>
      <c r="F936" s="42"/>
      <c r="K936" s="43"/>
      <c r="L936" s="41"/>
      <c r="O936" s="42"/>
      <c r="P936" s="42"/>
      <c r="Q936" s="50"/>
    </row>
    <row r="937" spans="5:17" x14ac:dyDescent="0.25">
      <c r="E937" s="42"/>
      <c r="F937" s="42"/>
      <c r="K937" s="43"/>
      <c r="L937" s="41"/>
      <c r="O937" s="42"/>
      <c r="P937" s="42"/>
      <c r="Q937" s="50"/>
    </row>
    <row r="938" spans="5:17" x14ac:dyDescent="0.25">
      <c r="E938" s="42"/>
      <c r="F938" s="42"/>
      <c r="K938" s="43"/>
      <c r="L938" s="41"/>
      <c r="O938" s="42"/>
      <c r="P938" s="42"/>
      <c r="Q938" s="50"/>
    </row>
    <row r="939" spans="5:17" x14ac:dyDescent="0.25">
      <c r="E939" s="42"/>
      <c r="F939" s="42"/>
      <c r="K939" s="43"/>
      <c r="L939" s="41"/>
      <c r="O939" s="42"/>
      <c r="P939" s="42"/>
      <c r="Q939" s="50"/>
    </row>
    <row r="940" spans="5:17" x14ac:dyDescent="0.25">
      <c r="E940" s="42"/>
      <c r="F940" s="42"/>
      <c r="K940" s="43"/>
      <c r="L940" s="41"/>
      <c r="O940" s="42"/>
      <c r="P940" s="42"/>
      <c r="Q940" s="50"/>
    </row>
    <row r="941" spans="5:17" x14ac:dyDescent="0.25">
      <c r="E941" s="42"/>
      <c r="F941" s="42"/>
      <c r="K941" s="43"/>
      <c r="L941" s="41"/>
      <c r="O941" s="42"/>
      <c r="P941" s="42"/>
      <c r="Q941" s="50"/>
    </row>
    <row r="942" spans="5:17" x14ac:dyDescent="0.25">
      <c r="E942" s="42"/>
      <c r="F942" s="42"/>
      <c r="K942" s="43"/>
      <c r="L942" s="41"/>
      <c r="O942" s="42"/>
      <c r="P942" s="42"/>
      <c r="Q942" s="50"/>
    </row>
    <row r="943" spans="5:17" x14ac:dyDescent="0.25">
      <c r="E943" s="42"/>
      <c r="F943" s="42"/>
      <c r="K943" s="43"/>
      <c r="L943" s="41"/>
      <c r="O943" s="42"/>
      <c r="P943" s="42"/>
      <c r="Q943" s="50"/>
    </row>
    <row r="944" spans="5:17" x14ac:dyDescent="0.25">
      <c r="E944" s="42"/>
      <c r="F944" s="42"/>
      <c r="K944" s="43"/>
      <c r="L944" s="41"/>
      <c r="O944" s="42"/>
      <c r="P944" s="42"/>
      <c r="Q944" s="50"/>
    </row>
    <row r="945" spans="5:17" x14ac:dyDescent="0.25">
      <c r="E945" s="42"/>
      <c r="F945" s="42"/>
      <c r="K945" s="43"/>
      <c r="L945" s="41"/>
      <c r="O945" s="42"/>
      <c r="P945" s="42"/>
      <c r="Q945" s="50"/>
    </row>
    <row r="946" spans="5:17" x14ac:dyDescent="0.25">
      <c r="E946" s="42"/>
      <c r="F946" s="42"/>
      <c r="K946" s="43"/>
      <c r="L946" s="41"/>
      <c r="O946" s="42"/>
      <c r="P946" s="42"/>
      <c r="Q946" s="50"/>
    </row>
    <row r="947" spans="5:17" x14ac:dyDescent="0.25">
      <c r="E947" s="42"/>
      <c r="F947" s="42"/>
      <c r="K947" s="43"/>
      <c r="L947" s="41"/>
      <c r="O947" s="42"/>
      <c r="P947" s="42"/>
      <c r="Q947" s="50"/>
    </row>
    <row r="948" spans="5:17" x14ac:dyDescent="0.25">
      <c r="E948" s="42"/>
      <c r="F948" s="42"/>
      <c r="K948" s="43"/>
      <c r="L948" s="41"/>
      <c r="O948" s="42"/>
      <c r="P948" s="42"/>
      <c r="Q948" s="50"/>
    </row>
    <row r="949" spans="5:17" x14ac:dyDescent="0.25">
      <c r="E949" s="42"/>
      <c r="F949" s="42"/>
      <c r="K949" s="43"/>
      <c r="L949" s="41"/>
      <c r="O949" s="42"/>
      <c r="P949" s="42"/>
      <c r="Q949" s="50"/>
    </row>
    <row r="950" spans="5:17" x14ac:dyDescent="0.25">
      <c r="E950" s="42"/>
      <c r="F950" s="42"/>
      <c r="K950" s="43"/>
      <c r="L950" s="41"/>
      <c r="O950" s="42"/>
      <c r="P950" s="42"/>
      <c r="Q950" s="50"/>
    </row>
    <row r="951" spans="5:17" x14ac:dyDescent="0.25">
      <c r="E951" s="42"/>
      <c r="F951" s="42"/>
      <c r="K951" s="43"/>
      <c r="L951" s="41"/>
      <c r="O951" s="42"/>
      <c r="P951" s="42"/>
      <c r="Q951" s="50"/>
    </row>
    <row r="952" spans="5:17" x14ac:dyDescent="0.25">
      <c r="E952" s="42"/>
      <c r="F952" s="42"/>
      <c r="K952" s="43"/>
      <c r="L952" s="41"/>
      <c r="O952" s="42"/>
      <c r="P952" s="42"/>
      <c r="Q952" s="50"/>
    </row>
    <row r="953" spans="5:17" x14ac:dyDescent="0.25">
      <c r="E953" s="42"/>
      <c r="F953" s="42"/>
      <c r="K953" s="43"/>
      <c r="L953" s="41"/>
      <c r="O953" s="42"/>
      <c r="P953" s="42"/>
      <c r="Q953" s="50"/>
    </row>
    <row r="954" spans="5:17" x14ac:dyDescent="0.25">
      <c r="E954" s="42"/>
      <c r="F954" s="42"/>
      <c r="K954" s="43"/>
      <c r="L954" s="41"/>
      <c r="O954" s="42"/>
      <c r="P954" s="42"/>
      <c r="Q954" s="50"/>
    </row>
    <row r="955" spans="5:17" x14ac:dyDescent="0.25">
      <c r="E955" s="42"/>
      <c r="F955" s="42"/>
      <c r="K955" s="43"/>
      <c r="L955" s="41"/>
      <c r="O955" s="42"/>
      <c r="P955" s="42"/>
      <c r="Q955" s="50"/>
    </row>
    <row r="956" spans="5:17" x14ac:dyDescent="0.25">
      <c r="E956" s="42"/>
      <c r="F956" s="42"/>
      <c r="K956" s="43"/>
      <c r="L956" s="41"/>
      <c r="O956" s="42"/>
      <c r="P956" s="42"/>
      <c r="Q956" s="50"/>
    </row>
    <row r="957" spans="5:17" x14ac:dyDescent="0.25">
      <c r="E957" s="42"/>
      <c r="F957" s="42"/>
      <c r="K957" s="43"/>
      <c r="L957" s="41"/>
      <c r="O957" s="42"/>
      <c r="P957" s="42"/>
      <c r="Q957" s="50"/>
    </row>
    <row r="958" spans="5:17" x14ac:dyDescent="0.25">
      <c r="E958" s="42"/>
      <c r="F958" s="42"/>
      <c r="K958" s="43"/>
      <c r="L958" s="41"/>
      <c r="O958" s="42"/>
      <c r="P958" s="42"/>
      <c r="Q958" s="50"/>
    </row>
    <row r="959" spans="5:17" x14ac:dyDescent="0.25">
      <c r="E959" s="42"/>
      <c r="F959" s="42"/>
      <c r="K959" s="43"/>
      <c r="L959" s="41"/>
      <c r="O959" s="42"/>
      <c r="P959" s="42"/>
      <c r="Q959" s="50"/>
    </row>
    <row r="960" spans="5:17" x14ac:dyDescent="0.25">
      <c r="E960" s="42"/>
      <c r="F960" s="42"/>
      <c r="K960" s="43"/>
      <c r="L960" s="41"/>
      <c r="O960" s="42"/>
      <c r="P960" s="42"/>
      <c r="Q960" s="50"/>
    </row>
    <row r="961" spans="5:17" x14ac:dyDescent="0.25">
      <c r="E961" s="42"/>
      <c r="F961" s="42"/>
      <c r="K961" s="43"/>
      <c r="L961" s="41"/>
      <c r="O961" s="42"/>
      <c r="P961" s="42"/>
      <c r="Q961" s="50"/>
    </row>
    <row r="962" spans="5:17" x14ac:dyDescent="0.25">
      <c r="E962" s="42"/>
      <c r="F962" s="42"/>
      <c r="K962" s="43"/>
      <c r="L962" s="41"/>
      <c r="O962" s="42"/>
      <c r="P962" s="42"/>
      <c r="Q962" s="50"/>
    </row>
    <row r="963" spans="5:17" x14ac:dyDescent="0.25">
      <c r="E963" s="42"/>
      <c r="F963" s="42"/>
      <c r="K963" s="43"/>
      <c r="L963" s="41"/>
      <c r="O963" s="42"/>
      <c r="P963" s="42"/>
      <c r="Q963" s="50"/>
    </row>
    <row r="964" spans="5:17" x14ac:dyDescent="0.25">
      <c r="E964" s="42"/>
      <c r="F964" s="42"/>
      <c r="K964" s="43"/>
      <c r="L964" s="41"/>
      <c r="O964" s="42"/>
      <c r="P964" s="42"/>
      <c r="Q964" s="50"/>
    </row>
    <row r="965" spans="5:17" x14ac:dyDescent="0.25">
      <c r="E965" s="42"/>
      <c r="F965" s="42"/>
      <c r="K965" s="43"/>
      <c r="L965" s="41"/>
      <c r="O965" s="42"/>
      <c r="P965" s="42"/>
      <c r="Q965" s="50"/>
    </row>
    <row r="966" spans="5:17" x14ac:dyDescent="0.25">
      <c r="E966" s="42"/>
      <c r="F966" s="42"/>
      <c r="K966" s="43"/>
      <c r="L966" s="41"/>
      <c r="O966" s="42"/>
      <c r="P966" s="42"/>
      <c r="Q966" s="50"/>
    </row>
    <row r="967" spans="5:17" x14ac:dyDescent="0.25">
      <c r="E967" s="42"/>
      <c r="F967" s="42"/>
      <c r="K967" s="43"/>
      <c r="L967" s="41"/>
      <c r="O967" s="42"/>
      <c r="P967" s="42"/>
      <c r="Q967" s="50"/>
    </row>
    <row r="968" spans="5:17" x14ac:dyDescent="0.25">
      <c r="E968" s="42"/>
      <c r="F968" s="42"/>
      <c r="K968" s="43"/>
      <c r="L968" s="41"/>
      <c r="O968" s="42"/>
      <c r="P968" s="42"/>
      <c r="Q968" s="50"/>
    </row>
    <row r="969" spans="5:17" x14ac:dyDescent="0.25">
      <c r="E969" s="42"/>
      <c r="F969" s="42"/>
      <c r="K969" s="43"/>
      <c r="L969" s="41"/>
      <c r="O969" s="42"/>
      <c r="P969" s="42"/>
      <c r="Q969" s="50"/>
    </row>
    <row r="970" spans="5:17" x14ac:dyDescent="0.25">
      <c r="E970" s="42"/>
      <c r="F970" s="42"/>
      <c r="K970" s="43"/>
      <c r="L970" s="41"/>
      <c r="O970" s="42"/>
      <c r="P970" s="42"/>
      <c r="Q970" s="50"/>
    </row>
    <row r="971" spans="5:17" x14ac:dyDescent="0.25">
      <c r="E971" s="42"/>
      <c r="F971" s="42"/>
      <c r="K971" s="43"/>
      <c r="L971" s="41"/>
      <c r="O971" s="42"/>
      <c r="P971" s="42"/>
      <c r="Q971" s="50"/>
    </row>
    <row r="972" spans="5:17" x14ac:dyDescent="0.25">
      <c r="E972" s="42"/>
      <c r="F972" s="42"/>
      <c r="K972" s="43"/>
      <c r="L972" s="41"/>
      <c r="O972" s="42"/>
      <c r="P972" s="42"/>
      <c r="Q972" s="50"/>
    </row>
    <row r="973" spans="5:17" x14ac:dyDescent="0.25">
      <c r="E973" s="42"/>
      <c r="F973" s="42"/>
      <c r="K973" s="43"/>
      <c r="L973" s="41"/>
      <c r="O973" s="42"/>
      <c r="P973" s="42"/>
      <c r="Q973" s="50"/>
    </row>
    <row r="974" spans="5:17" x14ac:dyDescent="0.25">
      <c r="E974" s="42"/>
      <c r="F974" s="42"/>
      <c r="K974" s="43"/>
      <c r="L974" s="41"/>
      <c r="O974" s="42"/>
      <c r="P974" s="42"/>
      <c r="Q974" s="50"/>
    </row>
    <row r="975" spans="5:17" x14ac:dyDescent="0.25">
      <c r="E975" s="42"/>
      <c r="F975" s="42"/>
      <c r="K975" s="43"/>
      <c r="L975" s="41"/>
      <c r="O975" s="42"/>
      <c r="P975" s="42"/>
      <c r="Q975" s="50"/>
    </row>
    <row r="976" spans="5:17" x14ac:dyDescent="0.25">
      <c r="E976" s="42"/>
      <c r="F976" s="42"/>
      <c r="K976" s="43"/>
      <c r="L976" s="41"/>
      <c r="O976" s="42"/>
      <c r="P976" s="42"/>
      <c r="Q976" s="50"/>
    </row>
    <row r="977" spans="5:17" x14ac:dyDescent="0.25">
      <c r="E977" s="42"/>
      <c r="F977" s="42"/>
      <c r="K977" s="43"/>
      <c r="L977" s="41"/>
      <c r="O977" s="42"/>
      <c r="P977" s="42"/>
      <c r="Q977" s="50"/>
    </row>
    <row r="978" spans="5:17" x14ac:dyDescent="0.25">
      <c r="E978" s="42"/>
      <c r="F978" s="42"/>
      <c r="K978" s="43"/>
      <c r="L978" s="41"/>
      <c r="O978" s="42"/>
      <c r="P978" s="42"/>
      <c r="Q978" s="50"/>
    </row>
    <row r="979" spans="5:17" x14ac:dyDescent="0.25">
      <c r="E979" s="42"/>
      <c r="F979" s="42"/>
      <c r="K979" s="43"/>
      <c r="L979" s="41"/>
      <c r="O979" s="42"/>
      <c r="P979" s="42"/>
      <c r="Q979" s="50"/>
    </row>
    <row r="980" spans="5:17" x14ac:dyDescent="0.25">
      <c r="E980" s="42"/>
      <c r="F980" s="42"/>
      <c r="K980" s="43"/>
      <c r="L980" s="41"/>
      <c r="O980" s="42"/>
      <c r="P980" s="42"/>
      <c r="Q980" s="50"/>
    </row>
    <row r="981" spans="5:17" x14ac:dyDescent="0.25">
      <c r="E981" s="42"/>
      <c r="F981" s="42"/>
      <c r="K981" s="43"/>
      <c r="L981" s="41"/>
      <c r="O981" s="42"/>
      <c r="P981" s="42"/>
      <c r="Q981" s="50"/>
    </row>
    <row r="982" spans="5:17" x14ac:dyDescent="0.25">
      <c r="E982" s="42"/>
      <c r="F982" s="42"/>
      <c r="K982" s="43"/>
      <c r="L982" s="41"/>
      <c r="O982" s="42"/>
      <c r="P982" s="42"/>
      <c r="Q982" s="50"/>
    </row>
    <row r="983" spans="5:17" x14ac:dyDescent="0.25">
      <c r="E983" s="42"/>
      <c r="F983" s="42"/>
      <c r="K983" s="43"/>
      <c r="L983" s="41"/>
      <c r="O983" s="42"/>
      <c r="P983" s="42"/>
      <c r="Q983" s="50"/>
    </row>
    <row r="984" spans="5:17" x14ac:dyDescent="0.25">
      <c r="E984" s="42"/>
      <c r="F984" s="42"/>
      <c r="K984" s="43"/>
      <c r="L984" s="41"/>
      <c r="O984" s="42"/>
      <c r="P984" s="42"/>
      <c r="Q984" s="50"/>
    </row>
    <row r="985" spans="5:17" x14ac:dyDescent="0.25">
      <c r="E985" s="42"/>
      <c r="F985" s="42"/>
      <c r="K985" s="43"/>
      <c r="L985" s="41"/>
      <c r="O985" s="42"/>
      <c r="P985" s="42"/>
      <c r="Q985" s="50"/>
    </row>
    <row r="986" spans="5:17" x14ac:dyDescent="0.25">
      <c r="E986" s="42"/>
      <c r="F986" s="42"/>
      <c r="K986" s="43"/>
      <c r="L986" s="41"/>
      <c r="O986" s="42"/>
      <c r="P986" s="42"/>
      <c r="Q986" s="50"/>
    </row>
    <row r="987" spans="5:17" x14ac:dyDescent="0.25">
      <c r="E987" s="42"/>
      <c r="F987" s="42"/>
      <c r="K987" s="43"/>
      <c r="L987" s="41"/>
      <c r="O987" s="42"/>
      <c r="P987" s="42"/>
      <c r="Q987" s="50"/>
    </row>
    <row r="988" spans="5:17" x14ac:dyDescent="0.25">
      <c r="E988" s="42"/>
      <c r="F988" s="42"/>
      <c r="K988" s="43"/>
      <c r="L988" s="41"/>
      <c r="O988" s="42"/>
      <c r="P988" s="42"/>
      <c r="Q988" s="50"/>
    </row>
    <row r="989" spans="5:17" x14ac:dyDescent="0.25">
      <c r="E989" s="42"/>
      <c r="F989" s="42"/>
      <c r="K989" s="43"/>
      <c r="L989" s="41"/>
      <c r="O989" s="42"/>
      <c r="P989" s="42"/>
      <c r="Q989" s="50"/>
    </row>
    <row r="990" spans="5:17" x14ac:dyDescent="0.25">
      <c r="E990" s="42"/>
      <c r="F990" s="42"/>
      <c r="K990" s="43"/>
      <c r="L990" s="41"/>
      <c r="O990" s="42"/>
      <c r="P990" s="42"/>
      <c r="Q990" s="50"/>
    </row>
    <row r="991" spans="5:17" x14ac:dyDescent="0.25">
      <c r="E991" s="42"/>
      <c r="F991" s="42"/>
      <c r="K991" s="43"/>
      <c r="L991" s="41"/>
      <c r="O991" s="42"/>
      <c r="P991" s="42"/>
      <c r="Q991" s="50"/>
    </row>
    <row r="992" spans="5:17" x14ac:dyDescent="0.25">
      <c r="E992" s="42"/>
      <c r="F992" s="42"/>
      <c r="K992" s="43"/>
      <c r="L992" s="41"/>
      <c r="O992" s="42"/>
      <c r="P992" s="42"/>
      <c r="Q992" s="50"/>
    </row>
    <row r="993" spans="5:17" x14ac:dyDescent="0.25">
      <c r="E993" s="42"/>
      <c r="F993" s="42"/>
      <c r="K993" s="43"/>
      <c r="L993" s="41"/>
      <c r="O993" s="42"/>
      <c r="P993" s="42"/>
      <c r="Q993" s="50"/>
    </row>
    <row r="994" spans="5:17" x14ac:dyDescent="0.25">
      <c r="E994" s="42"/>
      <c r="F994" s="42"/>
      <c r="K994" s="43"/>
      <c r="L994" s="41"/>
      <c r="O994" s="42"/>
      <c r="P994" s="42"/>
      <c r="Q994" s="50"/>
    </row>
    <row r="995" spans="5:17" x14ac:dyDescent="0.25">
      <c r="E995" s="42"/>
      <c r="F995" s="42"/>
      <c r="K995" s="43"/>
      <c r="L995" s="41"/>
      <c r="O995" s="42"/>
      <c r="P995" s="42"/>
      <c r="Q995" s="50"/>
    </row>
    <row r="996" spans="5:17" x14ac:dyDescent="0.25">
      <c r="E996" s="42"/>
      <c r="F996" s="42"/>
      <c r="K996" s="43"/>
      <c r="L996" s="41"/>
      <c r="O996" s="42"/>
      <c r="P996" s="42"/>
      <c r="Q996" s="50"/>
    </row>
    <row r="997" spans="5:17" x14ac:dyDescent="0.25">
      <c r="E997" s="42"/>
      <c r="F997" s="42"/>
      <c r="K997" s="43"/>
      <c r="L997" s="41"/>
      <c r="O997" s="42"/>
      <c r="P997" s="42"/>
      <c r="Q997" s="50"/>
    </row>
    <row r="998" spans="5:17" x14ac:dyDescent="0.25">
      <c r="E998" s="42"/>
      <c r="F998" s="42"/>
      <c r="K998" s="43"/>
      <c r="L998" s="41"/>
      <c r="O998" s="42"/>
      <c r="P998" s="42"/>
      <c r="Q998" s="50"/>
    </row>
    <row r="999" spans="5:17" x14ac:dyDescent="0.25">
      <c r="E999" s="42"/>
      <c r="F999" s="42"/>
      <c r="K999" s="43"/>
      <c r="L999" s="41"/>
      <c r="O999" s="42"/>
      <c r="P999" s="42"/>
      <c r="Q999" s="50"/>
    </row>
    <row r="1000" spans="5:17" x14ac:dyDescent="0.25">
      <c r="E1000" s="42"/>
      <c r="F1000" s="42"/>
      <c r="K1000" s="43"/>
      <c r="L1000" s="41"/>
      <c r="O1000" s="42"/>
      <c r="P1000" s="42"/>
      <c r="Q1000" s="50"/>
    </row>
    <row r="1001" spans="5:17" x14ac:dyDescent="0.25">
      <c r="E1001" s="42"/>
      <c r="F1001" s="42"/>
      <c r="K1001" s="43"/>
      <c r="L1001" s="41"/>
      <c r="O1001" s="42"/>
      <c r="P1001" s="42"/>
      <c r="Q1001" s="50"/>
    </row>
    <row r="1002" spans="5:17" x14ac:dyDescent="0.25">
      <c r="E1002" s="42"/>
      <c r="F1002" s="42"/>
      <c r="K1002" s="43"/>
      <c r="L1002" s="41"/>
      <c r="O1002" s="42"/>
      <c r="P1002" s="42"/>
      <c r="Q1002" s="50"/>
    </row>
    <row r="1003" spans="5:17" x14ac:dyDescent="0.25">
      <c r="E1003" s="42"/>
      <c r="F1003" s="42"/>
      <c r="K1003" s="43"/>
      <c r="L1003" s="41"/>
      <c r="O1003" s="42"/>
      <c r="P1003" s="42"/>
      <c r="Q1003" s="50"/>
    </row>
    <row r="1004" spans="5:17" x14ac:dyDescent="0.25">
      <c r="E1004" s="42"/>
      <c r="F1004" s="42"/>
      <c r="K1004" s="43"/>
      <c r="L1004" s="41"/>
      <c r="O1004" s="42"/>
      <c r="P1004" s="42"/>
      <c r="Q1004" s="50"/>
    </row>
    <row r="1005" spans="5:17" x14ac:dyDescent="0.25">
      <c r="E1005" s="42"/>
      <c r="F1005" s="42"/>
      <c r="K1005" s="43"/>
      <c r="L1005" s="41"/>
      <c r="O1005" s="42"/>
      <c r="P1005" s="42"/>
      <c r="Q1005" s="50"/>
    </row>
    <row r="1006" spans="5:17" x14ac:dyDescent="0.25">
      <c r="E1006" s="42"/>
      <c r="F1006" s="42"/>
      <c r="K1006" s="43"/>
      <c r="L1006" s="41"/>
      <c r="O1006" s="42"/>
      <c r="P1006" s="42"/>
      <c r="Q1006" s="50"/>
    </row>
    <row r="1007" spans="5:17" x14ac:dyDescent="0.25">
      <c r="E1007" s="42"/>
      <c r="F1007" s="42"/>
      <c r="K1007" s="43"/>
      <c r="L1007" s="41"/>
      <c r="O1007" s="42"/>
      <c r="P1007" s="42"/>
      <c r="Q1007" s="50"/>
    </row>
    <row r="1008" spans="5:17" x14ac:dyDescent="0.25">
      <c r="E1008" s="42"/>
      <c r="F1008" s="42"/>
      <c r="K1008" s="43"/>
      <c r="L1008" s="41"/>
      <c r="O1008" s="42"/>
      <c r="P1008" s="42"/>
      <c r="Q1008" s="50"/>
    </row>
    <row r="1009" spans="5:17" x14ac:dyDescent="0.25">
      <c r="E1009" s="42"/>
      <c r="F1009" s="42"/>
      <c r="K1009" s="43"/>
      <c r="L1009" s="41"/>
      <c r="O1009" s="42"/>
      <c r="P1009" s="42"/>
      <c r="Q1009" s="50"/>
    </row>
    <row r="1010" spans="5:17" x14ac:dyDescent="0.25">
      <c r="E1010" s="42"/>
      <c r="F1010" s="42"/>
      <c r="K1010" s="43"/>
      <c r="L1010" s="41"/>
      <c r="O1010" s="42"/>
      <c r="P1010" s="42"/>
      <c r="Q1010" s="50"/>
    </row>
    <row r="1011" spans="5:17" x14ac:dyDescent="0.25">
      <c r="E1011" s="42"/>
      <c r="F1011" s="42"/>
      <c r="K1011" s="43"/>
      <c r="L1011" s="41"/>
      <c r="O1011" s="42"/>
      <c r="P1011" s="42"/>
      <c r="Q1011" s="50"/>
    </row>
    <row r="1012" spans="5:17" x14ac:dyDescent="0.25">
      <c r="E1012" s="42"/>
      <c r="F1012" s="42"/>
      <c r="K1012" s="43"/>
      <c r="L1012" s="41"/>
      <c r="O1012" s="42"/>
      <c r="P1012" s="42"/>
      <c r="Q1012" s="50"/>
    </row>
    <row r="1013" spans="5:17" x14ac:dyDescent="0.25">
      <c r="E1013" s="42"/>
      <c r="F1013" s="42"/>
      <c r="K1013" s="43"/>
      <c r="L1013" s="41"/>
      <c r="O1013" s="42"/>
      <c r="P1013" s="42"/>
      <c r="Q1013" s="50"/>
    </row>
    <row r="1014" spans="5:17" x14ac:dyDescent="0.25">
      <c r="E1014" s="42"/>
      <c r="F1014" s="42"/>
      <c r="K1014" s="43"/>
      <c r="L1014" s="41"/>
      <c r="O1014" s="42"/>
      <c r="P1014" s="42"/>
      <c r="Q1014" s="50"/>
    </row>
    <row r="1015" spans="5:17" x14ac:dyDescent="0.25">
      <c r="E1015" s="42"/>
      <c r="F1015" s="42"/>
      <c r="K1015" s="43"/>
      <c r="L1015" s="41"/>
      <c r="O1015" s="42"/>
      <c r="P1015" s="42"/>
      <c r="Q1015" s="50"/>
    </row>
    <row r="1016" spans="5:17" x14ac:dyDescent="0.25">
      <c r="E1016" s="42"/>
      <c r="F1016" s="42"/>
      <c r="K1016" s="43"/>
      <c r="L1016" s="41"/>
      <c r="O1016" s="42"/>
      <c r="P1016" s="42"/>
      <c r="Q1016" s="50"/>
    </row>
    <row r="1017" spans="5:17" x14ac:dyDescent="0.25">
      <c r="E1017" s="42"/>
      <c r="F1017" s="42"/>
      <c r="K1017" s="43"/>
      <c r="L1017" s="41"/>
      <c r="O1017" s="42"/>
      <c r="P1017" s="42"/>
      <c r="Q1017" s="50"/>
    </row>
    <row r="1018" spans="5:17" x14ac:dyDescent="0.25">
      <c r="E1018" s="42"/>
      <c r="F1018" s="42"/>
      <c r="K1018" s="43"/>
      <c r="L1018" s="41"/>
      <c r="O1018" s="42"/>
      <c r="P1018" s="42"/>
      <c r="Q1018" s="50"/>
    </row>
    <row r="1019" spans="5:17" x14ac:dyDescent="0.25">
      <c r="E1019" s="42"/>
      <c r="F1019" s="42"/>
      <c r="K1019" s="43"/>
      <c r="L1019" s="41"/>
      <c r="O1019" s="42"/>
      <c r="P1019" s="42"/>
      <c r="Q1019" s="50"/>
    </row>
    <row r="1020" spans="5:17" x14ac:dyDescent="0.25">
      <c r="E1020" s="42"/>
      <c r="F1020" s="42"/>
      <c r="K1020" s="43"/>
      <c r="L1020" s="41"/>
      <c r="O1020" s="42"/>
      <c r="P1020" s="42"/>
      <c r="Q1020" s="50"/>
    </row>
    <row r="1021" spans="5:17" x14ac:dyDescent="0.25">
      <c r="E1021" s="42"/>
      <c r="F1021" s="42"/>
      <c r="K1021" s="43"/>
      <c r="L1021" s="41"/>
      <c r="O1021" s="42"/>
      <c r="P1021" s="42"/>
      <c r="Q1021" s="50"/>
    </row>
    <row r="1022" spans="5:17" x14ac:dyDescent="0.25">
      <c r="E1022" s="42"/>
      <c r="F1022" s="42"/>
      <c r="K1022" s="43"/>
      <c r="L1022" s="41"/>
      <c r="O1022" s="42"/>
      <c r="P1022" s="42"/>
      <c r="Q1022" s="50"/>
    </row>
    <row r="1023" spans="5:17" x14ac:dyDescent="0.25">
      <c r="E1023" s="42"/>
      <c r="F1023" s="42"/>
      <c r="K1023" s="43"/>
      <c r="L1023" s="41"/>
      <c r="O1023" s="42"/>
      <c r="P1023" s="42"/>
      <c r="Q1023" s="50"/>
    </row>
    <row r="1024" spans="5:17" x14ac:dyDescent="0.25">
      <c r="E1024" s="42"/>
      <c r="F1024" s="42"/>
      <c r="K1024" s="43"/>
      <c r="L1024" s="41"/>
      <c r="O1024" s="42"/>
      <c r="P1024" s="42"/>
      <c r="Q1024" s="50"/>
    </row>
    <row r="1025" spans="5:17" x14ac:dyDescent="0.25">
      <c r="E1025" s="42"/>
      <c r="F1025" s="42"/>
      <c r="K1025" s="43"/>
      <c r="L1025" s="41"/>
      <c r="O1025" s="42"/>
      <c r="P1025" s="42"/>
      <c r="Q1025" s="50"/>
    </row>
    <row r="1026" spans="5:17" x14ac:dyDescent="0.25">
      <c r="E1026" s="42"/>
      <c r="F1026" s="42"/>
      <c r="K1026" s="43"/>
      <c r="L1026" s="41"/>
      <c r="O1026" s="42"/>
      <c r="P1026" s="42"/>
      <c r="Q1026" s="50"/>
    </row>
    <row r="1027" spans="5:17" x14ac:dyDescent="0.25">
      <c r="E1027" s="42"/>
      <c r="F1027" s="42"/>
      <c r="K1027" s="43"/>
      <c r="L1027" s="41"/>
      <c r="O1027" s="42"/>
      <c r="P1027" s="42"/>
      <c r="Q1027" s="50"/>
    </row>
    <row r="1028" spans="5:17" x14ac:dyDescent="0.25">
      <c r="E1028" s="42"/>
      <c r="F1028" s="42"/>
      <c r="K1028" s="43"/>
      <c r="L1028" s="41"/>
      <c r="O1028" s="42"/>
      <c r="P1028" s="42"/>
      <c r="Q1028" s="50"/>
    </row>
    <row r="1029" spans="5:17" x14ac:dyDescent="0.25">
      <c r="E1029" s="42"/>
      <c r="F1029" s="42"/>
      <c r="K1029" s="43"/>
      <c r="L1029" s="41"/>
      <c r="O1029" s="42"/>
      <c r="P1029" s="42"/>
      <c r="Q1029" s="50"/>
    </row>
    <row r="1030" spans="5:17" x14ac:dyDescent="0.25">
      <c r="E1030" s="42"/>
      <c r="F1030" s="42"/>
      <c r="K1030" s="43"/>
      <c r="L1030" s="41"/>
      <c r="O1030" s="42"/>
      <c r="P1030" s="42"/>
      <c r="Q1030" s="50"/>
    </row>
    <row r="1031" spans="5:17" x14ac:dyDescent="0.25">
      <c r="E1031" s="42"/>
      <c r="F1031" s="42"/>
      <c r="K1031" s="43"/>
      <c r="L1031" s="41"/>
      <c r="O1031" s="42"/>
      <c r="P1031" s="42"/>
      <c r="Q1031" s="50"/>
    </row>
    <row r="1032" spans="5:17" x14ac:dyDescent="0.25">
      <c r="E1032" s="42"/>
      <c r="F1032" s="42"/>
      <c r="K1032" s="43"/>
      <c r="L1032" s="41"/>
      <c r="O1032" s="42"/>
      <c r="P1032" s="42"/>
      <c r="Q1032" s="50"/>
    </row>
    <row r="1033" spans="5:17" x14ac:dyDescent="0.25">
      <c r="E1033" s="42"/>
      <c r="F1033" s="42"/>
      <c r="K1033" s="43"/>
      <c r="L1033" s="41"/>
      <c r="O1033" s="42"/>
      <c r="P1033" s="42"/>
      <c r="Q1033" s="50"/>
    </row>
    <row r="1034" spans="5:17" x14ac:dyDescent="0.25">
      <c r="E1034" s="42"/>
      <c r="F1034" s="42"/>
      <c r="K1034" s="43"/>
      <c r="L1034" s="41"/>
      <c r="O1034" s="42"/>
      <c r="P1034" s="42"/>
      <c r="Q1034" s="50"/>
    </row>
    <row r="1035" spans="5:17" x14ac:dyDescent="0.25">
      <c r="E1035" s="42"/>
      <c r="F1035" s="42"/>
      <c r="K1035" s="43"/>
      <c r="L1035" s="41"/>
      <c r="O1035" s="42"/>
      <c r="P1035" s="42"/>
      <c r="Q1035" s="50"/>
    </row>
    <row r="1036" spans="5:17" x14ac:dyDescent="0.25">
      <c r="E1036" s="42"/>
      <c r="F1036" s="42"/>
      <c r="K1036" s="43"/>
      <c r="L1036" s="41"/>
      <c r="O1036" s="42"/>
      <c r="P1036" s="42"/>
      <c r="Q1036" s="50"/>
    </row>
    <row r="1037" spans="5:17" x14ac:dyDescent="0.25">
      <c r="E1037" s="42"/>
      <c r="F1037" s="42"/>
      <c r="K1037" s="43"/>
      <c r="L1037" s="41"/>
      <c r="O1037" s="42"/>
      <c r="P1037" s="42"/>
      <c r="Q1037" s="50"/>
    </row>
    <row r="1038" spans="5:17" x14ac:dyDescent="0.25">
      <c r="E1038" s="42"/>
      <c r="F1038" s="42"/>
      <c r="K1038" s="43"/>
      <c r="L1038" s="41"/>
      <c r="O1038" s="42"/>
      <c r="P1038" s="42"/>
      <c r="Q1038" s="50"/>
    </row>
    <row r="1039" spans="5:17" x14ac:dyDescent="0.25">
      <c r="E1039" s="42"/>
      <c r="F1039" s="42"/>
      <c r="K1039" s="43"/>
      <c r="L1039" s="41"/>
      <c r="O1039" s="42"/>
      <c r="P1039" s="42"/>
      <c r="Q1039" s="50"/>
    </row>
    <row r="1040" spans="5:17" x14ac:dyDescent="0.25">
      <c r="E1040" s="42"/>
      <c r="F1040" s="42"/>
      <c r="K1040" s="43"/>
      <c r="L1040" s="41"/>
      <c r="O1040" s="42"/>
      <c r="P1040" s="42"/>
      <c r="Q1040" s="50"/>
    </row>
    <row r="1041" spans="5:17" x14ac:dyDescent="0.25">
      <c r="E1041" s="42"/>
      <c r="F1041" s="42"/>
      <c r="K1041" s="43"/>
      <c r="L1041" s="41"/>
      <c r="O1041" s="42"/>
      <c r="P1041" s="42"/>
      <c r="Q1041" s="50"/>
    </row>
    <row r="1042" spans="5:17" x14ac:dyDescent="0.25">
      <c r="E1042" s="42"/>
      <c r="F1042" s="42"/>
      <c r="K1042" s="43"/>
      <c r="L1042" s="41"/>
      <c r="O1042" s="42"/>
      <c r="P1042" s="42"/>
      <c r="Q1042" s="50"/>
    </row>
    <row r="1043" spans="5:17" x14ac:dyDescent="0.25">
      <c r="E1043" s="42"/>
      <c r="F1043" s="42"/>
      <c r="K1043" s="43"/>
      <c r="L1043" s="41"/>
      <c r="O1043" s="42"/>
      <c r="P1043" s="42"/>
      <c r="Q1043" s="50"/>
    </row>
    <row r="1044" spans="5:17" x14ac:dyDescent="0.25">
      <c r="E1044" s="42"/>
      <c r="F1044" s="42"/>
      <c r="K1044" s="43"/>
      <c r="L1044" s="41"/>
      <c r="O1044" s="42"/>
      <c r="P1044" s="42"/>
      <c r="Q1044" s="50"/>
    </row>
    <row r="1045" spans="5:17" x14ac:dyDescent="0.25">
      <c r="E1045" s="42"/>
      <c r="F1045" s="42"/>
      <c r="K1045" s="43"/>
      <c r="L1045" s="41"/>
      <c r="O1045" s="42"/>
      <c r="P1045" s="42"/>
      <c r="Q1045" s="50"/>
    </row>
    <row r="1046" spans="5:17" x14ac:dyDescent="0.25">
      <c r="E1046" s="42"/>
      <c r="F1046" s="42"/>
      <c r="K1046" s="43"/>
      <c r="L1046" s="41"/>
      <c r="O1046" s="42"/>
      <c r="P1046" s="42"/>
      <c r="Q1046" s="50"/>
    </row>
    <row r="1047" spans="5:17" x14ac:dyDescent="0.25">
      <c r="E1047" s="42"/>
      <c r="F1047" s="42"/>
      <c r="K1047" s="43"/>
      <c r="L1047" s="41"/>
      <c r="O1047" s="42"/>
      <c r="P1047" s="42"/>
      <c r="Q1047" s="50"/>
    </row>
    <row r="1048" spans="5:17" x14ac:dyDescent="0.25">
      <c r="E1048" s="42"/>
      <c r="F1048" s="42"/>
      <c r="K1048" s="43"/>
      <c r="L1048" s="41"/>
      <c r="O1048" s="42"/>
      <c r="P1048" s="42"/>
      <c r="Q1048" s="50"/>
    </row>
    <row r="1049" spans="5:17" x14ac:dyDescent="0.25">
      <c r="E1049" s="42"/>
      <c r="F1049" s="42"/>
      <c r="K1049" s="43"/>
      <c r="L1049" s="41"/>
      <c r="O1049" s="42"/>
      <c r="P1049" s="42"/>
      <c r="Q1049" s="50"/>
    </row>
    <row r="1050" spans="5:17" x14ac:dyDescent="0.25">
      <c r="E1050" s="42"/>
      <c r="F1050" s="42"/>
      <c r="K1050" s="43"/>
      <c r="L1050" s="41"/>
      <c r="O1050" s="42"/>
      <c r="P1050" s="42"/>
      <c r="Q1050" s="50"/>
    </row>
    <row r="1051" spans="5:17" x14ac:dyDescent="0.25">
      <c r="E1051" s="42"/>
      <c r="F1051" s="42"/>
      <c r="K1051" s="43"/>
      <c r="L1051" s="41"/>
      <c r="O1051" s="42"/>
      <c r="P1051" s="42"/>
      <c r="Q1051" s="50"/>
    </row>
    <row r="1052" spans="5:17" x14ac:dyDescent="0.25">
      <c r="E1052" s="42"/>
      <c r="F1052" s="42"/>
      <c r="K1052" s="43"/>
      <c r="L1052" s="41"/>
      <c r="O1052" s="42"/>
      <c r="P1052" s="42"/>
      <c r="Q1052" s="50"/>
    </row>
    <row r="1053" spans="5:17" x14ac:dyDescent="0.25">
      <c r="E1053" s="42"/>
      <c r="F1053" s="42"/>
      <c r="K1053" s="43"/>
      <c r="L1053" s="41"/>
      <c r="O1053" s="42"/>
      <c r="P1053" s="42"/>
      <c r="Q1053" s="50"/>
    </row>
    <row r="1054" spans="5:17" x14ac:dyDescent="0.25">
      <c r="E1054" s="42"/>
      <c r="F1054" s="42"/>
      <c r="K1054" s="43"/>
      <c r="L1054" s="41"/>
      <c r="O1054" s="42"/>
      <c r="P1054" s="42"/>
      <c r="Q1054" s="50"/>
    </row>
    <row r="1055" spans="5:17" x14ac:dyDescent="0.25">
      <c r="E1055" s="42"/>
      <c r="F1055" s="42"/>
      <c r="K1055" s="43"/>
      <c r="L1055" s="41"/>
      <c r="O1055" s="42"/>
      <c r="P1055" s="42"/>
      <c r="Q1055" s="50"/>
    </row>
    <row r="1056" spans="5:17" x14ac:dyDescent="0.25">
      <c r="E1056" s="42"/>
      <c r="F1056" s="42"/>
      <c r="K1056" s="43"/>
      <c r="L1056" s="41"/>
      <c r="O1056" s="42"/>
      <c r="P1056" s="42"/>
      <c r="Q1056" s="50"/>
    </row>
    <row r="1057" spans="5:17" x14ac:dyDescent="0.25">
      <c r="E1057" s="42"/>
      <c r="F1057" s="42"/>
      <c r="K1057" s="43"/>
      <c r="L1057" s="41"/>
      <c r="O1057" s="42"/>
      <c r="P1057" s="42"/>
      <c r="Q1057" s="50"/>
    </row>
    <row r="1058" spans="5:17" x14ac:dyDescent="0.25">
      <c r="E1058" s="42"/>
      <c r="F1058" s="42"/>
      <c r="K1058" s="43"/>
      <c r="L1058" s="41"/>
      <c r="O1058" s="42"/>
      <c r="P1058" s="42"/>
      <c r="Q1058" s="50"/>
    </row>
    <row r="1059" spans="5:17" x14ac:dyDescent="0.25">
      <c r="E1059" s="42"/>
      <c r="F1059" s="42"/>
      <c r="K1059" s="43"/>
      <c r="L1059" s="41"/>
      <c r="O1059" s="42"/>
      <c r="P1059" s="42"/>
      <c r="Q1059" s="50"/>
    </row>
    <row r="1060" spans="5:17" x14ac:dyDescent="0.25">
      <c r="E1060" s="42"/>
      <c r="F1060" s="42"/>
      <c r="K1060" s="43"/>
      <c r="L1060" s="41"/>
      <c r="O1060" s="42"/>
      <c r="P1060" s="42"/>
      <c r="Q1060" s="50"/>
    </row>
    <row r="1061" spans="5:17" x14ac:dyDescent="0.25">
      <c r="E1061" s="42"/>
      <c r="F1061" s="42"/>
      <c r="K1061" s="43"/>
      <c r="L1061" s="41"/>
      <c r="O1061" s="42"/>
      <c r="P1061" s="42"/>
      <c r="Q1061" s="50"/>
    </row>
    <row r="1062" spans="5:17" x14ac:dyDescent="0.25">
      <c r="E1062" s="42"/>
      <c r="F1062" s="42"/>
      <c r="K1062" s="43"/>
      <c r="L1062" s="41"/>
      <c r="O1062" s="42"/>
      <c r="P1062" s="42"/>
      <c r="Q1062" s="50"/>
    </row>
    <row r="1063" spans="5:17" x14ac:dyDescent="0.25">
      <c r="E1063" s="42"/>
      <c r="F1063" s="42"/>
      <c r="K1063" s="43"/>
      <c r="L1063" s="41"/>
      <c r="O1063" s="42"/>
      <c r="P1063" s="42"/>
      <c r="Q1063" s="50"/>
    </row>
    <row r="1064" spans="5:17" x14ac:dyDescent="0.25">
      <c r="E1064" s="42"/>
      <c r="F1064" s="42"/>
      <c r="K1064" s="43"/>
      <c r="L1064" s="41"/>
      <c r="O1064" s="42"/>
      <c r="P1064" s="42"/>
      <c r="Q1064" s="50"/>
    </row>
    <row r="1065" spans="5:17" x14ac:dyDescent="0.25">
      <c r="E1065" s="42"/>
      <c r="F1065" s="42"/>
      <c r="K1065" s="43"/>
      <c r="L1065" s="41"/>
      <c r="O1065" s="42"/>
      <c r="P1065" s="42"/>
      <c r="Q1065" s="50"/>
    </row>
    <row r="1066" spans="5:17" x14ac:dyDescent="0.25">
      <c r="E1066" s="42"/>
      <c r="F1066" s="42"/>
      <c r="K1066" s="43"/>
      <c r="L1066" s="41"/>
      <c r="O1066" s="42"/>
      <c r="P1066" s="42"/>
      <c r="Q1066" s="50"/>
    </row>
    <row r="1067" spans="5:17" x14ac:dyDescent="0.25">
      <c r="E1067" s="42"/>
      <c r="F1067" s="42"/>
      <c r="K1067" s="43"/>
      <c r="L1067" s="41"/>
      <c r="O1067" s="42"/>
      <c r="P1067" s="42"/>
      <c r="Q1067" s="50"/>
    </row>
    <row r="1068" spans="5:17" x14ac:dyDescent="0.25">
      <c r="E1068" s="42"/>
      <c r="F1068" s="42"/>
      <c r="K1068" s="43"/>
      <c r="L1068" s="41"/>
      <c r="O1068" s="42"/>
      <c r="P1068" s="42"/>
      <c r="Q1068" s="50"/>
    </row>
    <row r="1069" spans="5:17" x14ac:dyDescent="0.25">
      <c r="E1069" s="42"/>
      <c r="F1069" s="42"/>
      <c r="K1069" s="43"/>
      <c r="L1069" s="41"/>
      <c r="O1069" s="42"/>
      <c r="P1069" s="42"/>
      <c r="Q1069" s="50"/>
    </row>
    <row r="1070" spans="5:17" x14ac:dyDescent="0.25">
      <c r="E1070" s="42"/>
      <c r="F1070" s="42"/>
      <c r="K1070" s="43"/>
      <c r="L1070" s="41"/>
      <c r="O1070" s="42"/>
      <c r="P1070" s="42"/>
      <c r="Q1070" s="50"/>
    </row>
    <row r="1071" spans="5:17" x14ac:dyDescent="0.25">
      <c r="E1071" s="42"/>
      <c r="F1071" s="42"/>
      <c r="K1071" s="43"/>
      <c r="L1071" s="41"/>
      <c r="O1071" s="42"/>
      <c r="P1071" s="42"/>
      <c r="Q1071" s="50"/>
    </row>
    <row r="1072" spans="5:17" x14ac:dyDescent="0.25">
      <c r="E1072" s="42"/>
      <c r="F1072" s="42"/>
      <c r="K1072" s="43"/>
      <c r="L1072" s="41"/>
      <c r="O1072" s="42"/>
      <c r="P1072" s="42"/>
      <c r="Q1072" s="50"/>
    </row>
    <row r="1073" spans="5:17" x14ac:dyDescent="0.25">
      <c r="E1073" s="42"/>
      <c r="F1073" s="42"/>
      <c r="K1073" s="43"/>
      <c r="L1073" s="41"/>
      <c r="O1073" s="42"/>
      <c r="P1073" s="42"/>
      <c r="Q1073" s="50"/>
    </row>
    <row r="1074" spans="5:17" x14ac:dyDescent="0.25">
      <c r="E1074" s="42"/>
      <c r="F1074" s="42"/>
      <c r="K1074" s="43"/>
      <c r="L1074" s="41"/>
      <c r="O1074" s="42"/>
      <c r="P1074" s="42"/>
      <c r="Q1074" s="50"/>
    </row>
    <row r="1075" spans="5:17" x14ac:dyDescent="0.25">
      <c r="E1075" s="42"/>
      <c r="F1075" s="42"/>
      <c r="K1075" s="43"/>
      <c r="L1075" s="41"/>
      <c r="O1075" s="42"/>
      <c r="P1075" s="42"/>
      <c r="Q1075" s="50"/>
    </row>
    <row r="1076" spans="5:17" x14ac:dyDescent="0.25">
      <c r="E1076" s="42"/>
      <c r="F1076" s="42"/>
      <c r="K1076" s="43"/>
      <c r="L1076" s="41"/>
      <c r="O1076" s="42"/>
      <c r="P1076" s="42"/>
      <c r="Q1076" s="50"/>
    </row>
    <row r="1077" spans="5:17" x14ac:dyDescent="0.25">
      <c r="E1077" s="42"/>
      <c r="F1077" s="42"/>
      <c r="K1077" s="43"/>
      <c r="L1077" s="41"/>
      <c r="O1077" s="42"/>
      <c r="P1077" s="42"/>
      <c r="Q1077" s="50"/>
    </row>
    <row r="1078" spans="5:17" x14ac:dyDescent="0.25">
      <c r="E1078" s="42"/>
      <c r="F1078" s="42"/>
      <c r="K1078" s="43"/>
      <c r="L1078" s="41"/>
      <c r="O1078" s="42"/>
      <c r="P1078" s="42"/>
      <c r="Q1078" s="50"/>
    </row>
    <row r="1079" spans="5:17" x14ac:dyDescent="0.25">
      <c r="E1079" s="42"/>
      <c r="F1079" s="42"/>
      <c r="K1079" s="43"/>
      <c r="L1079" s="41"/>
      <c r="O1079" s="42"/>
      <c r="P1079" s="42"/>
      <c r="Q1079" s="50"/>
    </row>
    <row r="1080" spans="5:17" x14ac:dyDescent="0.25">
      <c r="E1080" s="42"/>
      <c r="F1080" s="42"/>
      <c r="K1080" s="43"/>
      <c r="L1080" s="41"/>
      <c r="O1080" s="42"/>
      <c r="P1080" s="42"/>
      <c r="Q1080" s="50"/>
    </row>
    <row r="1081" spans="5:17" x14ac:dyDescent="0.25">
      <c r="E1081" s="42"/>
      <c r="F1081" s="42"/>
      <c r="K1081" s="43"/>
      <c r="L1081" s="41"/>
      <c r="O1081" s="42"/>
      <c r="P1081" s="42"/>
      <c r="Q1081" s="50"/>
    </row>
    <row r="1082" spans="5:17" x14ac:dyDescent="0.25">
      <c r="E1082" s="42"/>
      <c r="F1082" s="42"/>
      <c r="K1082" s="43"/>
      <c r="L1082" s="41"/>
      <c r="O1082" s="42"/>
      <c r="P1082" s="42"/>
      <c r="Q1082" s="50"/>
    </row>
    <row r="1083" spans="5:17" x14ac:dyDescent="0.25">
      <c r="E1083" s="42"/>
      <c r="F1083" s="42"/>
      <c r="K1083" s="43"/>
      <c r="L1083" s="41"/>
      <c r="O1083" s="42"/>
      <c r="P1083" s="42"/>
      <c r="Q1083" s="50"/>
    </row>
    <row r="1084" spans="5:17" x14ac:dyDescent="0.25">
      <c r="E1084" s="42"/>
      <c r="F1084" s="42"/>
      <c r="K1084" s="43"/>
      <c r="L1084" s="41"/>
      <c r="O1084" s="42"/>
      <c r="P1084" s="42"/>
      <c r="Q1084" s="50"/>
    </row>
    <row r="1085" spans="5:17" x14ac:dyDescent="0.25">
      <c r="E1085" s="42"/>
      <c r="F1085" s="42"/>
      <c r="K1085" s="43"/>
      <c r="L1085" s="41"/>
      <c r="O1085" s="42"/>
      <c r="P1085" s="42"/>
      <c r="Q1085" s="50"/>
    </row>
    <row r="1086" spans="5:17" x14ac:dyDescent="0.25">
      <c r="E1086" s="42"/>
      <c r="F1086" s="42"/>
      <c r="K1086" s="43"/>
      <c r="L1086" s="41"/>
      <c r="O1086" s="42"/>
      <c r="P1086" s="42"/>
      <c r="Q1086" s="50"/>
    </row>
    <row r="1087" spans="5:17" x14ac:dyDescent="0.25">
      <c r="E1087" s="42"/>
      <c r="F1087" s="42"/>
      <c r="K1087" s="43"/>
      <c r="L1087" s="41"/>
      <c r="O1087" s="42"/>
      <c r="P1087" s="42"/>
      <c r="Q1087" s="50"/>
    </row>
    <row r="1088" spans="5:17" x14ac:dyDescent="0.25">
      <c r="E1088" s="42"/>
      <c r="F1088" s="42"/>
      <c r="K1088" s="43"/>
      <c r="L1088" s="41"/>
      <c r="O1088" s="42"/>
      <c r="P1088" s="42"/>
      <c r="Q1088" s="50"/>
    </row>
    <row r="1089" spans="5:17" x14ac:dyDescent="0.25">
      <c r="E1089" s="42"/>
      <c r="F1089" s="42"/>
      <c r="K1089" s="43"/>
      <c r="L1089" s="41"/>
      <c r="O1089" s="42"/>
      <c r="P1089" s="42"/>
      <c r="Q1089" s="50"/>
    </row>
    <row r="1090" spans="5:17" x14ac:dyDescent="0.25">
      <c r="E1090" s="42"/>
      <c r="F1090" s="42"/>
      <c r="K1090" s="43"/>
      <c r="L1090" s="41"/>
      <c r="O1090" s="42"/>
      <c r="P1090" s="42"/>
      <c r="Q1090" s="50"/>
    </row>
    <row r="1091" spans="5:17" x14ac:dyDescent="0.25">
      <c r="E1091" s="42"/>
      <c r="F1091" s="42"/>
      <c r="K1091" s="43"/>
      <c r="L1091" s="41"/>
      <c r="O1091" s="42"/>
      <c r="P1091" s="42"/>
      <c r="Q1091" s="50"/>
    </row>
    <row r="1092" spans="5:17" x14ac:dyDescent="0.25">
      <c r="E1092" s="42"/>
      <c r="F1092" s="42"/>
      <c r="K1092" s="43"/>
      <c r="L1092" s="41"/>
      <c r="O1092" s="42"/>
      <c r="P1092" s="42"/>
      <c r="Q1092" s="50"/>
    </row>
    <row r="1093" spans="5:17" x14ac:dyDescent="0.25">
      <c r="E1093" s="42"/>
      <c r="F1093" s="42"/>
      <c r="K1093" s="43"/>
      <c r="L1093" s="41"/>
      <c r="O1093" s="42"/>
      <c r="P1093" s="42"/>
      <c r="Q1093" s="50"/>
    </row>
    <row r="1094" spans="5:17" x14ac:dyDescent="0.25">
      <c r="E1094" s="42"/>
      <c r="F1094" s="42"/>
      <c r="K1094" s="43"/>
      <c r="L1094" s="41"/>
      <c r="O1094" s="42"/>
      <c r="P1094" s="42"/>
      <c r="Q1094" s="50"/>
    </row>
    <row r="1095" spans="5:17" x14ac:dyDescent="0.25">
      <c r="E1095" s="42"/>
      <c r="F1095" s="42"/>
      <c r="K1095" s="43"/>
      <c r="L1095" s="41"/>
      <c r="O1095" s="42"/>
      <c r="P1095" s="42"/>
      <c r="Q1095" s="50"/>
    </row>
    <row r="1096" spans="5:17" x14ac:dyDescent="0.25">
      <c r="E1096" s="42"/>
      <c r="F1096" s="42"/>
      <c r="K1096" s="43"/>
      <c r="L1096" s="41"/>
      <c r="O1096" s="42"/>
      <c r="P1096" s="42"/>
      <c r="Q1096" s="50"/>
    </row>
    <row r="1097" spans="5:17" x14ac:dyDescent="0.25">
      <c r="E1097" s="42"/>
      <c r="F1097" s="42"/>
      <c r="K1097" s="43"/>
      <c r="L1097" s="41"/>
      <c r="O1097" s="42"/>
      <c r="P1097" s="42"/>
      <c r="Q1097" s="50"/>
    </row>
    <row r="1098" spans="5:17" x14ac:dyDescent="0.25">
      <c r="E1098" s="42"/>
      <c r="F1098" s="42"/>
      <c r="K1098" s="43"/>
      <c r="L1098" s="41"/>
      <c r="O1098" s="42"/>
      <c r="P1098" s="42"/>
      <c r="Q1098" s="50"/>
    </row>
    <row r="1099" spans="5:17" x14ac:dyDescent="0.25">
      <c r="E1099" s="42"/>
      <c r="F1099" s="42"/>
      <c r="K1099" s="43"/>
      <c r="L1099" s="41"/>
      <c r="O1099" s="42"/>
      <c r="P1099" s="42"/>
      <c r="Q1099" s="50"/>
    </row>
    <row r="1100" spans="5:17" x14ac:dyDescent="0.25">
      <c r="E1100" s="42"/>
      <c r="F1100" s="42"/>
      <c r="K1100" s="43"/>
      <c r="L1100" s="41"/>
      <c r="O1100" s="42"/>
      <c r="P1100" s="42"/>
      <c r="Q1100" s="50"/>
    </row>
    <row r="1101" spans="5:17" x14ac:dyDescent="0.25">
      <c r="E1101" s="42"/>
      <c r="F1101" s="42"/>
      <c r="K1101" s="43"/>
      <c r="L1101" s="41"/>
      <c r="O1101" s="42"/>
      <c r="P1101" s="42"/>
      <c r="Q1101" s="50"/>
    </row>
    <row r="1102" spans="5:17" x14ac:dyDescent="0.25">
      <c r="E1102" s="42"/>
      <c r="F1102" s="42"/>
      <c r="K1102" s="43"/>
      <c r="L1102" s="41"/>
      <c r="O1102" s="42"/>
      <c r="P1102" s="42"/>
      <c r="Q1102" s="50"/>
    </row>
    <row r="1103" spans="5:17" x14ac:dyDescent="0.25">
      <c r="E1103" s="42"/>
      <c r="F1103" s="42"/>
      <c r="K1103" s="43"/>
      <c r="L1103" s="41"/>
      <c r="O1103" s="42"/>
      <c r="P1103" s="42"/>
      <c r="Q1103" s="50"/>
    </row>
    <row r="1104" spans="5:17" x14ac:dyDescent="0.25">
      <c r="E1104" s="42"/>
      <c r="F1104" s="42"/>
      <c r="K1104" s="43"/>
      <c r="L1104" s="41"/>
      <c r="O1104" s="42"/>
      <c r="P1104" s="42"/>
      <c r="Q1104" s="50"/>
    </row>
    <row r="1105" spans="5:17" x14ac:dyDescent="0.25">
      <c r="E1105" s="42"/>
      <c r="F1105" s="42"/>
      <c r="K1105" s="43"/>
      <c r="L1105" s="41"/>
      <c r="O1105" s="42"/>
      <c r="P1105" s="42"/>
      <c r="Q1105" s="50"/>
    </row>
    <row r="1106" spans="5:17" x14ac:dyDescent="0.25">
      <c r="E1106" s="42"/>
      <c r="F1106" s="42"/>
      <c r="K1106" s="43"/>
      <c r="L1106" s="41"/>
      <c r="O1106" s="42"/>
      <c r="P1106" s="42"/>
      <c r="Q1106" s="50"/>
    </row>
    <row r="1107" spans="5:17" x14ac:dyDescent="0.25">
      <c r="E1107" s="42"/>
      <c r="F1107" s="42"/>
      <c r="K1107" s="43"/>
      <c r="L1107" s="41"/>
      <c r="O1107" s="42"/>
      <c r="P1107" s="42"/>
      <c r="Q1107" s="50"/>
    </row>
    <row r="1108" spans="5:17" x14ac:dyDescent="0.25">
      <c r="E1108" s="42"/>
      <c r="F1108" s="42"/>
      <c r="K1108" s="43"/>
      <c r="L1108" s="41"/>
      <c r="O1108" s="42"/>
      <c r="P1108" s="42"/>
      <c r="Q1108" s="50"/>
    </row>
    <row r="1109" spans="5:17" x14ac:dyDescent="0.25">
      <c r="E1109" s="42"/>
      <c r="F1109" s="42"/>
      <c r="K1109" s="43"/>
      <c r="L1109" s="41"/>
      <c r="O1109" s="42"/>
      <c r="P1109" s="42"/>
      <c r="Q1109" s="50"/>
    </row>
    <row r="1110" spans="5:17" x14ac:dyDescent="0.25">
      <c r="E1110" s="42"/>
      <c r="F1110" s="42"/>
      <c r="K1110" s="43"/>
      <c r="L1110" s="41"/>
      <c r="O1110" s="42"/>
      <c r="P1110" s="42"/>
      <c r="Q1110" s="50"/>
    </row>
    <row r="1111" spans="5:17" x14ac:dyDescent="0.25">
      <c r="E1111" s="42"/>
      <c r="F1111" s="42"/>
      <c r="K1111" s="43"/>
      <c r="L1111" s="41"/>
      <c r="O1111" s="42"/>
      <c r="P1111" s="42"/>
      <c r="Q1111" s="50"/>
    </row>
    <row r="1112" spans="5:17" x14ac:dyDescent="0.25">
      <c r="E1112" s="42"/>
      <c r="F1112" s="42"/>
      <c r="K1112" s="43"/>
      <c r="L1112" s="41"/>
      <c r="O1112" s="42"/>
      <c r="P1112" s="42"/>
      <c r="Q1112" s="50"/>
    </row>
    <row r="1113" spans="5:17" x14ac:dyDescent="0.25">
      <c r="E1113" s="42"/>
      <c r="F1113" s="42"/>
      <c r="K1113" s="43"/>
      <c r="L1113" s="41"/>
      <c r="O1113" s="42"/>
      <c r="P1113" s="42"/>
      <c r="Q1113" s="50"/>
    </row>
    <row r="1114" spans="5:17" x14ac:dyDescent="0.25">
      <c r="E1114" s="42"/>
      <c r="F1114" s="42"/>
      <c r="K1114" s="43"/>
      <c r="L1114" s="41"/>
      <c r="O1114" s="42"/>
      <c r="P1114" s="42"/>
      <c r="Q1114" s="50"/>
    </row>
    <row r="1115" spans="5:17" x14ac:dyDescent="0.25">
      <c r="E1115" s="42"/>
      <c r="F1115" s="42"/>
      <c r="K1115" s="43"/>
      <c r="L1115" s="41"/>
      <c r="O1115" s="42"/>
      <c r="P1115" s="42"/>
      <c r="Q1115" s="50"/>
    </row>
    <row r="1116" spans="5:17" x14ac:dyDescent="0.25">
      <c r="E1116" s="42"/>
      <c r="F1116" s="42"/>
      <c r="K1116" s="43"/>
      <c r="L1116" s="41"/>
      <c r="O1116" s="42"/>
      <c r="P1116" s="42"/>
      <c r="Q1116" s="50"/>
    </row>
    <row r="1117" spans="5:17" x14ac:dyDescent="0.25">
      <c r="E1117" s="42"/>
      <c r="F1117" s="42"/>
      <c r="K1117" s="43"/>
      <c r="L1117" s="41"/>
      <c r="O1117" s="42"/>
      <c r="P1117" s="42"/>
      <c r="Q1117" s="50"/>
    </row>
    <row r="1118" spans="5:17" x14ac:dyDescent="0.25">
      <c r="E1118" s="42"/>
      <c r="F1118" s="42"/>
      <c r="K1118" s="43"/>
      <c r="L1118" s="41"/>
      <c r="O1118" s="42"/>
      <c r="P1118" s="42"/>
      <c r="Q1118" s="50"/>
    </row>
    <row r="1119" spans="5:17" x14ac:dyDescent="0.25">
      <c r="E1119" s="42"/>
      <c r="F1119" s="42"/>
      <c r="K1119" s="43"/>
      <c r="L1119" s="41"/>
      <c r="O1119" s="42"/>
      <c r="P1119" s="42"/>
      <c r="Q1119" s="50"/>
    </row>
    <row r="1120" spans="5:17" x14ac:dyDescent="0.25">
      <c r="E1120" s="42"/>
      <c r="F1120" s="42"/>
      <c r="K1120" s="43"/>
      <c r="L1120" s="41"/>
      <c r="O1120" s="42"/>
      <c r="P1120" s="42"/>
      <c r="Q1120" s="50"/>
    </row>
    <row r="1121" spans="5:17" x14ac:dyDescent="0.25">
      <c r="E1121" s="42"/>
      <c r="F1121" s="42"/>
      <c r="K1121" s="43"/>
      <c r="L1121" s="41"/>
      <c r="O1121" s="42"/>
      <c r="P1121" s="42"/>
      <c r="Q1121" s="50"/>
    </row>
    <row r="1122" spans="5:17" x14ac:dyDescent="0.25">
      <c r="E1122" s="42"/>
      <c r="F1122" s="42"/>
      <c r="K1122" s="43"/>
      <c r="L1122" s="41"/>
      <c r="O1122" s="42"/>
      <c r="P1122" s="42"/>
      <c r="Q1122" s="50"/>
    </row>
    <row r="1123" spans="5:17" x14ac:dyDescent="0.25">
      <c r="E1123" s="42"/>
      <c r="F1123" s="42"/>
      <c r="K1123" s="43"/>
      <c r="L1123" s="41"/>
      <c r="O1123" s="42"/>
      <c r="P1123" s="42"/>
      <c r="Q1123" s="50"/>
    </row>
    <row r="1124" spans="5:17" x14ac:dyDescent="0.25">
      <c r="E1124" s="42"/>
      <c r="F1124" s="42"/>
      <c r="K1124" s="43"/>
      <c r="L1124" s="41"/>
      <c r="O1124" s="42"/>
      <c r="P1124" s="42"/>
      <c r="Q1124" s="50"/>
    </row>
    <row r="1125" spans="5:17" x14ac:dyDescent="0.25">
      <c r="E1125" s="42"/>
      <c r="F1125" s="42"/>
      <c r="K1125" s="43"/>
      <c r="L1125" s="41"/>
      <c r="O1125" s="42"/>
      <c r="P1125" s="42"/>
      <c r="Q1125" s="50"/>
    </row>
    <row r="1126" spans="5:17" x14ac:dyDescent="0.25">
      <c r="E1126" s="42"/>
      <c r="F1126" s="42"/>
      <c r="K1126" s="43"/>
      <c r="L1126" s="41"/>
      <c r="O1126" s="42"/>
      <c r="P1126" s="42"/>
      <c r="Q1126" s="50"/>
    </row>
    <row r="1127" spans="5:17" x14ac:dyDescent="0.25">
      <c r="E1127" s="42"/>
      <c r="F1127" s="42"/>
      <c r="K1127" s="43"/>
      <c r="L1127" s="41"/>
      <c r="O1127" s="42"/>
      <c r="P1127" s="42"/>
      <c r="Q1127" s="50"/>
    </row>
    <row r="1128" spans="5:17" x14ac:dyDescent="0.25">
      <c r="E1128" s="42"/>
      <c r="F1128" s="42"/>
      <c r="K1128" s="43"/>
      <c r="L1128" s="41"/>
      <c r="O1128" s="42"/>
      <c r="P1128" s="42"/>
      <c r="Q1128" s="50"/>
    </row>
    <row r="1129" spans="5:17" x14ac:dyDescent="0.25">
      <c r="E1129" s="42"/>
      <c r="F1129" s="42"/>
      <c r="K1129" s="43"/>
      <c r="L1129" s="41"/>
      <c r="O1129" s="42"/>
      <c r="P1129" s="42"/>
      <c r="Q1129" s="50"/>
    </row>
    <row r="1130" spans="5:17" x14ac:dyDescent="0.25">
      <c r="E1130" s="42"/>
      <c r="F1130" s="42"/>
      <c r="K1130" s="43"/>
      <c r="L1130" s="41"/>
      <c r="O1130" s="42"/>
      <c r="P1130" s="42"/>
      <c r="Q1130" s="50"/>
    </row>
    <row r="1131" spans="5:17" x14ac:dyDescent="0.25">
      <c r="E1131" s="42"/>
      <c r="F1131" s="42"/>
      <c r="K1131" s="43"/>
      <c r="L1131" s="41"/>
      <c r="O1131" s="42"/>
      <c r="P1131" s="42"/>
      <c r="Q1131" s="50"/>
    </row>
    <row r="1132" spans="5:17" x14ac:dyDescent="0.25">
      <c r="E1132" s="42"/>
      <c r="F1132" s="42"/>
      <c r="K1132" s="43"/>
      <c r="L1132" s="41"/>
      <c r="O1132" s="42"/>
      <c r="P1132" s="42"/>
      <c r="Q1132" s="50"/>
    </row>
    <row r="1133" spans="5:17" x14ac:dyDescent="0.25">
      <c r="E1133" s="42"/>
      <c r="F1133" s="42"/>
      <c r="K1133" s="43"/>
      <c r="L1133" s="41"/>
      <c r="O1133" s="42"/>
      <c r="P1133" s="42"/>
      <c r="Q1133" s="50"/>
    </row>
    <row r="1134" spans="5:17" x14ac:dyDescent="0.25">
      <c r="E1134" s="42"/>
      <c r="F1134" s="42"/>
      <c r="K1134" s="43"/>
      <c r="L1134" s="41"/>
      <c r="O1134" s="42"/>
      <c r="P1134" s="42"/>
      <c r="Q1134" s="50"/>
    </row>
    <row r="1135" spans="5:17" x14ac:dyDescent="0.25">
      <c r="E1135" s="42"/>
      <c r="F1135" s="42"/>
      <c r="K1135" s="43"/>
      <c r="L1135" s="41"/>
      <c r="O1135" s="42"/>
      <c r="P1135" s="42"/>
      <c r="Q1135" s="50"/>
    </row>
    <row r="1136" spans="5:17" x14ac:dyDescent="0.25">
      <c r="E1136" s="42"/>
      <c r="F1136" s="42"/>
      <c r="K1136" s="43"/>
      <c r="L1136" s="41"/>
      <c r="O1136" s="42"/>
      <c r="P1136" s="42"/>
      <c r="Q1136" s="50"/>
    </row>
    <row r="1137" spans="5:17" x14ac:dyDescent="0.25">
      <c r="E1137" s="42"/>
      <c r="F1137" s="42"/>
      <c r="K1137" s="43"/>
      <c r="L1137" s="41"/>
      <c r="O1137" s="42"/>
      <c r="P1137" s="42"/>
      <c r="Q1137" s="50"/>
    </row>
    <row r="1138" spans="5:17" x14ac:dyDescent="0.25">
      <c r="E1138" s="42"/>
      <c r="F1138" s="42"/>
      <c r="K1138" s="43"/>
      <c r="L1138" s="41"/>
      <c r="O1138" s="42"/>
      <c r="P1138" s="42"/>
      <c r="Q1138" s="50"/>
    </row>
    <row r="1139" spans="5:17" x14ac:dyDescent="0.25">
      <c r="E1139" s="42"/>
      <c r="F1139" s="42"/>
      <c r="K1139" s="43"/>
      <c r="L1139" s="41"/>
      <c r="O1139" s="42"/>
      <c r="P1139" s="42"/>
      <c r="Q1139" s="50"/>
    </row>
    <row r="1140" spans="5:17" x14ac:dyDescent="0.25">
      <c r="E1140" s="42"/>
      <c r="F1140" s="42"/>
      <c r="K1140" s="43"/>
      <c r="L1140" s="41"/>
      <c r="O1140" s="42"/>
      <c r="P1140" s="42"/>
      <c r="Q1140" s="50"/>
    </row>
    <row r="1141" spans="5:17" x14ac:dyDescent="0.25">
      <c r="E1141" s="42"/>
      <c r="F1141" s="42"/>
      <c r="K1141" s="43"/>
      <c r="L1141" s="41"/>
      <c r="O1141" s="42"/>
      <c r="P1141" s="42"/>
      <c r="Q1141" s="50"/>
    </row>
    <row r="1142" spans="5:17" x14ac:dyDescent="0.25">
      <c r="E1142" s="42"/>
      <c r="F1142" s="42"/>
      <c r="K1142" s="43"/>
      <c r="L1142" s="41"/>
      <c r="O1142" s="42"/>
      <c r="P1142" s="42"/>
      <c r="Q1142" s="50"/>
    </row>
    <row r="1143" spans="5:17" x14ac:dyDescent="0.25">
      <c r="E1143" s="42"/>
      <c r="F1143" s="42"/>
      <c r="K1143" s="43"/>
      <c r="L1143" s="41"/>
      <c r="O1143" s="42"/>
      <c r="P1143" s="42"/>
      <c r="Q1143" s="50"/>
    </row>
    <row r="1144" spans="5:17" x14ac:dyDescent="0.25">
      <c r="E1144" s="42"/>
      <c r="F1144" s="42"/>
      <c r="K1144" s="43"/>
      <c r="L1144" s="41"/>
      <c r="O1144" s="42"/>
      <c r="P1144" s="42"/>
      <c r="Q1144" s="50"/>
    </row>
    <row r="1145" spans="5:17" x14ac:dyDescent="0.25">
      <c r="E1145" s="42"/>
      <c r="F1145" s="42"/>
      <c r="K1145" s="43"/>
      <c r="L1145" s="41"/>
      <c r="O1145" s="42"/>
      <c r="P1145" s="42"/>
      <c r="Q1145" s="50"/>
    </row>
    <row r="1146" spans="5:17" x14ac:dyDescent="0.25">
      <c r="E1146" s="42"/>
      <c r="F1146" s="42"/>
      <c r="K1146" s="43"/>
      <c r="L1146" s="41"/>
      <c r="O1146" s="42"/>
      <c r="P1146" s="42"/>
      <c r="Q1146" s="50"/>
    </row>
    <row r="1147" spans="5:17" x14ac:dyDescent="0.25">
      <c r="E1147" s="42"/>
      <c r="F1147" s="42"/>
      <c r="K1147" s="43"/>
      <c r="L1147" s="41"/>
      <c r="O1147" s="42"/>
      <c r="P1147" s="42"/>
      <c r="Q1147" s="50"/>
    </row>
    <row r="1148" spans="5:17" x14ac:dyDescent="0.25">
      <c r="E1148" s="42"/>
      <c r="F1148" s="42"/>
      <c r="K1148" s="43"/>
      <c r="L1148" s="41"/>
      <c r="O1148" s="42"/>
      <c r="P1148" s="42"/>
      <c r="Q1148" s="50"/>
    </row>
    <row r="1149" spans="5:17" x14ac:dyDescent="0.25">
      <c r="E1149" s="42"/>
      <c r="F1149" s="42"/>
      <c r="K1149" s="43"/>
      <c r="L1149" s="41"/>
      <c r="O1149" s="42"/>
      <c r="P1149" s="42"/>
      <c r="Q1149" s="50"/>
    </row>
    <row r="1150" spans="5:17" x14ac:dyDescent="0.25">
      <c r="E1150" s="42"/>
      <c r="F1150" s="42"/>
      <c r="K1150" s="43"/>
      <c r="L1150" s="41"/>
      <c r="O1150" s="42"/>
      <c r="P1150" s="42"/>
      <c r="Q1150" s="50"/>
    </row>
    <row r="1151" spans="5:17" x14ac:dyDescent="0.25">
      <c r="E1151" s="42"/>
      <c r="F1151" s="42"/>
      <c r="K1151" s="43"/>
      <c r="L1151" s="41"/>
      <c r="O1151" s="42"/>
      <c r="P1151" s="42"/>
      <c r="Q1151" s="50"/>
    </row>
    <row r="1152" spans="5:17" x14ac:dyDescent="0.25">
      <c r="E1152" s="42"/>
      <c r="F1152" s="42"/>
      <c r="K1152" s="43"/>
      <c r="L1152" s="41"/>
      <c r="O1152" s="42"/>
      <c r="P1152" s="42"/>
      <c r="Q1152" s="50"/>
    </row>
    <row r="1153" spans="5:17" x14ac:dyDescent="0.25">
      <c r="E1153" s="42"/>
      <c r="F1153" s="42"/>
      <c r="K1153" s="43"/>
      <c r="L1153" s="41"/>
      <c r="O1153" s="42"/>
      <c r="P1153" s="42"/>
      <c r="Q1153" s="50"/>
    </row>
    <row r="1154" spans="5:17" x14ac:dyDescent="0.25">
      <c r="E1154" s="42"/>
      <c r="F1154" s="42"/>
      <c r="K1154" s="43"/>
      <c r="L1154" s="41"/>
      <c r="O1154" s="42"/>
      <c r="P1154" s="42"/>
      <c r="Q1154" s="50"/>
    </row>
    <row r="1155" spans="5:17" x14ac:dyDescent="0.25">
      <c r="E1155" s="42"/>
      <c r="F1155" s="42"/>
      <c r="K1155" s="43"/>
      <c r="L1155" s="41"/>
      <c r="O1155" s="42"/>
      <c r="P1155" s="42"/>
      <c r="Q1155" s="50"/>
    </row>
    <row r="1156" spans="5:17" x14ac:dyDescent="0.25">
      <c r="E1156" s="42"/>
      <c r="F1156" s="42"/>
      <c r="K1156" s="43"/>
      <c r="L1156" s="41"/>
      <c r="O1156" s="42"/>
      <c r="P1156" s="42"/>
      <c r="Q1156" s="50"/>
    </row>
    <row r="1157" spans="5:17" x14ac:dyDescent="0.25">
      <c r="E1157" s="42"/>
      <c r="F1157" s="42"/>
      <c r="K1157" s="43"/>
      <c r="L1157" s="41"/>
      <c r="O1157" s="42"/>
      <c r="P1157" s="42"/>
      <c r="Q1157" s="50"/>
    </row>
    <row r="1158" spans="5:17" x14ac:dyDescent="0.25">
      <c r="E1158" s="42"/>
      <c r="F1158" s="42"/>
      <c r="K1158" s="43"/>
      <c r="L1158" s="41"/>
      <c r="O1158" s="42"/>
      <c r="P1158" s="42"/>
      <c r="Q1158" s="50"/>
    </row>
    <row r="1159" spans="5:17" x14ac:dyDescent="0.25">
      <c r="E1159" s="42"/>
      <c r="F1159" s="42"/>
      <c r="K1159" s="43"/>
      <c r="L1159" s="41"/>
      <c r="O1159" s="42"/>
      <c r="P1159" s="42"/>
      <c r="Q1159" s="50"/>
    </row>
    <row r="1160" spans="5:17" x14ac:dyDescent="0.25">
      <c r="E1160" s="42"/>
      <c r="F1160" s="42"/>
      <c r="K1160" s="43"/>
      <c r="L1160" s="41"/>
      <c r="O1160" s="42"/>
      <c r="P1160" s="42"/>
      <c r="Q1160" s="50"/>
    </row>
    <row r="1161" spans="5:17" x14ac:dyDescent="0.25">
      <c r="E1161" s="42"/>
      <c r="F1161" s="42"/>
      <c r="K1161" s="43"/>
      <c r="L1161" s="41"/>
      <c r="O1161" s="42"/>
      <c r="P1161" s="42"/>
      <c r="Q1161" s="50"/>
    </row>
    <row r="1162" spans="5:17" x14ac:dyDescent="0.25">
      <c r="E1162" s="42"/>
      <c r="F1162" s="42"/>
      <c r="K1162" s="43"/>
      <c r="L1162" s="41"/>
      <c r="O1162" s="42"/>
      <c r="P1162" s="42"/>
      <c r="Q1162" s="50"/>
    </row>
    <row r="1163" spans="5:17" x14ac:dyDescent="0.25">
      <c r="E1163" s="42"/>
      <c r="F1163" s="42"/>
      <c r="K1163" s="43"/>
      <c r="L1163" s="41"/>
      <c r="O1163" s="42"/>
      <c r="P1163" s="42"/>
      <c r="Q1163" s="50"/>
    </row>
    <row r="1164" spans="5:17" x14ac:dyDescent="0.25">
      <c r="E1164" s="42"/>
      <c r="F1164" s="42"/>
      <c r="K1164" s="43"/>
      <c r="L1164" s="41"/>
      <c r="O1164" s="42"/>
      <c r="P1164" s="42"/>
      <c r="Q1164" s="50"/>
    </row>
    <row r="1165" spans="5:17" x14ac:dyDescent="0.25">
      <c r="E1165" s="42"/>
      <c r="F1165" s="42"/>
      <c r="K1165" s="43"/>
      <c r="L1165" s="41"/>
      <c r="O1165" s="42"/>
      <c r="P1165" s="42"/>
      <c r="Q1165" s="50"/>
    </row>
    <row r="1166" spans="5:17" x14ac:dyDescent="0.25">
      <c r="E1166" s="42"/>
      <c r="F1166" s="42"/>
      <c r="K1166" s="43"/>
      <c r="L1166" s="41"/>
      <c r="O1166" s="42"/>
      <c r="P1166" s="42"/>
      <c r="Q1166" s="50"/>
    </row>
    <row r="1167" spans="5:17" x14ac:dyDescent="0.25">
      <c r="E1167" s="42"/>
      <c r="F1167" s="42"/>
      <c r="K1167" s="43"/>
      <c r="L1167" s="41"/>
      <c r="O1167" s="42"/>
      <c r="P1167" s="42"/>
      <c r="Q1167" s="50"/>
    </row>
    <row r="1168" spans="5:17" x14ac:dyDescent="0.25">
      <c r="E1168" s="42"/>
      <c r="F1168" s="42"/>
      <c r="K1168" s="43"/>
      <c r="L1168" s="41"/>
      <c r="O1168" s="42"/>
      <c r="P1168" s="42"/>
      <c r="Q1168" s="50"/>
    </row>
    <row r="1169" spans="5:17" x14ac:dyDescent="0.25">
      <c r="E1169" s="42"/>
      <c r="F1169" s="42"/>
      <c r="K1169" s="43"/>
      <c r="L1169" s="41"/>
      <c r="O1169" s="42"/>
      <c r="P1169" s="42"/>
      <c r="Q1169" s="50"/>
    </row>
    <row r="1170" spans="5:17" x14ac:dyDescent="0.25">
      <c r="E1170" s="42"/>
      <c r="F1170" s="42"/>
      <c r="K1170" s="43"/>
      <c r="L1170" s="41"/>
      <c r="O1170" s="42"/>
      <c r="P1170" s="42"/>
      <c r="Q1170" s="50"/>
    </row>
    <row r="1171" spans="5:17" x14ac:dyDescent="0.25">
      <c r="E1171" s="42"/>
      <c r="F1171" s="42"/>
      <c r="K1171" s="43"/>
      <c r="L1171" s="41"/>
      <c r="O1171" s="42"/>
      <c r="P1171" s="42"/>
      <c r="Q1171" s="50"/>
    </row>
    <row r="1172" spans="5:17" x14ac:dyDescent="0.25">
      <c r="E1172" s="42"/>
      <c r="F1172" s="42"/>
      <c r="K1172" s="43"/>
      <c r="L1172" s="41"/>
      <c r="O1172" s="42"/>
      <c r="P1172" s="42"/>
      <c r="Q1172" s="50"/>
    </row>
    <row r="1173" spans="5:17" x14ac:dyDescent="0.25">
      <c r="E1173" s="42"/>
      <c r="F1173" s="42"/>
      <c r="K1173" s="43"/>
      <c r="L1173" s="41"/>
      <c r="O1173" s="42"/>
      <c r="P1173" s="42"/>
      <c r="Q1173" s="50"/>
    </row>
    <row r="1174" spans="5:17" x14ac:dyDescent="0.25">
      <c r="E1174" s="42"/>
      <c r="F1174" s="42"/>
      <c r="K1174" s="43"/>
      <c r="L1174" s="41"/>
      <c r="O1174" s="42"/>
      <c r="P1174" s="42"/>
      <c r="Q1174" s="50"/>
    </row>
    <row r="1175" spans="5:17" x14ac:dyDescent="0.25">
      <c r="E1175" s="42"/>
      <c r="F1175" s="42"/>
      <c r="K1175" s="43"/>
      <c r="L1175" s="41"/>
      <c r="O1175" s="42"/>
      <c r="P1175" s="42"/>
      <c r="Q1175" s="50"/>
    </row>
    <row r="1176" spans="5:17" x14ac:dyDescent="0.25">
      <c r="E1176" s="42"/>
      <c r="F1176" s="42"/>
      <c r="K1176" s="43"/>
      <c r="L1176" s="41"/>
      <c r="O1176" s="42"/>
      <c r="P1176" s="42"/>
      <c r="Q1176" s="50"/>
    </row>
    <row r="1177" spans="5:17" x14ac:dyDescent="0.25">
      <c r="E1177" s="42"/>
      <c r="F1177" s="42"/>
      <c r="K1177" s="43"/>
      <c r="L1177" s="41"/>
      <c r="O1177" s="42"/>
      <c r="P1177" s="42"/>
      <c r="Q1177" s="50"/>
    </row>
    <row r="1178" spans="5:17" x14ac:dyDescent="0.25">
      <c r="E1178" s="42"/>
      <c r="F1178" s="42"/>
      <c r="K1178" s="43"/>
      <c r="L1178" s="41"/>
      <c r="O1178" s="42"/>
      <c r="P1178" s="42"/>
      <c r="Q1178" s="50"/>
    </row>
    <row r="1179" spans="5:17" x14ac:dyDescent="0.25">
      <c r="E1179" s="42"/>
      <c r="F1179" s="42"/>
      <c r="K1179" s="43"/>
      <c r="L1179" s="41"/>
      <c r="O1179" s="42"/>
      <c r="P1179" s="42"/>
      <c r="Q1179" s="50"/>
    </row>
    <row r="1180" spans="5:17" x14ac:dyDescent="0.25">
      <c r="E1180" s="42"/>
      <c r="F1180" s="42"/>
      <c r="K1180" s="43"/>
      <c r="L1180" s="41"/>
      <c r="O1180" s="42"/>
      <c r="P1180" s="42"/>
      <c r="Q1180" s="50"/>
    </row>
    <row r="1181" spans="5:17" x14ac:dyDescent="0.25">
      <c r="E1181" s="42"/>
      <c r="F1181" s="42"/>
      <c r="K1181" s="43"/>
      <c r="L1181" s="41"/>
      <c r="O1181" s="42"/>
      <c r="P1181" s="42"/>
      <c r="Q1181" s="50"/>
    </row>
    <row r="1182" spans="5:17" x14ac:dyDescent="0.25">
      <c r="E1182" s="42"/>
      <c r="F1182" s="42"/>
      <c r="K1182" s="43"/>
      <c r="L1182" s="41"/>
      <c r="O1182" s="42"/>
      <c r="P1182" s="42"/>
      <c r="Q1182" s="50"/>
    </row>
    <row r="1183" spans="5:17" x14ac:dyDescent="0.25">
      <c r="E1183" s="42"/>
      <c r="F1183" s="42"/>
      <c r="K1183" s="43"/>
      <c r="L1183" s="41"/>
      <c r="O1183" s="42"/>
      <c r="P1183" s="42"/>
      <c r="Q1183" s="50"/>
    </row>
    <row r="1184" spans="5:17" x14ac:dyDescent="0.25">
      <c r="E1184" s="42"/>
      <c r="F1184" s="42"/>
      <c r="K1184" s="43"/>
      <c r="L1184" s="41"/>
      <c r="O1184" s="42"/>
      <c r="P1184" s="42"/>
      <c r="Q1184" s="50"/>
    </row>
    <row r="1185" spans="5:17" x14ac:dyDescent="0.25">
      <c r="E1185" s="42"/>
      <c r="F1185" s="42"/>
      <c r="K1185" s="43"/>
      <c r="L1185" s="41"/>
      <c r="O1185" s="42"/>
      <c r="P1185" s="42"/>
      <c r="Q1185" s="50"/>
    </row>
    <row r="1186" spans="5:17" x14ac:dyDescent="0.25">
      <c r="E1186" s="42"/>
      <c r="F1186" s="42"/>
      <c r="K1186" s="43"/>
      <c r="L1186" s="41"/>
      <c r="O1186" s="42"/>
      <c r="P1186" s="42"/>
      <c r="Q1186" s="50"/>
    </row>
    <row r="1187" spans="5:17" x14ac:dyDescent="0.25">
      <c r="E1187" s="42"/>
      <c r="F1187" s="42"/>
      <c r="K1187" s="43"/>
      <c r="L1187" s="41"/>
      <c r="O1187" s="42"/>
      <c r="P1187" s="42"/>
      <c r="Q1187" s="50"/>
    </row>
    <row r="1188" spans="5:17" x14ac:dyDescent="0.25">
      <c r="E1188" s="42"/>
      <c r="F1188" s="42"/>
      <c r="K1188" s="43"/>
      <c r="L1188" s="41"/>
      <c r="O1188" s="42"/>
      <c r="P1188" s="42"/>
      <c r="Q1188" s="50"/>
    </row>
    <row r="1189" spans="5:17" x14ac:dyDescent="0.25">
      <c r="E1189" s="42"/>
      <c r="F1189" s="42"/>
      <c r="K1189" s="43"/>
      <c r="L1189" s="41"/>
      <c r="O1189" s="42"/>
      <c r="P1189" s="42"/>
      <c r="Q1189" s="50"/>
    </row>
    <row r="1190" spans="5:17" x14ac:dyDescent="0.25">
      <c r="E1190" s="42"/>
      <c r="F1190" s="42"/>
      <c r="K1190" s="43"/>
      <c r="L1190" s="41"/>
      <c r="O1190" s="42"/>
      <c r="P1190" s="42"/>
      <c r="Q1190" s="50"/>
    </row>
    <row r="1191" spans="5:17" x14ac:dyDescent="0.25">
      <c r="E1191" s="42"/>
      <c r="F1191" s="42"/>
      <c r="K1191" s="43"/>
      <c r="L1191" s="41"/>
      <c r="O1191" s="42"/>
      <c r="P1191" s="42"/>
      <c r="Q1191" s="50"/>
    </row>
    <row r="1192" spans="5:17" x14ac:dyDescent="0.25">
      <c r="E1192" s="42"/>
      <c r="F1192" s="42"/>
      <c r="K1192" s="43"/>
      <c r="L1192" s="41"/>
      <c r="O1192" s="42"/>
      <c r="P1192" s="42"/>
      <c r="Q1192" s="50"/>
    </row>
    <row r="1193" spans="5:17" x14ac:dyDescent="0.25">
      <c r="E1193" s="42"/>
      <c r="F1193" s="42"/>
      <c r="K1193" s="43"/>
      <c r="L1193" s="41"/>
      <c r="O1193" s="42"/>
      <c r="P1193" s="42"/>
      <c r="Q1193" s="50"/>
    </row>
    <row r="1194" spans="5:17" x14ac:dyDescent="0.25">
      <c r="E1194" s="42"/>
      <c r="F1194" s="42"/>
      <c r="K1194" s="43"/>
      <c r="L1194" s="41"/>
      <c r="O1194" s="42"/>
      <c r="P1194" s="42"/>
      <c r="Q1194" s="50"/>
    </row>
    <row r="1195" spans="5:17" x14ac:dyDescent="0.25">
      <c r="E1195" s="42"/>
      <c r="F1195" s="42"/>
      <c r="K1195" s="43"/>
      <c r="L1195" s="41"/>
      <c r="O1195" s="42"/>
      <c r="P1195" s="42"/>
      <c r="Q1195" s="50"/>
    </row>
    <row r="1196" spans="5:17" x14ac:dyDescent="0.25">
      <c r="E1196" s="42"/>
      <c r="F1196" s="42"/>
      <c r="K1196" s="43"/>
      <c r="L1196" s="41"/>
      <c r="O1196" s="42"/>
      <c r="P1196" s="42"/>
      <c r="Q1196" s="50"/>
    </row>
    <row r="1197" spans="5:17" x14ac:dyDescent="0.25">
      <c r="E1197" s="42"/>
      <c r="F1197" s="42"/>
      <c r="K1197" s="43"/>
      <c r="L1197" s="41"/>
      <c r="O1197" s="42"/>
      <c r="P1197" s="42"/>
      <c r="Q1197" s="50"/>
    </row>
    <row r="1198" spans="5:17" x14ac:dyDescent="0.25">
      <c r="E1198" s="42"/>
      <c r="F1198" s="42"/>
      <c r="K1198" s="43"/>
      <c r="L1198" s="41"/>
      <c r="O1198" s="42"/>
      <c r="P1198" s="42"/>
      <c r="Q1198" s="50"/>
    </row>
    <row r="1199" spans="5:17" x14ac:dyDescent="0.25">
      <c r="E1199" s="42"/>
      <c r="F1199" s="42"/>
      <c r="K1199" s="43"/>
      <c r="L1199" s="41"/>
      <c r="O1199" s="42"/>
      <c r="P1199" s="42"/>
      <c r="Q1199" s="50"/>
    </row>
    <row r="1200" spans="5:17" x14ac:dyDescent="0.25">
      <c r="E1200" s="42"/>
      <c r="F1200" s="42"/>
      <c r="K1200" s="43"/>
      <c r="L1200" s="41"/>
      <c r="O1200" s="42"/>
      <c r="P1200" s="42"/>
      <c r="Q1200" s="50"/>
    </row>
    <row r="1201" spans="5:17" x14ac:dyDescent="0.25">
      <c r="E1201" s="42"/>
      <c r="F1201" s="42"/>
      <c r="K1201" s="43"/>
      <c r="L1201" s="41"/>
      <c r="O1201" s="42"/>
      <c r="P1201" s="42"/>
      <c r="Q1201" s="50"/>
    </row>
    <row r="1202" spans="5:17" x14ac:dyDescent="0.25">
      <c r="E1202" s="42"/>
      <c r="F1202" s="42"/>
      <c r="K1202" s="43"/>
      <c r="L1202" s="41"/>
      <c r="O1202" s="42"/>
      <c r="P1202" s="42"/>
      <c r="Q1202" s="50"/>
    </row>
    <row r="1203" spans="5:17" x14ac:dyDescent="0.25">
      <c r="E1203" s="42"/>
      <c r="F1203" s="42"/>
      <c r="K1203" s="43"/>
      <c r="L1203" s="41"/>
      <c r="O1203" s="42"/>
      <c r="P1203" s="42"/>
      <c r="Q1203" s="50"/>
    </row>
    <row r="1204" spans="5:17" x14ac:dyDescent="0.25">
      <c r="E1204" s="42"/>
      <c r="F1204" s="42"/>
      <c r="K1204" s="43"/>
      <c r="L1204" s="41"/>
      <c r="O1204" s="42"/>
      <c r="P1204" s="42"/>
      <c r="Q1204" s="50"/>
    </row>
    <row r="1205" spans="5:17" x14ac:dyDescent="0.25">
      <c r="E1205" s="42"/>
      <c r="F1205" s="42"/>
      <c r="K1205" s="43"/>
      <c r="L1205" s="41"/>
      <c r="O1205" s="42"/>
      <c r="P1205" s="42"/>
      <c r="Q1205" s="50"/>
    </row>
    <row r="1206" spans="5:17" x14ac:dyDescent="0.25">
      <c r="E1206" s="42"/>
      <c r="F1206" s="42"/>
      <c r="K1206" s="43"/>
      <c r="L1206" s="41"/>
      <c r="O1206" s="42"/>
      <c r="P1206" s="42"/>
      <c r="Q1206" s="50"/>
    </row>
    <row r="1207" spans="5:17" x14ac:dyDescent="0.25">
      <c r="E1207" s="42"/>
      <c r="F1207" s="42"/>
      <c r="K1207" s="43"/>
      <c r="L1207" s="41"/>
      <c r="O1207" s="42"/>
      <c r="P1207" s="42"/>
      <c r="Q1207" s="50"/>
    </row>
    <row r="1208" spans="5:17" x14ac:dyDescent="0.25">
      <c r="E1208" s="42"/>
      <c r="F1208" s="42"/>
      <c r="K1208" s="43"/>
      <c r="L1208" s="41"/>
      <c r="O1208" s="42"/>
      <c r="P1208" s="42"/>
      <c r="Q1208" s="50"/>
    </row>
    <row r="1209" spans="5:17" x14ac:dyDescent="0.25">
      <c r="E1209" s="42"/>
      <c r="F1209" s="42"/>
      <c r="K1209" s="43"/>
      <c r="L1209" s="41"/>
      <c r="O1209" s="42"/>
      <c r="P1209" s="42"/>
      <c r="Q1209" s="50"/>
    </row>
    <row r="1210" spans="5:17" x14ac:dyDescent="0.25">
      <c r="E1210" s="42"/>
      <c r="F1210" s="42"/>
      <c r="K1210" s="43"/>
      <c r="L1210" s="41"/>
      <c r="O1210" s="42"/>
      <c r="P1210" s="42"/>
      <c r="Q1210" s="50"/>
    </row>
    <row r="1211" spans="5:17" x14ac:dyDescent="0.25">
      <c r="E1211" s="42"/>
      <c r="F1211" s="42"/>
      <c r="K1211" s="43"/>
      <c r="L1211" s="41"/>
      <c r="O1211" s="42"/>
      <c r="P1211" s="42"/>
      <c r="Q1211" s="50"/>
    </row>
    <row r="1212" spans="5:17" x14ac:dyDescent="0.25">
      <c r="E1212" s="42"/>
      <c r="F1212" s="42"/>
      <c r="K1212" s="43"/>
      <c r="L1212" s="41"/>
      <c r="O1212" s="42"/>
      <c r="P1212" s="42"/>
      <c r="Q1212" s="50"/>
    </row>
    <row r="1213" spans="5:17" x14ac:dyDescent="0.25">
      <c r="E1213" s="42"/>
      <c r="F1213" s="42"/>
      <c r="K1213" s="43"/>
      <c r="L1213" s="41"/>
      <c r="O1213" s="42"/>
      <c r="P1213" s="42"/>
      <c r="Q1213" s="50"/>
    </row>
    <row r="1214" spans="5:17" x14ac:dyDescent="0.25">
      <c r="E1214" s="42"/>
      <c r="F1214" s="42"/>
      <c r="K1214" s="43"/>
      <c r="L1214" s="41"/>
      <c r="O1214" s="42"/>
      <c r="P1214" s="42"/>
      <c r="Q1214" s="50"/>
    </row>
    <row r="1215" spans="5:17" x14ac:dyDescent="0.25">
      <c r="E1215" s="42"/>
      <c r="F1215" s="42"/>
      <c r="K1215" s="43"/>
      <c r="L1215" s="41"/>
      <c r="O1215" s="42"/>
      <c r="P1215" s="42"/>
      <c r="Q1215" s="50"/>
    </row>
    <row r="1216" spans="5:17" x14ac:dyDescent="0.25">
      <c r="E1216" s="42"/>
      <c r="F1216" s="42"/>
      <c r="K1216" s="43"/>
      <c r="L1216" s="41"/>
      <c r="O1216" s="42"/>
      <c r="P1216" s="42"/>
      <c r="Q1216" s="50"/>
    </row>
    <row r="1217" spans="5:17" x14ac:dyDescent="0.25">
      <c r="E1217" s="42"/>
      <c r="F1217" s="42"/>
      <c r="K1217" s="43"/>
      <c r="L1217" s="41"/>
      <c r="O1217" s="42"/>
      <c r="P1217" s="42"/>
      <c r="Q1217" s="50"/>
    </row>
    <row r="1218" spans="5:17" x14ac:dyDescent="0.25">
      <c r="E1218" s="42"/>
      <c r="F1218" s="42"/>
      <c r="K1218" s="43"/>
      <c r="L1218" s="41"/>
      <c r="O1218" s="42"/>
      <c r="P1218" s="42"/>
      <c r="Q1218" s="50"/>
    </row>
    <row r="1219" spans="5:17" x14ac:dyDescent="0.25">
      <c r="E1219" s="42"/>
      <c r="F1219" s="42"/>
      <c r="K1219" s="43"/>
      <c r="L1219" s="41"/>
      <c r="O1219" s="42"/>
      <c r="P1219" s="42"/>
      <c r="Q1219" s="50"/>
    </row>
    <row r="1220" spans="5:17" x14ac:dyDescent="0.25">
      <c r="E1220" s="42"/>
      <c r="F1220" s="42"/>
      <c r="K1220" s="43"/>
      <c r="L1220" s="41"/>
      <c r="O1220" s="42"/>
      <c r="P1220" s="42"/>
      <c r="Q1220" s="50"/>
    </row>
    <row r="1221" spans="5:17" x14ac:dyDescent="0.25">
      <c r="E1221" s="42"/>
      <c r="F1221" s="42"/>
      <c r="K1221" s="43"/>
      <c r="L1221" s="41"/>
      <c r="O1221" s="42"/>
      <c r="P1221" s="42"/>
      <c r="Q1221" s="50"/>
    </row>
    <row r="1222" spans="5:17" x14ac:dyDescent="0.25">
      <c r="E1222" s="42"/>
      <c r="F1222" s="42"/>
      <c r="K1222" s="43"/>
      <c r="L1222" s="41"/>
      <c r="O1222" s="42"/>
      <c r="P1222" s="42"/>
      <c r="Q1222" s="50"/>
    </row>
    <row r="1223" spans="5:17" x14ac:dyDescent="0.25">
      <c r="E1223" s="42"/>
      <c r="F1223" s="42"/>
      <c r="K1223" s="43"/>
      <c r="L1223" s="41"/>
      <c r="O1223" s="42"/>
      <c r="P1223" s="42"/>
      <c r="Q1223" s="50"/>
    </row>
    <row r="1224" spans="5:17" x14ac:dyDescent="0.25">
      <c r="E1224" s="42"/>
      <c r="F1224" s="42"/>
      <c r="K1224" s="43"/>
      <c r="L1224" s="41"/>
      <c r="O1224" s="42"/>
      <c r="P1224" s="42"/>
      <c r="Q1224" s="50"/>
    </row>
    <row r="1225" spans="5:17" x14ac:dyDescent="0.25">
      <c r="E1225" s="42"/>
      <c r="F1225" s="42"/>
      <c r="K1225" s="43"/>
      <c r="L1225" s="41"/>
      <c r="O1225" s="42"/>
      <c r="P1225" s="42"/>
      <c r="Q1225" s="50"/>
    </row>
    <row r="1226" spans="5:17" x14ac:dyDescent="0.25">
      <c r="E1226" s="42"/>
      <c r="F1226" s="42"/>
      <c r="K1226" s="43"/>
      <c r="L1226" s="41"/>
      <c r="O1226" s="42"/>
      <c r="P1226" s="42"/>
      <c r="Q1226" s="50"/>
    </row>
    <row r="1227" spans="5:17" x14ac:dyDescent="0.25">
      <c r="E1227" s="42"/>
      <c r="F1227" s="42"/>
      <c r="K1227" s="43"/>
      <c r="L1227" s="41"/>
      <c r="O1227" s="42"/>
      <c r="P1227" s="42"/>
      <c r="Q1227" s="50"/>
    </row>
    <row r="1228" spans="5:17" x14ac:dyDescent="0.25">
      <c r="E1228" s="42"/>
      <c r="F1228" s="42"/>
      <c r="K1228" s="43"/>
      <c r="L1228" s="41"/>
      <c r="O1228" s="42"/>
      <c r="P1228" s="42"/>
      <c r="Q1228" s="50"/>
    </row>
    <row r="1229" spans="5:17" x14ac:dyDescent="0.25">
      <c r="E1229" s="42"/>
      <c r="F1229" s="42"/>
      <c r="K1229" s="43"/>
      <c r="L1229" s="41"/>
      <c r="O1229" s="42"/>
      <c r="P1229" s="42"/>
      <c r="Q1229" s="50"/>
    </row>
    <row r="1230" spans="5:17" x14ac:dyDescent="0.25">
      <c r="E1230" s="42"/>
      <c r="F1230" s="42"/>
      <c r="K1230" s="43"/>
      <c r="L1230" s="41"/>
      <c r="O1230" s="42"/>
      <c r="P1230" s="42"/>
      <c r="Q1230" s="50"/>
    </row>
    <row r="1231" spans="5:17" x14ac:dyDescent="0.25">
      <c r="E1231" s="42"/>
      <c r="F1231" s="42"/>
      <c r="K1231" s="43"/>
      <c r="L1231" s="41"/>
      <c r="O1231" s="42"/>
      <c r="P1231" s="42"/>
      <c r="Q1231" s="50"/>
    </row>
    <row r="1232" spans="5:17" x14ac:dyDescent="0.25">
      <c r="E1232" s="42"/>
      <c r="F1232" s="42"/>
      <c r="K1232" s="43"/>
      <c r="L1232" s="41"/>
      <c r="O1232" s="42"/>
      <c r="P1232" s="42"/>
      <c r="Q1232" s="50"/>
    </row>
    <row r="1233" spans="5:17" x14ac:dyDescent="0.25">
      <c r="E1233" s="42"/>
      <c r="F1233" s="42"/>
      <c r="K1233" s="43"/>
      <c r="L1233" s="41"/>
      <c r="O1233" s="42"/>
      <c r="P1233" s="42"/>
      <c r="Q1233" s="50"/>
    </row>
    <row r="1234" spans="5:17" x14ac:dyDescent="0.25">
      <c r="E1234" s="42"/>
      <c r="F1234" s="42"/>
      <c r="K1234" s="43"/>
      <c r="L1234" s="41"/>
      <c r="O1234" s="42"/>
      <c r="P1234" s="42"/>
      <c r="Q1234" s="50"/>
    </row>
    <row r="1235" spans="5:17" x14ac:dyDescent="0.25">
      <c r="E1235" s="42"/>
      <c r="F1235" s="42"/>
      <c r="K1235" s="43"/>
      <c r="L1235" s="41"/>
      <c r="O1235" s="42"/>
      <c r="P1235" s="42"/>
      <c r="Q1235" s="50"/>
    </row>
    <row r="1236" spans="5:17" x14ac:dyDescent="0.25">
      <c r="E1236" s="42"/>
      <c r="F1236" s="42"/>
      <c r="K1236" s="43"/>
      <c r="L1236" s="41"/>
      <c r="O1236" s="42"/>
      <c r="P1236" s="42"/>
      <c r="Q1236" s="50"/>
    </row>
    <row r="1237" spans="5:17" x14ac:dyDescent="0.25">
      <c r="E1237" s="42"/>
      <c r="F1237" s="42"/>
      <c r="K1237" s="43"/>
      <c r="L1237" s="41"/>
      <c r="O1237" s="42"/>
      <c r="P1237" s="42"/>
      <c r="Q1237" s="50"/>
    </row>
    <row r="1238" spans="5:17" x14ac:dyDescent="0.25">
      <c r="E1238" s="42"/>
      <c r="F1238" s="42"/>
      <c r="K1238" s="43"/>
      <c r="L1238" s="41"/>
      <c r="O1238" s="42"/>
      <c r="P1238" s="42"/>
      <c r="Q1238" s="50"/>
    </row>
    <row r="1239" spans="5:17" x14ac:dyDescent="0.25">
      <c r="E1239" s="42"/>
      <c r="F1239" s="42"/>
      <c r="K1239" s="43"/>
      <c r="L1239" s="41"/>
      <c r="O1239" s="42"/>
      <c r="P1239" s="42"/>
      <c r="Q1239" s="50"/>
    </row>
    <row r="1240" spans="5:17" x14ac:dyDescent="0.25">
      <c r="E1240" s="42"/>
      <c r="F1240" s="42"/>
      <c r="K1240" s="43"/>
      <c r="L1240" s="41"/>
      <c r="O1240" s="42"/>
      <c r="P1240" s="42"/>
      <c r="Q1240" s="50"/>
    </row>
    <row r="1241" spans="5:17" x14ac:dyDescent="0.25">
      <c r="E1241" s="42"/>
      <c r="F1241" s="42"/>
      <c r="K1241" s="43"/>
      <c r="L1241" s="41"/>
      <c r="O1241" s="42"/>
      <c r="P1241" s="42"/>
      <c r="Q1241" s="50"/>
    </row>
    <row r="1242" spans="5:17" x14ac:dyDescent="0.25">
      <c r="E1242" s="42"/>
      <c r="F1242" s="42"/>
      <c r="K1242" s="43"/>
      <c r="L1242" s="41"/>
      <c r="O1242" s="42"/>
      <c r="P1242" s="42"/>
      <c r="Q1242" s="50"/>
    </row>
    <row r="1243" spans="5:17" x14ac:dyDescent="0.25">
      <c r="E1243" s="42"/>
      <c r="F1243" s="42"/>
      <c r="K1243" s="43"/>
      <c r="L1243" s="41"/>
      <c r="O1243" s="42"/>
      <c r="P1243" s="42"/>
      <c r="Q1243" s="50"/>
    </row>
    <row r="1244" spans="5:17" x14ac:dyDescent="0.25">
      <c r="E1244" s="42"/>
      <c r="F1244" s="42"/>
      <c r="K1244" s="43"/>
      <c r="L1244" s="41"/>
      <c r="O1244" s="42"/>
      <c r="P1244" s="42"/>
      <c r="Q1244" s="50"/>
    </row>
    <row r="1245" spans="5:17" x14ac:dyDescent="0.25">
      <c r="E1245" s="42"/>
      <c r="F1245" s="42"/>
      <c r="K1245" s="43"/>
      <c r="L1245" s="41"/>
      <c r="O1245" s="42"/>
      <c r="P1245" s="42"/>
      <c r="Q1245" s="50"/>
    </row>
    <row r="1246" spans="5:17" x14ac:dyDescent="0.25">
      <c r="E1246" s="42"/>
      <c r="F1246" s="42"/>
      <c r="K1246" s="43"/>
      <c r="L1246" s="41"/>
      <c r="O1246" s="42"/>
      <c r="P1246" s="42"/>
      <c r="Q1246" s="50"/>
    </row>
    <row r="1247" spans="5:17" x14ac:dyDescent="0.25">
      <c r="E1247" s="42"/>
      <c r="F1247" s="42"/>
      <c r="K1247" s="43"/>
      <c r="L1247" s="41"/>
      <c r="O1247" s="42"/>
      <c r="P1247" s="42"/>
      <c r="Q1247" s="50"/>
    </row>
    <row r="1248" spans="5:17" x14ac:dyDescent="0.25">
      <c r="E1248" s="42"/>
      <c r="F1248" s="42"/>
      <c r="K1248" s="43"/>
      <c r="L1248" s="41"/>
      <c r="O1248" s="42"/>
      <c r="P1248" s="42"/>
      <c r="Q1248" s="50"/>
    </row>
    <row r="1249" spans="5:17" x14ac:dyDescent="0.25">
      <c r="E1249" s="42"/>
      <c r="F1249" s="42"/>
      <c r="K1249" s="43"/>
      <c r="L1249" s="41"/>
      <c r="O1249" s="42"/>
      <c r="P1249" s="42"/>
      <c r="Q1249" s="50"/>
    </row>
    <row r="1250" spans="5:17" x14ac:dyDescent="0.25">
      <c r="E1250" s="42"/>
      <c r="F1250" s="42"/>
      <c r="K1250" s="43"/>
      <c r="L1250" s="41"/>
      <c r="O1250" s="42"/>
      <c r="P1250" s="42"/>
      <c r="Q1250" s="50"/>
    </row>
    <row r="1251" spans="5:17" x14ac:dyDescent="0.25">
      <c r="E1251" s="42"/>
      <c r="F1251" s="42"/>
      <c r="K1251" s="43"/>
      <c r="L1251" s="41"/>
      <c r="O1251" s="42"/>
      <c r="P1251" s="42"/>
      <c r="Q1251" s="50"/>
    </row>
    <row r="1252" spans="5:17" x14ac:dyDescent="0.25">
      <c r="E1252" s="42"/>
      <c r="F1252" s="42"/>
      <c r="K1252" s="43"/>
      <c r="L1252" s="41"/>
      <c r="O1252" s="42"/>
      <c r="P1252" s="42"/>
      <c r="Q1252" s="50"/>
    </row>
    <row r="1253" spans="5:17" x14ac:dyDescent="0.25">
      <c r="E1253" s="42"/>
      <c r="F1253" s="42"/>
      <c r="K1253" s="43"/>
      <c r="L1253" s="41"/>
      <c r="O1253" s="42"/>
      <c r="P1253" s="42"/>
      <c r="Q1253" s="50"/>
    </row>
    <row r="1254" spans="5:17" x14ac:dyDescent="0.25">
      <c r="E1254" s="42"/>
      <c r="F1254" s="42"/>
      <c r="K1254" s="43"/>
      <c r="L1254" s="41"/>
      <c r="O1254" s="42"/>
      <c r="P1254" s="42"/>
      <c r="Q1254" s="50"/>
    </row>
    <row r="1255" spans="5:17" x14ac:dyDescent="0.25">
      <c r="E1255" s="42"/>
      <c r="F1255" s="42"/>
      <c r="K1255" s="43"/>
      <c r="L1255" s="41"/>
      <c r="O1255" s="42"/>
      <c r="P1255" s="42"/>
      <c r="Q1255" s="50"/>
    </row>
    <row r="1256" spans="5:17" x14ac:dyDescent="0.25">
      <c r="E1256" s="42"/>
      <c r="F1256" s="42"/>
      <c r="K1256" s="43"/>
      <c r="L1256" s="41"/>
      <c r="O1256" s="42"/>
      <c r="P1256" s="42"/>
      <c r="Q1256" s="50"/>
    </row>
    <row r="1257" spans="5:17" x14ac:dyDescent="0.25">
      <c r="E1257" s="42"/>
      <c r="F1257" s="42"/>
      <c r="K1257" s="43"/>
      <c r="L1257" s="41"/>
      <c r="O1257" s="42"/>
      <c r="P1257" s="42"/>
      <c r="Q1257" s="50"/>
    </row>
    <row r="1258" spans="5:17" x14ac:dyDescent="0.25">
      <c r="E1258" s="42"/>
      <c r="F1258" s="42"/>
      <c r="K1258" s="43"/>
      <c r="L1258" s="41"/>
      <c r="O1258" s="42"/>
      <c r="P1258" s="42"/>
      <c r="Q1258" s="50"/>
    </row>
    <row r="1259" spans="5:17" x14ac:dyDescent="0.25">
      <c r="E1259" s="42"/>
      <c r="F1259" s="42"/>
      <c r="K1259" s="43"/>
      <c r="L1259" s="41"/>
      <c r="O1259" s="42"/>
      <c r="P1259" s="42"/>
      <c r="Q1259" s="50"/>
    </row>
    <row r="1260" spans="5:17" x14ac:dyDescent="0.25">
      <c r="E1260" s="42"/>
      <c r="F1260" s="42"/>
      <c r="K1260" s="43"/>
      <c r="L1260" s="41"/>
      <c r="O1260" s="42"/>
      <c r="P1260" s="42"/>
      <c r="Q1260" s="50"/>
    </row>
    <row r="1261" spans="5:17" x14ac:dyDescent="0.25">
      <c r="E1261" s="42"/>
      <c r="F1261" s="42"/>
      <c r="K1261" s="43"/>
      <c r="L1261" s="41"/>
      <c r="O1261" s="42"/>
      <c r="P1261" s="42"/>
      <c r="Q1261" s="50"/>
    </row>
    <row r="1262" spans="5:17" x14ac:dyDescent="0.25">
      <c r="E1262" s="42"/>
      <c r="F1262" s="42"/>
      <c r="K1262" s="43"/>
    </row>
    <row r="1263" spans="5:17" x14ac:dyDescent="0.25">
      <c r="E1263" s="42"/>
      <c r="F1263" s="42"/>
      <c r="K1263" s="43"/>
    </row>
    <row r="1264" spans="5:17" x14ac:dyDescent="0.25">
      <c r="E1264" s="42"/>
      <c r="F1264" s="42"/>
      <c r="K1264" s="43"/>
    </row>
    <row r="1265" spans="5:11" x14ac:dyDescent="0.25">
      <c r="E1265" s="42"/>
      <c r="F1265" s="42"/>
      <c r="K1265" s="43"/>
    </row>
    <row r="1266" spans="5:11" x14ac:dyDescent="0.25">
      <c r="E1266" s="42"/>
      <c r="F1266" s="42"/>
      <c r="K1266" s="43"/>
    </row>
    <row r="1267" spans="5:11" x14ac:dyDescent="0.25">
      <c r="E1267" s="42"/>
      <c r="F1267" s="42"/>
      <c r="K1267" s="43"/>
    </row>
    <row r="1268" spans="5:11" x14ac:dyDescent="0.25">
      <c r="E1268" s="42"/>
      <c r="F1268" s="42"/>
      <c r="K1268" s="43"/>
    </row>
  </sheetData>
  <mergeCells count="4">
    <mergeCell ref="K3:L3"/>
    <mergeCell ref="J1:N1"/>
    <mergeCell ref="O3:P3"/>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3"/>
  <sheetViews>
    <sheetView topLeftCell="B30" workbookViewId="0">
      <selection activeCell="I11" sqref="I11"/>
    </sheetView>
  </sheetViews>
  <sheetFormatPr defaultRowHeight="13.2" x14ac:dyDescent="0.25"/>
  <cols>
    <col min="1" max="1" width="15.77734375" bestFit="1" customWidth="1"/>
    <col min="2" max="2" width="21.5546875" bestFit="1" customWidth="1"/>
    <col min="3" max="3" width="11.21875" bestFit="1" customWidth="1"/>
    <col min="4" max="4" width="12" bestFit="1" customWidth="1"/>
    <col min="5" max="5" width="8.88671875" style="4"/>
    <col min="8" max="8" width="31.77734375" bestFit="1" customWidth="1"/>
    <col min="9" max="9" width="11.21875" bestFit="1" customWidth="1"/>
    <col min="10" max="10" width="12" bestFit="1" customWidth="1"/>
    <col min="13" max="13" width="11.21875" bestFit="1" customWidth="1"/>
    <col min="14" max="14" width="12" bestFit="1" customWidth="1"/>
    <col min="16" max="16" width="20.44140625" bestFit="1" customWidth="1"/>
  </cols>
  <sheetData>
    <row r="1" spans="1:16" ht="30" x14ac:dyDescent="0.5">
      <c r="A1" s="53" t="s">
        <v>104</v>
      </c>
      <c r="E1"/>
      <c r="M1" s="53" t="s">
        <v>114</v>
      </c>
    </row>
    <row r="2" spans="1:16" ht="13.8" x14ac:dyDescent="0.25">
      <c r="E2"/>
      <c r="M2" s="44" t="s">
        <v>90</v>
      </c>
      <c r="N2" s="44" t="s">
        <v>91</v>
      </c>
      <c r="O2" s="26" t="s">
        <v>115</v>
      </c>
      <c r="P2" s="52"/>
    </row>
    <row r="3" spans="1:16" x14ac:dyDescent="0.25">
      <c r="B3" s="23" t="s">
        <v>105</v>
      </c>
      <c r="C3">
        <v>0.5</v>
      </c>
      <c r="E3"/>
      <c r="M3" s="43">
        <v>4.431655847786934E-2</v>
      </c>
      <c r="N3" s="41">
        <v>2.927409693072856E-2</v>
      </c>
      <c r="O3" s="41">
        <v>9.5634120820445798E-3</v>
      </c>
      <c r="P3" s="49"/>
    </row>
    <row r="4" spans="1:16" ht="13.8" x14ac:dyDescent="0.25">
      <c r="B4" s="23" t="s">
        <v>106</v>
      </c>
      <c r="C4">
        <f>1-C3</f>
        <v>0.5</v>
      </c>
      <c r="E4"/>
      <c r="H4" s="54" t="s">
        <v>108</v>
      </c>
      <c r="I4" s="55" t="s">
        <v>90</v>
      </c>
      <c r="J4" s="55" t="s">
        <v>109</v>
      </c>
      <c r="M4" s="43">
        <v>-2.7186423644094324E-2</v>
      </c>
      <c r="N4" s="41">
        <v>-2.7394707198840233E-2</v>
      </c>
      <c r="O4" s="41">
        <v>-3.0547405358412098E-2</v>
      </c>
      <c r="P4" s="52"/>
    </row>
    <row r="5" spans="1:16" x14ac:dyDescent="0.25">
      <c r="E5"/>
      <c r="M5" s="43">
        <v>-4.6714891572322989E-2</v>
      </c>
      <c r="N5" s="41">
        <v>-2.6719019514601674E-2</v>
      </c>
      <c r="O5" s="41">
        <v>-5.0427504326927095E-2</v>
      </c>
      <c r="P5" s="51"/>
    </row>
    <row r="6" spans="1:16" ht="13.8" x14ac:dyDescent="0.25">
      <c r="C6" s="44" t="s">
        <v>90</v>
      </c>
      <c r="D6" s="44" t="s">
        <v>91</v>
      </c>
      <c r="E6" s="26" t="s">
        <v>107</v>
      </c>
      <c r="H6" s="26" t="s">
        <v>110</v>
      </c>
      <c r="I6" s="56">
        <f>AVERAGE(C7:C1263)</f>
        <v>-1.1049662012480794E-2</v>
      </c>
      <c r="J6" s="56">
        <f>AVERAGE(D7:D1263)</f>
        <v>-2.0595130634694064E-2</v>
      </c>
      <c r="M6" s="43">
        <v>4.7281694204646896E-2</v>
      </c>
      <c r="N6" s="41">
        <v>5.0682429648940833E-2</v>
      </c>
      <c r="O6" s="41">
        <v>-1.577073041880115E-2</v>
      </c>
    </row>
    <row r="7" spans="1:16" x14ac:dyDescent="0.25">
      <c r="C7" s="43">
        <v>4.431655847786934E-2</v>
      </c>
      <c r="D7" s="41">
        <v>2.927409693072856E-2</v>
      </c>
      <c r="E7" s="41">
        <f>C7*$C$3+D7*$C$4</f>
        <v>3.6795327704298948E-2</v>
      </c>
      <c r="H7" s="26" t="s">
        <v>95</v>
      </c>
      <c r="I7">
        <f>_xlfn.VAR.S(C7:C1263)</f>
        <v>7.0495693760302645E-3</v>
      </c>
      <c r="J7">
        <f>_xlfn.VAR.S(D7:D1263)</f>
        <v>1.1416642248411249E-2</v>
      </c>
      <c r="M7" s="43">
        <v>-7.7542141205932655E-2</v>
      </c>
      <c r="N7" s="41">
        <v>-0.15278940973914709</v>
      </c>
      <c r="O7" s="41">
        <v>-4.3278976294068017E-2</v>
      </c>
    </row>
    <row r="8" spans="1:16" x14ac:dyDescent="0.25">
      <c r="C8" s="43">
        <v>-2.7186423644094324E-2</v>
      </c>
      <c r="D8" s="41">
        <v>-2.7394707198840233E-2</v>
      </c>
      <c r="E8" s="41">
        <f t="shared" ref="E8:E65" si="0">C8*$C$3+D8*$C$4</f>
        <v>-2.729056542146728E-2</v>
      </c>
      <c r="H8" s="26" t="s">
        <v>97</v>
      </c>
      <c r="I8" s="41">
        <f>_xlfn.STDEV.S(C7:C1263)</f>
        <v>8.3961713751151273E-2</v>
      </c>
      <c r="J8" s="41">
        <f>_xlfn.STDEV.S(D7:D1263)</f>
        <v>0.10684868856664198</v>
      </c>
      <c r="M8" s="43">
        <v>-0.2045221689753583</v>
      </c>
      <c r="N8" s="41">
        <v>-0.19621133962881968</v>
      </c>
      <c r="O8" s="41">
        <v>-8.5424444387576626E-2</v>
      </c>
    </row>
    <row r="9" spans="1:16" x14ac:dyDescent="0.25">
      <c r="C9" s="43">
        <v>-4.6714891572322989E-2</v>
      </c>
      <c r="D9" s="41">
        <v>-2.6719019514601674E-2</v>
      </c>
      <c r="E9" s="41">
        <f t="shared" si="0"/>
        <v>-3.6716955543462333E-2</v>
      </c>
      <c r="H9" s="26" t="s">
        <v>101</v>
      </c>
      <c r="I9" s="46">
        <f>_xlfn.COVARIANCE.S(C7:C1263,D7:D1263)</f>
        <v>6.3300235648278682E-3</v>
      </c>
      <c r="M9" s="43">
        <v>5.4368035964677583E-2</v>
      </c>
      <c r="N9" s="41">
        <v>0.14855069613072391</v>
      </c>
      <c r="O9" s="41">
        <v>2.2224839977771443E-2</v>
      </c>
    </row>
    <row r="10" spans="1:16" x14ac:dyDescent="0.25">
      <c r="C10" s="43">
        <v>4.7281694204646896E-2</v>
      </c>
      <c r="D10" s="41">
        <v>5.0682429648940833E-2</v>
      </c>
      <c r="E10" s="41">
        <f t="shared" si="0"/>
        <v>4.8982061926793864E-2</v>
      </c>
      <c r="H10" s="26"/>
      <c r="M10" s="43">
        <v>8.0293736028566695E-2</v>
      </c>
      <c r="N10" s="41">
        <v>-7.2127706522181704E-3</v>
      </c>
      <c r="O10" s="41">
        <v>4.9946087711970885E-2</v>
      </c>
    </row>
    <row r="11" spans="1:16" x14ac:dyDescent="0.25">
      <c r="C11" s="43">
        <v>-7.7542141205932655E-2</v>
      </c>
      <c r="D11" s="41">
        <v>-0.15278940973914709</v>
      </c>
      <c r="E11" s="41">
        <f t="shared" si="0"/>
        <v>-0.11516577547253987</v>
      </c>
      <c r="H11" s="26" t="s">
        <v>111</v>
      </c>
      <c r="I11" s="43">
        <f>AVERAGE(E7:E1263)</f>
        <v>-1.582239632358743E-2</v>
      </c>
      <c r="M11" s="43">
        <v>5.3243457132892393E-2</v>
      </c>
      <c r="N11" s="41">
        <v>-1.496525343726827E-2</v>
      </c>
      <c r="O11" s="41">
        <v>1.7875247018488517E-2</v>
      </c>
    </row>
    <row r="12" spans="1:16" x14ac:dyDescent="0.25">
      <c r="C12" s="43">
        <v>-0.2045221689753583</v>
      </c>
      <c r="D12" s="41">
        <v>-0.19621133962881968</v>
      </c>
      <c r="E12" s="41">
        <f t="shared" si="0"/>
        <v>-0.200366754302089</v>
      </c>
      <c r="H12" s="26"/>
      <c r="M12" s="43">
        <v>-6.6752515183172906E-2</v>
      </c>
      <c r="N12" s="41">
        <v>-0.11968148580582129</v>
      </c>
      <c r="O12" s="41">
        <v>-3.0663933087959921E-2</v>
      </c>
    </row>
    <row r="13" spans="1:16" x14ac:dyDescent="0.25">
      <c r="C13" s="43">
        <v>5.4368035964677583E-2</v>
      </c>
      <c r="D13" s="41">
        <v>0.14855069613072391</v>
      </c>
      <c r="E13" s="41">
        <f t="shared" si="0"/>
        <v>0.10145936604770076</v>
      </c>
      <c r="H13" s="26"/>
      <c r="M13" s="43">
        <v>-4.9821601378496207E-2</v>
      </c>
      <c r="N13" s="41">
        <v>-8.2124419179228844E-2</v>
      </c>
      <c r="O13" s="41">
        <v>-6.2718909937614559E-2</v>
      </c>
    </row>
    <row r="14" spans="1:16" x14ac:dyDescent="0.25">
      <c r="C14" s="43">
        <v>8.0293736028566695E-2</v>
      </c>
      <c r="D14" s="41">
        <v>-7.2127706522181704E-3</v>
      </c>
      <c r="E14" s="41">
        <f t="shared" si="0"/>
        <v>3.654048268817426E-2</v>
      </c>
      <c r="H14" s="26" t="s">
        <v>112</v>
      </c>
      <c r="I14">
        <f>_xlfn.VAR.S(E7:E1263)</f>
        <v>7.7815646885243134E-3</v>
      </c>
      <c r="M14" s="43">
        <v>2.0546348365022591E-2</v>
      </c>
      <c r="N14" s="41">
        <v>4.2184948057947022E-2</v>
      </c>
      <c r="O14" s="41">
        <v>-2.4792480579840389E-3</v>
      </c>
    </row>
    <row r="15" spans="1:16" x14ac:dyDescent="0.25">
      <c r="C15" s="43">
        <v>5.3243457132892393E-2</v>
      </c>
      <c r="D15" s="41">
        <v>-1.496525343726827E-2</v>
      </c>
      <c r="E15" s="41">
        <f t="shared" si="0"/>
        <v>1.9139101847812062E-2</v>
      </c>
      <c r="H15" s="26"/>
      <c r="M15" s="43">
        <v>-3.1037389127277757E-3</v>
      </c>
      <c r="N15" s="41">
        <v>-1.6820467878763609E-2</v>
      </c>
      <c r="O15" s="41">
        <v>-1.4536196592679783E-2</v>
      </c>
    </row>
    <row r="16" spans="1:16" x14ac:dyDescent="0.25">
      <c r="C16" s="43">
        <v>-6.6752515183172906E-2</v>
      </c>
      <c r="D16" s="41">
        <v>-0.11968148580582129</v>
      </c>
      <c r="E16" s="41">
        <f t="shared" si="0"/>
        <v>-9.3217000494497104E-2</v>
      </c>
      <c r="H16" s="26"/>
      <c r="M16" s="43">
        <v>2.9901752996655474E-2</v>
      </c>
      <c r="N16" s="41">
        <v>3.3142386423015861E-2</v>
      </c>
      <c r="O16" s="41">
        <v>-3.4451253841860534E-2</v>
      </c>
    </row>
    <row r="17" spans="3:15" x14ac:dyDescent="0.25">
      <c r="C17" s="43">
        <v>-4.9821601378496207E-2</v>
      </c>
      <c r="D17" s="41">
        <v>-8.2124419179228844E-2</v>
      </c>
      <c r="E17" s="41">
        <f t="shared" si="0"/>
        <v>-6.5973010278862529E-2</v>
      </c>
      <c r="H17" s="26" t="s">
        <v>113</v>
      </c>
      <c r="I17">
        <f>_xlfn.STDEV.S(E7:E1263)</f>
        <v>8.8213177521979755E-2</v>
      </c>
      <c r="M17" s="43">
        <v>9.6413249731794243E-2</v>
      </c>
      <c r="N17" s="41">
        <v>5.5272108903590196E-2</v>
      </c>
      <c r="O17" s="41">
        <v>2.6459430306852598E-2</v>
      </c>
    </row>
    <row r="18" spans="3:15" x14ac:dyDescent="0.25">
      <c r="C18" s="43">
        <v>2.0546348365022591E-2</v>
      </c>
      <c r="D18" s="41">
        <v>4.2184948057947022E-2</v>
      </c>
      <c r="E18" s="41">
        <f t="shared" si="0"/>
        <v>3.1365648211484805E-2</v>
      </c>
      <c r="M18" s="43">
        <v>-6.8944890430992167E-2</v>
      </c>
      <c r="N18" s="41">
        <v>-0.25730203039123972</v>
      </c>
      <c r="O18" s="41">
        <v>-5.9921157879031725E-2</v>
      </c>
    </row>
    <row r="19" spans="3:15" x14ac:dyDescent="0.25">
      <c r="C19" s="43">
        <v>-3.1037389127277757E-3</v>
      </c>
      <c r="D19" s="41">
        <v>-1.6820467878763609E-2</v>
      </c>
      <c r="E19" s="41">
        <f t="shared" si="0"/>
        <v>-9.9621033957456931E-3</v>
      </c>
      <c r="M19" s="43">
        <v>1.0346638422919408E-2</v>
      </c>
      <c r="N19" s="41">
        <v>0.21003737931206301</v>
      </c>
      <c r="O19" s="41">
        <v>6.0781799048487566E-2</v>
      </c>
    </row>
    <row r="20" spans="3:15" x14ac:dyDescent="0.25">
      <c r="C20" s="43">
        <v>2.9901752996655474E-2</v>
      </c>
      <c r="D20" s="41">
        <v>3.3142386423015861E-2</v>
      </c>
      <c r="E20" s="41">
        <f t="shared" si="0"/>
        <v>3.1522069709835669E-2</v>
      </c>
      <c r="H20" s="46">
        <f>_xlfn.COVARIANCE.S(M3:M1259,O3:O1259)</f>
        <v>3.6905178853050545E-3</v>
      </c>
      <c r="I20">
        <f>_xlfn.VAR.S(O3:O1259)</f>
        <v>2.7546225798663329E-3</v>
      </c>
      <c r="M20" s="43">
        <v>-0.10301999176927015</v>
      </c>
      <c r="N20" s="41">
        <v>-4.2700016077026372E-3</v>
      </c>
      <c r="O20" s="41">
        <v>-5.2357944725214448E-2</v>
      </c>
    </row>
    <row r="21" spans="3:15" x14ac:dyDescent="0.25">
      <c r="C21" s="43">
        <v>9.6413249731794243E-2</v>
      </c>
      <c r="D21" s="41">
        <v>5.5272108903590196E-2</v>
      </c>
      <c r="E21" s="41">
        <f t="shared" si="0"/>
        <v>7.5842679317692216E-2</v>
      </c>
      <c r="H21" s="46">
        <f>_xlfn.COVARIANCE.S(N3:N1259,O3:O1259)</f>
        <v>4.1835300956787214E-3</v>
      </c>
      <c r="M21" s="43">
        <v>-0.16023293559858068</v>
      </c>
      <c r="N21" s="41">
        <v>-8.5157833210470615E-2</v>
      </c>
      <c r="O21" s="41">
        <v>-7.6834602195741397E-2</v>
      </c>
    </row>
    <row r="22" spans="3:15" x14ac:dyDescent="0.25">
      <c r="C22" s="43">
        <v>-6.8944890430992167E-2</v>
      </c>
      <c r="D22" s="41">
        <v>-0.25730203039123972</v>
      </c>
      <c r="E22" s="41">
        <f t="shared" si="0"/>
        <v>-0.16312346041111594</v>
      </c>
      <c r="H22" s="59" t="s">
        <v>116</v>
      </c>
      <c r="I22" s="60">
        <f>H20/I20</f>
        <v>1.3397544593873676</v>
      </c>
      <c r="M22" s="43">
        <v>0.191447845144846</v>
      </c>
      <c r="N22" s="41">
        <v>0.11541736023589903</v>
      </c>
      <c r="O22" s="41">
        <v>9.8049199303624338E-2</v>
      </c>
    </row>
    <row r="23" spans="3:15" x14ac:dyDescent="0.25">
      <c r="C23" s="43">
        <v>1.0346638422919408E-2</v>
      </c>
      <c r="D23" s="41">
        <v>0.21003737931206301</v>
      </c>
      <c r="E23" s="41">
        <f t="shared" si="0"/>
        <v>0.11019200886749121</v>
      </c>
      <c r="H23" s="59" t="s">
        <v>117</v>
      </c>
      <c r="I23" s="60">
        <f>H21/I20</f>
        <v>1.5187307786759396</v>
      </c>
      <c r="M23" s="43">
        <v>4.1779974968597922E-3</v>
      </c>
      <c r="N23" s="41">
        <v>8.3002550526372745E-2</v>
      </c>
      <c r="O23" s="41">
        <v>4.3367021205837103E-2</v>
      </c>
    </row>
    <row r="24" spans="3:15" x14ac:dyDescent="0.25">
      <c r="C24" s="43">
        <v>-0.10301999176927015</v>
      </c>
      <c r="D24" s="41">
        <v>-4.2700016077026372E-3</v>
      </c>
      <c r="E24" s="41">
        <f t="shared" si="0"/>
        <v>-5.3644996688486393E-2</v>
      </c>
      <c r="M24" s="43">
        <v>-9.4169135236543411E-2</v>
      </c>
      <c r="N24" s="41">
        <v>-0.11227502917410487</v>
      </c>
      <c r="O24" s="41">
        <v>-8.7201344274224712E-2</v>
      </c>
    </row>
    <row r="25" spans="3:15" x14ac:dyDescent="0.25">
      <c r="C25" s="43">
        <v>-0.16023293559858068</v>
      </c>
      <c r="D25" s="41">
        <v>-8.5157833210470615E-2</v>
      </c>
      <c r="E25" s="41">
        <f t="shared" si="0"/>
        <v>-0.12269538440452565</v>
      </c>
      <c r="M25" s="43">
        <v>9.4019687445851027E-2</v>
      </c>
      <c r="N25" s="41">
        <v>0.25551956321907598</v>
      </c>
      <c r="O25" s="41">
        <v>8.7651574480173342E-2</v>
      </c>
    </row>
    <row r="26" spans="3:15" x14ac:dyDescent="0.25">
      <c r="C26" s="43">
        <v>0.191447845144846</v>
      </c>
      <c r="D26" s="41">
        <v>0.11541736023589903</v>
      </c>
      <c r="E26" s="41">
        <f t="shared" si="0"/>
        <v>0.15343260269037251</v>
      </c>
      <c r="M26" s="43">
        <v>-6.8664115824162986E-2</v>
      </c>
      <c r="N26" s="41">
        <v>-0.14815517050896848</v>
      </c>
      <c r="O26" s="41">
        <v>-5.3242466203467103E-5</v>
      </c>
    </row>
    <row r="27" spans="3:15" x14ac:dyDescent="0.25">
      <c r="C27" s="43">
        <v>4.1779974968597922E-3</v>
      </c>
      <c r="D27" s="41">
        <v>8.3002550526372745E-2</v>
      </c>
      <c r="E27" s="41">
        <f t="shared" si="0"/>
        <v>4.3590274011616269E-2</v>
      </c>
      <c r="M27" s="43">
        <v>0.20155075888351504</v>
      </c>
      <c r="N27" s="41">
        <v>0.22296633368238924</v>
      </c>
      <c r="O27" s="41">
        <v>9.2067832960435317E-2</v>
      </c>
    </row>
    <row r="28" spans="3:15" x14ac:dyDescent="0.25">
      <c r="C28" s="43">
        <v>-9.4169135236543411E-2</v>
      </c>
      <c r="D28" s="41">
        <v>-0.11227502917410487</v>
      </c>
      <c r="E28" s="41">
        <f t="shared" si="0"/>
        <v>-0.10322208220532414</v>
      </c>
      <c r="M28" s="43">
        <v>-2.6897103063242937E-2</v>
      </c>
      <c r="N28" s="41">
        <v>4.1665010060138686E-3</v>
      </c>
      <c r="O28" s="41">
        <v>-3.5148238386268314E-2</v>
      </c>
    </row>
    <row r="29" spans="3:15" x14ac:dyDescent="0.25">
      <c r="C29" s="43">
        <v>9.4019687445851027E-2</v>
      </c>
      <c r="D29" s="41">
        <v>0.25551956321907598</v>
      </c>
      <c r="E29" s="41">
        <f t="shared" si="0"/>
        <v>0.17476962533246351</v>
      </c>
      <c r="M29" s="43">
        <v>0.10099011956980579</v>
      </c>
      <c r="N29" s="41">
        <v>3.4693580966404736E-2</v>
      </c>
      <c r="O29" s="41">
        <v>3.1862790878923075E-2</v>
      </c>
    </row>
    <row r="30" spans="3:15" x14ac:dyDescent="0.25">
      <c r="C30" s="43">
        <v>-6.8664115824162986E-2</v>
      </c>
      <c r="D30" s="41">
        <v>-0.14815517050896848</v>
      </c>
      <c r="E30" s="41">
        <f t="shared" si="0"/>
        <v>-0.10840964316656573</v>
      </c>
      <c r="M30" s="43">
        <v>0.10665260591472465</v>
      </c>
      <c r="N30" s="41">
        <v>-1.9743540006928906E-2</v>
      </c>
      <c r="O30" s="41">
        <v>5.4018149865018919E-2</v>
      </c>
    </row>
    <row r="31" spans="3:15" x14ac:dyDescent="0.25">
      <c r="C31" s="43">
        <v>0.20155075888351504</v>
      </c>
      <c r="D31" s="41">
        <v>0.22296633368238924</v>
      </c>
      <c r="E31" s="41">
        <f t="shared" si="0"/>
        <v>0.21225854628295215</v>
      </c>
      <c r="M31" s="43">
        <v>-1.2031988332034201E-2</v>
      </c>
      <c r="N31" s="41">
        <v>8.9115184939379435E-2</v>
      </c>
      <c r="O31" s="41">
        <v>-4.2688611280446612E-2</v>
      </c>
    </row>
    <row r="32" spans="3:15" x14ac:dyDescent="0.25">
      <c r="C32" s="43">
        <v>-2.6897103063242937E-2</v>
      </c>
      <c r="D32" s="41">
        <v>4.1665010060138686E-3</v>
      </c>
      <c r="E32" s="41">
        <f t="shared" si="0"/>
        <v>-1.1365301028614534E-2</v>
      </c>
      <c r="M32" s="43">
        <v>4.2050056980970967E-2</v>
      </c>
      <c r="N32" s="41">
        <v>-2.165374957373014E-2</v>
      </c>
      <c r="O32" s="41">
        <v>8.368651100988625E-3</v>
      </c>
    </row>
    <row r="33" spans="3:15" x14ac:dyDescent="0.25">
      <c r="C33" s="43">
        <v>0.10099011956980579</v>
      </c>
      <c r="D33" s="41">
        <v>3.4693580966404736E-2</v>
      </c>
      <c r="E33" s="41">
        <f t="shared" si="0"/>
        <v>6.7841850268105269E-2</v>
      </c>
      <c r="M33" s="43">
        <v>-0.11774858857835349</v>
      </c>
      <c r="N33" s="41">
        <v>-0.17377562286430703</v>
      </c>
      <c r="O33" s="41">
        <v>-6.6858209798173654E-2</v>
      </c>
    </row>
    <row r="34" spans="3:15" x14ac:dyDescent="0.25">
      <c r="C34" s="43">
        <v>0.10665260591472465</v>
      </c>
      <c r="D34" s="41">
        <v>-1.9743540006928906E-2</v>
      </c>
      <c r="E34" s="41">
        <f t="shared" si="0"/>
        <v>4.3454532953897874E-2</v>
      </c>
      <c r="M34" s="43">
        <v>0.11756838452327463</v>
      </c>
      <c r="N34" s="41">
        <v>7.7619870365112253E-2</v>
      </c>
      <c r="O34" s="41">
        <v>4.8737762984622714E-2</v>
      </c>
    </row>
    <row r="35" spans="3:15" x14ac:dyDescent="0.25">
      <c r="C35" s="43">
        <v>-1.2031988332034201E-2</v>
      </c>
      <c r="D35" s="41">
        <v>8.9115184939379435E-2</v>
      </c>
      <c r="E35" s="41">
        <f t="shared" si="0"/>
        <v>3.8541598303672618E-2</v>
      </c>
      <c r="M35" s="43">
        <v>-8.4138728527254139E-2</v>
      </c>
      <c r="N35" s="41">
        <v>-8.6859597878674755E-2</v>
      </c>
      <c r="O35" s="41">
        <v>-2.8578050968689116E-2</v>
      </c>
    </row>
    <row r="36" spans="3:15" x14ac:dyDescent="0.25">
      <c r="C36" s="43">
        <v>4.2050056980970967E-2</v>
      </c>
      <c r="D36" s="41">
        <v>-2.165374957373014E-2</v>
      </c>
      <c r="E36" s="41">
        <f t="shared" si="0"/>
        <v>1.0198153703620413E-2</v>
      </c>
      <c r="M36" s="43">
        <v>8.9545640645090734E-3</v>
      </c>
      <c r="N36" s="41">
        <v>-0.17112394996389027</v>
      </c>
      <c r="O36" s="41">
        <v>-2.2493229246743161E-2</v>
      </c>
    </row>
    <row r="37" spans="3:15" x14ac:dyDescent="0.25">
      <c r="C37" s="43">
        <v>-0.11774858857835349</v>
      </c>
      <c r="D37" s="41">
        <v>-0.17377562286430703</v>
      </c>
      <c r="E37" s="41">
        <f t="shared" si="0"/>
        <v>-0.14576210572133025</v>
      </c>
      <c r="M37" s="43">
        <v>2.36300131072432E-3</v>
      </c>
      <c r="N37" s="41">
        <v>-4.7108452606535907E-2</v>
      </c>
      <c r="O37" s="41">
        <v>-2.1970840045862142E-2</v>
      </c>
    </row>
    <row r="38" spans="3:15" x14ac:dyDescent="0.25">
      <c r="C38" s="43">
        <v>0.11756838452327463</v>
      </c>
      <c r="D38" s="41">
        <v>7.7619870365112253E-2</v>
      </c>
      <c r="E38" s="41">
        <f t="shared" si="0"/>
        <v>9.7594127444193435E-2</v>
      </c>
      <c r="M38" s="43">
        <v>-6.8102284218515566E-2</v>
      </c>
      <c r="N38" s="41">
        <v>-4.6155245338807681E-2</v>
      </c>
      <c r="O38" s="41">
        <v>-5.4715065520220723E-3</v>
      </c>
    </row>
    <row r="39" spans="3:15" x14ac:dyDescent="0.25">
      <c r="C39" s="43">
        <v>-8.4138728527254139E-2</v>
      </c>
      <c r="D39" s="41">
        <v>-8.6859597878674755E-2</v>
      </c>
      <c r="E39" s="41">
        <f t="shared" si="0"/>
        <v>-8.549916320296444E-2</v>
      </c>
      <c r="M39" s="43">
        <v>-8.3111000944912916E-2</v>
      </c>
      <c r="N39" s="41">
        <v>-0.17168781320164805</v>
      </c>
      <c r="O39" s="41">
        <v>-5.1097322114293901E-2</v>
      </c>
    </row>
    <row r="40" spans="3:15" x14ac:dyDescent="0.25">
      <c r="C40" s="43">
        <v>8.9545640645090734E-3</v>
      </c>
      <c r="D40" s="41">
        <v>-0.17112394996389027</v>
      </c>
      <c r="E40" s="41">
        <f t="shared" si="0"/>
        <v>-8.1084692949690604E-2</v>
      </c>
      <c r="M40" s="43">
        <v>-8.2147154008457526E-2</v>
      </c>
      <c r="N40" s="41">
        <v>-7.3767377452438748E-2</v>
      </c>
      <c r="O40" s="41">
        <v>-4.1562808697442916E-2</v>
      </c>
    </row>
    <row r="41" spans="3:15" x14ac:dyDescent="0.25">
      <c r="C41" s="43">
        <v>2.36300131072432E-3</v>
      </c>
      <c r="D41" s="41">
        <v>-4.7108452606535907E-2</v>
      </c>
      <c r="E41" s="41">
        <f t="shared" si="0"/>
        <v>-2.2372725647905795E-2</v>
      </c>
      <c r="M41" s="43">
        <v>9.6865547903856181E-3</v>
      </c>
      <c r="N41" s="41">
        <v>-2.9909881325355388E-2</v>
      </c>
      <c r="O41" s="41">
        <v>-2.5756899667125573E-2</v>
      </c>
    </row>
    <row r="42" spans="3:15" x14ac:dyDescent="0.25">
      <c r="C42" s="43">
        <v>-6.8102284218515566E-2</v>
      </c>
      <c r="D42" s="41">
        <v>-4.6155245338807681E-2</v>
      </c>
      <c r="E42" s="41">
        <f t="shared" si="0"/>
        <v>-5.712876477866162E-2</v>
      </c>
      <c r="M42" s="43">
        <v>2.8509099747838447E-2</v>
      </c>
      <c r="N42" s="41">
        <v>-3.6064575118203733E-2</v>
      </c>
      <c r="O42" s="41">
        <v>1.1199116821942301E-2</v>
      </c>
    </row>
    <row r="43" spans="3:15" x14ac:dyDescent="0.25">
      <c r="C43" s="43">
        <v>-8.3111000944912916E-2</v>
      </c>
      <c r="D43" s="41">
        <v>-0.17168781320164805</v>
      </c>
      <c r="E43" s="41">
        <f t="shared" si="0"/>
        <v>-0.12739940707328049</v>
      </c>
      <c r="M43" s="43">
        <v>-3.2667406980842167E-2</v>
      </c>
      <c r="N43" s="41">
        <v>-8.4643602571491061E-2</v>
      </c>
      <c r="O43" s="41">
        <v>-3.6448997283216183E-2</v>
      </c>
    </row>
    <row r="44" spans="3:15" x14ac:dyDescent="0.25">
      <c r="C44" s="43">
        <v>-8.2147154008457526E-2</v>
      </c>
      <c r="D44" s="41">
        <v>-7.3767377452438748E-2</v>
      </c>
      <c r="E44" s="41">
        <f t="shared" si="0"/>
        <v>-7.7957265730448144E-2</v>
      </c>
      <c r="M44" s="43">
        <v>-0.15310828876947097</v>
      </c>
      <c r="N44" s="41">
        <v>-0.16642839691572367</v>
      </c>
      <c r="O44" s="41">
        <v>-0.10214644831840346</v>
      </c>
    </row>
    <row r="45" spans="3:15" x14ac:dyDescent="0.25">
      <c r="C45" s="43">
        <v>9.6865547903856181E-3</v>
      </c>
      <c r="D45" s="41">
        <v>-2.9909881325355388E-2</v>
      </c>
      <c r="E45" s="41">
        <f t="shared" si="0"/>
        <v>-1.0111663267484885E-2</v>
      </c>
      <c r="M45" s="43">
        <v>-6.135606029422188E-2</v>
      </c>
      <c r="N45" s="41">
        <v>3.4694631952706903E-2</v>
      </c>
      <c r="O45" s="41">
        <v>2.8055680339689314E-2</v>
      </c>
    </row>
    <row r="46" spans="3:15" x14ac:dyDescent="0.25">
      <c r="C46" s="43">
        <v>2.8509099747838447E-2</v>
      </c>
      <c r="D46" s="41">
        <v>-3.6064575118203733E-2</v>
      </c>
      <c r="E46" s="41">
        <f t="shared" si="0"/>
        <v>-3.777737685182643E-3</v>
      </c>
      <c r="M46" s="43">
        <v>5.2943072848417656E-2</v>
      </c>
      <c r="N46" s="41">
        <v>1.42655768874755E-2</v>
      </c>
      <c r="O46" s="41">
        <v>4.0018103243589481E-2</v>
      </c>
    </row>
    <row r="47" spans="3:15" x14ac:dyDescent="0.25">
      <c r="C47" s="43">
        <v>-3.2667406980842167E-2</v>
      </c>
      <c r="D47" s="41">
        <v>-8.4643602571491061E-2</v>
      </c>
      <c r="E47" s="41">
        <f t="shared" si="0"/>
        <v>-5.8655504776166614E-2</v>
      </c>
      <c r="M47" s="43">
        <v>-3.2811701586033866E-2</v>
      </c>
      <c r="N47" s="41">
        <v>6.2129165302081272E-3</v>
      </c>
      <c r="O47" s="41">
        <v>-6.771910208965376E-2</v>
      </c>
    </row>
    <row r="48" spans="3:15" x14ac:dyDescent="0.25">
      <c r="C48" s="43">
        <v>-0.15310828876947097</v>
      </c>
      <c r="D48" s="41">
        <v>-0.16642839691572367</v>
      </c>
      <c r="E48" s="41">
        <f t="shared" si="0"/>
        <v>-0.15976834284259733</v>
      </c>
      <c r="M48" s="43">
        <v>-5.5272757601940253E-2</v>
      </c>
      <c r="N48" s="41">
        <v>6.1507486939005665E-2</v>
      </c>
      <c r="O48" s="41">
        <v>-5.3636778409248437E-2</v>
      </c>
    </row>
    <row r="49" spans="3:15" x14ac:dyDescent="0.25">
      <c r="C49" s="43">
        <v>-6.135606029422188E-2</v>
      </c>
      <c r="D49" s="41">
        <v>3.4694631952706903E-2</v>
      </c>
      <c r="E49" s="41">
        <f t="shared" si="0"/>
        <v>-1.3330714170757488E-2</v>
      </c>
      <c r="M49" s="43">
        <v>-2.880700345597258E-2</v>
      </c>
      <c r="N49" s="41">
        <v>2.4678137191013246E-3</v>
      </c>
      <c r="O49" s="41">
        <v>-1.8221381004063553E-2</v>
      </c>
    </row>
    <row r="50" spans="3:15" x14ac:dyDescent="0.25">
      <c r="C50" s="43">
        <v>5.2943072848417656E-2</v>
      </c>
      <c r="D50" s="41">
        <v>1.42655768874755E-2</v>
      </c>
      <c r="E50" s="41">
        <f t="shared" si="0"/>
        <v>3.3604324867946581E-2</v>
      </c>
      <c r="M50" s="43">
        <v>-5.1627873100313068E-2</v>
      </c>
      <c r="N50" s="41">
        <v>-8.3687784868457654E-2</v>
      </c>
      <c r="O50" s="41">
        <v>-4.4286490230530495E-2</v>
      </c>
    </row>
    <row r="51" spans="3:15" x14ac:dyDescent="0.25">
      <c r="C51" s="43">
        <v>-3.2811701586033866E-2</v>
      </c>
      <c r="D51" s="41">
        <v>6.2129165302081272E-3</v>
      </c>
      <c r="E51" s="41">
        <f t="shared" si="0"/>
        <v>-1.329939252791287E-2</v>
      </c>
      <c r="M51" s="43">
        <v>-0.13197325502260623</v>
      </c>
      <c r="N51" s="41">
        <v>-0.13659891797722284</v>
      </c>
      <c r="O51" s="41">
        <v>-0.11942089623740579</v>
      </c>
    </row>
    <row r="52" spans="3:15" x14ac:dyDescent="0.25">
      <c r="C52" s="43">
        <v>-5.5272757601940253E-2</v>
      </c>
      <c r="D52" s="41">
        <v>6.1507486939005665E-2</v>
      </c>
      <c r="E52" s="41">
        <f t="shared" si="0"/>
        <v>3.1173646685327058E-3</v>
      </c>
      <c r="M52" s="43">
        <v>5.1042109355493671E-2</v>
      </c>
      <c r="N52" s="41">
        <v>0.16676708006068125</v>
      </c>
      <c r="O52" s="41">
        <v>0.13366776859296706</v>
      </c>
    </row>
    <row r="53" spans="3:15" x14ac:dyDescent="0.25">
      <c r="C53" s="43">
        <v>-2.880700345597258E-2</v>
      </c>
      <c r="D53" s="41">
        <v>2.4678137191013246E-3</v>
      </c>
      <c r="E53" s="41">
        <f t="shared" si="0"/>
        <v>-1.3169594868435629E-2</v>
      </c>
      <c r="M53" s="43">
        <v>0.13011581259749028</v>
      </c>
      <c r="N53" s="41">
        <v>0.126004061898571</v>
      </c>
      <c r="O53" s="41">
        <v>8.7859520936204888E-2</v>
      </c>
    </row>
    <row r="54" spans="3:15" x14ac:dyDescent="0.25">
      <c r="C54" s="43">
        <v>-5.1627873100313068E-2</v>
      </c>
      <c r="D54" s="41">
        <v>-8.3687784868457654E-2</v>
      </c>
      <c r="E54" s="41">
        <f t="shared" si="0"/>
        <v>-6.7657828984385354E-2</v>
      </c>
      <c r="M54" s="43">
        <v>-4.787089402409371E-2</v>
      </c>
      <c r="N54" s="41">
        <v>-8.7741077337525952E-2</v>
      </c>
      <c r="O54" s="41">
        <v>1.6294165896176618E-3</v>
      </c>
    </row>
    <row r="55" spans="3:15" x14ac:dyDescent="0.25">
      <c r="C55" s="43">
        <v>-0.13197325502260623</v>
      </c>
      <c r="D55" s="41">
        <v>-0.13659891797722284</v>
      </c>
      <c r="E55" s="41">
        <f t="shared" si="0"/>
        <v>-0.13428608649991453</v>
      </c>
      <c r="M55" s="43">
        <v>-1.5617642842586753E-2</v>
      </c>
      <c r="N55" s="41">
        <v>-3.1229807383619333E-2</v>
      </c>
      <c r="O55" s="41">
        <v>-2.8188741012289468E-2</v>
      </c>
    </row>
    <row r="56" spans="3:15" x14ac:dyDescent="0.25">
      <c r="C56" s="43">
        <v>5.1042109355493671E-2</v>
      </c>
      <c r="D56" s="41">
        <v>0.16676708006068125</v>
      </c>
      <c r="E56" s="41">
        <f t="shared" si="0"/>
        <v>0.10890459470808746</v>
      </c>
      <c r="M56" s="43">
        <v>-6.9460598342999516E-2</v>
      </c>
      <c r="N56" s="41">
        <v>-1.9743628668853642E-2</v>
      </c>
      <c r="O56" s="41">
        <v>-3.3480291579323015E-2</v>
      </c>
    </row>
    <row r="57" spans="3:15" x14ac:dyDescent="0.25">
      <c r="C57" s="43">
        <v>0.13011581259749028</v>
      </c>
      <c r="D57" s="41">
        <v>0.126004061898571</v>
      </c>
      <c r="E57" s="41">
        <f t="shared" si="0"/>
        <v>0.12805993724803064</v>
      </c>
      <c r="M57" s="43">
        <v>-3.5403878321827412E-2</v>
      </c>
      <c r="N57" s="41">
        <v>-8.4756584602540541E-2</v>
      </c>
      <c r="O57" s="41">
        <v>-2.0225819582931071E-2</v>
      </c>
    </row>
    <row r="58" spans="3:15" x14ac:dyDescent="0.25">
      <c r="C58" s="43">
        <v>-4.787089402409371E-2</v>
      </c>
      <c r="D58" s="41">
        <v>-8.7741077337525952E-2</v>
      </c>
      <c r="E58" s="41">
        <f t="shared" si="0"/>
        <v>-6.7805985680809838E-2</v>
      </c>
      <c r="M58" s="43">
        <v>-5.3180002642293604E-2</v>
      </c>
      <c r="N58" s="41">
        <v>1.8661758995493244E-2</v>
      </c>
      <c r="O58" s="41">
        <v>-1.7035240523677806E-2</v>
      </c>
    </row>
    <row r="59" spans="3:15" x14ac:dyDescent="0.25">
      <c r="C59" s="43">
        <v>-1.5617642842586753E-2</v>
      </c>
      <c r="D59" s="41">
        <v>-3.1229807383619333E-2</v>
      </c>
      <c r="E59" s="41">
        <f t="shared" si="0"/>
        <v>-2.3423725113103044E-2</v>
      </c>
      <c r="M59" s="43">
        <v>0.1014528528141137</v>
      </c>
      <c r="N59" s="41">
        <v>-3.6427150826448762E-2</v>
      </c>
      <c r="O59" s="41">
        <v>1.8257307714875239E-2</v>
      </c>
    </row>
    <row r="60" spans="3:15" x14ac:dyDescent="0.25">
      <c r="C60" s="43">
        <v>-6.9460598342999516E-2</v>
      </c>
      <c r="D60" s="41">
        <v>-1.9743628668853642E-2</v>
      </c>
      <c r="E60" s="41">
        <f t="shared" si="0"/>
        <v>-4.4602113505926577E-2</v>
      </c>
      <c r="M60" s="43">
        <v>3.4579214374361642E-3</v>
      </c>
      <c r="N60" s="41">
        <v>-7.7094483970031658E-2</v>
      </c>
      <c r="O60" s="41">
        <v>-1.3042767473010447E-2</v>
      </c>
    </row>
    <row r="61" spans="3:15" x14ac:dyDescent="0.25">
      <c r="C61" s="43">
        <v>-3.5403878321827412E-2</v>
      </c>
      <c r="D61" s="41">
        <v>-8.4756584602540541E-2</v>
      </c>
      <c r="E61" s="41">
        <f t="shared" si="0"/>
        <v>-6.0080231462183976E-2</v>
      </c>
      <c r="M61" s="43">
        <v>-0.12161521459804102</v>
      </c>
      <c r="N61" s="41">
        <v>-0.16005884639821882</v>
      </c>
      <c r="O61" s="41">
        <v>-6.6658319534241492E-2</v>
      </c>
    </row>
    <row r="62" spans="3:15" x14ac:dyDescent="0.25">
      <c r="C62" s="43">
        <v>-5.3180002642293604E-2</v>
      </c>
      <c r="D62" s="41">
        <v>1.8661758995493244E-2</v>
      </c>
      <c r="E62" s="41">
        <f t="shared" si="0"/>
        <v>-1.725912182340018E-2</v>
      </c>
      <c r="M62" s="43"/>
      <c r="N62" s="41"/>
      <c r="O62" s="41"/>
    </row>
    <row r="63" spans="3:15" x14ac:dyDescent="0.25">
      <c r="C63" s="43">
        <v>0.1014528528141137</v>
      </c>
      <c r="D63" s="41">
        <v>-3.6427150826448762E-2</v>
      </c>
      <c r="E63" s="41">
        <f t="shared" si="0"/>
        <v>3.2512850993832471E-2</v>
      </c>
      <c r="M63" s="43"/>
      <c r="N63" s="41"/>
      <c r="O63" s="41"/>
    </row>
    <row r="64" spans="3:15" x14ac:dyDescent="0.25">
      <c r="C64" s="43">
        <v>3.4579214374361642E-3</v>
      </c>
      <c r="D64" s="41">
        <v>-7.7094483970031658E-2</v>
      </c>
      <c r="E64" s="41">
        <f t="shared" si="0"/>
        <v>-3.6818281266297749E-2</v>
      </c>
      <c r="M64" s="43"/>
      <c r="N64" s="41"/>
      <c r="O64" s="41"/>
    </row>
    <row r="65" spans="3:15" x14ac:dyDescent="0.25">
      <c r="C65" s="43">
        <v>-0.12161521459804102</v>
      </c>
      <c r="D65" s="41">
        <v>-0.16005884639821882</v>
      </c>
      <c r="E65" s="41">
        <f t="shared" si="0"/>
        <v>-0.14083703049812993</v>
      </c>
      <c r="M65" s="43"/>
      <c r="N65" s="41"/>
      <c r="O65" s="41"/>
    </row>
    <row r="66" spans="3:15" x14ac:dyDescent="0.25">
      <c r="C66" s="43"/>
      <c r="D66" s="41"/>
      <c r="E66" s="41"/>
      <c r="M66" s="43"/>
      <c r="N66" s="41"/>
      <c r="O66" s="41"/>
    </row>
    <row r="67" spans="3:15" x14ac:dyDescent="0.25">
      <c r="C67" s="43"/>
      <c r="D67" s="41"/>
      <c r="E67" s="41"/>
      <c r="M67" s="43"/>
      <c r="N67" s="41"/>
      <c r="O67" s="41"/>
    </row>
    <row r="68" spans="3:15" x14ac:dyDescent="0.25">
      <c r="C68" s="43"/>
      <c r="D68" s="41"/>
      <c r="E68" s="41"/>
      <c r="M68" s="43"/>
      <c r="N68" s="41"/>
      <c r="O68" s="41"/>
    </row>
    <row r="69" spans="3:15" x14ac:dyDescent="0.25">
      <c r="C69" s="43"/>
      <c r="D69" s="41"/>
      <c r="E69" s="41"/>
      <c r="M69" s="43"/>
      <c r="N69" s="41"/>
      <c r="O69" s="41"/>
    </row>
    <row r="70" spans="3:15" x14ac:dyDescent="0.25">
      <c r="C70" s="43"/>
      <c r="D70" s="41"/>
      <c r="E70" s="41"/>
      <c r="M70" s="43"/>
      <c r="N70" s="41"/>
      <c r="O70" s="41"/>
    </row>
    <row r="71" spans="3:15" x14ac:dyDescent="0.25">
      <c r="C71" s="43"/>
      <c r="D71" s="41"/>
      <c r="E71" s="41"/>
      <c r="M71" s="43"/>
      <c r="N71" s="41"/>
      <c r="O71" s="41"/>
    </row>
    <row r="72" spans="3:15" x14ac:dyDescent="0.25">
      <c r="C72" s="43"/>
      <c r="D72" s="41"/>
      <c r="E72" s="41"/>
      <c r="M72" s="43"/>
      <c r="N72" s="41"/>
      <c r="O72" s="41"/>
    </row>
    <row r="73" spans="3:15" x14ac:dyDescent="0.25">
      <c r="C73" s="43"/>
      <c r="D73" s="41"/>
      <c r="E73" s="41"/>
      <c r="M73" s="43"/>
      <c r="N73" s="41"/>
      <c r="O73" s="41"/>
    </row>
    <row r="74" spans="3:15" x14ac:dyDescent="0.25">
      <c r="C74" s="43"/>
      <c r="D74" s="41"/>
      <c r="E74" s="41"/>
      <c r="M74" s="43"/>
      <c r="N74" s="41"/>
      <c r="O74" s="41"/>
    </row>
    <row r="75" spans="3:15" x14ac:dyDescent="0.25">
      <c r="C75" s="43"/>
      <c r="D75" s="41"/>
      <c r="E75" s="41"/>
      <c r="M75" s="43"/>
      <c r="N75" s="41"/>
      <c r="O75" s="41"/>
    </row>
    <row r="76" spans="3:15" x14ac:dyDescent="0.25">
      <c r="C76" s="43"/>
      <c r="D76" s="41"/>
      <c r="E76" s="41"/>
      <c r="M76" s="43"/>
      <c r="N76" s="41"/>
      <c r="O76" s="41"/>
    </row>
    <row r="77" spans="3:15" x14ac:dyDescent="0.25">
      <c r="C77" s="43"/>
      <c r="D77" s="41"/>
      <c r="E77" s="41"/>
      <c r="M77" s="43"/>
      <c r="N77" s="41"/>
      <c r="O77" s="41"/>
    </row>
    <row r="78" spans="3:15" x14ac:dyDescent="0.25">
      <c r="C78" s="43"/>
      <c r="D78" s="41"/>
      <c r="E78" s="41"/>
      <c r="M78" s="43"/>
      <c r="N78" s="41"/>
      <c r="O78" s="41"/>
    </row>
    <row r="79" spans="3:15" x14ac:dyDescent="0.25">
      <c r="C79" s="43"/>
      <c r="D79" s="41"/>
      <c r="E79" s="41"/>
      <c r="M79" s="43"/>
      <c r="N79" s="41"/>
      <c r="O79" s="41"/>
    </row>
    <row r="80" spans="3:15" x14ac:dyDescent="0.25">
      <c r="C80" s="43"/>
      <c r="D80" s="41"/>
      <c r="E80" s="41"/>
      <c r="M80" s="43"/>
      <c r="N80" s="41"/>
      <c r="O80" s="41"/>
    </row>
    <row r="81" spans="3:15" x14ac:dyDescent="0.25">
      <c r="C81" s="43"/>
      <c r="D81" s="41"/>
      <c r="E81" s="41"/>
      <c r="M81" s="43"/>
      <c r="N81" s="41"/>
      <c r="O81" s="41"/>
    </row>
    <row r="82" spans="3:15" x14ac:dyDescent="0.25">
      <c r="C82" s="43"/>
      <c r="D82" s="41"/>
      <c r="E82" s="41"/>
      <c r="M82" s="43"/>
      <c r="N82" s="41"/>
      <c r="O82" s="41"/>
    </row>
    <row r="83" spans="3:15" x14ac:dyDescent="0.25">
      <c r="C83" s="43"/>
      <c r="D83" s="41"/>
      <c r="E83" s="41"/>
      <c r="M83" s="43"/>
      <c r="N83" s="41"/>
      <c r="O83" s="41"/>
    </row>
    <row r="84" spans="3:15" x14ac:dyDescent="0.25">
      <c r="C84" s="43"/>
      <c r="D84" s="41"/>
      <c r="E84" s="41"/>
      <c r="M84" s="43"/>
      <c r="N84" s="41"/>
      <c r="O84" s="41"/>
    </row>
    <row r="85" spans="3:15" x14ac:dyDescent="0.25">
      <c r="C85" s="43"/>
      <c r="D85" s="41"/>
      <c r="E85" s="41"/>
      <c r="M85" s="43"/>
      <c r="N85" s="41"/>
      <c r="O85" s="41"/>
    </row>
    <row r="86" spans="3:15" x14ac:dyDescent="0.25">
      <c r="C86" s="43"/>
      <c r="D86" s="41"/>
      <c r="E86" s="41"/>
      <c r="M86" s="43"/>
      <c r="N86" s="41"/>
      <c r="O86" s="41"/>
    </row>
    <row r="87" spans="3:15" x14ac:dyDescent="0.25">
      <c r="C87" s="43"/>
      <c r="D87" s="41"/>
      <c r="E87" s="41"/>
      <c r="M87" s="43"/>
      <c r="N87" s="41"/>
      <c r="O87" s="41"/>
    </row>
    <row r="88" spans="3:15" x14ac:dyDescent="0.25">
      <c r="C88" s="43"/>
      <c r="D88" s="41"/>
      <c r="E88" s="41"/>
      <c r="M88" s="43"/>
      <c r="N88" s="41"/>
      <c r="O88" s="41"/>
    </row>
    <row r="89" spans="3:15" x14ac:dyDescent="0.25">
      <c r="C89" s="43"/>
      <c r="D89" s="41"/>
      <c r="E89" s="41"/>
      <c r="M89" s="43"/>
      <c r="N89" s="41"/>
      <c r="O89" s="41"/>
    </row>
    <row r="90" spans="3:15" x14ac:dyDescent="0.25">
      <c r="C90" s="43"/>
      <c r="D90" s="41"/>
      <c r="E90" s="41"/>
      <c r="M90" s="43"/>
      <c r="N90" s="41"/>
      <c r="O90" s="41"/>
    </row>
    <row r="91" spans="3:15" x14ac:dyDescent="0.25">
      <c r="C91" s="43"/>
      <c r="D91" s="41"/>
      <c r="E91" s="41"/>
      <c r="M91" s="43"/>
      <c r="N91" s="41"/>
      <c r="O91" s="41"/>
    </row>
    <row r="92" spans="3:15" x14ac:dyDescent="0.25">
      <c r="C92" s="43"/>
      <c r="D92" s="41"/>
      <c r="E92" s="41"/>
      <c r="M92" s="43"/>
      <c r="N92" s="41"/>
      <c r="O92" s="41"/>
    </row>
    <row r="93" spans="3:15" x14ac:dyDescent="0.25">
      <c r="C93" s="43"/>
      <c r="D93" s="41"/>
      <c r="E93" s="41"/>
      <c r="M93" s="43"/>
      <c r="N93" s="41"/>
      <c r="O93" s="41"/>
    </row>
    <row r="94" spans="3:15" x14ac:dyDescent="0.25">
      <c r="C94" s="43"/>
      <c r="D94" s="41"/>
      <c r="E94" s="41"/>
      <c r="M94" s="43"/>
      <c r="N94" s="41"/>
      <c r="O94" s="41"/>
    </row>
    <row r="95" spans="3:15" x14ac:dyDescent="0.25">
      <c r="C95" s="43"/>
      <c r="D95" s="41"/>
      <c r="E95" s="41"/>
      <c r="M95" s="43"/>
      <c r="N95" s="41"/>
      <c r="O95" s="41"/>
    </row>
    <row r="96" spans="3:15" x14ac:dyDescent="0.25">
      <c r="C96" s="43"/>
      <c r="D96" s="41"/>
      <c r="E96" s="41"/>
      <c r="M96" s="43"/>
      <c r="N96" s="41"/>
      <c r="O96" s="41"/>
    </row>
    <row r="97" spans="3:15" x14ac:dyDescent="0.25">
      <c r="C97" s="43"/>
      <c r="D97" s="41"/>
      <c r="E97" s="41"/>
      <c r="M97" s="43"/>
      <c r="N97" s="41"/>
      <c r="O97" s="41"/>
    </row>
    <row r="98" spans="3:15" x14ac:dyDescent="0.25">
      <c r="C98" s="43"/>
      <c r="D98" s="41"/>
      <c r="E98" s="41"/>
      <c r="M98" s="43"/>
      <c r="N98" s="41"/>
      <c r="O98" s="41"/>
    </row>
    <row r="99" spans="3:15" x14ac:dyDescent="0.25">
      <c r="C99" s="43"/>
      <c r="D99" s="41"/>
      <c r="E99" s="41"/>
      <c r="M99" s="43"/>
      <c r="N99" s="41"/>
      <c r="O99" s="41"/>
    </row>
    <row r="100" spans="3:15" x14ac:dyDescent="0.25">
      <c r="C100" s="43"/>
      <c r="D100" s="41"/>
      <c r="E100" s="41"/>
      <c r="M100" s="43"/>
      <c r="N100" s="41"/>
      <c r="O100" s="41"/>
    </row>
    <row r="101" spans="3:15" x14ac:dyDescent="0.25">
      <c r="C101" s="43"/>
      <c r="D101" s="41"/>
      <c r="E101" s="41"/>
      <c r="M101" s="43"/>
      <c r="N101" s="41"/>
      <c r="O101" s="41"/>
    </row>
    <row r="102" spans="3:15" x14ac:dyDescent="0.25">
      <c r="C102" s="43"/>
      <c r="D102" s="41"/>
      <c r="E102" s="41"/>
      <c r="M102" s="43"/>
      <c r="N102" s="41"/>
      <c r="O102" s="41"/>
    </row>
    <row r="103" spans="3:15" x14ac:dyDescent="0.25">
      <c r="C103" s="43"/>
      <c r="D103" s="41"/>
      <c r="E103" s="41"/>
      <c r="M103" s="43"/>
      <c r="N103" s="41"/>
      <c r="O103" s="41"/>
    </row>
    <row r="104" spans="3:15" x14ac:dyDescent="0.25">
      <c r="C104" s="43"/>
      <c r="D104" s="41"/>
      <c r="E104" s="41"/>
      <c r="M104" s="43"/>
      <c r="N104" s="41"/>
      <c r="O104" s="41"/>
    </row>
    <row r="105" spans="3:15" x14ac:dyDescent="0.25">
      <c r="C105" s="43"/>
      <c r="D105" s="41"/>
      <c r="E105" s="41"/>
      <c r="M105" s="43"/>
      <c r="N105" s="41"/>
      <c r="O105" s="41"/>
    </row>
    <row r="106" spans="3:15" x14ac:dyDescent="0.25">
      <c r="C106" s="43"/>
      <c r="D106" s="41"/>
      <c r="E106" s="41"/>
      <c r="M106" s="43"/>
      <c r="N106" s="41"/>
      <c r="O106" s="41"/>
    </row>
    <row r="107" spans="3:15" x14ac:dyDescent="0.25">
      <c r="C107" s="43"/>
      <c r="D107" s="41"/>
      <c r="E107" s="41"/>
      <c r="M107" s="43"/>
      <c r="N107" s="41"/>
      <c r="O107" s="41"/>
    </row>
    <row r="108" spans="3:15" x14ac:dyDescent="0.25">
      <c r="C108" s="43"/>
      <c r="D108" s="41"/>
      <c r="E108" s="41"/>
      <c r="M108" s="43"/>
      <c r="N108" s="41"/>
      <c r="O108" s="41"/>
    </row>
    <row r="109" spans="3:15" x14ac:dyDescent="0.25">
      <c r="C109" s="43"/>
      <c r="D109" s="41"/>
      <c r="E109" s="41"/>
      <c r="M109" s="43"/>
      <c r="N109" s="41"/>
      <c r="O109" s="41"/>
    </row>
    <row r="110" spans="3:15" x14ac:dyDescent="0.25">
      <c r="C110" s="43"/>
      <c r="D110" s="41"/>
      <c r="E110" s="41"/>
      <c r="M110" s="43"/>
      <c r="N110" s="41"/>
      <c r="O110" s="41"/>
    </row>
    <row r="111" spans="3:15" x14ac:dyDescent="0.25">
      <c r="C111" s="43"/>
      <c r="D111" s="41"/>
      <c r="E111" s="41"/>
      <c r="M111" s="43"/>
      <c r="N111" s="41"/>
      <c r="O111" s="41"/>
    </row>
    <row r="112" spans="3:15" x14ac:dyDescent="0.25">
      <c r="C112" s="43"/>
      <c r="D112" s="41"/>
      <c r="E112" s="41"/>
      <c r="M112" s="43"/>
      <c r="N112" s="41"/>
      <c r="O112" s="41"/>
    </row>
    <row r="113" spans="3:15" x14ac:dyDescent="0.25">
      <c r="C113" s="43"/>
      <c r="D113" s="41"/>
      <c r="E113" s="41"/>
      <c r="M113" s="43"/>
      <c r="N113" s="41"/>
      <c r="O113" s="41"/>
    </row>
    <row r="114" spans="3:15" x14ac:dyDescent="0.25">
      <c r="C114" s="43"/>
      <c r="D114" s="41"/>
      <c r="E114" s="41"/>
      <c r="M114" s="43"/>
      <c r="N114" s="41"/>
      <c r="O114" s="41"/>
    </row>
    <row r="115" spans="3:15" x14ac:dyDescent="0.25">
      <c r="C115" s="43"/>
      <c r="D115" s="41"/>
      <c r="E115" s="41"/>
      <c r="M115" s="43"/>
      <c r="N115" s="41"/>
      <c r="O115" s="41"/>
    </row>
    <row r="116" spans="3:15" x14ac:dyDescent="0.25">
      <c r="C116" s="43"/>
      <c r="D116" s="41"/>
      <c r="E116" s="41"/>
      <c r="M116" s="43"/>
      <c r="N116" s="41"/>
      <c r="O116" s="41"/>
    </row>
    <row r="117" spans="3:15" x14ac:dyDescent="0.25">
      <c r="C117" s="43"/>
      <c r="D117" s="41"/>
      <c r="E117" s="41"/>
      <c r="M117" s="43"/>
      <c r="N117" s="41"/>
      <c r="O117" s="41"/>
    </row>
    <row r="118" spans="3:15" x14ac:dyDescent="0.25">
      <c r="C118" s="43"/>
      <c r="D118" s="41"/>
      <c r="E118" s="41"/>
      <c r="M118" s="43"/>
      <c r="N118" s="41"/>
      <c r="O118" s="41"/>
    </row>
    <row r="119" spans="3:15" x14ac:dyDescent="0.25">
      <c r="C119" s="43"/>
      <c r="D119" s="41"/>
      <c r="E119" s="41"/>
      <c r="M119" s="43"/>
      <c r="N119" s="41"/>
      <c r="O119" s="41"/>
    </row>
    <row r="120" spans="3:15" x14ac:dyDescent="0.25">
      <c r="C120" s="43"/>
      <c r="D120" s="41"/>
      <c r="E120" s="41"/>
      <c r="M120" s="43"/>
      <c r="N120" s="41"/>
      <c r="O120" s="41"/>
    </row>
    <row r="121" spans="3:15" x14ac:dyDescent="0.25">
      <c r="C121" s="43"/>
      <c r="D121" s="41"/>
      <c r="E121" s="41"/>
      <c r="M121" s="43"/>
      <c r="N121" s="41"/>
      <c r="O121" s="41"/>
    </row>
    <row r="122" spans="3:15" x14ac:dyDescent="0.25">
      <c r="C122" s="43"/>
      <c r="D122" s="41"/>
      <c r="E122" s="41"/>
      <c r="M122" s="43"/>
      <c r="N122" s="41"/>
      <c r="O122" s="41"/>
    </row>
    <row r="123" spans="3:15" x14ac:dyDescent="0.25">
      <c r="C123" s="43"/>
      <c r="D123" s="41"/>
      <c r="E123" s="41"/>
      <c r="M123" s="43"/>
      <c r="N123" s="41"/>
      <c r="O123" s="41"/>
    </row>
    <row r="124" spans="3:15" x14ac:dyDescent="0.25">
      <c r="C124" s="43"/>
      <c r="D124" s="41"/>
      <c r="E124" s="41"/>
      <c r="M124" s="43"/>
      <c r="N124" s="41"/>
      <c r="O124" s="41"/>
    </row>
    <row r="125" spans="3:15" x14ac:dyDescent="0.25">
      <c r="C125" s="43"/>
      <c r="D125" s="41"/>
      <c r="E125" s="41"/>
      <c r="M125" s="43"/>
      <c r="N125" s="41"/>
      <c r="O125" s="41"/>
    </row>
    <row r="126" spans="3:15" x14ac:dyDescent="0.25">
      <c r="C126" s="43"/>
      <c r="D126" s="41"/>
      <c r="E126" s="41"/>
      <c r="M126" s="43"/>
      <c r="N126" s="41"/>
      <c r="O126" s="41"/>
    </row>
    <row r="127" spans="3:15" x14ac:dyDescent="0.25">
      <c r="C127" s="43"/>
      <c r="D127" s="41"/>
      <c r="E127" s="41"/>
      <c r="M127" s="43"/>
      <c r="N127" s="41"/>
      <c r="O127" s="41"/>
    </row>
    <row r="128" spans="3:15" x14ac:dyDescent="0.25">
      <c r="C128" s="43"/>
      <c r="D128" s="41"/>
      <c r="E128" s="41"/>
      <c r="M128" s="43"/>
      <c r="N128" s="41"/>
      <c r="O128" s="41"/>
    </row>
    <row r="129" spans="3:15" x14ac:dyDescent="0.25">
      <c r="C129" s="43"/>
      <c r="D129" s="41"/>
      <c r="E129" s="41"/>
      <c r="M129" s="43"/>
      <c r="N129" s="41"/>
      <c r="O129" s="41"/>
    </row>
    <row r="130" spans="3:15" x14ac:dyDescent="0.25">
      <c r="C130" s="43"/>
      <c r="D130" s="41"/>
      <c r="E130" s="41"/>
      <c r="M130" s="43"/>
      <c r="N130" s="41"/>
      <c r="O130" s="41"/>
    </row>
    <row r="131" spans="3:15" x14ac:dyDescent="0.25">
      <c r="C131" s="43"/>
      <c r="D131" s="41"/>
      <c r="E131" s="41"/>
      <c r="M131" s="43"/>
      <c r="N131" s="41"/>
      <c r="O131" s="41"/>
    </row>
    <row r="132" spans="3:15" x14ac:dyDescent="0.25">
      <c r="C132" s="43"/>
      <c r="D132" s="41"/>
      <c r="E132" s="41"/>
      <c r="M132" s="43"/>
      <c r="N132" s="41"/>
      <c r="O132" s="41"/>
    </row>
    <row r="133" spans="3:15" x14ac:dyDescent="0.25">
      <c r="C133" s="43"/>
      <c r="D133" s="41"/>
      <c r="E133" s="41"/>
      <c r="M133" s="43"/>
      <c r="N133" s="41"/>
      <c r="O133" s="41"/>
    </row>
    <row r="134" spans="3:15" x14ac:dyDescent="0.25">
      <c r="C134" s="43"/>
      <c r="D134" s="41"/>
      <c r="E134" s="41"/>
      <c r="M134" s="43"/>
      <c r="N134" s="41"/>
      <c r="O134" s="41"/>
    </row>
    <row r="135" spans="3:15" x14ac:dyDescent="0.25">
      <c r="C135" s="43"/>
      <c r="D135" s="41"/>
      <c r="E135" s="41"/>
      <c r="M135" s="43"/>
      <c r="N135" s="41"/>
      <c r="O135" s="41"/>
    </row>
    <row r="136" spans="3:15" x14ac:dyDescent="0.25">
      <c r="C136" s="43"/>
      <c r="D136" s="41"/>
      <c r="E136" s="41"/>
      <c r="M136" s="43"/>
      <c r="N136" s="41"/>
      <c r="O136" s="41"/>
    </row>
    <row r="137" spans="3:15" x14ac:dyDescent="0.25">
      <c r="C137" s="43"/>
      <c r="D137" s="41"/>
      <c r="E137" s="41"/>
      <c r="M137" s="43"/>
      <c r="N137" s="41"/>
      <c r="O137" s="41"/>
    </row>
    <row r="138" spans="3:15" x14ac:dyDescent="0.25">
      <c r="C138" s="43"/>
      <c r="D138" s="41"/>
      <c r="E138" s="41"/>
      <c r="M138" s="43"/>
      <c r="N138" s="41"/>
      <c r="O138" s="41"/>
    </row>
    <row r="139" spans="3:15" x14ac:dyDescent="0.25">
      <c r="C139" s="43"/>
      <c r="D139" s="41"/>
      <c r="E139" s="41"/>
      <c r="M139" s="43"/>
      <c r="N139" s="41"/>
      <c r="O139" s="41"/>
    </row>
    <row r="140" spans="3:15" x14ac:dyDescent="0.25">
      <c r="C140" s="43"/>
      <c r="D140" s="41"/>
      <c r="E140" s="41"/>
      <c r="M140" s="43"/>
      <c r="N140" s="41"/>
      <c r="O140" s="41"/>
    </row>
    <row r="141" spans="3:15" x14ac:dyDescent="0.25">
      <c r="C141" s="43"/>
      <c r="D141" s="41"/>
      <c r="E141" s="41"/>
      <c r="M141" s="43"/>
      <c r="N141" s="41"/>
      <c r="O141" s="41"/>
    </row>
    <row r="142" spans="3:15" x14ac:dyDescent="0.25">
      <c r="C142" s="43"/>
      <c r="D142" s="41"/>
      <c r="E142" s="41"/>
      <c r="M142" s="43"/>
      <c r="N142" s="41"/>
      <c r="O142" s="41"/>
    </row>
    <row r="143" spans="3:15" x14ac:dyDescent="0.25">
      <c r="C143" s="43"/>
      <c r="D143" s="41"/>
      <c r="E143" s="41"/>
      <c r="M143" s="43"/>
      <c r="N143" s="41"/>
      <c r="O143" s="41"/>
    </row>
    <row r="144" spans="3:15" x14ac:dyDescent="0.25">
      <c r="C144" s="43"/>
      <c r="D144" s="41"/>
      <c r="E144" s="41"/>
      <c r="M144" s="43"/>
      <c r="N144" s="41"/>
      <c r="O144" s="41"/>
    </row>
    <row r="145" spans="3:15" x14ac:dyDescent="0.25">
      <c r="C145" s="43"/>
      <c r="D145" s="41"/>
      <c r="E145" s="41"/>
      <c r="M145" s="43"/>
      <c r="N145" s="41"/>
      <c r="O145" s="41"/>
    </row>
    <row r="146" spans="3:15" x14ac:dyDescent="0.25">
      <c r="C146" s="43"/>
      <c r="D146" s="41"/>
      <c r="E146" s="41"/>
      <c r="M146" s="43"/>
      <c r="N146" s="41"/>
      <c r="O146" s="41"/>
    </row>
    <row r="147" spans="3:15" x14ac:dyDescent="0.25">
      <c r="C147" s="43"/>
      <c r="D147" s="41"/>
      <c r="E147" s="41"/>
      <c r="M147" s="43"/>
      <c r="N147" s="41"/>
      <c r="O147" s="41"/>
    </row>
    <row r="148" spans="3:15" x14ac:dyDescent="0.25">
      <c r="C148" s="43"/>
      <c r="D148" s="41"/>
      <c r="E148" s="41"/>
      <c r="M148" s="43"/>
      <c r="N148" s="41"/>
      <c r="O148" s="41"/>
    </row>
    <row r="149" spans="3:15" x14ac:dyDescent="0.25">
      <c r="C149" s="43"/>
      <c r="D149" s="41"/>
      <c r="E149" s="41"/>
      <c r="M149" s="43"/>
      <c r="N149" s="41"/>
      <c r="O149" s="41"/>
    </row>
    <row r="150" spans="3:15" x14ac:dyDescent="0.25">
      <c r="C150" s="43"/>
      <c r="D150" s="41"/>
      <c r="E150" s="41"/>
      <c r="M150" s="43"/>
      <c r="N150" s="41"/>
      <c r="O150" s="41"/>
    </row>
    <row r="151" spans="3:15" x14ac:dyDescent="0.25">
      <c r="C151" s="43"/>
      <c r="D151" s="41"/>
      <c r="E151" s="41"/>
      <c r="M151" s="43"/>
      <c r="N151" s="41"/>
      <c r="O151" s="41"/>
    </row>
    <row r="152" spans="3:15" x14ac:dyDescent="0.25">
      <c r="C152" s="43"/>
      <c r="D152" s="41"/>
      <c r="E152" s="41"/>
      <c r="M152" s="43"/>
      <c r="N152" s="41"/>
      <c r="O152" s="41"/>
    </row>
    <row r="153" spans="3:15" x14ac:dyDescent="0.25">
      <c r="C153" s="43"/>
      <c r="D153" s="41"/>
      <c r="E153" s="41"/>
      <c r="M153" s="43"/>
      <c r="N153" s="41"/>
      <c r="O153" s="41"/>
    </row>
    <row r="154" spans="3:15" x14ac:dyDescent="0.25">
      <c r="C154" s="43"/>
      <c r="D154" s="41"/>
      <c r="E154" s="41"/>
      <c r="M154" s="43"/>
      <c r="N154" s="41"/>
      <c r="O154" s="41"/>
    </row>
    <row r="155" spans="3:15" x14ac:dyDescent="0.25">
      <c r="C155" s="43"/>
      <c r="D155" s="41"/>
      <c r="E155" s="41"/>
      <c r="M155" s="43"/>
      <c r="N155" s="41"/>
      <c r="O155" s="41"/>
    </row>
    <row r="156" spans="3:15" x14ac:dyDescent="0.25">
      <c r="C156" s="43"/>
      <c r="D156" s="41"/>
      <c r="E156" s="41"/>
      <c r="M156" s="43"/>
      <c r="N156" s="41"/>
      <c r="O156" s="41"/>
    </row>
    <row r="157" spans="3:15" x14ac:dyDescent="0.25">
      <c r="C157" s="43"/>
      <c r="D157" s="41"/>
      <c r="E157" s="41"/>
      <c r="M157" s="43"/>
      <c r="N157" s="41"/>
      <c r="O157" s="41"/>
    </row>
    <row r="158" spans="3:15" x14ac:dyDescent="0.25">
      <c r="C158" s="43"/>
      <c r="D158" s="41"/>
      <c r="E158" s="41"/>
      <c r="M158" s="43"/>
      <c r="N158" s="41"/>
      <c r="O158" s="41"/>
    </row>
    <row r="159" spans="3:15" x14ac:dyDescent="0.25">
      <c r="C159" s="43"/>
      <c r="D159" s="41"/>
      <c r="E159" s="41"/>
      <c r="M159" s="43"/>
      <c r="N159" s="41"/>
      <c r="O159" s="41"/>
    </row>
    <row r="160" spans="3:15" x14ac:dyDescent="0.25">
      <c r="C160" s="43"/>
      <c r="D160" s="41"/>
      <c r="E160" s="41"/>
      <c r="M160" s="43"/>
      <c r="N160" s="41"/>
      <c r="O160" s="41"/>
    </row>
    <row r="161" spans="3:15" x14ac:dyDescent="0.25">
      <c r="C161" s="43"/>
      <c r="D161" s="41"/>
      <c r="E161" s="41"/>
      <c r="M161" s="43"/>
      <c r="N161" s="41"/>
      <c r="O161" s="41"/>
    </row>
    <row r="162" spans="3:15" x14ac:dyDescent="0.25">
      <c r="C162" s="43"/>
      <c r="D162" s="41"/>
      <c r="E162" s="41"/>
      <c r="M162" s="43"/>
      <c r="N162" s="41"/>
      <c r="O162" s="41"/>
    </row>
    <row r="163" spans="3:15" x14ac:dyDescent="0.25">
      <c r="C163" s="43"/>
      <c r="D163" s="41"/>
      <c r="E163" s="41"/>
      <c r="M163" s="43"/>
      <c r="N163" s="41"/>
      <c r="O163" s="41"/>
    </row>
    <row r="164" spans="3:15" x14ac:dyDescent="0.25">
      <c r="C164" s="43"/>
      <c r="D164" s="41"/>
      <c r="E164" s="41"/>
      <c r="M164" s="43"/>
      <c r="N164" s="41"/>
      <c r="O164" s="41"/>
    </row>
    <row r="165" spans="3:15" x14ac:dyDescent="0.25">
      <c r="C165" s="43"/>
      <c r="D165" s="41"/>
      <c r="E165" s="41"/>
      <c r="M165" s="43"/>
      <c r="N165" s="41"/>
      <c r="O165" s="41"/>
    </row>
    <row r="166" spans="3:15" x14ac:dyDescent="0.25">
      <c r="C166" s="43"/>
      <c r="D166" s="41"/>
      <c r="E166" s="41"/>
      <c r="M166" s="43"/>
      <c r="N166" s="41"/>
      <c r="O166" s="41"/>
    </row>
    <row r="167" spans="3:15" x14ac:dyDescent="0.25">
      <c r="C167" s="43"/>
      <c r="D167" s="41"/>
      <c r="E167" s="41"/>
      <c r="M167" s="43"/>
      <c r="N167" s="41"/>
      <c r="O167" s="41"/>
    </row>
    <row r="168" spans="3:15" x14ac:dyDescent="0.25">
      <c r="C168" s="43"/>
      <c r="D168" s="41"/>
      <c r="E168" s="41"/>
      <c r="M168" s="43"/>
      <c r="N168" s="41"/>
      <c r="O168" s="41"/>
    </row>
    <row r="169" spans="3:15" x14ac:dyDescent="0.25">
      <c r="C169" s="43"/>
      <c r="D169" s="41"/>
      <c r="E169" s="41"/>
      <c r="M169" s="43"/>
      <c r="N169" s="41"/>
      <c r="O169" s="41"/>
    </row>
    <row r="170" spans="3:15" x14ac:dyDescent="0.25">
      <c r="C170" s="43"/>
      <c r="D170" s="41"/>
      <c r="E170" s="41"/>
      <c r="M170" s="43"/>
      <c r="N170" s="41"/>
      <c r="O170" s="41"/>
    </row>
    <row r="171" spans="3:15" x14ac:dyDescent="0.25">
      <c r="C171" s="43"/>
      <c r="D171" s="41"/>
      <c r="E171" s="41"/>
      <c r="M171" s="43"/>
      <c r="N171" s="41"/>
      <c r="O171" s="41"/>
    </row>
    <row r="172" spans="3:15" x14ac:dyDescent="0.25">
      <c r="C172" s="43"/>
      <c r="D172" s="41"/>
      <c r="E172" s="41"/>
      <c r="M172" s="43"/>
      <c r="N172" s="41"/>
      <c r="O172" s="41"/>
    </row>
    <row r="173" spans="3:15" x14ac:dyDescent="0.25">
      <c r="C173" s="43"/>
      <c r="D173" s="41"/>
      <c r="E173" s="41"/>
      <c r="M173" s="43"/>
      <c r="N173" s="41"/>
      <c r="O173" s="41"/>
    </row>
    <row r="174" spans="3:15" x14ac:dyDescent="0.25">
      <c r="C174" s="43"/>
      <c r="D174" s="41"/>
      <c r="E174" s="41"/>
      <c r="M174" s="43"/>
      <c r="N174" s="41"/>
      <c r="O174" s="41"/>
    </row>
    <row r="175" spans="3:15" x14ac:dyDescent="0.25">
      <c r="C175" s="43"/>
      <c r="D175" s="41"/>
      <c r="E175" s="41"/>
      <c r="M175" s="43"/>
      <c r="N175" s="41"/>
      <c r="O175" s="41"/>
    </row>
    <row r="176" spans="3:15" x14ac:dyDescent="0.25">
      <c r="C176" s="43"/>
      <c r="D176" s="41"/>
      <c r="E176" s="41"/>
      <c r="M176" s="43"/>
      <c r="N176" s="41"/>
      <c r="O176" s="41"/>
    </row>
    <row r="177" spans="3:15" x14ac:dyDescent="0.25">
      <c r="C177" s="43"/>
      <c r="D177" s="41"/>
      <c r="E177" s="41"/>
      <c r="M177" s="43"/>
      <c r="N177" s="41"/>
      <c r="O177" s="41"/>
    </row>
    <row r="178" spans="3:15" x14ac:dyDescent="0.25">
      <c r="C178" s="43"/>
      <c r="D178" s="41"/>
      <c r="E178" s="41"/>
      <c r="M178" s="43"/>
      <c r="N178" s="41"/>
      <c r="O178" s="41"/>
    </row>
    <row r="179" spans="3:15" x14ac:dyDescent="0.25">
      <c r="C179" s="43"/>
      <c r="D179" s="41"/>
      <c r="E179" s="41"/>
      <c r="M179" s="43"/>
      <c r="N179" s="41"/>
      <c r="O179" s="41"/>
    </row>
    <row r="180" spans="3:15" x14ac:dyDescent="0.25">
      <c r="C180" s="43"/>
      <c r="D180" s="41"/>
      <c r="E180" s="41"/>
      <c r="M180" s="43"/>
      <c r="N180" s="41"/>
      <c r="O180" s="41"/>
    </row>
    <row r="181" spans="3:15" x14ac:dyDescent="0.25">
      <c r="C181" s="43"/>
      <c r="D181" s="41"/>
      <c r="E181" s="41"/>
      <c r="M181" s="43"/>
      <c r="N181" s="41"/>
      <c r="O181" s="41"/>
    </row>
    <row r="182" spans="3:15" x14ac:dyDescent="0.25">
      <c r="C182" s="43"/>
      <c r="D182" s="41"/>
      <c r="E182" s="41"/>
      <c r="M182" s="43"/>
      <c r="N182" s="41"/>
      <c r="O182" s="41"/>
    </row>
    <row r="183" spans="3:15" x14ac:dyDescent="0.25">
      <c r="C183" s="43"/>
      <c r="D183" s="41"/>
      <c r="E183" s="41"/>
      <c r="M183" s="43"/>
      <c r="N183" s="41"/>
      <c r="O183" s="41"/>
    </row>
    <row r="184" spans="3:15" x14ac:dyDescent="0.25">
      <c r="C184" s="43"/>
      <c r="D184" s="41"/>
      <c r="E184" s="41"/>
      <c r="M184" s="43"/>
      <c r="N184" s="41"/>
      <c r="O184" s="41"/>
    </row>
    <row r="185" spans="3:15" x14ac:dyDescent="0.25">
      <c r="C185" s="43"/>
      <c r="D185" s="41"/>
      <c r="E185" s="41"/>
      <c r="M185" s="43"/>
      <c r="N185" s="41"/>
      <c r="O185" s="41"/>
    </row>
    <row r="186" spans="3:15" x14ac:dyDescent="0.25">
      <c r="C186" s="43"/>
      <c r="D186" s="41"/>
      <c r="E186" s="41"/>
      <c r="M186" s="43"/>
      <c r="N186" s="41"/>
      <c r="O186" s="41"/>
    </row>
    <row r="187" spans="3:15" x14ac:dyDescent="0.25">
      <c r="C187" s="43"/>
      <c r="D187" s="41"/>
      <c r="E187" s="41"/>
      <c r="M187" s="43"/>
      <c r="N187" s="41"/>
      <c r="O187" s="41"/>
    </row>
    <row r="188" spans="3:15" x14ac:dyDescent="0.25">
      <c r="C188" s="43"/>
      <c r="D188" s="41"/>
      <c r="E188" s="41"/>
      <c r="M188" s="43"/>
      <c r="N188" s="41"/>
      <c r="O188" s="41"/>
    </row>
    <row r="189" spans="3:15" x14ac:dyDescent="0.25">
      <c r="C189" s="43"/>
      <c r="D189" s="41"/>
      <c r="E189" s="41"/>
      <c r="M189" s="43"/>
      <c r="N189" s="41"/>
      <c r="O189" s="41"/>
    </row>
    <row r="190" spans="3:15" x14ac:dyDescent="0.25">
      <c r="C190" s="43"/>
      <c r="D190" s="41"/>
      <c r="E190" s="41"/>
      <c r="M190" s="43"/>
      <c r="N190" s="41"/>
      <c r="O190" s="41"/>
    </row>
    <row r="191" spans="3:15" x14ac:dyDescent="0.25">
      <c r="C191" s="43"/>
      <c r="D191" s="41"/>
      <c r="E191" s="41"/>
      <c r="M191" s="43"/>
      <c r="N191" s="41"/>
      <c r="O191" s="41"/>
    </row>
    <row r="192" spans="3:15" x14ac:dyDescent="0.25">
      <c r="C192" s="43"/>
      <c r="D192" s="41"/>
      <c r="E192" s="41"/>
      <c r="M192" s="43"/>
      <c r="N192" s="41"/>
      <c r="O192" s="41"/>
    </row>
    <row r="193" spans="3:15" x14ac:dyDescent="0.25">
      <c r="C193" s="43"/>
      <c r="D193" s="41"/>
      <c r="E193" s="41"/>
      <c r="M193" s="43"/>
      <c r="N193" s="41"/>
      <c r="O193" s="41"/>
    </row>
    <row r="194" spans="3:15" x14ac:dyDescent="0.25">
      <c r="C194" s="43"/>
      <c r="D194" s="41"/>
      <c r="E194" s="41"/>
      <c r="M194" s="43"/>
      <c r="N194" s="41"/>
      <c r="O194" s="41"/>
    </row>
    <row r="195" spans="3:15" x14ac:dyDescent="0.25">
      <c r="C195" s="43"/>
      <c r="D195" s="41"/>
      <c r="E195" s="41"/>
      <c r="M195" s="43"/>
      <c r="N195" s="41"/>
      <c r="O195" s="41"/>
    </row>
    <row r="196" spans="3:15" x14ac:dyDescent="0.25">
      <c r="C196" s="43"/>
      <c r="D196" s="41"/>
      <c r="E196" s="41"/>
      <c r="M196" s="43"/>
      <c r="N196" s="41"/>
      <c r="O196" s="41"/>
    </row>
    <row r="197" spans="3:15" x14ac:dyDescent="0.25">
      <c r="C197" s="43"/>
      <c r="D197" s="41"/>
      <c r="E197" s="41"/>
      <c r="M197" s="43"/>
      <c r="N197" s="41"/>
      <c r="O197" s="41"/>
    </row>
    <row r="198" spans="3:15" x14ac:dyDescent="0.25">
      <c r="C198" s="43"/>
      <c r="D198" s="41"/>
      <c r="E198" s="41"/>
      <c r="M198" s="43"/>
      <c r="N198" s="41"/>
      <c r="O198" s="41"/>
    </row>
    <row r="199" spans="3:15" x14ac:dyDescent="0.25">
      <c r="C199" s="43"/>
      <c r="D199" s="41"/>
      <c r="E199" s="41"/>
      <c r="M199" s="43"/>
      <c r="N199" s="41"/>
      <c r="O199" s="41"/>
    </row>
    <row r="200" spans="3:15" x14ac:dyDescent="0.25">
      <c r="C200" s="43"/>
      <c r="D200" s="41"/>
      <c r="E200" s="41"/>
      <c r="M200" s="43"/>
      <c r="N200" s="41"/>
      <c r="O200" s="41"/>
    </row>
    <row r="201" spans="3:15" x14ac:dyDescent="0.25">
      <c r="C201" s="43"/>
      <c r="D201" s="41"/>
      <c r="E201" s="41"/>
      <c r="M201" s="43"/>
      <c r="N201" s="41"/>
      <c r="O201" s="41"/>
    </row>
    <row r="202" spans="3:15" x14ac:dyDescent="0.25">
      <c r="C202" s="43"/>
      <c r="D202" s="41"/>
      <c r="E202" s="41"/>
      <c r="M202" s="43"/>
      <c r="N202" s="41"/>
      <c r="O202" s="41"/>
    </row>
    <row r="203" spans="3:15" x14ac:dyDescent="0.25">
      <c r="C203" s="43"/>
      <c r="D203" s="41"/>
      <c r="E203" s="41"/>
      <c r="M203" s="43"/>
      <c r="N203" s="41"/>
      <c r="O203" s="41"/>
    </row>
    <row r="204" spans="3:15" x14ac:dyDescent="0.25">
      <c r="C204" s="43"/>
      <c r="D204" s="41"/>
      <c r="E204" s="41"/>
      <c r="M204" s="43"/>
      <c r="N204" s="41"/>
      <c r="O204" s="41"/>
    </row>
    <row r="205" spans="3:15" x14ac:dyDescent="0.25">
      <c r="C205" s="43"/>
      <c r="D205" s="41"/>
      <c r="E205" s="41"/>
      <c r="M205" s="43"/>
      <c r="N205" s="41"/>
      <c r="O205" s="41"/>
    </row>
    <row r="206" spans="3:15" x14ac:dyDescent="0.25">
      <c r="C206" s="43"/>
      <c r="D206" s="41"/>
      <c r="E206" s="41"/>
      <c r="M206" s="43"/>
      <c r="N206" s="41"/>
      <c r="O206" s="41"/>
    </row>
    <row r="207" spans="3:15" x14ac:dyDescent="0.25">
      <c r="C207" s="43"/>
      <c r="D207" s="41"/>
      <c r="E207" s="41"/>
      <c r="M207" s="43"/>
      <c r="N207" s="41"/>
      <c r="O207" s="41"/>
    </row>
    <row r="208" spans="3:15" x14ac:dyDescent="0.25">
      <c r="C208" s="43"/>
      <c r="D208" s="41"/>
      <c r="E208" s="41"/>
      <c r="M208" s="43"/>
      <c r="N208" s="41"/>
      <c r="O208" s="41"/>
    </row>
    <row r="209" spans="3:15" x14ac:dyDescent="0.25">
      <c r="C209" s="43"/>
      <c r="D209" s="41"/>
      <c r="E209" s="41"/>
      <c r="M209" s="43"/>
      <c r="N209" s="41"/>
      <c r="O209" s="41"/>
    </row>
    <row r="210" spans="3:15" x14ac:dyDescent="0.25">
      <c r="C210" s="43"/>
      <c r="D210" s="41"/>
      <c r="E210" s="41"/>
      <c r="M210" s="43"/>
      <c r="N210" s="41"/>
      <c r="O210" s="41"/>
    </row>
    <row r="211" spans="3:15" x14ac:dyDescent="0.25">
      <c r="C211" s="43"/>
      <c r="D211" s="41"/>
      <c r="E211" s="41"/>
      <c r="M211" s="43"/>
      <c r="N211" s="41"/>
      <c r="O211" s="41"/>
    </row>
    <row r="212" spans="3:15" x14ac:dyDescent="0.25">
      <c r="C212" s="43"/>
      <c r="D212" s="41"/>
      <c r="E212" s="41"/>
      <c r="M212" s="43"/>
      <c r="N212" s="41"/>
      <c r="O212" s="41"/>
    </row>
    <row r="213" spans="3:15" x14ac:dyDescent="0.25">
      <c r="C213" s="43"/>
      <c r="D213" s="41"/>
      <c r="E213" s="41"/>
      <c r="M213" s="43"/>
      <c r="N213" s="41"/>
      <c r="O213" s="41"/>
    </row>
    <row r="214" spans="3:15" x14ac:dyDescent="0.25">
      <c r="C214" s="43"/>
      <c r="D214" s="41"/>
      <c r="E214" s="41"/>
      <c r="M214" s="43"/>
      <c r="N214" s="41"/>
      <c r="O214" s="41"/>
    </row>
    <row r="215" spans="3:15" x14ac:dyDescent="0.25">
      <c r="C215" s="43"/>
      <c r="D215" s="41"/>
      <c r="E215" s="41"/>
      <c r="M215" s="43"/>
      <c r="N215" s="41"/>
      <c r="O215" s="41"/>
    </row>
    <row r="216" spans="3:15" x14ac:dyDescent="0.25">
      <c r="C216" s="43"/>
      <c r="D216" s="41"/>
      <c r="E216" s="41"/>
      <c r="M216" s="43"/>
      <c r="N216" s="41"/>
      <c r="O216" s="41"/>
    </row>
    <row r="217" spans="3:15" x14ac:dyDescent="0.25">
      <c r="C217" s="43"/>
      <c r="D217" s="41"/>
      <c r="E217" s="41"/>
      <c r="M217" s="43"/>
      <c r="N217" s="41"/>
      <c r="O217" s="41"/>
    </row>
    <row r="218" spans="3:15" x14ac:dyDescent="0.25">
      <c r="C218" s="43"/>
      <c r="D218" s="41"/>
      <c r="E218" s="41"/>
      <c r="M218" s="43"/>
      <c r="N218" s="41"/>
      <c r="O218" s="41"/>
    </row>
    <row r="219" spans="3:15" x14ac:dyDescent="0.25">
      <c r="C219" s="43"/>
      <c r="D219" s="41"/>
      <c r="E219" s="41"/>
      <c r="M219" s="43"/>
      <c r="N219" s="41"/>
      <c r="O219" s="41"/>
    </row>
    <row r="220" spans="3:15" x14ac:dyDescent="0.25">
      <c r="C220" s="43"/>
      <c r="D220" s="41"/>
      <c r="E220" s="41"/>
      <c r="M220" s="43"/>
      <c r="N220" s="41"/>
      <c r="O220" s="41"/>
    </row>
    <row r="221" spans="3:15" x14ac:dyDescent="0.25">
      <c r="C221" s="43"/>
      <c r="D221" s="41"/>
      <c r="E221" s="41"/>
      <c r="M221" s="43"/>
      <c r="N221" s="41"/>
      <c r="O221" s="41"/>
    </row>
    <row r="222" spans="3:15" x14ac:dyDescent="0.25">
      <c r="C222" s="43"/>
      <c r="D222" s="41"/>
      <c r="E222" s="41"/>
      <c r="M222" s="43"/>
      <c r="N222" s="41"/>
      <c r="O222" s="41"/>
    </row>
    <row r="223" spans="3:15" x14ac:dyDescent="0.25">
      <c r="C223" s="43"/>
      <c r="D223" s="41"/>
      <c r="E223" s="41"/>
      <c r="M223" s="43"/>
      <c r="N223" s="41"/>
      <c r="O223" s="41"/>
    </row>
    <row r="224" spans="3:15" x14ac:dyDescent="0.25">
      <c r="C224" s="43"/>
      <c r="D224" s="41"/>
      <c r="E224" s="41"/>
      <c r="M224" s="43"/>
      <c r="N224" s="41"/>
      <c r="O224" s="41"/>
    </row>
    <row r="225" spans="3:15" x14ac:dyDescent="0.25">
      <c r="C225" s="43"/>
      <c r="D225" s="41"/>
      <c r="E225" s="41"/>
      <c r="M225" s="43"/>
      <c r="N225" s="41"/>
      <c r="O225" s="41"/>
    </row>
    <row r="226" spans="3:15" x14ac:dyDescent="0.25">
      <c r="C226" s="43"/>
      <c r="D226" s="41"/>
      <c r="E226" s="41"/>
      <c r="M226" s="43"/>
      <c r="N226" s="41"/>
      <c r="O226" s="41"/>
    </row>
    <row r="227" spans="3:15" x14ac:dyDescent="0.25">
      <c r="C227" s="43"/>
      <c r="D227" s="41"/>
      <c r="E227" s="41"/>
      <c r="M227" s="43"/>
      <c r="N227" s="41"/>
      <c r="O227" s="41"/>
    </row>
    <row r="228" spans="3:15" x14ac:dyDescent="0.25">
      <c r="C228" s="43"/>
      <c r="D228" s="41"/>
      <c r="E228" s="41"/>
      <c r="M228" s="43"/>
      <c r="N228" s="41"/>
      <c r="O228" s="41"/>
    </row>
    <row r="229" spans="3:15" x14ac:dyDescent="0.25">
      <c r="C229" s="43"/>
      <c r="D229" s="41"/>
      <c r="E229" s="41"/>
      <c r="M229" s="43"/>
      <c r="N229" s="41"/>
      <c r="O229" s="41"/>
    </row>
    <row r="230" spans="3:15" x14ac:dyDescent="0.25">
      <c r="C230" s="43"/>
      <c r="D230" s="41"/>
      <c r="E230" s="41"/>
      <c r="M230" s="43"/>
      <c r="N230" s="41"/>
      <c r="O230" s="41"/>
    </row>
    <row r="231" spans="3:15" x14ac:dyDescent="0.25">
      <c r="C231" s="43"/>
      <c r="D231" s="41"/>
      <c r="E231" s="41"/>
      <c r="M231" s="43"/>
      <c r="N231" s="41"/>
      <c r="O231" s="41"/>
    </row>
    <row r="232" spans="3:15" x14ac:dyDescent="0.25">
      <c r="C232" s="43"/>
      <c r="D232" s="41"/>
      <c r="E232" s="41"/>
      <c r="M232" s="43"/>
      <c r="N232" s="41"/>
      <c r="O232" s="41"/>
    </row>
    <row r="233" spans="3:15" x14ac:dyDescent="0.25">
      <c r="C233" s="43"/>
      <c r="D233" s="41"/>
      <c r="E233" s="41"/>
      <c r="M233" s="43"/>
      <c r="N233" s="41"/>
      <c r="O233" s="41"/>
    </row>
    <row r="234" spans="3:15" x14ac:dyDescent="0.25">
      <c r="C234" s="43"/>
      <c r="D234" s="41"/>
      <c r="E234" s="41"/>
      <c r="M234" s="43"/>
      <c r="N234" s="41"/>
      <c r="O234" s="41"/>
    </row>
    <row r="235" spans="3:15" x14ac:dyDescent="0.25">
      <c r="C235" s="43"/>
      <c r="D235" s="41"/>
      <c r="E235" s="41"/>
      <c r="M235" s="43"/>
      <c r="N235" s="41"/>
      <c r="O235" s="41"/>
    </row>
    <row r="236" spans="3:15" x14ac:dyDescent="0.25">
      <c r="C236" s="43"/>
      <c r="D236" s="41"/>
      <c r="E236" s="41"/>
      <c r="M236" s="43"/>
      <c r="N236" s="41"/>
      <c r="O236" s="41"/>
    </row>
    <row r="237" spans="3:15" x14ac:dyDescent="0.25">
      <c r="C237" s="43"/>
      <c r="D237" s="41"/>
      <c r="E237" s="41"/>
      <c r="M237" s="43"/>
      <c r="N237" s="41"/>
      <c r="O237" s="41"/>
    </row>
    <row r="238" spans="3:15" x14ac:dyDescent="0.25">
      <c r="C238" s="43"/>
      <c r="D238" s="41"/>
      <c r="E238" s="41"/>
      <c r="M238" s="43"/>
      <c r="N238" s="41"/>
      <c r="O238" s="41"/>
    </row>
    <row r="239" spans="3:15" x14ac:dyDescent="0.25">
      <c r="C239" s="43"/>
      <c r="D239" s="41"/>
      <c r="E239" s="41"/>
      <c r="M239" s="43"/>
      <c r="N239" s="41"/>
      <c r="O239" s="41"/>
    </row>
    <row r="240" spans="3:15" x14ac:dyDescent="0.25">
      <c r="C240" s="43"/>
      <c r="D240" s="41"/>
      <c r="E240" s="41"/>
      <c r="M240" s="43"/>
      <c r="N240" s="41"/>
      <c r="O240" s="41"/>
    </row>
    <row r="241" spans="3:15" x14ac:dyDescent="0.25">
      <c r="C241" s="43"/>
      <c r="D241" s="41"/>
      <c r="E241" s="41"/>
      <c r="M241" s="43"/>
      <c r="N241" s="41"/>
      <c r="O241" s="41"/>
    </row>
    <row r="242" spans="3:15" x14ac:dyDescent="0.25">
      <c r="C242" s="43"/>
      <c r="D242" s="41"/>
      <c r="E242" s="41"/>
      <c r="M242" s="43"/>
      <c r="N242" s="41"/>
      <c r="O242" s="41"/>
    </row>
    <row r="243" spans="3:15" x14ac:dyDescent="0.25">
      <c r="C243" s="43"/>
      <c r="D243" s="41"/>
      <c r="E243" s="41"/>
      <c r="M243" s="43"/>
      <c r="N243" s="41"/>
      <c r="O243" s="41"/>
    </row>
    <row r="244" spans="3:15" x14ac:dyDescent="0.25">
      <c r="C244" s="43"/>
      <c r="D244" s="41"/>
      <c r="E244" s="41"/>
      <c r="M244" s="43"/>
      <c r="N244" s="41"/>
      <c r="O244" s="41"/>
    </row>
    <row r="245" spans="3:15" x14ac:dyDescent="0.25">
      <c r="C245" s="43"/>
      <c r="D245" s="41"/>
      <c r="E245" s="41"/>
      <c r="M245" s="43"/>
      <c r="N245" s="41"/>
      <c r="O245" s="41"/>
    </row>
    <row r="246" spans="3:15" x14ac:dyDescent="0.25">
      <c r="C246" s="43"/>
      <c r="D246" s="41"/>
      <c r="E246" s="41"/>
      <c r="M246" s="43"/>
      <c r="N246" s="41"/>
      <c r="O246" s="41"/>
    </row>
    <row r="247" spans="3:15" x14ac:dyDescent="0.25">
      <c r="C247" s="43"/>
      <c r="D247" s="41"/>
      <c r="E247" s="41"/>
      <c r="M247" s="43"/>
      <c r="N247" s="41"/>
      <c r="O247" s="41"/>
    </row>
    <row r="248" spans="3:15" x14ac:dyDescent="0.25">
      <c r="C248" s="43"/>
      <c r="D248" s="41"/>
      <c r="E248" s="41"/>
      <c r="M248" s="43"/>
      <c r="N248" s="41"/>
      <c r="O248" s="41"/>
    </row>
    <row r="249" spans="3:15" x14ac:dyDescent="0.25">
      <c r="C249" s="43"/>
      <c r="D249" s="41"/>
      <c r="E249" s="41"/>
      <c r="M249" s="43"/>
      <c r="N249" s="41"/>
      <c r="O249" s="41"/>
    </row>
    <row r="250" spans="3:15" x14ac:dyDescent="0.25">
      <c r="C250" s="43"/>
      <c r="D250" s="41"/>
      <c r="E250" s="41"/>
      <c r="M250" s="43"/>
      <c r="N250" s="41"/>
      <c r="O250" s="41"/>
    </row>
    <row r="251" spans="3:15" x14ac:dyDescent="0.25">
      <c r="C251" s="43"/>
      <c r="D251" s="41"/>
      <c r="E251" s="41"/>
      <c r="M251" s="43"/>
      <c r="N251" s="41"/>
      <c r="O251" s="41"/>
    </row>
    <row r="252" spans="3:15" x14ac:dyDescent="0.25">
      <c r="C252" s="43"/>
      <c r="D252" s="41"/>
      <c r="E252" s="41"/>
      <c r="M252" s="43"/>
      <c r="N252" s="41"/>
      <c r="O252" s="41"/>
    </row>
    <row r="253" spans="3:15" x14ac:dyDescent="0.25">
      <c r="C253" s="43"/>
      <c r="D253" s="41"/>
      <c r="E253" s="41"/>
      <c r="M253" s="43"/>
      <c r="N253" s="41"/>
      <c r="O253" s="41"/>
    </row>
    <row r="254" spans="3:15" x14ac:dyDescent="0.25">
      <c r="C254" s="43"/>
      <c r="D254" s="41"/>
      <c r="E254" s="41"/>
      <c r="M254" s="43"/>
      <c r="N254" s="41"/>
      <c r="O254" s="41"/>
    </row>
    <row r="255" spans="3:15" x14ac:dyDescent="0.25">
      <c r="C255" s="43"/>
      <c r="D255" s="41"/>
      <c r="E255" s="41"/>
      <c r="M255" s="43"/>
      <c r="N255" s="41"/>
      <c r="O255" s="41"/>
    </row>
    <row r="256" spans="3:15" x14ac:dyDescent="0.25">
      <c r="C256" s="43"/>
      <c r="D256" s="41"/>
      <c r="E256" s="41"/>
      <c r="M256" s="43"/>
      <c r="N256" s="41"/>
      <c r="O256" s="41"/>
    </row>
    <row r="257" spans="3:15" x14ac:dyDescent="0.25">
      <c r="C257" s="43"/>
      <c r="D257" s="41"/>
      <c r="E257" s="41"/>
      <c r="M257" s="43"/>
      <c r="N257" s="41"/>
      <c r="O257" s="41"/>
    </row>
    <row r="258" spans="3:15" x14ac:dyDescent="0.25">
      <c r="C258" s="43"/>
      <c r="D258" s="41"/>
      <c r="E258" s="41"/>
      <c r="M258" s="43"/>
      <c r="N258" s="41"/>
      <c r="O258" s="41"/>
    </row>
    <row r="259" spans="3:15" x14ac:dyDescent="0.25">
      <c r="C259" s="43"/>
      <c r="D259" s="41"/>
      <c r="E259" s="41"/>
      <c r="M259" s="43"/>
      <c r="N259" s="41"/>
      <c r="O259" s="41"/>
    </row>
    <row r="260" spans="3:15" x14ac:dyDescent="0.25">
      <c r="C260" s="43"/>
      <c r="D260" s="41"/>
      <c r="E260" s="41"/>
      <c r="M260" s="43"/>
      <c r="N260" s="41"/>
      <c r="O260" s="41"/>
    </row>
    <row r="261" spans="3:15" x14ac:dyDescent="0.25">
      <c r="C261" s="43"/>
      <c r="D261" s="41"/>
      <c r="E261" s="41"/>
      <c r="M261" s="43"/>
      <c r="N261" s="41"/>
      <c r="O261" s="41"/>
    </row>
    <row r="262" spans="3:15" x14ac:dyDescent="0.25">
      <c r="C262" s="43"/>
      <c r="D262" s="41"/>
      <c r="E262" s="41"/>
      <c r="M262" s="43"/>
      <c r="N262" s="41"/>
      <c r="O262" s="41"/>
    </row>
    <row r="263" spans="3:15" x14ac:dyDescent="0.25">
      <c r="C263" s="43"/>
      <c r="D263" s="41"/>
      <c r="E263" s="41"/>
      <c r="M263" s="43"/>
      <c r="N263" s="41"/>
      <c r="O263" s="41"/>
    </row>
    <row r="264" spans="3:15" x14ac:dyDescent="0.25">
      <c r="C264" s="43"/>
      <c r="D264" s="41"/>
      <c r="E264" s="41"/>
      <c r="M264" s="43"/>
      <c r="N264" s="41"/>
      <c r="O264" s="41"/>
    </row>
    <row r="265" spans="3:15" x14ac:dyDescent="0.25">
      <c r="C265" s="43"/>
      <c r="D265" s="41"/>
      <c r="E265" s="41"/>
      <c r="M265" s="43"/>
      <c r="N265" s="41"/>
      <c r="O265" s="41"/>
    </row>
    <row r="266" spans="3:15" x14ac:dyDescent="0.25">
      <c r="C266" s="43"/>
      <c r="D266" s="41"/>
      <c r="E266" s="41"/>
      <c r="M266" s="43"/>
      <c r="N266" s="41"/>
      <c r="O266" s="41"/>
    </row>
    <row r="267" spans="3:15" x14ac:dyDescent="0.25">
      <c r="C267" s="43"/>
      <c r="D267" s="41"/>
      <c r="E267" s="41"/>
      <c r="M267" s="43"/>
      <c r="N267" s="41"/>
      <c r="O267" s="41"/>
    </row>
    <row r="268" spans="3:15" x14ac:dyDescent="0.25">
      <c r="C268" s="43"/>
      <c r="D268" s="41"/>
      <c r="E268" s="41"/>
      <c r="M268" s="43"/>
      <c r="N268" s="41"/>
      <c r="O268" s="41"/>
    </row>
    <row r="269" spans="3:15" x14ac:dyDescent="0.25">
      <c r="C269" s="43"/>
      <c r="D269" s="41"/>
      <c r="E269" s="41"/>
      <c r="M269" s="43"/>
      <c r="N269" s="41"/>
      <c r="O269" s="41"/>
    </row>
    <row r="270" spans="3:15" x14ac:dyDescent="0.25">
      <c r="C270" s="43"/>
      <c r="D270" s="41"/>
      <c r="E270" s="41"/>
      <c r="M270" s="43"/>
      <c r="N270" s="41"/>
      <c r="O270" s="41"/>
    </row>
    <row r="271" spans="3:15" x14ac:dyDescent="0.25">
      <c r="C271" s="43"/>
      <c r="D271" s="41"/>
      <c r="E271" s="41"/>
      <c r="M271" s="43"/>
      <c r="N271" s="41"/>
      <c r="O271" s="41"/>
    </row>
    <row r="272" spans="3:15" x14ac:dyDescent="0.25">
      <c r="C272" s="43"/>
      <c r="D272" s="41"/>
      <c r="E272" s="41"/>
      <c r="M272" s="43"/>
      <c r="N272" s="41"/>
      <c r="O272" s="41"/>
    </row>
    <row r="273" spans="3:15" x14ac:dyDescent="0.25">
      <c r="C273" s="43"/>
      <c r="D273" s="41"/>
      <c r="E273" s="41"/>
      <c r="M273" s="43"/>
      <c r="N273" s="41"/>
      <c r="O273" s="41"/>
    </row>
    <row r="274" spans="3:15" x14ac:dyDescent="0.25">
      <c r="C274" s="43"/>
      <c r="D274" s="41"/>
      <c r="E274" s="41"/>
      <c r="M274" s="43"/>
      <c r="N274" s="41"/>
      <c r="O274" s="41"/>
    </row>
    <row r="275" spans="3:15" x14ac:dyDescent="0.25">
      <c r="C275" s="43"/>
      <c r="D275" s="41"/>
      <c r="E275" s="41"/>
      <c r="M275" s="43"/>
      <c r="N275" s="41"/>
      <c r="O275" s="41"/>
    </row>
    <row r="276" spans="3:15" x14ac:dyDescent="0.25">
      <c r="C276" s="43"/>
      <c r="D276" s="41"/>
      <c r="E276" s="41"/>
      <c r="M276" s="43"/>
      <c r="N276" s="41"/>
      <c r="O276" s="41"/>
    </row>
    <row r="277" spans="3:15" x14ac:dyDescent="0.25">
      <c r="C277" s="43"/>
      <c r="D277" s="41"/>
      <c r="E277" s="41"/>
      <c r="M277" s="43"/>
      <c r="N277" s="41"/>
      <c r="O277" s="41"/>
    </row>
    <row r="278" spans="3:15" x14ac:dyDescent="0.25">
      <c r="C278" s="43"/>
      <c r="D278" s="41"/>
      <c r="E278" s="41"/>
      <c r="M278" s="43"/>
      <c r="N278" s="41"/>
      <c r="O278" s="41"/>
    </row>
    <row r="279" spans="3:15" x14ac:dyDescent="0.25">
      <c r="C279" s="43"/>
      <c r="D279" s="41"/>
      <c r="E279" s="41"/>
      <c r="M279" s="43"/>
      <c r="N279" s="41"/>
      <c r="O279" s="41"/>
    </row>
    <row r="280" spans="3:15" x14ac:dyDescent="0.25">
      <c r="C280" s="43"/>
      <c r="D280" s="41"/>
      <c r="E280" s="41"/>
      <c r="M280" s="43"/>
      <c r="N280" s="41"/>
      <c r="O280" s="41"/>
    </row>
    <row r="281" spans="3:15" x14ac:dyDescent="0.25">
      <c r="C281" s="43"/>
      <c r="D281" s="41"/>
      <c r="E281" s="41"/>
      <c r="M281" s="43"/>
      <c r="N281" s="41"/>
      <c r="O281" s="41"/>
    </row>
    <row r="282" spans="3:15" x14ac:dyDescent="0.25">
      <c r="C282" s="43"/>
      <c r="D282" s="41"/>
      <c r="E282" s="41"/>
      <c r="M282" s="43"/>
      <c r="N282" s="41"/>
      <c r="O282" s="41"/>
    </row>
    <row r="283" spans="3:15" x14ac:dyDescent="0.25">
      <c r="C283" s="43"/>
      <c r="D283" s="41"/>
      <c r="E283" s="41"/>
      <c r="M283" s="43"/>
      <c r="N283" s="41"/>
      <c r="O283" s="41"/>
    </row>
    <row r="284" spans="3:15" x14ac:dyDescent="0.25">
      <c r="C284" s="43"/>
      <c r="D284" s="41"/>
      <c r="E284" s="41"/>
      <c r="M284" s="43"/>
      <c r="N284" s="41"/>
      <c r="O284" s="41"/>
    </row>
    <row r="285" spans="3:15" x14ac:dyDescent="0.25">
      <c r="C285" s="43"/>
      <c r="D285" s="41"/>
      <c r="E285" s="41"/>
      <c r="M285" s="43"/>
      <c r="N285" s="41"/>
      <c r="O285" s="41"/>
    </row>
    <row r="286" spans="3:15" x14ac:dyDescent="0.25">
      <c r="C286" s="43"/>
      <c r="D286" s="41"/>
      <c r="E286" s="41"/>
      <c r="M286" s="43"/>
      <c r="N286" s="41"/>
      <c r="O286" s="41"/>
    </row>
    <row r="287" spans="3:15" x14ac:dyDescent="0.25">
      <c r="C287" s="43"/>
      <c r="D287" s="41"/>
      <c r="E287" s="41"/>
      <c r="M287" s="43"/>
      <c r="N287" s="41"/>
      <c r="O287" s="41"/>
    </row>
    <row r="288" spans="3:15" x14ac:dyDescent="0.25">
      <c r="C288" s="43"/>
      <c r="D288" s="41"/>
      <c r="E288" s="41"/>
      <c r="M288" s="43"/>
      <c r="N288" s="41"/>
      <c r="O288" s="41"/>
    </row>
    <row r="289" spans="3:15" x14ac:dyDescent="0.25">
      <c r="C289" s="43"/>
      <c r="D289" s="41"/>
      <c r="E289" s="41"/>
      <c r="M289" s="43"/>
      <c r="N289" s="41"/>
      <c r="O289" s="41"/>
    </row>
    <row r="290" spans="3:15" x14ac:dyDescent="0.25">
      <c r="C290" s="43"/>
      <c r="D290" s="41"/>
      <c r="E290" s="41"/>
      <c r="M290" s="43"/>
      <c r="N290" s="41"/>
      <c r="O290" s="41"/>
    </row>
    <row r="291" spans="3:15" x14ac:dyDescent="0.25">
      <c r="C291" s="43"/>
      <c r="D291" s="41"/>
      <c r="E291" s="41"/>
      <c r="M291" s="43"/>
      <c r="N291" s="41"/>
      <c r="O291" s="41"/>
    </row>
    <row r="292" spans="3:15" x14ac:dyDescent="0.25">
      <c r="C292" s="43"/>
      <c r="D292" s="41"/>
      <c r="E292" s="41"/>
      <c r="M292" s="43"/>
      <c r="N292" s="41"/>
      <c r="O292" s="41"/>
    </row>
    <row r="293" spans="3:15" x14ac:dyDescent="0.25">
      <c r="C293" s="43"/>
      <c r="D293" s="41"/>
      <c r="E293" s="41"/>
      <c r="M293" s="43"/>
      <c r="N293" s="41"/>
      <c r="O293" s="41"/>
    </row>
    <row r="294" spans="3:15" x14ac:dyDescent="0.25">
      <c r="C294" s="43"/>
      <c r="D294" s="41"/>
      <c r="E294" s="41"/>
      <c r="M294" s="43"/>
      <c r="N294" s="41"/>
      <c r="O294" s="41"/>
    </row>
    <row r="295" spans="3:15" x14ac:dyDescent="0.25">
      <c r="C295" s="43"/>
      <c r="D295" s="41"/>
      <c r="E295" s="41"/>
      <c r="M295" s="43"/>
      <c r="N295" s="41"/>
      <c r="O295" s="41"/>
    </row>
    <row r="296" spans="3:15" x14ac:dyDescent="0.25">
      <c r="C296" s="43"/>
      <c r="D296" s="41"/>
      <c r="E296" s="41"/>
      <c r="M296" s="43"/>
      <c r="N296" s="41"/>
      <c r="O296" s="41"/>
    </row>
    <row r="297" spans="3:15" x14ac:dyDescent="0.25">
      <c r="C297" s="43"/>
      <c r="D297" s="41"/>
      <c r="E297" s="41"/>
      <c r="M297" s="43"/>
      <c r="N297" s="41"/>
      <c r="O297" s="41"/>
    </row>
    <row r="298" spans="3:15" x14ac:dyDescent="0.25">
      <c r="C298" s="43"/>
      <c r="D298" s="41"/>
      <c r="E298" s="41"/>
      <c r="M298" s="43"/>
      <c r="N298" s="41"/>
      <c r="O298" s="41"/>
    </row>
    <row r="299" spans="3:15" x14ac:dyDescent="0.25">
      <c r="C299" s="43"/>
      <c r="D299" s="41"/>
      <c r="E299" s="41"/>
      <c r="M299" s="43"/>
      <c r="N299" s="41"/>
      <c r="O299" s="41"/>
    </row>
    <row r="300" spans="3:15" x14ac:dyDescent="0.25">
      <c r="C300" s="43"/>
      <c r="D300" s="41"/>
      <c r="E300" s="41"/>
      <c r="M300" s="43"/>
      <c r="N300" s="41"/>
      <c r="O300" s="41"/>
    </row>
    <row r="301" spans="3:15" x14ac:dyDescent="0.25">
      <c r="C301" s="43"/>
      <c r="D301" s="41"/>
      <c r="E301" s="41"/>
      <c r="M301" s="43"/>
      <c r="N301" s="41"/>
      <c r="O301" s="41"/>
    </row>
    <row r="302" spans="3:15" x14ac:dyDescent="0.25">
      <c r="C302" s="43"/>
      <c r="D302" s="41"/>
      <c r="E302" s="41"/>
      <c r="M302" s="43"/>
      <c r="N302" s="41"/>
      <c r="O302" s="41"/>
    </row>
    <row r="303" spans="3:15" x14ac:dyDescent="0.25">
      <c r="C303" s="43"/>
      <c r="D303" s="41"/>
      <c r="E303" s="41"/>
      <c r="M303" s="43"/>
      <c r="N303" s="41"/>
      <c r="O303" s="41"/>
    </row>
    <row r="304" spans="3:15" x14ac:dyDescent="0.25">
      <c r="C304" s="43"/>
      <c r="D304" s="41"/>
      <c r="E304" s="41"/>
      <c r="M304" s="43"/>
      <c r="N304" s="41"/>
      <c r="O304" s="41"/>
    </row>
    <row r="305" spans="3:15" x14ac:dyDescent="0.25">
      <c r="C305" s="43"/>
      <c r="D305" s="41"/>
      <c r="E305" s="41"/>
      <c r="M305" s="43"/>
      <c r="N305" s="41"/>
      <c r="O305" s="41"/>
    </row>
    <row r="306" spans="3:15" x14ac:dyDescent="0.25">
      <c r="C306" s="43"/>
      <c r="D306" s="41"/>
      <c r="E306" s="41"/>
      <c r="M306" s="43"/>
      <c r="N306" s="41"/>
      <c r="O306" s="41"/>
    </row>
    <row r="307" spans="3:15" x14ac:dyDescent="0.25">
      <c r="C307" s="43"/>
      <c r="D307" s="41"/>
      <c r="E307" s="41"/>
      <c r="M307" s="43"/>
      <c r="N307" s="41"/>
      <c r="O307" s="41"/>
    </row>
    <row r="308" spans="3:15" x14ac:dyDescent="0.25">
      <c r="C308" s="43"/>
      <c r="D308" s="41"/>
      <c r="E308" s="41"/>
      <c r="M308" s="43"/>
      <c r="N308" s="41"/>
      <c r="O308" s="41"/>
    </row>
    <row r="309" spans="3:15" x14ac:dyDescent="0.25">
      <c r="C309" s="43"/>
      <c r="D309" s="41"/>
      <c r="E309" s="41"/>
      <c r="M309" s="43"/>
      <c r="N309" s="41"/>
      <c r="O309" s="41"/>
    </row>
    <row r="310" spans="3:15" x14ac:dyDescent="0.25">
      <c r="C310" s="43"/>
      <c r="D310" s="41"/>
      <c r="E310" s="41"/>
      <c r="M310" s="43"/>
      <c r="N310" s="41"/>
      <c r="O310" s="41"/>
    </row>
    <row r="311" spans="3:15" x14ac:dyDescent="0.25">
      <c r="C311" s="43"/>
      <c r="D311" s="41"/>
      <c r="E311" s="41"/>
      <c r="M311" s="43"/>
      <c r="N311" s="41"/>
      <c r="O311" s="41"/>
    </row>
    <row r="312" spans="3:15" x14ac:dyDescent="0.25">
      <c r="C312" s="43"/>
      <c r="D312" s="41"/>
      <c r="E312" s="41"/>
      <c r="M312" s="43"/>
      <c r="N312" s="41"/>
      <c r="O312" s="41"/>
    </row>
    <row r="313" spans="3:15" x14ac:dyDescent="0.25">
      <c r="C313" s="43"/>
      <c r="D313" s="41"/>
      <c r="E313" s="41"/>
      <c r="M313" s="43"/>
      <c r="N313" s="41"/>
      <c r="O313" s="41"/>
    </row>
    <row r="314" spans="3:15" x14ac:dyDescent="0.25">
      <c r="C314" s="43"/>
      <c r="D314" s="41"/>
      <c r="E314" s="41"/>
      <c r="M314" s="43"/>
      <c r="N314" s="41"/>
      <c r="O314" s="41"/>
    </row>
    <row r="315" spans="3:15" x14ac:dyDescent="0.25">
      <c r="C315" s="43"/>
      <c r="D315" s="41"/>
      <c r="E315" s="41"/>
      <c r="M315" s="43"/>
      <c r="N315" s="41"/>
      <c r="O315" s="41"/>
    </row>
    <row r="316" spans="3:15" x14ac:dyDescent="0.25">
      <c r="C316" s="43"/>
      <c r="D316" s="41"/>
      <c r="E316" s="41"/>
      <c r="M316" s="43"/>
      <c r="N316" s="41"/>
      <c r="O316" s="41"/>
    </row>
    <row r="317" spans="3:15" x14ac:dyDescent="0.25">
      <c r="C317" s="43"/>
      <c r="D317" s="41"/>
      <c r="E317" s="41"/>
      <c r="M317" s="43"/>
      <c r="N317" s="41"/>
      <c r="O317" s="41"/>
    </row>
    <row r="318" spans="3:15" x14ac:dyDescent="0.25">
      <c r="C318" s="43"/>
      <c r="D318" s="41"/>
      <c r="E318" s="41"/>
      <c r="M318" s="43"/>
      <c r="N318" s="41"/>
      <c r="O318" s="41"/>
    </row>
    <row r="319" spans="3:15" x14ac:dyDescent="0.25">
      <c r="C319" s="43"/>
      <c r="D319" s="41"/>
      <c r="E319" s="41"/>
      <c r="M319" s="43"/>
      <c r="N319" s="41"/>
      <c r="O319" s="41"/>
    </row>
    <row r="320" spans="3:15" x14ac:dyDescent="0.25">
      <c r="C320" s="43"/>
      <c r="D320" s="41"/>
      <c r="E320" s="41"/>
      <c r="M320" s="43"/>
      <c r="N320" s="41"/>
      <c r="O320" s="41"/>
    </row>
    <row r="321" spans="3:15" x14ac:dyDescent="0.25">
      <c r="C321" s="43"/>
      <c r="D321" s="41"/>
      <c r="E321" s="41"/>
      <c r="M321" s="43"/>
      <c r="N321" s="41"/>
      <c r="O321" s="41"/>
    </row>
    <row r="322" spans="3:15" x14ac:dyDescent="0.25">
      <c r="C322" s="43"/>
      <c r="D322" s="41"/>
      <c r="E322" s="41"/>
      <c r="M322" s="43"/>
      <c r="N322" s="41"/>
      <c r="O322" s="41"/>
    </row>
    <row r="323" spans="3:15" x14ac:dyDescent="0.25">
      <c r="C323" s="43"/>
      <c r="D323" s="41"/>
      <c r="E323" s="41"/>
      <c r="M323" s="43"/>
      <c r="N323" s="41"/>
      <c r="O323" s="41"/>
    </row>
    <row r="324" spans="3:15" x14ac:dyDescent="0.25">
      <c r="C324" s="43"/>
      <c r="D324" s="41"/>
      <c r="E324" s="41"/>
      <c r="M324" s="43"/>
      <c r="N324" s="41"/>
      <c r="O324" s="41"/>
    </row>
    <row r="325" spans="3:15" x14ac:dyDescent="0.25">
      <c r="C325" s="43"/>
      <c r="D325" s="41"/>
      <c r="E325" s="41"/>
      <c r="M325" s="43"/>
      <c r="N325" s="41"/>
      <c r="O325" s="41"/>
    </row>
    <row r="326" spans="3:15" x14ac:dyDescent="0.25">
      <c r="C326" s="43"/>
      <c r="D326" s="41"/>
      <c r="E326" s="41"/>
      <c r="M326" s="43"/>
      <c r="N326" s="41"/>
      <c r="O326" s="41"/>
    </row>
    <row r="327" spans="3:15" x14ac:dyDescent="0.25">
      <c r="C327" s="43"/>
      <c r="D327" s="41"/>
      <c r="E327" s="41"/>
      <c r="M327" s="43"/>
      <c r="N327" s="41"/>
      <c r="O327" s="41"/>
    </row>
    <row r="328" spans="3:15" x14ac:dyDescent="0.25">
      <c r="C328" s="43"/>
      <c r="D328" s="41"/>
      <c r="E328" s="41"/>
      <c r="M328" s="43"/>
      <c r="N328" s="41"/>
      <c r="O328" s="41"/>
    </row>
    <row r="329" spans="3:15" x14ac:dyDescent="0.25">
      <c r="C329" s="43"/>
      <c r="D329" s="41"/>
      <c r="E329" s="41"/>
      <c r="M329" s="43"/>
      <c r="N329" s="41"/>
      <c r="O329" s="41"/>
    </row>
    <row r="330" spans="3:15" x14ac:dyDescent="0.25">
      <c r="C330" s="43"/>
      <c r="D330" s="41"/>
      <c r="E330" s="41"/>
      <c r="M330" s="43"/>
      <c r="N330" s="41"/>
      <c r="O330" s="41"/>
    </row>
    <row r="331" spans="3:15" x14ac:dyDescent="0.25">
      <c r="C331" s="43"/>
      <c r="D331" s="41"/>
      <c r="E331" s="41"/>
      <c r="M331" s="43"/>
      <c r="N331" s="41"/>
      <c r="O331" s="41"/>
    </row>
    <row r="332" spans="3:15" x14ac:dyDescent="0.25">
      <c r="C332" s="43"/>
      <c r="D332" s="41"/>
      <c r="E332" s="41"/>
      <c r="M332" s="43"/>
      <c r="N332" s="41"/>
      <c r="O332" s="41"/>
    </row>
    <row r="333" spans="3:15" x14ac:dyDescent="0.25">
      <c r="C333" s="43"/>
      <c r="D333" s="41"/>
      <c r="E333" s="41"/>
      <c r="M333" s="43"/>
      <c r="N333" s="41"/>
      <c r="O333" s="41"/>
    </row>
    <row r="334" spans="3:15" x14ac:dyDescent="0.25">
      <c r="C334" s="43"/>
      <c r="D334" s="41"/>
      <c r="E334" s="41"/>
      <c r="M334" s="43"/>
      <c r="N334" s="41"/>
      <c r="O334" s="41"/>
    </row>
    <row r="335" spans="3:15" x14ac:dyDescent="0.25">
      <c r="C335" s="43"/>
      <c r="D335" s="41"/>
      <c r="E335" s="41"/>
      <c r="M335" s="43"/>
      <c r="N335" s="41"/>
      <c r="O335" s="41"/>
    </row>
    <row r="336" spans="3:15" x14ac:dyDescent="0.25">
      <c r="C336" s="43"/>
      <c r="D336" s="41"/>
      <c r="E336" s="41"/>
      <c r="M336" s="43"/>
      <c r="N336" s="41"/>
      <c r="O336" s="41"/>
    </row>
    <row r="337" spans="3:15" x14ac:dyDescent="0.25">
      <c r="C337" s="43"/>
      <c r="D337" s="41"/>
      <c r="E337" s="41"/>
      <c r="M337" s="43"/>
      <c r="N337" s="41"/>
      <c r="O337" s="41"/>
    </row>
    <row r="338" spans="3:15" x14ac:dyDescent="0.25">
      <c r="C338" s="43"/>
      <c r="D338" s="41"/>
      <c r="E338" s="41"/>
      <c r="M338" s="43"/>
      <c r="N338" s="41"/>
      <c r="O338" s="41"/>
    </row>
    <row r="339" spans="3:15" x14ac:dyDescent="0.25">
      <c r="C339" s="43"/>
      <c r="D339" s="41"/>
      <c r="E339" s="41"/>
      <c r="M339" s="43"/>
      <c r="N339" s="41"/>
      <c r="O339" s="41"/>
    </row>
    <row r="340" spans="3:15" x14ac:dyDescent="0.25">
      <c r="C340" s="43"/>
      <c r="D340" s="41"/>
      <c r="E340" s="41"/>
      <c r="M340" s="43"/>
      <c r="N340" s="41"/>
      <c r="O340" s="41"/>
    </row>
    <row r="341" spans="3:15" x14ac:dyDescent="0.25">
      <c r="C341" s="43"/>
      <c r="D341" s="41"/>
      <c r="E341" s="41"/>
      <c r="M341" s="43"/>
      <c r="N341" s="41"/>
      <c r="O341" s="41"/>
    </row>
    <row r="342" spans="3:15" x14ac:dyDescent="0.25">
      <c r="C342" s="43"/>
      <c r="D342" s="41"/>
      <c r="E342" s="41"/>
      <c r="M342" s="43"/>
      <c r="N342" s="41"/>
      <c r="O342" s="41"/>
    </row>
    <row r="343" spans="3:15" x14ac:dyDescent="0.25">
      <c r="C343" s="43"/>
      <c r="D343" s="41"/>
      <c r="E343" s="41"/>
      <c r="M343" s="43"/>
      <c r="N343" s="41"/>
      <c r="O343" s="41"/>
    </row>
    <row r="344" spans="3:15" x14ac:dyDescent="0.25">
      <c r="C344" s="43"/>
      <c r="D344" s="41"/>
      <c r="E344" s="41"/>
      <c r="M344" s="43"/>
      <c r="N344" s="41"/>
      <c r="O344" s="41"/>
    </row>
    <row r="345" spans="3:15" x14ac:dyDescent="0.25">
      <c r="C345" s="43"/>
      <c r="D345" s="41"/>
      <c r="E345" s="41"/>
      <c r="M345" s="43"/>
      <c r="N345" s="41"/>
      <c r="O345" s="41"/>
    </row>
    <row r="346" spans="3:15" x14ac:dyDescent="0.25">
      <c r="C346" s="43"/>
      <c r="D346" s="41"/>
      <c r="E346" s="41"/>
      <c r="M346" s="43"/>
      <c r="N346" s="41"/>
      <c r="O346" s="41"/>
    </row>
    <row r="347" spans="3:15" x14ac:dyDescent="0.25">
      <c r="C347" s="43"/>
      <c r="D347" s="41"/>
      <c r="E347" s="41"/>
      <c r="M347" s="43"/>
      <c r="N347" s="41"/>
      <c r="O347" s="41"/>
    </row>
    <row r="348" spans="3:15" x14ac:dyDescent="0.25">
      <c r="C348" s="43"/>
      <c r="D348" s="41"/>
      <c r="E348" s="41"/>
      <c r="M348" s="43"/>
      <c r="N348" s="41"/>
      <c r="O348" s="41"/>
    </row>
    <row r="349" spans="3:15" x14ac:dyDescent="0.25">
      <c r="C349" s="43"/>
      <c r="D349" s="41"/>
      <c r="E349" s="41"/>
      <c r="M349" s="43"/>
      <c r="N349" s="41"/>
      <c r="O349" s="41"/>
    </row>
    <row r="350" spans="3:15" x14ac:dyDescent="0.25">
      <c r="C350" s="43"/>
      <c r="D350" s="41"/>
      <c r="E350" s="41"/>
      <c r="M350" s="43"/>
      <c r="N350" s="41"/>
      <c r="O350" s="41"/>
    </row>
    <row r="351" spans="3:15" x14ac:dyDescent="0.25">
      <c r="C351" s="43"/>
      <c r="D351" s="41"/>
      <c r="E351" s="41"/>
      <c r="M351" s="43"/>
      <c r="N351" s="41"/>
      <c r="O351" s="41"/>
    </row>
    <row r="352" spans="3:15" x14ac:dyDescent="0.25">
      <c r="C352" s="43"/>
      <c r="D352" s="41"/>
      <c r="E352" s="41"/>
      <c r="M352" s="43"/>
      <c r="N352" s="41"/>
      <c r="O352" s="41"/>
    </row>
    <row r="353" spans="3:15" x14ac:dyDescent="0.25">
      <c r="C353" s="43"/>
      <c r="D353" s="41"/>
      <c r="E353" s="41"/>
      <c r="M353" s="43"/>
      <c r="N353" s="41"/>
      <c r="O353" s="41"/>
    </row>
    <row r="354" spans="3:15" x14ac:dyDescent="0.25">
      <c r="C354" s="43"/>
      <c r="D354" s="41"/>
      <c r="E354" s="41"/>
      <c r="M354" s="43"/>
      <c r="N354" s="41"/>
      <c r="O354" s="41"/>
    </row>
    <row r="355" spans="3:15" x14ac:dyDescent="0.25">
      <c r="C355" s="43"/>
      <c r="D355" s="41"/>
      <c r="E355" s="41"/>
      <c r="M355" s="43"/>
      <c r="N355" s="41"/>
      <c r="O355" s="41"/>
    </row>
    <row r="356" spans="3:15" x14ac:dyDescent="0.25">
      <c r="C356" s="43"/>
      <c r="D356" s="41"/>
      <c r="E356" s="41"/>
      <c r="M356" s="43"/>
      <c r="N356" s="41"/>
      <c r="O356" s="41"/>
    </row>
    <row r="357" spans="3:15" x14ac:dyDescent="0.25">
      <c r="C357" s="43"/>
      <c r="D357" s="41"/>
      <c r="E357" s="41"/>
      <c r="M357" s="43"/>
      <c r="N357" s="41"/>
      <c r="O357" s="41"/>
    </row>
    <row r="358" spans="3:15" x14ac:dyDescent="0.25">
      <c r="C358" s="43"/>
      <c r="D358" s="41"/>
      <c r="E358" s="41"/>
      <c r="M358" s="43"/>
      <c r="N358" s="41"/>
      <c r="O358" s="41"/>
    </row>
    <row r="359" spans="3:15" x14ac:dyDescent="0.25">
      <c r="C359" s="43"/>
      <c r="D359" s="41"/>
      <c r="E359" s="41"/>
      <c r="M359" s="43"/>
      <c r="N359" s="41"/>
      <c r="O359" s="41"/>
    </row>
    <row r="360" spans="3:15" x14ac:dyDescent="0.25">
      <c r="C360" s="43"/>
      <c r="D360" s="41"/>
      <c r="E360" s="41"/>
      <c r="M360" s="43"/>
      <c r="N360" s="41"/>
      <c r="O360" s="41"/>
    </row>
    <row r="361" spans="3:15" x14ac:dyDescent="0.25">
      <c r="C361" s="43"/>
      <c r="D361" s="41"/>
      <c r="E361" s="41"/>
      <c r="M361" s="43"/>
      <c r="N361" s="41"/>
      <c r="O361" s="41"/>
    </row>
    <row r="362" spans="3:15" x14ac:dyDescent="0.25">
      <c r="C362" s="43"/>
      <c r="D362" s="41"/>
      <c r="E362" s="41"/>
      <c r="M362" s="43"/>
      <c r="N362" s="41"/>
      <c r="O362" s="41"/>
    </row>
    <row r="363" spans="3:15" x14ac:dyDescent="0.25">
      <c r="C363" s="43"/>
      <c r="D363" s="41"/>
      <c r="E363" s="41"/>
      <c r="M363" s="43"/>
      <c r="N363" s="41"/>
      <c r="O363" s="41"/>
    </row>
    <row r="364" spans="3:15" x14ac:dyDescent="0.25">
      <c r="C364" s="43"/>
      <c r="D364" s="41"/>
      <c r="E364" s="41"/>
      <c r="M364" s="43"/>
      <c r="N364" s="41"/>
      <c r="O364" s="41"/>
    </row>
    <row r="365" spans="3:15" x14ac:dyDescent="0.25">
      <c r="C365" s="43"/>
      <c r="D365" s="41"/>
      <c r="E365" s="41"/>
      <c r="M365" s="43"/>
      <c r="N365" s="41"/>
      <c r="O365" s="41"/>
    </row>
    <row r="366" spans="3:15" x14ac:dyDescent="0.25">
      <c r="C366" s="43"/>
      <c r="D366" s="41"/>
      <c r="E366" s="41"/>
      <c r="M366" s="43"/>
      <c r="N366" s="41"/>
      <c r="O366" s="41"/>
    </row>
    <row r="367" spans="3:15" x14ac:dyDescent="0.25">
      <c r="C367" s="43"/>
      <c r="D367" s="41"/>
      <c r="E367" s="41"/>
      <c r="M367" s="43"/>
      <c r="N367" s="41"/>
      <c r="O367" s="41"/>
    </row>
    <row r="368" spans="3:15" x14ac:dyDescent="0.25">
      <c r="C368" s="43"/>
      <c r="D368" s="41"/>
      <c r="E368" s="41"/>
      <c r="M368" s="43"/>
      <c r="N368" s="41"/>
      <c r="O368" s="41"/>
    </row>
    <row r="369" spans="3:15" x14ac:dyDescent="0.25">
      <c r="C369" s="43"/>
      <c r="D369" s="41"/>
      <c r="E369" s="41"/>
      <c r="M369" s="43"/>
      <c r="N369" s="41"/>
      <c r="O369" s="41"/>
    </row>
    <row r="370" spans="3:15" x14ac:dyDescent="0.25">
      <c r="C370" s="43"/>
      <c r="D370" s="41"/>
      <c r="E370" s="41"/>
      <c r="M370" s="43"/>
      <c r="N370" s="41"/>
      <c r="O370" s="41"/>
    </row>
    <row r="371" spans="3:15" x14ac:dyDescent="0.25">
      <c r="C371" s="43"/>
      <c r="D371" s="41"/>
      <c r="E371" s="41"/>
      <c r="M371" s="43"/>
      <c r="N371" s="41"/>
      <c r="O371" s="41"/>
    </row>
    <row r="372" spans="3:15" x14ac:dyDescent="0.25">
      <c r="C372" s="43"/>
      <c r="D372" s="41"/>
      <c r="E372" s="41"/>
      <c r="M372" s="43"/>
      <c r="N372" s="41"/>
      <c r="O372" s="41"/>
    </row>
    <row r="373" spans="3:15" x14ac:dyDescent="0.25">
      <c r="C373" s="43"/>
      <c r="D373" s="41"/>
      <c r="E373" s="41"/>
      <c r="M373" s="43"/>
      <c r="N373" s="41"/>
      <c r="O373" s="41"/>
    </row>
    <row r="374" spans="3:15" x14ac:dyDescent="0.25">
      <c r="C374" s="43"/>
      <c r="D374" s="41"/>
      <c r="E374" s="41"/>
      <c r="M374" s="43"/>
      <c r="N374" s="41"/>
      <c r="O374" s="41"/>
    </row>
    <row r="375" spans="3:15" x14ac:dyDescent="0.25">
      <c r="C375" s="43"/>
      <c r="D375" s="41"/>
      <c r="E375" s="41"/>
      <c r="M375" s="43"/>
      <c r="N375" s="41"/>
      <c r="O375" s="41"/>
    </row>
    <row r="376" spans="3:15" x14ac:dyDescent="0.25">
      <c r="C376" s="43"/>
      <c r="D376" s="41"/>
      <c r="E376" s="41"/>
      <c r="M376" s="43"/>
      <c r="N376" s="41"/>
      <c r="O376" s="41"/>
    </row>
    <row r="377" spans="3:15" x14ac:dyDescent="0.25">
      <c r="C377" s="43"/>
      <c r="D377" s="41"/>
      <c r="E377" s="41"/>
      <c r="M377" s="43"/>
      <c r="N377" s="41"/>
      <c r="O377" s="41"/>
    </row>
    <row r="378" spans="3:15" x14ac:dyDescent="0.25">
      <c r="C378" s="43"/>
      <c r="D378" s="41"/>
      <c r="E378" s="41"/>
      <c r="M378" s="43"/>
      <c r="N378" s="41"/>
      <c r="O378" s="41"/>
    </row>
    <row r="379" spans="3:15" x14ac:dyDescent="0.25">
      <c r="C379" s="43"/>
      <c r="D379" s="41"/>
      <c r="E379" s="41"/>
      <c r="M379" s="43"/>
      <c r="N379" s="41"/>
      <c r="O379" s="41"/>
    </row>
    <row r="380" spans="3:15" x14ac:dyDescent="0.25">
      <c r="C380" s="43"/>
      <c r="D380" s="41"/>
      <c r="E380" s="41"/>
      <c r="M380" s="43"/>
      <c r="N380" s="41"/>
      <c r="O380" s="41"/>
    </row>
    <row r="381" spans="3:15" x14ac:dyDescent="0.25">
      <c r="C381" s="43"/>
      <c r="D381" s="41"/>
      <c r="E381" s="41"/>
      <c r="M381" s="43"/>
      <c r="N381" s="41"/>
      <c r="O381" s="41"/>
    </row>
    <row r="382" spans="3:15" x14ac:dyDescent="0.25">
      <c r="C382" s="43"/>
      <c r="D382" s="41"/>
      <c r="E382" s="41"/>
      <c r="M382" s="43"/>
      <c r="N382" s="41"/>
      <c r="O382" s="41"/>
    </row>
    <row r="383" spans="3:15" x14ac:dyDescent="0.25">
      <c r="C383" s="43"/>
      <c r="D383" s="41"/>
      <c r="E383" s="41"/>
      <c r="M383" s="43"/>
      <c r="N383" s="41"/>
      <c r="O383" s="41"/>
    </row>
    <row r="384" spans="3:15" x14ac:dyDescent="0.25">
      <c r="C384" s="43"/>
      <c r="D384" s="41"/>
      <c r="E384" s="41"/>
      <c r="M384" s="43"/>
      <c r="N384" s="41"/>
      <c r="O384" s="41"/>
    </row>
    <row r="385" spans="3:15" x14ac:dyDescent="0.25">
      <c r="C385" s="43"/>
      <c r="D385" s="41"/>
      <c r="E385" s="41"/>
      <c r="M385" s="43"/>
      <c r="N385" s="41"/>
      <c r="O385" s="41"/>
    </row>
    <row r="386" spans="3:15" x14ac:dyDescent="0.25">
      <c r="C386" s="43"/>
      <c r="D386" s="41"/>
      <c r="E386" s="41"/>
      <c r="M386" s="43"/>
      <c r="N386" s="41"/>
      <c r="O386" s="41"/>
    </row>
    <row r="387" spans="3:15" x14ac:dyDescent="0.25">
      <c r="C387" s="43"/>
      <c r="D387" s="41"/>
      <c r="E387" s="41"/>
      <c r="M387" s="43"/>
      <c r="N387" s="41"/>
      <c r="O387" s="41"/>
    </row>
    <row r="388" spans="3:15" x14ac:dyDescent="0.25">
      <c r="C388" s="43"/>
      <c r="D388" s="41"/>
      <c r="E388" s="41"/>
      <c r="M388" s="43"/>
      <c r="N388" s="41"/>
      <c r="O388" s="41"/>
    </row>
    <row r="389" spans="3:15" x14ac:dyDescent="0.25">
      <c r="C389" s="43"/>
      <c r="D389" s="41"/>
      <c r="E389" s="41"/>
      <c r="M389" s="43"/>
      <c r="N389" s="41"/>
      <c r="O389" s="41"/>
    </row>
    <row r="390" spans="3:15" x14ac:dyDescent="0.25">
      <c r="C390" s="43"/>
      <c r="D390" s="41"/>
      <c r="E390" s="41"/>
      <c r="M390" s="43"/>
      <c r="N390" s="41"/>
      <c r="O390" s="41"/>
    </row>
    <row r="391" spans="3:15" x14ac:dyDescent="0.25">
      <c r="C391" s="43"/>
      <c r="D391" s="41"/>
      <c r="E391" s="41"/>
      <c r="M391" s="43"/>
      <c r="N391" s="41"/>
      <c r="O391" s="41"/>
    </row>
    <row r="392" spans="3:15" x14ac:dyDescent="0.25">
      <c r="C392" s="43"/>
      <c r="D392" s="41"/>
      <c r="E392" s="41"/>
      <c r="M392" s="43"/>
      <c r="N392" s="41"/>
      <c r="O392" s="41"/>
    </row>
    <row r="393" spans="3:15" x14ac:dyDescent="0.25">
      <c r="C393" s="43"/>
      <c r="D393" s="41"/>
      <c r="E393" s="41"/>
      <c r="M393" s="43"/>
      <c r="N393" s="41"/>
      <c r="O393" s="41"/>
    </row>
    <row r="394" spans="3:15" x14ac:dyDescent="0.25">
      <c r="C394" s="43"/>
      <c r="D394" s="41"/>
      <c r="E394" s="41"/>
      <c r="M394" s="43"/>
      <c r="N394" s="41"/>
      <c r="O394" s="41"/>
    </row>
    <row r="395" spans="3:15" x14ac:dyDescent="0.25">
      <c r="C395" s="43"/>
      <c r="D395" s="41"/>
      <c r="E395" s="41"/>
      <c r="M395" s="43"/>
      <c r="N395" s="41"/>
      <c r="O395" s="41"/>
    </row>
    <row r="396" spans="3:15" x14ac:dyDescent="0.25">
      <c r="C396" s="43"/>
      <c r="D396" s="41"/>
      <c r="E396" s="41"/>
      <c r="M396" s="43"/>
      <c r="N396" s="41"/>
      <c r="O396" s="41"/>
    </row>
    <row r="397" spans="3:15" x14ac:dyDescent="0.25">
      <c r="C397" s="43"/>
      <c r="D397" s="41"/>
      <c r="E397" s="41"/>
      <c r="M397" s="43"/>
      <c r="N397" s="41"/>
      <c r="O397" s="41"/>
    </row>
    <row r="398" spans="3:15" x14ac:dyDescent="0.25">
      <c r="C398" s="43"/>
      <c r="D398" s="41"/>
      <c r="E398" s="41"/>
      <c r="M398" s="43"/>
      <c r="N398" s="41"/>
      <c r="O398" s="41"/>
    </row>
    <row r="399" spans="3:15" x14ac:dyDescent="0.25">
      <c r="C399" s="43"/>
      <c r="D399" s="41"/>
      <c r="E399" s="41"/>
      <c r="M399" s="43"/>
      <c r="N399" s="41"/>
      <c r="O399" s="41"/>
    </row>
    <row r="400" spans="3:15" x14ac:dyDescent="0.25">
      <c r="C400" s="43"/>
      <c r="D400" s="41"/>
      <c r="E400" s="41"/>
      <c r="M400" s="43"/>
      <c r="N400" s="41"/>
      <c r="O400" s="41"/>
    </row>
    <row r="401" spans="3:15" x14ac:dyDescent="0.25">
      <c r="C401" s="43"/>
      <c r="D401" s="41"/>
      <c r="E401" s="41"/>
      <c r="M401" s="43"/>
      <c r="N401" s="41"/>
      <c r="O401" s="41"/>
    </row>
    <row r="402" spans="3:15" x14ac:dyDescent="0.25">
      <c r="C402" s="43"/>
      <c r="D402" s="41"/>
      <c r="E402" s="41"/>
      <c r="M402" s="43"/>
      <c r="N402" s="41"/>
      <c r="O402" s="41"/>
    </row>
    <row r="403" spans="3:15" x14ac:dyDescent="0.25">
      <c r="C403" s="43"/>
      <c r="D403" s="41"/>
      <c r="E403" s="41"/>
      <c r="M403" s="43"/>
      <c r="N403" s="41"/>
      <c r="O403" s="41"/>
    </row>
    <row r="404" spans="3:15" x14ac:dyDescent="0.25">
      <c r="C404" s="43"/>
      <c r="D404" s="41"/>
      <c r="E404" s="41"/>
      <c r="M404" s="43"/>
      <c r="N404" s="41"/>
      <c r="O404" s="41"/>
    </row>
    <row r="405" spans="3:15" x14ac:dyDescent="0.25">
      <c r="C405" s="43"/>
      <c r="D405" s="41"/>
      <c r="E405" s="41"/>
      <c r="M405" s="43"/>
      <c r="N405" s="41"/>
      <c r="O405" s="41"/>
    </row>
    <row r="406" spans="3:15" x14ac:dyDescent="0.25">
      <c r="C406" s="43"/>
      <c r="D406" s="41"/>
      <c r="E406" s="41"/>
      <c r="M406" s="43"/>
      <c r="N406" s="41"/>
      <c r="O406" s="41"/>
    </row>
    <row r="407" spans="3:15" x14ac:dyDescent="0.25">
      <c r="C407" s="43"/>
      <c r="D407" s="41"/>
      <c r="E407" s="41"/>
      <c r="M407" s="43"/>
      <c r="N407" s="41"/>
      <c r="O407" s="41"/>
    </row>
    <row r="408" spans="3:15" x14ac:dyDescent="0.25">
      <c r="C408" s="43"/>
      <c r="D408" s="41"/>
      <c r="E408" s="41"/>
      <c r="M408" s="43"/>
      <c r="N408" s="41"/>
      <c r="O408" s="41"/>
    </row>
    <row r="409" spans="3:15" x14ac:dyDescent="0.25">
      <c r="C409" s="43"/>
      <c r="D409" s="41"/>
      <c r="E409" s="41"/>
      <c r="M409" s="43"/>
      <c r="N409" s="41"/>
      <c r="O409" s="41"/>
    </row>
    <row r="410" spans="3:15" x14ac:dyDescent="0.25">
      <c r="C410" s="43"/>
      <c r="D410" s="41"/>
      <c r="E410" s="41"/>
      <c r="M410" s="43"/>
      <c r="N410" s="41"/>
      <c r="O410" s="41"/>
    </row>
    <row r="411" spans="3:15" x14ac:dyDescent="0.25">
      <c r="C411" s="43"/>
      <c r="D411" s="41"/>
      <c r="E411" s="41"/>
      <c r="M411" s="43"/>
      <c r="N411" s="41"/>
      <c r="O411" s="41"/>
    </row>
    <row r="412" spans="3:15" x14ac:dyDescent="0.25">
      <c r="C412" s="43"/>
      <c r="D412" s="41"/>
      <c r="E412" s="41"/>
      <c r="M412" s="43"/>
      <c r="N412" s="41"/>
      <c r="O412" s="41"/>
    </row>
    <row r="413" spans="3:15" x14ac:dyDescent="0.25">
      <c r="C413" s="43"/>
      <c r="D413" s="41"/>
      <c r="E413" s="41"/>
      <c r="M413" s="43"/>
      <c r="N413" s="41"/>
      <c r="O413" s="41"/>
    </row>
    <row r="414" spans="3:15" x14ac:dyDescent="0.25">
      <c r="C414" s="43"/>
      <c r="D414" s="41"/>
      <c r="E414" s="41"/>
      <c r="M414" s="43"/>
      <c r="N414" s="41"/>
      <c r="O414" s="41"/>
    </row>
    <row r="415" spans="3:15" x14ac:dyDescent="0.25">
      <c r="C415" s="43"/>
      <c r="D415" s="41"/>
      <c r="E415" s="41"/>
      <c r="M415" s="43"/>
      <c r="N415" s="41"/>
      <c r="O415" s="41"/>
    </row>
    <row r="416" spans="3:15" x14ac:dyDescent="0.25">
      <c r="C416" s="43"/>
      <c r="D416" s="41"/>
      <c r="E416" s="41"/>
      <c r="M416" s="43"/>
      <c r="N416" s="41"/>
      <c r="O416" s="41"/>
    </row>
    <row r="417" spans="3:15" x14ac:dyDescent="0.25">
      <c r="C417" s="43"/>
      <c r="D417" s="41"/>
      <c r="E417" s="41"/>
      <c r="M417" s="43"/>
      <c r="N417" s="41"/>
      <c r="O417" s="41"/>
    </row>
    <row r="418" spans="3:15" x14ac:dyDescent="0.25">
      <c r="C418" s="43"/>
      <c r="D418" s="41"/>
      <c r="E418" s="41"/>
      <c r="M418" s="43"/>
      <c r="N418" s="41"/>
      <c r="O418" s="41"/>
    </row>
    <row r="419" spans="3:15" x14ac:dyDescent="0.25">
      <c r="C419" s="43"/>
      <c r="D419" s="41"/>
      <c r="E419" s="41"/>
      <c r="M419" s="43"/>
      <c r="N419" s="41"/>
      <c r="O419" s="41"/>
    </row>
    <row r="420" spans="3:15" x14ac:dyDescent="0.25">
      <c r="C420" s="43"/>
      <c r="D420" s="41"/>
      <c r="E420" s="41"/>
      <c r="M420" s="43"/>
      <c r="N420" s="41"/>
      <c r="O420" s="41"/>
    </row>
    <row r="421" spans="3:15" x14ac:dyDescent="0.25">
      <c r="C421" s="43"/>
      <c r="D421" s="41"/>
      <c r="E421" s="41"/>
      <c r="M421" s="43"/>
      <c r="N421" s="41"/>
      <c r="O421" s="41"/>
    </row>
    <row r="422" spans="3:15" x14ac:dyDescent="0.25">
      <c r="C422" s="43"/>
      <c r="D422" s="41"/>
      <c r="E422" s="41"/>
      <c r="M422" s="43"/>
      <c r="N422" s="41"/>
      <c r="O422" s="41"/>
    </row>
    <row r="423" spans="3:15" x14ac:dyDescent="0.25">
      <c r="C423" s="43"/>
      <c r="D423" s="41"/>
      <c r="E423" s="41"/>
      <c r="M423" s="43"/>
      <c r="N423" s="41"/>
      <c r="O423" s="41"/>
    </row>
    <row r="424" spans="3:15" x14ac:dyDescent="0.25">
      <c r="C424" s="43"/>
      <c r="D424" s="41"/>
      <c r="E424" s="41"/>
      <c r="M424" s="43"/>
      <c r="N424" s="41"/>
      <c r="O424" s="41"/>
    </row>
    <row r="425" spans="3:15" x14ac:dyDescent="0.25">
      <c r="C425" s="43"/>
      <c r="D425" s="41"/>
      <c r="E425" s="41"/>
      <c r="M425" s="43"/>
      <c r="N425" s="41"/>
      <c r="O425" s="41"/>
    </row>
    <row r="426" spans="3:15" x14ac:dyDescent="0.25">
      <c r="C426" s="43"/>
      <c r="D426" s="41"/>
      <c r="E426" s="41"/>
      <c r="M426" s="43"/>
      <c r="N426" s="41"/>
      <c r="O426" s="41"/>
    </row>
    <row r="427" spans="3:15" x14ac:dyDescent="0.25">
      <c r="C427" s="43"/>
      <c r="D427" s="41"/>
      <c r="E427" s="41"/>
      <c r="M427" s="43"/>
      <c r="N427" s="41"/>
      <c r="O427" s="41"/>
    </row>
    <row r="428" spans="3:15" x14ac:dyDescent="0.25">
      <c r="C428" s="43"/>
      <c r="D428" s="41"/>
      <c r="E428" s="41"/>
      <c r="M428" s="43"/>
      <c r="N428" s="41"/>
      <c r="O428" s="41"/>
    </row>
    <row r="429" spans="3:15" x14ac:dyDescent="0.25">
      <c r="C429" s="43"/>
      <c r="D429" s="41"/>
      <c r="E429" s="41"/>
      <c r="M429" s="43"/>
      <c r="N429" s="41"/>
      <c r="O429" s="41"/>
    </row>
    <row r="430" spans="3:15" x14ac:dyDescent="0.25">
      <c r="C430" s="43"/>
      <c r="D430" s="41"/>
      <c r="E430" s="41"/>
      <c r="M430" s="43"/>
      <c r="N430" s="41"/>
      <c r="O430" s="41"/>
    </row>
    <row r="431" spans="3:15" x14ac:dyDescent="0.25">
      <c r="C431" s="43"/>
      <c r="D431" s="41"/>
      <c r="E431" s="41"/>
      <c r="M431" s="43"/>
      <c r="N431" s="41"/>
      <c r="O431" s="41"/>
    </row>
    <row r="432" spans="3:15" x14ac:dyDescent="0.25">
      <c r="C432" s="43"/>
      <c r="D432" s="41"/>
      <c r="E432" s="41"/>
      <c r="M432" s="43"/>
      <c r="N432" s="41"/>
      <c r="O432" s="41"/>
    </row>
    <row r="433" spans="3:15" x14ac:dyDescent="0.25">
      <c r="C433" s="43"/>
      <c r="D433" s="41"/>
      <c r="E433" s="41"/>
      <c r="M433" s="43"/>
      <c r="N433" s="41"/>
      <c r="O433" s="41"/>
    </row>
    <row r="434" spans="3:15" x14ac:dyDescent="0.25">
      <c r="C434" s="43"/>
      <c r="D434" s="41"/>
      <c r="E434" s="41"/>
      <c r="M434" s="43"/>
      <c r="N434" s="41"/>
      <c r="O434" s="41"/>
    </row>
    <row r="435" spans="3:15" x14ac:dyDescent="0.25">
      <c r="C435" s="43"/>
      <c r="D435" s="41"/>
      <c r="E435" s="41"/>
      <c r="M435" s="43"/>
      <c r="N435" s="41"/>
      <c r="O435" s="41"/>
    </row>
    <row r="436" spans="3:15" x14ac:dyDescent="0.25">
      <c r="C436" s="43"/>
      <c r="D436" s="41"/>
      <c r="E436" s="41"/>
      <c r="M436" s="43"/>
      <c r="N436" s="41"/>
      <c r="O436" s="41"/>
    </row>
    <row r="437" spans="3:15" x14ac:dyDescent="0.25">
      <c r="C437" s="43"/>
      <c r="D437" s="41"/>
      <c r="E437" s="41"/>
      <c r="M437" s="43"/>
      <c r="N437" s="41"/>
      <c r="O437" s="41"/>
    </row>
    <row r="438" spans="3:15" x14ac:dyDescent="0.25">
      <c r="C438" s="43"/>
      <c r="D438" s="41"/>
      <c r="E438" s="41"/>
      <c r="M438" s="43"/>
      <c r="N438" s="41"/>
      <c r="O438" s="41"/>
    </row>
    <row r="439" spans="3:15" x14ac:dyDescent="0.25">
      <c r="C439" s="43"/>
      <c r="D439" s="41"/>
      <c r="E439" s="41"/>
      <c r="M439" s="43"/>
      <c r="N439" s="41"/>
      <c r="O439" s="41"/>
    </row>
    <row r="440" spans="3:15" x14ac:dyDescent="0.25">
      <c r="C440" s="43"/>
      <c r="D440" s="41"/>
      <c r="E440" s="41"/>
      <c r="M440" s="43"/>
      <c r="N440" s="41"/>
      <c r="O440" s="41"/>
    </row>
    <row r="441" spans="3:15" x14ac:dyDescent="0.25">
      <c r="C441" s="43"/>
      <c r="D441" s="41"/>
      <c r="E441" s="41"/>
      <c r="M441" s="43"/>
      <c r="N441" s="41"/>
      <c r="O441" s="41"/>
    </row>
    <row r="442" spans="3:15" x14ac:dyDescent="0.25">
      <c r="C442" s="43"/>
      <c r="D442" s="41"/>
      <c r="E442" s="41"/>
      <c r="M442" s="43"/>
      <c r="N442" s="41"/>
      <c r="O442" s="41"/>
    </row>
    <row r="443" spans="3:15" x14ac:dyDescent="0.25">
      <c r="C443" s="43"/>
      <c r="D443" s="41"/>
      <c r="E443" s="41"/>
      <c r="M443" s="43"/>
      <c r="N443" s="41"/>
      <c r="O443" s="41"/>
    </row>
    <row r="444" spans="3:15" x14ac:dyDescent="0.25">
      <c r="C444" s="43"/>
      <c r="D444" s="41"/>
      <c r="E444" s="41"/>
      <c r="M444" s="43"/>
      <c r="N444" s="41"/>
      <c r="O444" s="41"/>
    </row>
    <row r="445" spans="3:15" x14ac:dyDescent="0.25">
      <c r="C445" s="43"/>
      <c r="D445" s="41"/>
      <c r="E445" s="41"/>
      <c r="M445" s="43"/>
      <c r="N445" s="41"/>
      <c r="O445" s="41"/>
    </row>
    <row r="446" spans="3:15" x14ac:dyDescent="0.25">
      <c r="C446" s="43"/>
      <c r="D446" s="41"/>
      <c r="E446" s="41"/>
      <c r="M446" s="43"/>
      <c r="N446" s="41"/>
      <c r="O446" s="41"/>
    </row>
    <row r="447" spans="3:15" x14ac:dyDescent="0.25">
      <c r="C447" s="43"/>
      <c r="D447" s="41"/>
      <c r="E447" s="41"/>
      <c r="M447" s="43"/>
      <c r="N447" s="41"/>
      <c r="O447" s="41"/>
    </row>
    <row r="448" spans="3:15" x14ac:dyDescent="0.25">
      <c r="C448" s="43"/>
      <c r="D448" s="41"/>
      <c r="E448" s="41"/>
      <c r="M448" s="43"/>
      <c r="N448" s="41"/>
      <c r="O448" s="41"/>
    </row>
    <row r="449" spans="3:15" x14ac:dyDescent="0.25">
      <c r="C449" s="43"/>
      <c r="D449" s="41"/>
      <c r="E449" s="41"/>
      <c r="M449" s="43"/>
      <c r="N449" s="41"/>
      <c r="O449" s="41"/>
    </row>
    <row r="450" spans="3:15" x14ac:dyDescent="0.25">
      <c r="C450" s="43"/>
      <c r="D450" s="41"/>
      <c r="E450" s="41"/>
      <c r="M450" s="43"/>
      <c r="N450" s="41"/>
      <c r="O450" s="41"/>
    </row>
    <row r="451" spans="3:15" x14ac:dyDescent="0.25">
      <c r="C451" s="43"/>
      <c r="D451" s="41"/>
      <c r="E451" s="41"/>
      <c r="M451" s="43"/>
      <c r="N451" s="41"/>
      <c r="O451" s="41"/>
    </row>
    <row r="452" spans="3:15" x14ac:dyDescent="0.25">
      <c r="C452" s="43"/>
      <c r="D452" s="41"/>
      <c r="E452" s="41"/>
      <c r="M452" s="43"/>
      <c r="N452" s="41"/>
      <c r="O452" s="41"/>
    </row>
    <row r="453" spans="3:15" x14ac:dyDescent="0.25">
      <c r="C453" s="43"/>
      <c r="D453" s="41"/>
      <c r="E453" s="41"/>
      <c r="M453" s="43"/>
      <c r="N453" s="41"/>
      <c r="O453" s="41"/>
    </row>
    <row r="454" spans="3:15" x14ac:dyDescent="0.25">
      <c r="C454" s="43"/>
      <c r="D454" s="41"/>
      <c r="E454" s="41"/>
      <c r="M454" s="43"/>
      <c r="N454" s="41"/>
      <c r="O454" s="41"/>
    </row>
    <row r="455" spans="3:15" x14ac:dyDescent="0.25">
      <c r="C455" s="43"/>
      <c r="D455" s="41"/>
      <c r="E455" s="41"/>
      <c r="M455" s="43"/>
      <c r="N455" s="41"/>
      <c r="O455" s="41"/>
    </row>
    <row r="456" spans="3:15" x14ac:dyDescent="0.25">
      <c r="C456" s="43"/>
      <c r="D456" s="41"/>
      <c r="E456" s="41"/>
      <c r="M456" s="43"/>
      <c r="N456" s="41"/>
      <c r="O456" s="41"/>
    </row>
    <row r="457" spans="3:15" x14ac:dyDescent="0.25">
      <c r="C457" s="43"/>
      <c r="D457" s="41"/>
      <c r="E457" s="41"/>
      <c r="M457" s="43"/>
      <c r="N457" s="41"/>
      <c r="O457" s="41"/>
    </row>
    <row r="458" spans="3:15" x14ac:dyDescent="0.25">
      <c r="C458" s="43"/>
      <c r="D458" s="41"/>
      <c r="E458" s="41"/>
      <c r="M458" s="43"/>
      <c r="N458" s="41"/>
      <c r="O458" s="41"/>
    </row>
    <row r="459" spans="3:15" x14ac:dyDescent="0.25">
      <c r="C459" s="43"/>
      <c r="D459" s="41"/>
      <c r="E459" s="41"/>
      <c r="M459" s="43"/>
      <c r="N459" s="41"/>
      <c r="O459" s="41"/>
    </row>
    <row r="460" spans="3:15" x14ac:dyDescent="0.25">
      <c r="C460" s="43"/>
      <c r="D460" s="41"/>
      <c r="E460" s="41"/>
      <c r="M460" s="43"/>
      <c r="N460" s="41"/>
      <c r="O460" s="41"/>
    </row>
    <row r="461" spans="3:15" x14ac:dyDescent="0.25">
      <c r="C461" s="43"/>
      <c r="D461" s="41"/>
      <c r="E461" s="41"/>
      <c r="M461" s="43"/>
      <c r="N461" s="41"/>
      <c r="O461" s="41"/>
    </row>
    <row r="462" spans="3:15" x14ac:dyDescent="0.25">
      <c r="C462" s="43"/>
      <c r="D462" s="41"/>
      <c r="E462" s="41"/>
      <c r="M462" s="43"/>
      <c r="N462" s="41"/>
      <c r="O462" s="41"/>
    </row>
    <row r="463" spans="3:15" x14ac:dyDescent="0.25">
      <c r="C463" s="43"/>
      <c r="D463" s="41"/>
      <c r="E463" s="41"/>
      <c r="M463" s="43"/>
      <c r="N463" s="41"/>
      <c r="O463" s="41"/>
    </row>
    <row r="464" spans="3:15" x14ac:dyDescent="0.25">
      <c r="C464" s="43"/>
      <c r="D464" s="41"/>
      <c r="E464" s="41"/>
      <c r="M464" s="43"/>
      <c r="N464" s="41"/>
      <c r="O464" s="41"/>
    </row>
    <row r="465" spans="3:15" x14ac:dyDescent="0.25">
      <c r="C465" s="43"/>
      <c r="D465" s="41"/>
      <c r="E465" s="41"/>
      <c r="M465" s="43"/>
      <c r="N465" s="41"/>
      <c r="O465" s="41"/>
    </row>
    <row r="466" spans="3:15" x14ac:dyDescent="0.25">
      <c r="C466" s="43"/>
      <c r="D466" s="41"/>
      <c r="E466" s="41"/>
      <c r="M466" s="43"/>
      <c r="N466" s="41"/>
      <c r="O466" s="41"/>
    </row>
    <row r="467" spans="3:15" x14ac:dyDescent="0.25">
      <c r="C467" s="43"/>
      <c r="D467" s="41"/>
      <c r="E467" s="41"/>
      <c r="M467" s="43"/>
      <c r="N467" s="41"/>
      <c r="O467" s="41"/>
    </row>
    <row r="468" spans="3:15" x14ac:dyDescent="0.25">
      <c r="C468" s="43"/>
      <c r="D468" s="41"/>
      <c r="E468" s="41"/>
      <c r="M468" s="43"/>
      <c r="N468" s="41"/>
      <c r="O468" s="41"/>
    </row>
    <row r="469" spans="3:15" x14ac:dyDescent="0.25">
      <c r="C469" s="43"/>
      <c r="D469" s="41"/>
      <c r="E469" s="41"/>
      <c r="M469" s="43"/>
      <c r="N469" s="41"/>
      <c r="O469" s="41"/>
    </row>
    <row r="470" spans="3:15" x14ac:dyDescent="0.25">
      <c r="C470" s="43"/>
      <c r="D470" s="41"/>
      <c r="E470" s="41"/>
      <c r="M470" s="43"/>
      <c r="N470" s="41"/>
      <c r="O470" s="41"/>
    </row>
    <row r="471" spans="3:15" x14ac:dyDescent="0.25">
      <c r="C471" s="43"/>
      <c r="D471" s="41"/>
      <c r="E471" s="41"/>
      <c r="M471" s="43"/>
      <c r="N471" s="41"/>
      <c r="O471" s="41"/>
    </row>
    <row r="472" spans="3:15" x14ac:dyDescent="0.25">
      <c r="C472" s="43"/>
      <c r="D472" s="41"/>
      <c r="E472" s="41"/>
      <c r="M472" s="43"/>
      <c r="N472" s="41"/>
      <c r="O472" s="41"/>
    </row>
    <row r="473" spans="3:15" x14ac:dyDescent="0.25">
      <c r="C473" s="43"/>
      <c r="D473" s="41"/>
      <c r="E473" s="41"/>
      <c r="M473" s="43"/>
      <c r="N473" s="41"/>
      <c r="O473" s="41"/>
    </row>
    <row r="474" spans="3:15" x14ac:dyDescent="0.25">
      <c r="C474" s="43"/>
      <c r="D474" s="41"/>
      <c r="E474" s="41"/>
      <c r="M474" s="43"/>
      <c r="N474" s="41"/>
      <c r="O474" s="41"/>
    </row>
    <row r="475" spans="3:15" x14ac:dyDescent="0.25">
      <c r="C475" s="43"/>
      <c r="D475" s="41"/>
      <c r="E475" s="41"/>
      <c r="M475" s="43"/>
      <c r="N475" s="41"/>
      <c r="O475" s="41"/>
    </row>
    <row r="476" spans="3:15" x14ac:dyDescent="0.25">
      <c r="C476" s="43"/>
      <c r="D476" s="41"/>
      <c r="E476" s="41"/>
      <c r="M476" s="43"/>
      <c r="N476" s="41"/>
      <c r="O476" s="41"/>
    </row>
    <row r="477" spans="3:15" x14ac:dyDescent="0.25">
      <c r="C477" s="43"/>
      <c r="D477" s="41"/>
      <c r="E477" s="41"/>
      <c r="M477" s="43"/>
      <c r="N477" s="41"/>
      <c r="O477" s="41"/>
    </row>
    <row r="478" spans="3:15" x14ac:dyDescent="0.25">
      <c r="C478" s="43"/>
      <c r="D478" s="41"/>
      <c r="E478" s="41"/>
      <c r="M478" s="43"/>
      <c r="N478" s="41"/>
      <c r="O478" s="41"/>
    </row>
    <row r="479" spans="3:15" x14ac:dyDescent="0.25">
      <c r="C479" s="43"/>
      <c r="D479" s="41"/>
      <c r="E479" s="41"/>
      <c r="M479" s="43"/>
      <c r="N479" s="41"/>
      <c r="O479" s="41"/>
    </row>
    <row r="480" spans="3:15" x14ac:dyDescent="0.25">
      <c r="C480" s="43"/>
      <c r="D480" s="41"/>
      <c r="E480" s="41"/>
      <c r="M480" s="43"/>
      <c r="N480" s="41"/>
      <c r="O480" s="41"/>
    </row>
    <row r="481" spans="3:15" x14ac:dyDescent="0.25">
      <c r="C481" s="43"/>
      <c r="D481" s="41"/>
      <c r="E481" s="41"/>
      <c r="M481" s="43"/>
      <c r="N481" s="41"/>
      <c r="O481" s="41"/>
    </row>
    <row r="482" spans="3:15" x14ac:dyDescent="0.25">
      <c r="C482" s="43"/>
      <c r="D482" s="41"/>
      <c r="E482" s="41"/>
      <c r="M482" s="43"/>
      <c r="N482" s="41"/>
      <c r="O482" s="41"/>
    </row>
    <row r="483" spans="3:15" x14ac:dyDescent="0.25">
      <c r="C483" s="43"/>
      <c r="D483" s="41"/>
      <c r="E483" s="41"/>
      <c r="M483" s="43"/>
      <c r="N483" s="41"/>
      <c r="O483" s="41"/>
    </row>
    <row r="484" spans="3:15" x14ac:dyDescent="0.25">
      <c r="C484" s="43"/>
      <c r="D484" s="41"/>
      <c r="E484" s="41"/>
      <c r="M484" s="43"/>
      <c r="N484" s="41"/>
      <c r="O484" s="41"/>
    </row>
    <row r="485" spans="3:15" x14ac:dyDescent="0.25">
      <c r="C485" s="43"/>
      <c r="D485" s="41"/>
      <c r="E485" s="41"/>
      <c r="M485" s="43"/>
      <c r="N485" s="41"/>
      <c r="O485" s="41"/>
    </row>
    <row r="486" spans="3:15" x14ac:dyDescent="0.25">
      <c r="C486" s="43"/>
      <c r="D486" s="41"/>
      <c r="E486" s="41"/>
      <c r="M486" s="43"/>
      <c r="N486" s="41"/>
      <c r="O486" s="41"/>
    </row>
    <row r="487" spans="3:15" x14ac:dyDescent="0.25">
      <c r="C487" s="43"/>
      <c r="D487" s="41"/>
      <c r="E487" s="41"/>
      <c r="M487" s="43"/>
      <c r="N487" s="41"/>
      <c r="O487" s="41"/>
    </row>
    <row r="488" spans="3:15" x14ac:dyDescent="0.25">
      <c r="C488" s="43"/>
      <c r="D488" s="41"/>
      <c r="E488" s="41"/>
      <c r="M488" s="43"/>
      <c r="N488" s="41"/>
      <c r="O488" s="41"/>
    </row>
    <row r="489" spans="3:15" x14ac:dyDescent="0.25">
      <c r="C489" s="43"/>
      <c r="D489" s="41"/>
      <c r="E489" s="41"/>
      <c r="M489" s="43"/>
      <c r="N489" s="41"/>
      <c r="O489" s="41"/>
    </row>
    <row r="490" spans="3:15" x14ac:dyDescent="0.25">
      <c r="C490" s="43"/>
      <c r="D490" s="41"/>
      <c r="E490" s="41"/>
      <c r="M490" s="43"/>
      <c r="N490" s="41"/>
      <c r="O490" s="41"/>
    </row>
    <row r="491" spans="3:15" x14ac:dyDescent="0.25">
      <c r="C491" s="43"/>
      <c r="D491" s="41"/>
      <c r="E491" s="41"/>
      <c r="M491" s="43"/>
      <c r="N491" s="41"/>
      <c r="O491" s="41"/>
    </row>
    <row r="492" spans="3:15" x14ac:dyDescent="0.25">
      <c r="C492" s="43"/>
      <c r="D492" s="41"/>
      <c r="E492" s="41"/>
      <c r="M492" s="43"/>
      <c r="N492" s="41"/>
      <c r="O492" s="41"/>
    </row>
    <row r="493" spans="3:15" x14ac:dyDescent="0.25">
      <c r="C493" s="43"/>
      <c r="D493" s="41"/>
      <c r="E493" s="41"/>
      <c r="M493" s="43"/>
      <c r="N493" s="41"/>
      <c r="O493" s="41"/>
    </row>
    <row r="494" spans="3:15" x14ac:dyDescent="0.25">
      <c r="C494" s="43"/>
      <c r="D494" s="41"/>
      <c r="E494" s="41"/>
      <c r="M494" s="43"/>
      <c r="N494" s="41"/>
      <c r="O494" s="41"/>
    </row>
    <row r="495" spans="3:15" x14ac:dyDescent="0.25">
      <c r="C495" s="43"/>
      <c r="D495" s="41"/>
      <c r="E495" s="41"/>
      <c r="M495" s="43"/>
      <c r="N495" s="41"/>
      <c r="O495" s="41"/>
    </row>
    <row r="496" spans="3:15" x14ac:dyDescent="0.25">
      <c r="C496" s="43"/>
      <c r="D496" s="41"/>
      <c r="E496" s="41"/>
      <c r="M496" s="43"/>
      <c r="N496" s="41"/>
      <c r="O496" s="41"/>
    </row>
    <row r="497" spans="3:15" x14ac:dyDescent="0.25">
      <c r="C497" s="43"/>
      <c r="D497" s="41"/>
      <c r="E497" s="41"/>
      <c r="M497" s="43"/>
      <c r="N497" s="41"/>
      <c r="O497" s="41"/>
    </row>
    <row r="498" spans="3:15" x14ac:dyDescent="0.25">
      <c r="C498" s="43"/>
      <c r="D498" s="41"/>
      <c r="E498" s="41"/>
      <c r="M498" s="43"/>
      <c r="N498" s="41"/>
      <c r="O498" s="41"/>
    </row>
    <row r="499" spans="3:15" x14ac:dyDescent="0.25">
      <c r="C499" s="43"/>
      <c r="D499" s="41"/>
      <c r="E499" s="41"/>
      <c r="M499" s="43"/>
      <c r="N499" s="41"/>
      <c r="O499" s="41"/>
    </row>
    <row r="500" spans="3:15" x14ac:dyDescent="0.25">
      <c r="C500" s="43"/>
      <c r="D500" s="41"/>
      <c r="E500" s="41"/>
      <c r="M500" s="43"/>
      <c r="N500" s="41"/>
      <c r="O500" s="41"/>
    </row>
    <row r="501" spans="3:15" x14ac:dyDescent="0.25">
      <c r="C501" s="43"/>
      <c r="D501" s="41"/>
      <c r="E501" s="41"/>
      <c r="M501" s="43"/>
      <c r="N501" s="41"/>
      <c r="O501" s="41"/>
    </row>
    <row r="502" spans="3:15" x14ac:dyDescent="0.25">
      <c r="C502" s="43"/>
      <c r="D502" s="41"/>
      <c r="E502" s="41"/>
      <c r="M502" s="43"/>
      <c r="N502" s="41"/>
      <c r="O502" s="41"/>
    </row>
    <row r="503" spans="3:15" x14ac:dyDescent="0.25">
      <c r="C503" s="43"/>
      <c r="D503" s="41"/>
      <c r="E503" s="41"/>
      <c r="M503" s="43"/>
      <c r="N503" s="41"/>
      <c r="O503" s="41"/>
    </row>
    <row r="504" spans="3:15" x14ac:dyDescent="0.25">
      <c r="C504" s="43"/>
      <c r="D504" s="41"/>
      <c r="E504" s="41"/>
      <c r="M504" s="43"/>
      <c r="N504" s="41"/>
      <c r="O504" s="41"/>
    </row>
    <row r="505" spans="3:15" x14ac:dyDescent="0.25">
      <c r="C505" s="43"/>
      <c r="D505" s="41"/>
      <c r="E505" s="41"/>
      <c r="M505" s="43"/>
      <c r="N505" s="41"/>
      <c r="O505" s="41"/>
    </row>
    <row r="506" spans="3:15" x14ac:dyDescent="0.25">
      <c r="C506" s="43"/>
      <c r="D506" s="41"/>
      <c r="E506" s="41"/>
      <c r="M506" s="43"/>
      <c r="N506" s="41"/>
      <c r="O506" s="41"/>
    </row>
    <row r="507" spans="3:15" x14ac:dyDescent="0.25">
      <c r="C507" s="43"/>
      <c r="D507" s="41"/>
      <c r="E507" s="41"/>
      <c r="M507" s="43"/>
      <c r="N507" s="41"/>
      <c r="O507" s="41"/>
    </row>
    <row r="508" spans="3:15" x14ac:dyDescent="0.25">
      <c r="C508" s="43"/>
      <c r="D508" s="41"/>
      <c r="E508" s="41"/>
      <c r="M508" s="43"/>
      <c r="N508" s="41"/>
      <c r="O508" s="41"/>
    </row>
    <row r="509" spans="3:15" x14ac:dyDescent="0.25">
      <c r="C509" s="43"/>
      <c r="D509" s="41"/>
      <c r="E509" s="41"/>
      <c r="M509" s="43"/>
      <c r="N509" s="41"/>
      <c r="O509" s="41"/>
    </row>
    <row r="510" spans="3:15" x14ac:dyDescent="0.25">
      <c r="C510" s="43"/>
      <c r="D510" s="41"/>
      <c r="E510" s="41"/>
      <c r="M510" s="43"/>
      <c r="N510" s="41"/>
      <c r="O510" s="41"/>
    </row>
    <row r="511" spans="3:15" x14ac:dyDescent="0.25">
      <c r="C511" s="43"/>
      <c r="D511" s="41"/>
      <c r="E511" s="41"/>
      <c r="M511" s="43"/>
      <c r="N511" s="41"/>
      <c r="O511" s="41"/>
    </row>
    <row r="512" spans="3:15" x14ac:dyDescent="0.25">
      <c r="C512" s="43"/>
      <c r="D512" s="41"/>
      <c r="E512" s="41"/>
      <c r="M512" s="43"/>
      <c r="N512" s="41"/>
      <c r="O512" s="41"/>
    </row>
    <row r="513" spans="3:15" x14ac:dyDescent="0.25">
      <c r="C513" s="43"/>
      <c r="D513" s="41"/>
      <c r="E513" s="41"/>
      <c r="M513" s="43"/>
      <c r="N513" s="41"/>
      <c r="O513" s="41"/>
    </row>
    <row r="514" spans="3:15" x14ac:dyDescent="0.25">
      <c r="C514" s="43"/>
      <c r="D514" s="41"/>
      <c r="E514" s="41"/>
      <c r="M514" s="43"/>
      <c r="N514" s="41"/>
      <c r="O514" s="41"/>
    </row>
    <row r="515" spans="3:15" x14ac:dyDescent="0.25">
      <c r="C515" s="43"/>
      <c r="D515" s="41"/>
      <c r="E515" s="41"/>
      <c r="M515" s="43"/>
      <c r="N515" s="41"/>
      <c r="O515" s="41"/>
    </row>
    <row r="516" spans="3:15" x14ac:dyDescent="0.25">
      <c r="C516" s="43"/>
      <c r="D516" s="41"/>
      <c r="E516" s="41"/>
      <c r="M516" s="43"/>
      <c r="N516" s="41"/>
      <c r="O516" s="41"/>
    </row>
    <row r="517" spans="3:15" x14ac:dyDescent="0.25">
      <c r="C517" s="43"/>
      <c r="D517" s="41"/>
      <c r="E517" s="41"/>
      <c r="M517" s="43"/>
      <c r="N517" s="41"/>
      <c r="O517" s="41"/>
    </row>
    <row r="518" spans="3:15" x14ac:dyDescent="0.25">
      <c r="C518" s="43"/>
      <c r="D518" s="41"/>
      <c r="E518" s="41"/>
      <c r="M518" s="43"/>
      <c r="N518" s="41"/>
      <c r="O518" s="41"/>
    </row>
    <row r="519" spans="3:15" x14ac:dyDescent="0.25">
      <c r="C519" s="43"/>
      <c r="D519" s="41"/>
      <c r="E519" s="41"/>
      <c r="M519" s="43"/>
      <c r="N519" s="41"/>
      <c r="O519" s="41"/>
    </row>
    <row r="520" spans="3:15" x14ac:dyDescent="0.25">
      <c r="C520" s="43"/>
      <c r="D520" s="41"/>
      <c r="E520" s="41"/>
      <c r="M520" s="43"/>
      <c r="N520" s="41"/>
      <c r="O520" s="41"/>
    </row>
    <row r="521" spans="3:15" x14ac:dyDescent="0.25">
      <c r="C521" s="43"/>
      <c r="D521" s="41"/>
      <c r="E521" s="41"/>
      <c r="M521" s="43"/>
      <c r="N521" s="41"/>
      <c r="O521" s="41"/>
    </row>
    <row r="522" spans="3:15" x14ac:dyDescent="0.25">
      <c r="C522" s="43"/>
      <c r="D522" s="41"/>
      <c r="E522" s="41"/>
      <c r="M522" s="43"/>
      <c r="N522" s="41"/>
      <c r="O522" s="41"/>
    </row>
    <row r="523" spans="3:15" x14ac:dyDescent="0.25">
      <c r="C523" s="43"/>
      <c r="D523" s="41"/>
      <c r="E523" s="41"/>
      <c r="M523" s="43"/>
      <c r="N523" s="41"/>
      <c r="O523" s="41"/>
    </row>
    <row r="524" spans="3:15" x14ac:dyDescent="0.25">
      <c r="C524" s="43"/>
      <c r="D524" s="41"/>
      <c r="E524" s="41"/>
      <c r="M524" s="43"/>
      <c r="N524" s="41"/>
      <c r="O524" s="41"/>
    </row>
    <row r="525" spans="3:15" x14ac:dyDescent="0.25">
      <c r="C525" s="43"/>
      <c r="D525" s="41"/>
      <c r="E525" s="41"/>
      <c r="M525" s="43"/>
      <c r="N525" s="41"/>
      <c r="O525" s="41"/>
    </row>
    <row r="526" spans="3:15" x14ac:dyDescent="0.25">
      <c r="C526" s="43"/>
      <c r="D526" s="41"/>
      <c r="E526" s="41"/>
      <c r="M526" s="43"/>
      <c r="N526" s="41"/>
      <c r="O526" s="41"/>
    </row>
    <row r="527" spans="3:15" x14ac:dyDescent="0.25">
      <c r="C527" s="43"/>
      <c r="D527" s="41"/>
      <c r="E527" s="41"/>
      <c r="M527" s="43"/>
      <c r="N527" s="41"/>
      <c r="O527" s="41"/>
    </row>
    <row r="528" spans="3:15" x14ac:dyDescent="0.25">
      <c r="C528" s="43"/>
      <c r="D528" s="41"/>
      <c r="E528" s="41"/>
      <c r="M528" s="43"/>
      <c r="N528" s="41"/>
      <c r="O528" s="41"/>
    </row>
    <row r="529" spans="3:15" x14ac:dyDescent="0.25">
      <c r="C529" s="43"/>
      <c r="D529" s="41"/>
      <c r="E529" s="41"/>
      <c r="M529" s="43"/>
      <c r="N529" s="41"/>
      <c r="O529" s="41"/>
    </row>
    <row r="530" spans="3:15" x14ac:dyDescent="0.25">
      <c r="C530" s="43"/>
      <c r="D530" s="41"/>
      <c r="E530" s="41"/>
      <c r="M530" s="43"/>
      <c r="N530" s="41"/>
      <c r="O530" s="41"/>
    </row>
    <row r="531" spans="3:15" x14ac:dyDescent="0.25">
      <c r="C531" s="43"/>
      <c r="D531" s="41"/>
      <c r="E531" s="41"/>
      <c r="M531" s="43"/>
      <c r="N531" s="41"/>
      <c r="O531" s="41"/>
    </row>
    <row r="532" spans="3:15" x14ac:dyDescent="0.25">
      <c r="C532" s="43"/>
      <c r="D532" s="41"/>
      <c r="E532" s="41"/>
      <c r="M532" s="43"/>
      <c r="N532" s="41"/>
      <c r="O532" s="41"/>
    </row>
    <row r="533" spans="3:15" x14ac:dyDescent="0.25">
      <c r="C533" s="43"/>
      <c r="D533" s="41"/>
      <c r="E533" s="41"/>
      <c r="M533" s="43"/>
      <c r="N533" s="41"/>
      <c r="O533" s="41"/>
    </row>
    <row r="534" spans="3:15" x14ac:dyDescent="0.25">
      <c r="C534" s="43"/>
      <c r="D534" s="41"/>
      <c r="E534" s="41"/>
      <c r="M534" s="43"/>
      <c r="N534" s="41"/>
      <c r="O534" s="41"/>
    </row>
    <row r="535" spans="3:15" x14ac:dyDescent="0.25">
      <c r="C535" s="43"/>
      <c r="D535" s="41"/>
      <c r="E535" s="41"/>
      <c r="M535" s="43"/>
      <c r="N535" s="41"/>
      <c r="O535" s="41"/>
    </row>
    <row r="536" spans="3:15" x14ac:dyDescent="0.25">
      <c r="C536" s="43"/>
      <c r="D536" s="41"/>
      <c r="E536" s="41"/>
      <c r="M536" s="43"/>
      <c r="N536" s="41"/>
      <c r="O536" s="41"/>
    </row>
    <row r="537" spans="3:15" x14ac:dyDescent="0.25">
      <c r="C537" s="43"/>
      <c r="D537" s="41"/>
      <c r="E537" s="41"/>
      <c r="M537" s="43"/>
      <c r="N537" s="41"/>
      <c r="O537" s="41"/>
    </row>
    <row r="538" spans="3:15" x14ac:dyDescent="0.25">
      <c r="C538" s="43"/>
      <c r="D538" s="41"/>
      <c r="E538" s="41"/>
      <c r="M538" s="43"/>
      <c r="N538" s="41"/>
      <c r="O538" s="41"/>
    </row>
    <row r="539" spans="3:15" x14ac:dyDescent="0.25">
      <c r="C539" s="43"/>
      <c r="D539" s="41"/>
      <c r="E539" s="41"/>
      <c r="M539" s="43"/>
      <c r="N539" s="41"/>
      <c r="O539" s="41"/>
    </row>
    <row r="540" spans="3:15" x14ac:dyDescent="0.25">
      <c r="C540" s="43"/>
      <c r="D540" s="41"/>
      <c r="E540" s="41"/>
      <c r="M540" s="43"/>
      <c r="N540" s="41"/>
      <c r="O540" s="41"/>
    </row>
    <row r="541" spans="3:15" x14ac:dyDescent="0.25">
      <c r="C541" s="43"/>
      <c r="D541" s="41"/>
      <c r="E541" s="41"/>
      <c r="M541" s="43"/>
      <c r="N541" s="41"/>
      <c r="O541" s="41"/>
    </row>
    <row r="542" spans="3:15" x14ac:dyDescent="0.25">
      <c r="C542" s="43"/>
      <c r="D542" s="41"/>
      <c r="E542" s="41"/>
      <c r="M542" s="43"/>
      <c r="N542" s="41"/>
      <c r="O542" s="41"/>
    </row>
    <row r="543" spans="3:15" x14ac:dyDescent="0.25">
      <c r="C543" s="43"/>
      <c r="D543" s="41"/>
      <c r="E543" s="41"/>
      <c r="M543" s="43"/>
      <c r="N543" s="41"/>
      <c r="O543" s="41"/>
    </row>
    <row r="544" spans="3:15" x14ac:dyDescent="0.25">
      <c r="C544" s="43"/>
      <c r="D544" s="41"/>
      <c r="E544" s="41"/>
      <c r="M544" s="43"/>
      <c r="N544" s="41"/>
      <c r="O544" s="41"/>
    </row>
    <row r="545" spans="3:15" x14ac:dyDescent="0.25">
      <c r="C545" s="43"/>
      <c r="D545" s="41"/>
      <c r="E545" s="41"/>
      <c r="M545" s="43"/>
      <c r="N545" s="41"/>
      <c r="O545" s="41"/>
    </row>
    <row r="546" spans="3:15" x14ac:dyDescent="0.25">
      <c r="C546" s="43"/>
      <c r="D546" s="41"/>
      <c r="E546" s="41"/>
      <c r="M546" s="43"/>
      <c r="N546" s="41"/>
      <c r="O546" s="41"/>
    </row>
    <row r="547" spans="3:15" x14ac:dyDescent="0.25">
      <c r="C547" s="43"/>
      <c r="D547" s="41"/>
      <c r="E547" s="41"/>
      <c r="M547" s="43"/>
      <c r="N547" s="41"/>
      <c r="O547" s="41"/>
    </row>
    <row r="548" spans="3:15" x14ac:dyDescent="0.25">
      <c r="C548" s="43"/>
      <c r="D548" s="41"/>
      <c r="E548" s="41"/>
      <c r="M548" s="43"/>
      <c r="N548" s="41"/>
      <c r="O548" s="41"/>
    </row>
    <row r="549" spans="3:15" x14ac:dyDescent="0.25">
      <c r="C549" s="43"/>
      <c r="D549" s="41"/>
      <c r="E549" s="41"/>
      <c r="M549" s="43"/>
      <c r="N549" s="41"/>
      <c r="O549" s="41"/>
    </row>
    <row r="550" spans="3:15" x14ac:dyDescent="0.25">
      <c r="C550" s="43"/>
      <c r="D550" s="41"/>
      <c r="E550" s="41"/>
      <c r="M550" s="43"/>
      <c r="N550" s="41"/>
      <c r="O550" s="41"/>
    </row>
    <row r="551" spans="3:15" x14ac:dyDescent="0.25">
      <c r="C551" s="43"/>
      <c r="D551" s="41"/>
      <c r="E551" s="41"/>
      <c r="M551" s="43"/>
      <c r="N551" s="41"/>
      <c r="O551" s="41"/>
    </row>
    <row r="552" spans="3:15" x14ac:dyDescent="0.25">
      <c r="C552" s="43"/>
      <c r="D552" s="41"/>
      <c r="E552" s="41"/>
      <c r="M552" s="43"/>
      <c r="N552" s="41"/>
      <c r="O552" s="41"/>
    </row>
    <row r="553" spans="3:15" x14ac:dyDescent="0.25">
      <c r="C553" s="43"/>
      <c r="D553" s="41"/>
      <c r="E553" s="41"/>
      <c r="M553" s="43"/>
      <c r="N553" s="41"/>
      <c r="O553" s="41"/>
    </row>
    <row r="554" spans="3:15" x14ac:dyDescent="0.25">
      <c r="C554" s="43"/>
      <c r="D554" s="41"/>
      <c r="E554" s="41"/>
      <c r="M554" s="43"/>
      <c r="N554" s="41"/>
      <c r="O554" s="41"/>
    </row>
    <row r="555" spans="3:15" x14ac:dyDescent="0.25">
      <c r="C555" s="43"/>
      <c r="D555" s="41"/>
      <c r="E555" s="41"/>
      <c r="M555" s="43"/>
      <c r="N555" s="41"/>
      <c r="O555" s="41"/>
    </row>
    <row r="556" spans="3:15" x14ac:dyDescent="0.25">
      <c r="C556" s="43"/>
      <c r="D556" s="41"/>
      <c r="E556" s="41"/>
      <c r="M556" s="43"/>
      <c r="N556" s="41"/>
      <c r="O556" s="41"/>
    </row>
    <row r="557" spans="3:15" x14ac:dyDescent="0.25">
      <c r="C557" s="43"/>
      <c r="D557" s="41"/>
      <c r="E557" s="41"/>
      <c r="M557" s="43"/>
      <c r="N557" s="41"/>
      <c r="O557" s="41"/>
    </row>
    <row r="558" spans="3:15" x14ac:dyDescent="0.25">
      <c r="C558" s="43"/>
      <c r="D558" s="41"/>
      <c r="E558" s="41"/>
      <c r="M558" s="43"/>
      <c r="N558" s="41"/>
      <c r="O558" s="41"/>
    </row>
    <row r="559" spans="3:15" x14ac:dyDescent="0.25">
      <c r="C559" s="43"/>
      <c r="D559" s="41"/>
      <c r="E559" s="41"/>
      <c r="M559" s="43"/>
      <c r="N559" s="41"/>
      <c r="O559" s="41"/>
    </row>
    <row r="560" spans="3:15" x14ac:dyDescent="0.25">
      <c r="C560" s="43"/>
      <c r="D560" s="41"/>
      <c r="E560" s="41"/>
      <c r="M560" s="43"/>
      <c r="N560" s="41"/>
      <c r="O560" s="41"/>
    </row>
    <row r="561" spans="3:15" x14ac:dyDescent="0.25">
      <c r="C561" s="43"/>
      <c r="D561" s="41"/>
      <c r="E561" s="41"/>
      <c r="M561" s="43"/>
      <c r="N561" s="41"/>
      <c r="O561" s="41"/>
    </row>
    <row r="562" spans="3:15" x14ac:dyDescent="0.25">
      <c r="C562" s="43"/>
      <c r="D562" s="41"/>
      <c r="E562" s="41"/>
      <c r="M562" s="43"/>
      <c r="N562" s="41"/>
      <c r="O562" s="41"/>
    </row>
    <row r="563" spans="3:15" x14ac:dyDescent="0.25">
      <c r="C563" s="43"/>
      <c r="D563" s="41"/>
      <c r="E563" s="41"/>
      <c r="M563" s="43"/>
      <c r="N563" s="41"/>
      <c r="O563" s="41"/>
    </row>
    <row r="564" spans="3:15" x14ac:dyDescent="0.25">
      <c r="C564" s="43"/>
      <c r="D564" s="41"/>
      <c r="E564" s="41"/>
      <c r="M564" s="43"/>
      <c r="N564" s="41"/>
      <c r="O564" s="41"/>
    </row>
    <row r="565" spans="3:15" x14ac:dyDescent="0.25">
      <c r="C565" s="43"/>
      <c r="D565" s="41"/>
      <c r="E565" s="41"/>
      <c r="M565" s="43"/>
      <c r="N565" s="41"/>
      <c r="O565" s="41"/>
    </row>
    <row r="566" spans="3:15" x14ac:dyDescent="0.25">
      <c r="C566" s="43"/>
      <c r="D566" s="41"/>
      <c r="E566" s="41"/>
      <c r="M566" s="43"/>
      <c r="N566" s="41"/>
      <c r="O566" s="41"/>
    </row>
    <row r="567" spans="3:15" x14ac:dyDescent="0.25">
      <c r="C567" s="43"/>
      <c r="D567" s="41"/>
      <c r="E567" s="41"/>
      <c r="M567" s="43"/>
      <c r="N567" s="41"/>
      <c r="O567" s="41"/>
    </row>
    <row r="568" spans="3:15" x14ac:dyDescent="0.25">
      <c r="C568" s="43"/>
      <c r="D568" s="41"/>
      <c r="E568" s="41"/>
      <c r="M568" s="43"/>
      <c r="N568" s="41"/>
      <c r="O568" s="41"/>
    </row>
    <row r="569" spans="3:15" x14ac:dyDescent="0.25">
      <c r="C569" s="43"/>
      <c r="D569" s="41"/>
      <c r="E569" s="41"/>
      <c r="M569" s="43"/>
      <c r="N569" s="41"/>
      <c r="O569" s="41"/>
    </row>
    <row r="570" spans="3:15" x14ac:dyDescent="0.25">
      <c r="C570" s="43"/>
      <c r="D570" s="41"/>
      <c r="E570" s="41"/>
      <c r="M570" s="43"/>
      <c r="N570" s="41"/>
      <c r="O570" s="41"/>
    </row>
    <row r="571" spans="3:15" x14ac:dyDescent="0.25">
      <c r="C571" s="43"/>
      <c r="D571" s="41"/>
      <c r="E571" s="41"/>
      <c r="M571" s="43"/>
      <c r="N571" s="41"/>
      <c r="O571" s="41"/>
    </row>
    <row r="572" spans="3:15" x14ac:dyDescent="0.25">
      <c r="C572" s="43"/>
      <c r="D572" s="41"/>
      <c r="E572" s="41"/>
      <c r="M572" s="43"/>
      <c r="N572" s="41"/>
      <c r="O572" s="41"/>
    </row>
    <row r="573" spans="3:15" x14ac:dyDescent="0.25">
      <c r="C573" s="43"/>
      <c r="D573" s="41"/>
      <c r="E573" s="41"/>
      <c r="M573" s="43"/>
      <c r="N573" s="41"/>
      <c r="O573" s="41"/>
    </row>
    <row r="574" spans="3:15" x14ac:dyDescent="0.25">
      <c r="C574" s="43"/>
      <c r="D574" s="41"/>
      <c r="E574" s="41"/>
      <c r="M574" s="43"/>
      <c r="N574" s="41"/>
      <c r="O574" s="41"/>
    </row>
    <row r="575" spans="3:15" x14ac:dyDescent="0.25">
      <c r="C575" s="43"/>
      <c r="D575" s="41"/>
      <c r="E575" s="41"/>
      <c r="M575" s="43"/>
      <c r="N575" s="41"/>
      <c r="O575" s="41"/>
    </row>
    <row r="576" spans="3:15" x14ac:dyDescent="0.25">
      <c r="C576" s="43"/>
      <c r="D576" s="41"/>
      <c r="E576" s="41"/>
      <c r="M576" s="43"/>
      <c r="N576" s="41"/>
      <c r="O576" s="41"/>
    </row>
    <row r="577" spans="3:15" x14ac:dyDescent="0.25">
      <c r="C577" s="43"/>
      <c r="D577" s="41"/>
      <c r="E577" s="41"/>
      <c r="M577" s="43"/>
      <c r="N577" s="41"/>
      <c r="O577" s="41"/>
    </row>
    <row r="578" spans="3:15" x14ac:dyDescent="0.25">
      <c r="C578" s="43"/>
      <c r="D578" s="41"/>
      <c r="E578" s="41"/>
      <c r="M578" s="43"/>
      <c r="N578" s="41"/>
      <c r="O578" s="41"/>
    </row>
    <row r="579" spans="3:15" x14ac:dyDescent="0.25">
      <c r="C579" s="43"/>
      <c r="D579" s="41"/>
      <c r="E579" s="41"/>
      <c r="M579" s="43"/>
      <c r="N579" s="41"/>
      <c r="O579" s="41"/>
    </row>
    <row r="580" spans="3:15" x14ac:dyDescent="0.25">
      <c r="C580" s="43"/>
      <c r="D580" s="41"/>
      <c r="E580" s="41"/>
      <c r="M580" s="43"/>
      <c r="N580" s="41"/>
      <c r="O580" s="41"/>
    </row>
    <row r="581" spans="3:15" x14ac:dyDescent="0.25">
      <c r="C581" s="43"/>
      <c r="D581" s="41"/>
      <c r="E581" s="41"/>
      <c r="M581" s="43"/>
      <c r="N581" s="41"/>
      <c r="O581" s="41"/>
    </row>
    <row r="582" spans="3:15" x14ac:dyDescent="0.25">
      <c r="C582" s="43"/>
      <c r="D582" s="41"/>
      <c r="E582" s="41"/>
      <c r="M582" s="43"/>
      <c r="N582" s="41"/>
      <c r="O582" s="41"/>
    </row>
    <row r="583" spans="3:15" x14ac:dyDescent="0.25">
      <c r="C583" s="43"/>
      <c r="D583" s="41"/>
      <c r="E583" s="41"/>
      <c r="M583" s="43"/>
      <c r="N583" s="41"/>
      <c r="O583" s="41"/>
    </row>
    <row r="584" spans="3:15" x14ac:dyDescent="0.25">
      <c r="C584" s="43"/>
      <c r="D584" s="41"/>
      <c r="E584" s="41"/>
      <c r="M584" s="43"/>
      <c r="N584" s="41"/>
      <c r="O584" s="41"/>
    </row>
    <row r="585" spans="3:15" x14ac:dyDescent="0.25">
      <c r="C585" s="43"/>
      <c r="D585" s="41"/>
      <c r="E585" s="41"/>
      <c r="M585" s="43"/>
      <c r="N585" s="41"/>
      <c r="O585" s="41"/>
    </row>
    <row r="586" spans="3:15" x14ac:dyDescent="0.25">
      <c r="C586" s="43"/>
      <c r="D586" s="41"/>
      <c r="E586" s="41"/>
      <c r="M586" s="43"/>
      <c r="N586" s="41"/>
      <c r="O586" s="41"/>
    </row>
    <row r="587" spans="3:15" x14ac:dyDescent="0.25">
      <c r="C587" s="43"/>
      <c r="D587" s="41"/>
      <c r="E587" s="41"/>
      <c r="M587" s="43"/>
      <c r="N587" s="41"/>
      <c r="O587" s="41"/>
    </row>
    <row r="588" spans="3:15" x14ac:dyDescent="0.25">
      <c r="C588" s="43"/>
      <c r="D588" s="41"/>
      <c r="E588" s="41"/>
      <c r="M588" s="43"/>
      <c r="N588" s="41"/>
      <c r="O588" s="41"/>
    </row>
    <row r="589" spans="3:15" x14ac:dyDescent="0.25">
      <c r="C589" s="43"/>
      <c r="D589" s="41"/>
      <c r="E589" s="41"/>
      <c r="M589" s="43"/>
      <c r="N589" s="41"/>
      <c r="O589" s="41"/>
    </row>
    <row r="590" spans="3:15" x14ac:dyDescent="0.25">
      <c r="C590" s="43"/>
      <c r="D590" s="41"/>
      <c r="E590" s="41"/>
      <c r="M590" s="43"/>
      <c r="N590" s="41"/>
      <c r="O590" s="41"/>
    </row>
    <row r="591" spans="3:15" x14ac:dyDescent="0.25">
      <c r="C591" s="43"/>
      <c r="D591" s="41"/>
      <c r="E591" s="41"/>
      <c r="M591" s="43"/>
      <c r="N591" s="41"/>
      <c r="O591" s="41"/>
    </row>
    <row r="592" spans="3:15" x14ac:dyDescent="0.25">
      <c r="C592" s="43"/>
      <c r="D592" s="41"/>
      <c r="E592" s="41"/>
      <c r="M592" s="43"/>
      <c r="N592" s="41"/>
      <c r="O592" s="41"/>
    </row>
    <row r="593" spans="3:15" x14ac:dyDescent="0.25">
      <c r="C593" s="43"/>
      <c r="D593" s="41"/>
      <c r="E593" s="41"/>
      <c r="M593" s="43"/>
      <c r="N593" s="41"/>
      <c r="O593" s="41"/>
    </row>
    <row r="594" spans="3:15" x14ac:dyDescent="0.25">
      <c r="C594" s="43"/>
      <c r="D594" s="41"/>
      <c r="E594" s="41"/>
      <c r="M594" s="43"/>
      <c r="N594" s="41"/>
      <c r="O594" s="41"/>
    </row>
    <row r="595" spans="3:15" x14ac:dyDescent="0.25">
      <c r="C595" s="43"/>
      <c r="D595" s="41"/>
      <c r="E595" s="41"/>
      <c r="M595" s="43"/>
      <c r="N595" s="41"/>
      <c r="O595" s="41"/>
    </row>
    <row r="596" spans="3:15" x14ac:dyDescent="0.25">
      <c r="C596" s="43"/>
      <c r="D596" s="41"/>
      <c r="E596" s="41"/>
      <c r="M596" s="43"/>
      <c r="N596" s="41"/>
      <c r="O596" s="41"/>
    </row>
    <row r="597" spans="3:15" x14ac:dyDescent="0.25">
      <c r="C597" s="43"/>
      <c r="D597" s="41"/>
      <c r="E597" s="41"/>
      <c r="M597" s="43"/>
      <c r="N597" s="41"/>
      <c r="O597" s="41"/>
    </row>
    <row r="598" spans="3:15" x14ac:dyDescent="0.25">
      <c r="C598" s="43"/>
      <c r="D598" s="41"/>
      <c r="E598" s="41"/>
      <c r="M598" s="43"/>
      <c r="N598" s="41"/>
      <c r="O598" s="41"/>
    </row>
    <row r="599" spans="3:15" x14ac:dyDescent="0.25">
      <c r="C599" s="43"/>
      <c r="D599" s="41"/>
      <c r="E599" s="41"/>
      <c r="M599" s="43"/>
      <c r="N599" s="41"/>
      <c r="O599" s="41"/>
    </row>
    <row r="600" spans="3:15" x14ac:dyDescent="0.25">
      <c r="C600" s="43"/>
      <c r="D600" s="41"/>
      <c r="E600" s="41"/>
      <c r="M600" s="43"/>
      <c r="N600" s="41"/>
      <c r="O600" s="41"/>
    </row>
    <row r="601" spans="3:15" x14ac:dyDescent="0.25">
      <c r="C601" s="43"/>
      <c r="D601" s="41"/>
      <c r="E601" s="41"/>
      <c r="M601" s="43"/>
      <c r="N601" s="41"/>
      <c r="O601" s="41"/>
    </row>
    <row r="602" spans="3:15" x14ac:dyDescent="0.25">
      <c r="C602" s="43"/>
      <c r="D602" s="41"/>
      <c r="E602" s="41"/>
      <c r="M602" s="43"/>
      <c r="N602" s="41"/>
      <c r="O602" s="41"/>
    </row>
    <row r="603" spans="3:15" x14ac:dyDescent="0.25">
      <c r="C603" s="43"/>
      <c r="D603" s="41"/>
      <c r="E603" s="41"/>
      <c r="M603" s="43"/>
      <c r="N603" s="41"/>
      <c r="O603" s="41"/>
    </row>
    <row r="604" spans="3:15" x14ac:dyDescent="0.25">
      <c r="C604" s="43"/>
      <c r="D604" s="41"/>
      <c r="E604" s="41"/>
      <c r="M604" s="43"/>
      <c r="N604" s="41"/>
      <c r="O604" s="41"/>
    </row>
    <row r="605" spans="3:15" x14ac:dyDescent="0.25">
      <c r="C605" s="43"/>
      <c r="D605" s="41"/>
      <c r="E605" s="41"/>
      <c r="M605" s="43"/>
      <c r="N605" s="41"/>
      <c r="O605" s="41"/>
    </row>
    <row r="606" spans="3:15" x14ac:dyDescent="0.25">
      <c r="C606" s="43"/>
      <c r="D606" s="41"/>
      <c r="E606" s="41"/>
      <c r="M606" s="43"/>
      <c r="N606" s="41"/>
      <c r="O606" s="41"/>
    </row>
    <row r="607" spans="3:15" x14ac:dyDescent="0.25">
      <c r="C607" s="43"/>
      <c r="D607" s="41"/>
      <c r="E607" s="41"/>
      <c r="M607" s="43"/>
      <c r="N607" s="41"/>
      <c r="O607" s="41"/>
    </row>
    <row r="608" spans="3:15" x14ac:dyDescent="0.25">
      <c r="C608" s="43"/>
      <c r="D608" s="41"/>
      <c r="E608" s="41"/>
      <c r="M608" s="43"/>
      <c r="N608" s="41"/>
      <c r="O608" s="41"/>
    </row>
    <row r="609" spans="3:15" x14ac:dyDescent="0.25">
      <c r="C609" s="43"/>
      <c r="D609" s="41"/>
      <c r="E609" s="41"/>
      <c r="M609" s="43"/>
      <c r="N609" s="41"/>
      <c r="O609" s="41"/>
    </row>
    <row r="610" spans="3:15" x14ac:dyDescent="0.25">
      <c r="C610" s="43"/>
      <c r="D610" s="41"/>
      <c r="E610" s="41"/>
      <c r="M610" s="43"/>
      <c r="N610" s="41"/>
      <c r="O610" s="41"/>
    </row>
    <row r="611" spans="3:15" x14ac:dyDescent="0.25">
      <c r="C611" s="43"/>
      <c r="D611" s="41"/>
      <c r="E611" s="41"/>
      <c r="M611" s="43"/>
      <c r="N611" s="41"/>
      <c r="O611" s="41"/>
    </row>
    <row r="612" spans="3:15" x14ac:dyDescent="0.25">
      <c r="C612" s="43"/>
      <c r="D612" s="41"/>
      <c r="E612" s="41"/>
      <c r="M612" s="43"/>
      <c r="N612" s="41"/>
      <c r="O612" s="41"/>
    </row>
    <row r="613" spans="3:15" x14ac:dyDescent="0.25">
      <c r="C613" s="43"/>
      <c r="D613" s="41"/>
      <c r="E613" s="41"/>
      <c r="M613" s="43"/>
      <c r="N613" s="41"/>
      <c r="O613" s="41"/>
    </row>
    <row r="614" spans="3:15" x14ac:dyDescent="0.25">
      <c r="C614" s="43"/>
      <c r="D614" s="41"/>
      <c r="E614" s="41"/>
      <c r="M614" s="43"/>
      <c r="N614" s="41"/>
      <c r="O614" s="41"/>
    </row>
    <row r="615" spans="3:15" x14ac:dyDescent="0.25">
      <c r="C615" s="43"/>
      <c r="D615" s="41"/>
      <c r="E615" s="41"/>
      <c r="M615" s="43"/>
      <c r="N615" s="41"/>
      <c r="O615" s="41"/>
    </row>
    <row r="616" spans="3:15" x14ac:dyDescent="0.25">
      <c r="C616" s="43"/>
      <c r="D616" s="41"/>
      <c r="E616" s="41"/>
      <c r="M616" s="43"/>
      <c r="N616" s="41"/>
      <c r="O616" s="41"/>
    </row>
    <row r="617" spans="3:15" x14ac:dyDescent="0.25">
      <c r="C617" s="43"/>
      <c r="D617" s="41"/>
      <c r="E617" s="41"/>
      <c r="M617" s="43"/>
      <c r="N617" s="41"/>
      <c r="O617" s="41"/>
    </row>
    <row r="618" spans="3:15" x14ac:dyDescent="0.25">
      <c r="C618" s="43"/>
      <c r="D618" s="41"/>
      <c r="E618" s="41"/>
      <c r="M618" s="43"/>
      <c r="N618" s="41"/>
      <c r="O618" s="41"/>
    </row>
    <row r="619" spans="3:15" x14ac:dyDescent="0.25">
      <c r="C619" s="43"/>
      <c r="D619" s="41"/>
      <c r="E619" s="41"/>
      <c r="M619" s="43"/>
      <c r="N619" s="41"/>
      <c r="O619" s="41"/>
    </row>
    <row r="620" spans="3:15" x14ac:dyDescent="0.25">
      <c r="C620" s="43"/>
      <c r="D620" s="41"/>
      <c r="E620" s="41"/>
      <c r="M620" s="43"/>
      <c r="N620" s="41"/>
      <c r="O620" s="41"/>
    </row>
    <row r="621" spans="3:15" x14ac:dyDescent="0.25">
      <c r="C621" s="43"/>
      <c r="D621" s="41"/>
      <c r="E621" s="41"/>
      <c r="M621" s="43"/>
      <c r="N621" s="41"/>
      <c r="O621" s="41"/>
    </row>
    <row r="622" spans="3:15" x14ac:dyDescent="0.25">
      <c r="C622" s="43"/>
      <c r="D622" s="41"/>
      <c r="E622" s="41"/>
      <c r="M622" s="43"/>
      <c r="N622" s="41"/>
      <c r="O622" s="41"/>
    </row>
    <row r="623" spans="3:15" x14ac:dyDescent="0.25">
      <c r="C623" s="43"/>
      <c r="D623" s="41"/>
      <c r="E623" s="41"/>
      <c r="M623" s="43"/>
      <c r="N623" s="41"/>
      <c r="O623" s="41"/>
    </row>
    <row r="624" spans="3:15" x14ac:dyDescent="0.25">
      <c r="C624" s="43"/>
      <c r="D624" s="41"/>
      <c r="E624" s="41"/>
      <c r="M624" s="43"/>
      <c r="N624" s="41"/>
      <c r="O624" s="41"/>
    </row>
    <row r="625" spans="3:15" x14ac:dyDescent="0.25">
      <c r="C625" s="43"/>
      <c r="D625" s="41"/>
      <c r="E625" s="41"/>
      <c r="M625" s="43"/>
      <c r="N625" s="41"/>
      <c r="O625" s="41"/>
    </row>
    <row r="626" spans="3:15" x14ac:dyDescent="0.25">
      <c r="C626" s="43"/>
      <c r="D626" s="41"/>
      <c r="E626" s="41"/>
      <c r="M626" s="43"/>
      <c r="N626" s="41"/>
      <c r="O626" s="41"/>
    </row>
    <row r="627" spans="3:15" x14ac:dyDescent="0.25">
      <c r="C627" s="43"/>
      <c r="D627" s="41"/>
      <c r="E627" s="41"/>
      <c r="M627" s="43"/>
      <c r="N627" s="41"/>
      <c r="O627" s="41"/>
    </row>
    <row r="628" spans="3:15" x14ac:dyDescent="0.25">
      <c r="C628" s="43"/>
      <c r="D628" s="41"/>
      <c r="E628" s="41"/>
      <c r="M628" s="43"/>
      <c r="N628" s="41"/>
      <c r="O628" s="41"/>
    </row>
    <row r="629" spans="3:15" x14ac:dyDescent="0.25">
      <c r="C629" s="43"/>
      <c r="D629" s="41"/>
      <c r="E629" s="41"/>
      <c r="M629" s="43"/>
      <c r="N629" s="41"/>
      <c r="O629" s="41"/>
    </row>
    <row r="630" spans="3:15" x14ac:dyDescent="0.25">
      <c r="C630" s="43"/>
      <c r="D630" s="41"/>
      <c r="E630" s="41"/>
      <c r="M630" s="43"/>
      <c r="N630" s="41"/>
      <c r="O630" s="41"/>
    </row>
    <row r="631" spans="3:15" x14ac:dyDescent="0.25">
      <c r="C631" s="43"/>
      <c r="D631" s="41"/>
      <c r="E631" s="41"/>
      <c r="M631" s="43"/>
      <c r="N631" s="41"/>
      <c r="O631" s="41"/>
    </row>
    <row r="632" spans="3:15" x14ac:dyDescent="0.25">
      <c r="C632" s="43"/>
      <c r="D632" s="41"/>
      <c r="E632" s="41"/>
      <c r="M632" s="43"/>
      <c r="N632" s="41"/>
      <c r="O632" s="41"/>
    </row>
    <row r="633" spans="3:15" x14ac:dyDescent="0.25">
      <c r="C633" s="43"/>
      <c r="D633" s="41"/>
      <c r="E633" s="41"/>
      <c r="M633" s="43"/>
      <c r="N633" s="41"/>
      <c r="O633" s="41"/>
    </row>
    <row r="634" spans="3:15" x14ac:dyDescent="0.25">
      <c r="C634" s="43"/>
      <c r="D634" s="41"/>
      <c r="E634" s="41"/>
      <c r="M634" s="43"/>
      <c r="N634" s="41"/>
      <c r="O634" s="41"/>
    </row>
    <row r="635" spans="3:15" x14ac:dyDescent="0.25">
      <c r="C635" s="43"/>
      <c r="D635" s="41"/>
      <c r="E635" s="41"/>
      <c r="M635" s="43"/>
      <c r="N635" s="41"/>
      <c r="O635" s="41"/>
    </row>
    <row r="636" spans="3:15" x14ac:dyDescent="0.25">
      <c r="C636" s="43"/>
      <c r="D636" s="41"/>
      <c r="E636" s="41"/>
      <c r="M636" s="43"/>
      <c r="N636" s="41"/>
      <c r="O636" s="41"/>
    </row>
    <row r="637" spans="3:15" x14ac:dyDescent="0.25">
      <c r="C637" s="43"/>
      <c r="D637" s="41"/>
      <c r="E637" s="41"/>
      <c r="M637" s="43"/>
      <c r="N637" s="41"/>
      <c r="O637" s="41"/>
    </row>
    <row r="638" spans="3:15" x14ac:dyDescent="0.25">
      <c r="C638" s="43"/>
      <c r="D638" s="41"/>
      <c r="E638" s="41"/>
      <c r="M638" s="43"/>
      <c r="N638" s="41"/>
      <c r="O638" s="41"/>
    </row>
    <row r="639" spans="3:15" x14ac:dyDescent="0.25">
      <c r="C639" s="43"/>
      <c r="D639" s="41"/>
      <c r="E639" s="41"/>
      <c r="M639" s="43"/>
      <c r="N639" s="41"/>
      <c r="O639" s="41"/>
    </row>
    <row r="640" spans="3:15" x14ac:dyDescent="0.25">
      <c r="C640" s="43"/>
      <c r="D640" s="41"/>
      <c r="E640" s="41"/>
      <c r="M640" s="43"/>
      <c r="N640" s="41"/>
      <c r="O640" s="41"/>
    </row>
    <row r="641" spans="3:15" x14ac:dyDescent="0.25">
      <c r="C641" s="43"/>
      <c r="D641" s="41"/>
      <c r="E641" s="41"/>
      <c r="M641" s="43"/>
      <c r="N641" s="41"/>
      <c r="O641" s="41"/>
    </row>
    <row r="642" spans="3:15" x14ac:dyDescent="0.25">
      <c r="C642" s="43"/>
      <c r="D642" s="41"/>
      <c r="E642" s="41"/>
      <c r="M642" s="43"/>
      <c r="N642" s="41"/>
      <c r="O642" s="41"/>
    </row>
    <row r="643" spans="3:15" x14ac:dyDescent="0.25">
      <c r="C643" s="43"/>
      <c r="D643" s="41"/>
      <c r="E643" s="41"/>
      <c r="M643" s="43"/>
      <c r="N643" s="41"/>
      <c r="O643" s="41"/>
    </row>
    <row r="644" spans="3:15" x14ac:dyDescent="0.25">
      <c r="C644" s="43"/>
      <c r="D644" s="41"/>
      <c r="E644" s="41"/>
      <c r="M644" s="43"/>
      <c r="N644" s="41"/>
      <c r="O644" s="41"/>
    </row>
    <row r="645" spans="3:15" x14ac:dyDescent="0.25">
      <c r="C645" s="43"/>
      <c r="D645" s="41"/>
      <c r="E645" s="41"/>
      <c r="M645" s="43"/>
      <c r="N645" s="41"/>
      <c r="O645" s="41"/>
    </row>
    <row r="646" spans="3:15" x14ac:dyDescent="0.25">
      <c r="C646" s="43"/>
      <c r="D646" s="41"/>
      <c r="E646" s="41"/>
      <c r="M646" s="43"/>
      <c r="N646" s="41"/>
      <c r="O646" s="41"/>
    </row>
    <row r="647" spans="3:15" x14ac:dyDescent="0.25">
      <c r="C647" s="43"/>
      <c r="D647" s="41"/>
      <c r="E647" s="41"/>
      <c r="M647" s="43"/>
      <c r="N647" s="41"/>
      <c r="O647" s="41"/>
    </row>
    <row r="648" spans="3:15" x14ac:dyDescent="0.25">
      <c r="C648" s="43"/>
      <c r="D648" s="41"/>
      <c r="E648" s="41"/>
      <c r="M648" s="43"/>
      <c r="N648" s="41"/>
      <c r="O648" s="41"/>
    </row>
    <row r="649" spans="3:15" x14ac:dyDescent="0.25">
      <c r="C649" s="43"/>
      <c r="D649" s="41"/>
      <c r="E649" s="41"/>
      <c r="M649" s="43"/>
      <c r="N649" s="41"/>
      <c r="O649" s="41"/>
    </row>
    <row r="650" spans="3:15" x14ac:dyDescent="0.25">
      <c r="C650" s="43"/>
      <c r="D650" s="41"/>
      <c r="E650" s="41"/>
      <c r="M650" s="43"/>
      <c r="N650" s="41"/>
      <c r="O650" s="41"/>
    </row>
    <row r="651" spans="3:15" x14ac:dyDescent="0.25">
      <c r="C651" s="43"/>
      <c r="D651" s="41"/>
      <c r="E651" s="41"/>
      <c r="M651" s="43"/>
      <c r="N651" s="41"/>
      <c r="O651" s="41"/>
    </row>
    <row r="652" spans="3:15" x14ac:dyDescent="0.25">
      <c r="C652" s="43"/>
      <c r="D652" s="41"/>
      <c r="E652" s="41"/>
      <c r="M652" s="43"/>
      <c r="N652" s="41"/>
      <c r="O652" s="41"/>
    </row>
    <row r="653" spans="3:15" x14ac:dyDescent="0.25">
      <c r="C653" s="43"/>
      <c r="D653" s="41"/>
      <c r="E653" s="41"/>
      <c r="M653" s="43"/>
      <c r="N653" s="41"/>
      <c r="O653" s="41"/>
    </row>
    <row r="654" spans="3:15" x14ac:dyDescent="0.25">
      <c r="C654" s="43"/>
      <c r="D654" s="41"/>
      <c r="E654" s="41"/>
      <c r="M654" s="43"/>
      <c r="N654" s="41"/>
      <c r="O654" s="41"/>
    </row>
    <row r="655" spans="3:15" x14ac:dyDescent="0.25">
      <c r="C655" s="43"/>
      <c r="D655" s="41"/>
      <c r="E655" s="41"/>
      <c r="M655" s="43"/>
      <c r="N655" s="41"/>
      <c r="O655" s="41"/>
    </row>
    <row r="656" spans="3:15" x14ac:dyDescent="0.25">
      <c r="C656" s="43"/>
      <c r="D656" s="41"/>
      <c r="E656" s="41"/>
      <c r="M656" s="43"/>
      <c r="N656" s="41"/>
      <c r="O656" s="41"/>
    </row>
    <row r="657" spans="3:15" x14ac:dyDescent="0.25">
      <c r="C657" s="43"/>
      <c r="D657" s="41"/>
      <c r="E657" s="41"/>
      <c r="M657" s="43"/>
      <c r="N657" s="41"/>
      <c r="O657" s="41"/>
    </row>
    <row r="658" spans="3:15" x14ac:dyDescent="0.25">
      <c r="C658" s="43"/>
      <c r="D658" s="41"/>
      <c r="E658" s="41"/>
      <c r="M658" s="43"/>
      <c r="N658" s="41"/>
      <c r="O658" s="41"/>
    </row>
    <row r="659" spans="3:15" x14ac:dyDescent="0.25">
      <c r="C659" s="43"/>
      <c r="D659" s="41"/>
      <c r="E659" s="41"/>
      <c r="M659" s="43"/>
      <c r="N659" s="41"/>
      <c r="O659" s="41"/>
    </row>
    <row r="660" spans="3:15" x14ac:dyDescent="0.25">
      <c r="C660" s="43"/>
      <c r="D660" s="41"/>
      <c r="E660" s="41"/>
      <c r="M660" s="43"/>
      <c r="N660" s="41"/>
      <c r="O660" s="41"/>
    </row>
    <row r="661" spans="3:15" x14ac:dyDescent="0.25">
      <c r="C661" s="43"/>
      <c r="D661" s="41"/>
      <c r="E661" s="41"/>
      <c r="M661" s="43"/>
      <c r="N661" s="41"/>
      <c r="O661" s="41"/>
    </row>
    <row r="662" spans="3:15" x14ac:dyDescent="0.25">
      <c r="C662" s="43"/>
      <c r="D662" s="41"/>
      <c r="E662" s="41"/>
      <c r="M662" s="43"/>
      <c r="N662" s="41"/>
      <c r="O662" s="41"/>
    </row>
    <row r="663" spans="3:15" x14ac:dyDescent="0.25">
      <c r="C663" s="43"/>
      <c r="D663" s="41"/>
      <c r="E663" s="41"/>
      <c r="M663" s="43"/>
      <c r="N663" s="41"/>
      <c r="O663" s="41"/>
    </row>
    <row r="664" spans="3:15" x14ac:dyDescent="0.25">
      <c r="C664" s="43"/>
      <c r="D664" s="41"/>
      <c r="E664" s="41"/>
      <c r="M664" s="43"/>
      <c r="N664" s="41"/>
      <c r="O664" s="41"/>
    </row>
    <row r="665" spans="3:15" x14ac:dyDescent="0.25">
      <c r="C665" s="43"/>
      <c r="D665" s="41"/>
      <c r="E665" s="41"/>
      <c r="M665" s="43"/>
      <c r="N665" s="41"/>
      <c r="O665" s="41"/>
    </row>
    <row r="666" spans="3:15" x14ac:dyDescent="0.25">
      <c r="C666" s="43"/>
      <c r="D666" s="41"/>
      <c r="E666" s="41"/>
      <c r="M666" s="43"/>
      <c r="N666" s="41"/>
      <c r="O666" s="41"/>
    </row>
    <row r="667" spans="3:15" x14ac:dyDescent="0.25">
      <c r="C667" s="43"/>
      <c r="D667" s="41"/>
      <c r="E667" s="41"/>
      <c r="M667" s="43"/>
      <c r="N667" s="41"/>
      <c r="O667" s="41"/>
    </row>
    <row r="668" spans="3:15" x14ac:dyDescent="0.25">
      <c r="C668" s="43"/>
      <c r="D668" s="41"/>
      <c r="E668" s="41"/>
      <c r="M668" s="43"/>
      <c r="N668" s="41"/>
      <c r="O668" s="41"/>
    </row>
    <row r="669" spans="3:15" x14ac:dyDescent="0.25">
      <c r="C669" s="43"/>
      <c r="D669" s="41"/>
      <c r="E669" s="41"/>
      <c r="M669" s="43"/>
      <c r="N669" s="41"/>
      <c r="O669" s="41"/>
    </row>
    <row r="670" spans="3:15" x14ac:dyDescent="0.25">
      <c r="C670" s="43"/>
      <c r="D670" s="41"/>
      <c r="E670" s="41"/>
      <c r="M670" s="43"/>
      <c r="N670" s="41"/>
      <c r="O670" s="41"/>
    </row>
    <row r="671" spans="3:15" x14ac:dyDescent="0.25">
      <c r="C671" s="43"/>
      <c r="D671" s="41"/>
      <c r="E671" s="41"/>
      <c r="M671" s="43"/>
      <c r="N671" s="41"/>
      <c r="O671" s="41"/>
    </row>
    <row r="672" spans="3:15" x14ac:dyDescent="0.25">
      <c r="C672" s="43"/>
      <c r="D672" s="41"/>
      <c r="E672" s="41"/>
      <c r="M672" s="43"/>
      <c r="N672" s="41"/>
      <c r="O672" s="41"/>
    </row>
    <row r="673" spans="3:15" x14ac:dyDescent="0.25">
      <c r="C673" s="43"/>
      <c r="D673" s="41"/>
      <c r="E673" s="41"/>
      <c r="M673" s="43"/>
      <c r="N673" s="41"/>
      <c r="O673" s="41"/>
    </row>
    <row r="674" spans="3:15" x14ac:dyDescent="0.25">
      <c r="C674" s="43"/>
      <c r="D674" s="41"/>
      <c r="E674" s="41"/>
      <c r="M674" s="43"/>
      <c r="N674" s="41"/>
      <c r="O674" s="41"/>
    </row>
    <row r="675" spans="3:15" x14ac:dyDescent="0.25">
      <c r="C675" s="43"/>
      <c r="D675" s="41"/>
      <c r="E675" s="41"/>
      <c r="M675" s="43"/>
      <c r="N675" s="41"/>
      <c r="O675" s="41"/>
    </row>
    <row r="676" spans="3:15" x14ac:dyDescent="0.25">
      <c r="C676" s="43"/>
      <c r="D676" s="41"/>
      <c r="E676" s="41"/>
      <c r="M676" s="43"/>
      <c r="N676" s="41"/>
      <c r="O676" s="41"/>
    </row>
    <row r="677" spans="3:15" x14ac:dyDescent="0.25">
      <c r="C677" s="43"/>
      <c r="D677" s="41"/>
      <c r="E677" s="41"/>
      <c r="M677" s="43"/>
      <c r="N677" s="41"/>
      <c r="O677" s="41"/>
    </row>
    <row r="678" spans="3:15" x14ac:dyDescent="0.25">
      <c r="C678" s="43"/>
      <c r="D678" s="41"/>
      <c r="E678" s="41"/>
      <c r="M678" s="43"/>
      <c r="N678" s="41"/>
      <c r="O678" s="41"/>
    </row>
    <row r="679" spans="3:15" x14ac:dyDescent="0.25">
      <c r="C679" s="43"/>
      <c r="D679" s="41"/>
      <c r="E679" s="41"/>
      <c r="M679" s="43"/>
      <c r="N679" s="41"/>
      <c r="O679" s="41"/>
    </row>
    <row r="680" spans="3:15" x14ac:dyDescent="0.25">
      <c r="C680" s="43"/>
      <c r="D680" s="41"/>
      <c r="E680" s="41"/>
      <c r="M680" s="43"/>
      <c r="N680" s="41"/>
      <c r="O680" s="41"/>
    </row>
    <row r="681" spans="3:15" x14ac:dyDescent="0.25">
      <c r="C681" s="43"/>
      <c r="D681" s="41"/>
      <c r="E681" s="41"/>
      <c r="M681" s="43"/>
      <c r="N681" s="41"/>
      <c r="O681" s="41"/>
    </row>
    <row r="682" spans="3:15" x14ac:dyDescent="0.25">
      <c r="C682" s="43"/>
      <c r="D682" s="41"/>
      <c r="E682" s="41"/>
      <c r="M682" s="43"/>
      <c r="N682" s="41"/>
      <c r="O682" s="41"/>
    </row>
    <row r="683" spans="3:15" x14ac:dyDescent="0.25">
      <c r="C683" s="43"/>
      <c r="D683" s="41"/>
      <c r="E683" s="41"/>
      <c r="M683" s="43"/>
      <c r="N683" s="41"/>
      <c r="O683" s="41"/>
    </row>
    <row r="684" spans="3:15" x14ac:dyDescent="0.25">
      <c r="C684" s="43"/>
      <c r="D684" s="41"/>
      <c r="E684" s="41"/>
      <c r="M684" s="43"/>
      <c r="N684" s="41"/>
      <c r="O684" s="41"/>
    </row>
    <row r="685" spans="3:15" x14ac:dyDescent="0.25">
      <c r="C685" s="43"/>
      <c r="D685" s="41"/>
      <c r="E685" s="41"/>
      <c r="M685" s="43"/>
      <c r="N685" s="41"/>
      <c r="O685" s="41"/>
    </row>
    <row r="686" spans="3:15" x14ac:dyDescent="0.25">
      <c r="C686" s="43"/>
      <c r="D686" s="41"/>
      <c r="E686" s="41"/>
      <c r="M686" s="43"/>
      <c r="N686" s="41"/>
      <c r="O686" s="41"/>
    </row>
    <row r="687" spans="3:15" x14ac:dyDescent="0.25">
      <c r="C687" s="43"/>
      <c r="D687" s="41"/>
      <c r="E687" s="41"/>
      <c r="M687" s="43"/>
      <c r="N687" s="41"/>
      <c r="O687" s="41"/>
    </row>
    <row r="688" spans="3:15" x14ac:dyDescent="0.25">
      <c r="C688" s="43"/>
      <c r="D688" s="41"/>
      <c r="E688" s="41"/>
      <c r="M688" s="43"/>
      <c r="N688" s="41"/>
      <c r="O688" s="41"/>
    </row>
    <row r="689" spans="3:15" x14ac:dyDescent="0.25">
      <c r="C689" s="43"/>
      <c r="D689" s="41"/>
      <c r="E689" s="41"/>
      <c r="M689" s="43"/>
      <c r="N689" s="41"/>
      <c r="O689" s="41"/>
    </row>
    <row r="690" spans="3:15" x14ac:dyDescent="0.25">
      <c r="C690" s="43"/>
      <c r="D690" s="41"/>
      <c r="E690" s="41"/>
      <c r="M690" s="43"/>
      <c r="N690" s="41"/>
      <c r="O690" s="41"/>
    </row>
    <row r="691" spans="3:15" x14ac:dyDescent="0.25">
      <c r="C691" s="43"/>
      <c r="D691" s="41"/>
      <c r="E691" s="41"/>
      <c r="M691" s="43"/>
      <c r="N691" s="41"/>
      <c r="O691" s="41"/>
    </row>
    <row r="692" spans="3:15" x14ac:dyDescent="0.25">
      <c r="C692" s="43"/>
      <c r="D692" s="41"/>
      <c r="E692" s="41"/>
      <c r="M692" s="43"/>
      <c r="N692" s="41"/>
      <c r="O692" s="41"/>
    </row>
    <row r="693" spans="3:15" x14ac:dyDescent="0.25">
      <c r="C693" s="43"/>
      <c r="D693" s="41"/>
      <c r="E693" s="41"/>
      <c r="M693" s="43"/>
      <c r="N693" s="41"/>
      <c r="O693" s="41"/>
    </row>
    <row r="694" spans="3:15" x14ac:dyDescent="0.25">
      <c r="C694" s="43"/>
      <c r="D694" s="41"/>
      <c r="E694" s="41"/>
      <c r="M694" s="43"/>
      <c r="N694" s="41"/>
      <c r="O694" s="41"/>
    </row>
    <row r="695" spans="3:15" x14ac:dyDescent="0.25">
      <c r="C695" s="43"/>
      <c r="D695" s="41"/>
      <c r="E695" s="41"/>
      <c r="M695" s="43"/>
      <c r="N695" s="41"/>
      <c r="O695" s="41"/>
    </row>
    <row r="696" spans="3:15" x14ac:dyDescent="0.25">
      <c r="C696" s="43"/>
      <c r="D696" s="41"/>
      <c r="E696" s="41"/>
      <c r="M696" s="43"/>
      <c r="N696" s="41"/>
      <c r="O696" s="41"/>
    </row>
    <row r="697" spans="3:15" x14ac:dyDescent="0.25">
      <c r="C697" s="43"/>
      <c r="D697" s="41"/>
      <c r="E697" s="41"/>
      <c r="M697" s="43"/>
      <c r="N697" s="41"/>
      <c r="O697" s="41"/>
    </row>
    <row r="698" spans="3:15" x14ac:dyDescent="0.25">
      <c r="C698" s="43"/>
      <c r="D698" s="41"/>
      <c r="E698" s="41"/>
      <c r="M698" s="43"/>
      <c r="N698" s="41"/>
      <c r="O698" s="41"/>
    </row>
    <row r="699" spans="3:15" x14ac:dyDescent="0.25">
      <c r="C699" s="43"/>
      <c r="D699" s="41"/>
      <c r="E699" s="41"/>
      <c r="M699" s="43"/>
      <c r="N699" s="41"/>
      <c r="O699" s="41"/>
    </row>
    <row r="700" spans="3:15" x14ac:dyDescent="0.25">
      <c r="C700" s="43"/>
      <c r="D700" s="41"/>
      <c r="E700" s="41"/>
      <c r="M700" s="43"/>
      <c r="N700" s="41"/>
      <c r="O700" s="41"/>
    </row>
    <row r="701" spans="3:15" x14ac:dyDescent="0.25">
      <c r="C701" s="43"/>
      <c r="D701" s="41"/>
      <c r="E701" s="41"/>
      <c r="M701" s="43"/>
      <c r="N701" s="41"/>
      <c r="O701" s="41"/>
    </row>
    <row r="702" spans="3:15" x14ac:dyDescent="0.25">
      <c r="C702" s="43"/>
      <c r="D702" s="41"/>
      <c r="E702" s="41"/>
      <c r="M702" s="43"/>
      <c r="N702" s="41"/>
      <c r="O702" s="41"/>
    </row>
    <row r="703" spans="3:15" x14ac:dyDescent="0.25">
      <c r="C703" s="43"/>
      <c r="D703" s="41"/>
      <c r="E703" s="41"/>
      <c r="M703" s="43"/>
      <c r="N703" s="41"/>
      <c r="O703" s="41"/>
    </row>
    <row r="704" spans="3:15" x14ac:dyDescent="0.25">
      <c r="C704" s="43"/>
      <c r="D704" s="41"/>
      <c r="E704" s="41"/>
      <c r="M704" s="43"/>
      <c r="N704" s="41"/>
      <c r="O704" s="41"/>
    </row>
    <row r="705" spans="3:15" x14ac:dyDescent="0.25">
      <c r="C705" s="43"/>
      <c r="D705" s="41"/>
      <c r="E705" s="41"/>
      <c r="M705" s="43"/>
      <c r="N705" s="41"/>
      <c r="O705" s="41"/>
    </row>
    <row r="706" spans="3:15" x14ac:dyDescent="0.25">
      <c r="C706" s="43"/>
      <c r="D706" s="41"/>
      <c r="E706" s="41"/>
      <c r="M706" s="43"/>
      <c r="N706" s="41"/>
      <c r="O706" s="41"/>
    </row>
    <row r="707" spans="3:15" x14ac:dyDescent="0.25">
      <c r="C707" s="43"/>
      <c r="D707" s="41"/>
      <c r="E707" s="41"/>
      <c r="M707" s="43"/>
      <c r="N707" s="41"/>
      <c r="O707" s="41"/>
    </row>
    <row r="708" spans="3:15" x14ac:dyDescent="0.25">
      <c r="C708" s="43"/>
      <c r="D708" s="41"/>
      <c r="E708" s="41"/>
      <c r="M708" s="43"/>
      <c r="N708" s="41"/>
      <c r="O708" s="41"/>
    </row>
    <row r="709" spans="3:15" x14ac:dyDescent="0.25">
      <c r="C709" s="43"/>
      <c r="D709" s="41"/>
      <c r="E709" s="41"/>
      <c r="M709" s="43"/>
      <c r="N709" s="41"/>
      <c r="O709" s="41"/>
    </row>
    <row r="710" spans="3:15" x14ac:dyDescent="0.25">
      <c r="C710" s="43"/>
      <c r="D710" s="41"/>
      <c r="E710" s="41"/>
      <c r="M710" s="43"/>
      <c r="N710" s="41"/>
      <c r="O710" s="41"/>
    </row>
    <row r="711" spans="3:15" x14ac:dyDescent="0.25">
      <c r="C711" s="43"/>
      <c r="D711" s="41"/>
      <c r="E711" s="41"/>
      <c r="M711" s="43"/>
      <c r="N711" s="41"/>
      <c r="O711" s="41"/>
    </row>
    <row r="712" spans="3:15" x14ac:dyDescent="0.25">
      <c r="C712" s="43"/>
      <c r="D712" s="41"/>
      <c r="E712" s="41"/>
      <c r="M712" s="43"/>
      <c r="N712" s="41"/>
      <c r="O712" s="41"/>
    </row>
    <row r="713" spans="3:15" x14ac:dyDescent="0.25">
      <c r="C713" s="43"/>
      <c r="D713" s="41"/>
      <c r="E713" s="41"/>
      <c r="M713" s="43"/>
      <c r="N713" s="41"/>
      <c r="O713" s="41"/>
    </row>
    <row r="714" spans="3:15" x14ac:dyDescent="0.25">
      <c r="C714" s="43"/>
      <c r="D714" s="41"/>
      <c r="E714" s="41"/>
      <c r="M714" s="43"/>
      <c r="N714" s="41"/>
      <c r="O714" s="41"/>
    </row>
    <row r="715" spans="3:15" x14ac:dyDescent="0.25">
      <c r="C715" s="43"/>
      <c r="D715" s="41"/>
      <c r="E715" s="41"/>
      <c r="M715" s="43"/>
      <c r="N715" s="41"/>
      <c r="O715" s="41"/>
    </row>
    <row r="716" spans="3:15" x14ac:dyDescent="0.25">
      <c r="C716" s="43"/>
      <c r="D716" s="41"/>
      <c r="E716" s="41"/>
      <c r="M716" s="43"/>
      <c r="N716" s="41"/>
      <c r="O716" s="41"/>
    </row>
    <row r="717" spans="3:15" x14ac:dyDescent="0.25">
      <c r="C717" s="43"/>
      <c r="D717" s="41"/>
      <c r="E717" s="41"/>
      <c r="M717" s="43"/>
      <c r="N717" s="41"/>
      <c r="O717" s="41"/>
    </row>
    <row r="718" spans="3:15" x14ac:dyDescent="0.25">
      <c r="C718" s="43"/>
      <c r="D718" s="41"/>
      <c r="E718" s="41"/>
      <c r="M718" s="43"/>
      <c r="N718" s="41"/>
      <c r="O718" s="41"/>
    </row>
    <row r="719" spans="3:15" x14ac:dyDescent="0.25">
      <c r="C719" s="43"/>
      <c r="D719" s="41"/>
      <c r="E719" s="41"/>
      <c r="M719" s="43"/>
      <c r="N719" s="41"/>
      <c r="O719" s="41"/>
    </row>
    <row r="720" spans="3:15" x14ac:dyDescent="0.25">
      <c r="C720" s="43"/>
      <c r="D720" s="41"/>
      <c r="E720" s="41"/>
      <c r="M720" s="43"/>
      <c r="N720" s="41"/>
      <c r="O720" s="41"/>
    </row>
    <row r="721" spans="3:15" x14ac:dyDescent="0.25">
      <c r="C721" s="43"/>
      <c r="D721" s="41"/>
      <c r="E721" s="41"/>
      <c r="M721" s="43"/>
      <c r="N721" s="41"/>
      <c r="O721" s="41"/>
    </row>
    <row r="722" spans="3:15" x14ac:dyDescent="0.25">
      <c r="C722" s="43"/>
      <c r="D722" s="41"/>
      <c r="E722" s="41"/>
      <c r="M722" s="43"/>
      <c r="N722" s="41"/>
      <c r="O722" s="41"/>
    </row>
    <row r="723" spans="3:15" x14ac:dyDescent="0.25">
      <c r="C723" s="43"/>
      <c r="D723" s="41"/>
      <c r="E723" s="41"/>
      <c r="M723" s="43"/>
      <c r="N723" s="41"/>
      <c r="O723" s="41"/>
    </row>
    <row r="724" spans="3:15" x14ac:dyDescent="0.25">
      <c r="C724" s="43"/>
      <c r="D724" s="41"/>
      <c r="E724" s="41"/>
      <c r="M724" s="43"/>
      <c r="N724" s="41"/>
      <c r="O724" s="41"/>
    </row>
    <row r="725" spans="3:15" x14ac:dyDescent="0.25">
      <c r="C725" s="43"/>
      <c r="D725" s="41"/>
      <c r="E725" s="41"/>
      <c r="M725" s="43"/>
      <c r="N725" s="41"/>
      <c r="O725" s="41"/>
    </row>
    <row r="726" spans="3:15" x14ac:dyDescent="0.25">
      <c r="C726" s="43"/>
      <c r="D726" s="41"/>
      <c r="E726" s="41"/>
      <c r="M726" s="43"/>
      <c r="N726" s="41"/>
      <c r="O726" s="41"/>
    </row>
    <row r="727" spans="3:15" x14ac:dyDescent="0.25">
      <c r="C727" s="43"/>
      <c r="D727" s="41"/>
      <c r="E727" s="41"/>
      <c r="M727" s="43"/>
      <c r="N727" s="41"/>
      <c r="O727" s="41"/>
    </row>
    <row r="728" spans="3:15" x14ac:dyDescent="0.25">
      <c r="C728" s="43"/>
      <c r="D728" s="41"/>
      <c r="E728" s="41"/>
      <c r="M728" s="43"/>
      <c r="N728" s="41"/>
      <c r="O728" s="41"/>
    </row>
    <row r="729" spans="3:15" x14ac:dyDescent="0.25">
      <c r="C729" s="43"/>
      <c r="D729" s="41"/>
      <c r="E729" s="41"/>
      <c r="M729" s="43"/>
      <c r="N729" s="41"/>
      <c r="O729" s="41"/>
    </row>
    <row r="730" spans="3:15" x14ac:dyDescent="0.25">
      <c r="C730" s="43"/>
      <c r="D730" s="41"/>
      <c r="E730" s="41"/>
      <c r="M730" s="43"/>
      <c r="N730" s="41"/>
      <c r="O730" s="41"/>
    </row>
    <row r="731" spans="3:15" x14ac:dyDescent="0.25">
      <c r="C731" s="43"/>
      <c r="D731" s="41"/>
      <c r="E731" s="41"/>
      <c r="M731" s="43"/>
      <c r="N731" s="41"/>
      <c r="O731" s="41"/>
    </row>
    <row r="732" spans="3:15" x14ac:dyDescent="0.25">
      <c r="C732" s="43"/>
      <c r="D732" s="41"/>
      <c r="E732" s="41"/>
      <c r="M732" s="43"/>
      <c r="N732" s="41"/>
      <c r="O732" s="41"/>
    </row>
    <row r="733" spans="3:15" x14ac:dyDescent="0.25">
      <c r="C733" s="43"/>
      <c r="D733" s="41"/>
      <c r="E733" s="41"/>
      <c r="M733" s="43"/>
      <c r="N733" s="41"/>
      <c r="O733" s="41"/>
    </row>
    <row r="734" spans="3:15" x14ac:dyDescent="0.25">
      <c r="C734" s="43"/>
      <c r="D734" s="41"/>
      <c r="E734" s="41"/>
      <c r="M734" s="43"/>
      <c r="N734" s="41"/>
      <c r="O734" s="41"/>
    </row>
    <row r="735" spans="3:15" x14ac:dyDescent="0.25">
      <c r="C735" s="43"/>
      <c r="D735" s="41"/>
      <c r="E735" s="41"/>
      <c r="M735" s="43"/>
      <c r="N735" s="41"/>
      <c r="O735" s="41"/>
    </row>
    <row r="736" spans="3:15" x14ac:dyDescent="0.25">
      <c r="C736" s="43"/>
      <c r="D736" s="41"/>
      <c r="E736" s="41"/>
      <c r="M736" s="43"/>
      <c r="N736" s="41"/>
      <c r="O736" s="41"/>
    </row>
    <row r="737" spans="3:15" x14ac:dyDescent="0.25">
      <c r="C737" s="43"/>
      <c r="D737" s="41"/>
      <c r="E737" s="41"/>
      <c r="M737" s="43"/>
      <c r="N737" s="41"/>
      <c r="O737" s="41"/>
    </row>
    <row r="738" spans="3:15" x14ac:dyDescent="0.25">
      <c r="C738" s="43"/>
      <c r="D738" s="41"/>
      <c r="E738" s="41"/>
      <c r="M738" s="43"/>
      <c r="N738" s="41"/>
      <c r="O738" s="41"/>
    </row>
    <row r="739" spans="3:15" x14ac:dyDescent="0.25">
      <c r="C739" s="43"/>
      <c r="D739" s="41"/>
      <c r="E739" s="41"/>
      <c r="M739" s="43"/>
      <c r="N739" s="41"/>
      <c r="O739" s="41"/>
    </row>
    <row r="740" spans="3:15" x14ac:dyDescent="0.25">
      <c r="C740" s="43"/>
      <c r="D740" s="41"/>
      <c r="E740" s="41"/>
      <c r="M740" s="43"/>
      <c r="N740" s="41"/>
      <c r="O740" s="41"/>
    </row>
    <row r="741" spans="3:15" x14ac:dyDescent="0.25">
      <c r="C741" s="43"/>
      <c r="D741" s="41"/>
      <c r="E741" s="41"/>
      <c r="M741" s="43"/>
      <c r="N741" s="41"/>
      <c r="O741" s="41"/>
    </row>
    <row r="742" spans="3:15" x14ac:dyDescent="0.25">
      <c r="C742" s="43"/>
      <c r="D742" s="41"/>
      <c r="E742" s="41"/>
      <c r="M742" s="43"/>
      <c r="N742" s="41"/>
      <c r="O742" s="41"/>
    </row>
    <row r="743" spans="3:15" x14ac:dyDescent="0.25">
      <c r="C743" s="43"/>
      <c r="D743" s="41"/>
      <c r="E743" s="41"/>
      <c r="M743" s="43"/>
      <c r="N743" s="41"/>
      <c r="O743" s="41"/>
    </row>
    <row r="744" spans="3:15" x14ac:dyDescent="0.25">
      <c r="C744" s="43"/>
      <c r="D744" s="41"/>
      <c r="E744" s="41"/>
      <c r="M744" s="43"/>
      <c r="N744" s="41"/>
      <c r="O744" s="41"/>
    </row>
    <row r="745" spans="3:15" x14ac:dyDescent="0.25">
      <c r="C745" s="43"/>
      <c r="D745" s="41"/>
      <c r="E745" s="41"/>
      <c r="M745" s="43"/>
      <c r="N745" s="41"/>
      <c r="O745" s="41"/>
    </row>
    <row r="746" spans="3:15" x14ac:dyDescent="0.25">
      <c r="C746" s="43"/>
      <c r="D746" s="41"/>
      <c r="E746" s="41"/>
      <c r="M746" s="43"/>
      <c r="N746" s="41"/>
      <c r="O746" s="41"/>
    </row>
    <row r="747" spans="3:15" x14ac:dyDescent="0.25">
      <c r="C747" s="43"/>
      <c r="D747" s="41"/>
      <c r="E747" s="41"/>
      <c r="M747" s="43"/>
      <c r="N747" s="41"/>
      <c r="O747" s="41"/>
    </row>
    <row r="748" spans="3:15" x14ac:dyDescent="0.25">
      <c r="C748" s="43"/>
      <c r="D748" s="41"/>
      <c r="E748" s="41"/>
      <c r="M748" s="43"/>
      <c r="N748" s="41"/>
      <c r="O748" s="41"/>
    </row>
    <row r="749" spans="3:15" x14ac:dyDescent="0.25">
      <c r="C749" s="43"/>
      <c r="D749" s="41"/>
      <c r="E749" s="41"/>
      <c r="M749" s="43"/>
      <c r="N749" s="41"/>
      <c r="O749" s="41"/>
    </row>
    <row r="750" spans="3:15" x14ac:dyDescent="0.25">
      <c r="C750" s="43"/>
      <c r="D750" s="41"/>
      <c r="E750" s="41"/>
      <c r="M750" s="43"/>
      <c r="N750" s="41"/>
      <c r="O750" s="41"/>
    </row>
    <row r="751" spans="3:15" x14ac:dyDescent="0.25">
      <c r="C751" s="43"/>
      <c r="D751" s="41"/>
      <c r="E751" s="41"/>
      <c r="M751" s="43"/>
      <c r="N751" s="41"/>
      <c r="O751" s="41"/>
    </row>
    <row r="752" spans="3:15" x14ac:dyDescent="0.25">
      <c r="C752" s="43"/>
      <c r="D752" s="41"/>
      <c r="E752" s="41"/>
      <c r="M752" s="43"/>
      <c r="N752" s="41"/>
      <c r="O752" s="41"/>
    </row>
    <row r="753" spans="3:15" x14ac:dyDescent="0.25">
      <c r="C753" s="43"/>
      <c r="D753" s="41"/>
      <c r="E753" s="41"/>
      <c r="M753" s="43"/>
      <c r="N753" s="41"/>
      <c r="O753" s="41"/>
    </row>
    <row r="754" spans="3:15" x14ac:dyDescent="0.25">
      <c r="C754" s="43"/>
      <c r="D754" s="41"/>
      <c r="E754" s="41"/>
      <c r="M754" s="43"/>
      <c r="N754" s="41"/>
      <c r="O754" s="41"/>
    </row>
    <row r="755" spans="3:15" x14ac:dyDescent="0.25">
      <c r="C755" s="43"/>
      <c r="D755" s="41"/>
      <c r="E755" s="41"/>
      <c r="M755" s="43"/>
      <c r="N755" s="41"/>
      <c r="O755" s="41"/>
    </row>
    <row r="756" spans="3:15" x14ac:dyDescent="0.25">
      <c r="C756" s="43"/>
      <c r="D756" s="41"/>
      <c r="E756" s="41"/>
      <c r="M756" s="43"/>
      <c r="N756" s="41"/>
      <c r="O756" s="41"/>
    </row>
    <row r="757" spans="3:15" x14ac:dyDescent="0.25">
      <c r="C757" s="43"/>
      <c r="D757" s="41"/>
      <c r="E757" s="41"/>
      <c r="M757" s="43"/>
      <c r="N757" s="41"/>
      <c r="O757" s="41"/>
    </row>
    <row r="758" spans="3:15" x14ac:dyDescent="0.25">
      <c r="C758" s="43"/>
      <c r="D758" s="41"/>
      <c r="E758" s="41"/>
      <c r="M758" s="43"/>
      <c r="N758" s="41"/>
      <c r="O758" s="41"/>
    </row>
    <row r="759" spans="3:15" x14ac:dyDescent="0.25">
      <c r="C759" s="43"/>
      <c r="D759" s="41"/>
      <c r="E759" s="41"/>
      <c r="M759" s="43"/>
      <c r="N759" s="41"/>
      <c r="O759" s="41"/>
    </row>
    <row r="760" spans="3:15" x14ac:dyDescent="0.25">
      <c r="C760" s="43"/>
      <c r="D760" s="41"/>
      <c r="E760" s="41"/>
      <c r="M760" s="43"/>
      <c r="N760" s="41"/>
      <c r="O760" s="41"/>
    </row>
    <row r="761" spans="3:15" x14ac:dyDescent="0.25">
      <c r="C761" s="43"/>
      <c r="D761" s="41"/>
      <c r="E761" s="41"/>
      <c r="M761" s="43"/>
      <c r="N761" s="41"/>
      <c r="O761" s="41"/>
    </row>
    <row r="762" spans="3:15" x14ac:dyDescent="0.25">
      <c r="C762" s="43"/>
      <c r="D762" s="41"/>
      <c r="E762" s="41"/>
      <c r="M762" s="43"/>
      <c r="N762" s="41"/>
      <c r="O762" s="41"/>
    </row>
    <row r="763" spans="3:15" x14ac:dyDescent="0.25">
      <c r="C763" s="43"/>
      <c r="D763" s="41"/>
      <c r="E763" s="41"/>
      <c r="M763" s="43"/>
      <c r="N763" s="41"/>
      <c r="O763" s="41"/>
    </row>
    <row r="764" spans="3:15" x14ac:dyDescent="0.25">
      <c r="C764" s="43"/>
      <c r="D764" s="41"/>
      <c r="E764" s="41"/>
      <c r="M764" s="43"/>
      <c r="N764" s="41"/>
      <c r="O764" s="41"/>
    </row>
    <row r="765" spans="3:15" x14ac:dyDescent="0.25">
      <c r="C765" s="43"/>
      <c r="D765" s="41"/>
      <c r="E765" s="41"/>
      <c r="M765" s="43"/>
      <c r="N765" s="41"/>
      <c r="O765" s="41"/>
    </row>
    <row r="766" spans="3:15" x14ac:dyDescent="0.25">
      <c r="C766" s="43"/>
      <c r="D766" s="41"/>
      <c r="E766" s="41"/>
      <c r="M766" s="43"/>
      <c r="N766" s="41"/>
      <c r="O766" s="41"/>
    </row>
    <row r="767" spans="3:15" x14ac:dyDescent="0.25">
      <c r="C767" s="43"/>
      <c r="D767" s="41"/>
      <c r="E767" s="41"/>
      <c r="M767" s="43"/>
      <c r="N767" s="41"/>
      <c r="O767" s="41"/>
    </row>
    <row r="768" spans="3:15" x14ac:dyDescent="0.25">
      <c r="C768" s="43"/>
      <c r="D768" s="41"/>
      <c r="E768" s="41"/>
      <c r="M768" s="43"/>
      <c r="N768" s="41"/>
      <c r="O768" s="41"/>
    </row>
    <row r="769" spans="3:15" x14ac:dyDescent="0.25">
      <c r="C769" s="43"/>
      <c r="D769" s="41"/>
      <c r="E769" s="41"/>
      <c r="M769" s="43"/>
      <c r="N769" s="41"/>
      <c r="O769" s="41"/>
    </row>
    <row r="770" spans="3:15" x14ac:dyDescent="0.25">
      <c r="C770" s="43"/>
      <c r="D770" s="41"/>
      <c r="E770" s="41"/>
      <c r="M770" s="43"/>
      <c r="N770" s="41"/>
      <c r="O770" s="41"/>
    </row>
    <row r="771" spans="3:15" x14ac:dyDescent="0.25">
      <c r="C771" s="43"/>
      <c r="D771" s="41"/>
      <c r="E771" s="41"/>
      <c r="M771" s="43"/>
      <c r="N771" s="41"/>
      <c r="O771" s="41"/>
    </row>
    <row r="772" spans="3:15" x14ac:dyDescent="0.25">
      <c r="C772" s="43"/>
      <c r="D772" s="41"/>
      <c r="E772" s="41"/>
      <c r="M772" s="43"/>
      <c r="N772" s="41"/>
      <c r="O772" s="41"/>
    </row>
    <row r="773" spans="3:15" x14ac:dyDescent="0.25">
      <c r="C773" s="43"/>
      <c r="D773" s="41"/>
      <c r="E773" s="41"/>
      <c r="M773" s="43"/>
      <c r="N773" s="41"/>
      <c r="O773" s="41"/>
    </row>
    <row r="774" spans="3:15" x14ac:dyDescent="0.25">
      <c r="C774" s="43"/>
      <c r="D774" s="41"/>
      <c r="E774" s="41"/>
      <c r="M774" s="43"/>
      <c r="N774" s="41"/>
      <c r="O774" s="41"/>
    </row>
    <row r="775" spans="3:15" x14ac:dyDescent="0.25">
      <c r="C775" s="43"/>
      <c r="D775" s="41"/>
      <c r="E775" s="41"/>
      <c r="M775" s="43"/>
      <c r="N775" s="41"/>
      <c r="O775" s="41"/>
    </row>
    <row r="776" spans="3:15" x14ac:dyDescent="0.25">
      <c r="C776" s="43"/>
      <c r="D776" s="41"/>
      <c r="E776" s="41"/>
      <c r="M776" s="43"/>
      <c r="N776" s="41"/>
      <c r="O776" s="41"/>
    </row>
    <row r="777" spans="3:15" x14ac:dyDescent="0.25">
      <c r="C777" s="43"/>
      <c r="D777" s="41"/>
      <c r="E777" s="41"/>
      <c r="M777" s="43"/>
      <c r="N777" s="41"/>
      <c r="O777" s="41"/>
    </row>
    <row r="778" spans="3:15" x14ac:dyDescent="0.25">
      <c r="C778" s="43"/>
      <c r="D778" s="41"/>
      <c r="E778" s="41"/>
      <c r="M778" s="43"/>
      <c r="N778" s="41"/>
      <c r="O778" s="41"/>
    </row>
    <row r="779" spans="3:15" x14ac:dyDescent="0.25">
      <c r="C779" s="43"/>
      <c r="D779" s="41"/>
      <c r="E779" s="41"/>
      <c r="M779" s="43"/>
      <c r="N779" s="41"/>
      <c r="O779" s="41"/>
    </row>
    <row r="780" spans="3:15" x14ac:dyDescent="0.25">
      <c r="C780" s="43"/>
      <c r="D780" s="41"/>
      <c r="E780" s="41"/>
      <c r="M780" s="43"/>
      <c r="N780" s="41"/>
      <c r="O780" s="41"/>
    </row>
    <row r="781" spans="3:15" x14ac:dyDescent="0.25">
      <c r="C781" s="43"/>
      <c r="D781" s="41"/>
      <c r="E781" s="41"/>
      <c r="M781" s="43"/>
      <c r="N781" s="41"/>
      <c r="O781" s="41"/>
    </row>
    <row r="782" spans="3:15" x14ac:dyDescent="0.25">
      <c r="C782" s="43"/>
      <c r="D782" s="41"/>
      <c r="E782" s="41"/>
      <c r="M782" s="43"/>
      <c r="N782" s="41"/>
      <c r="O782" s="41"/>
    </row>
    <row r="783" spans="3:15" x14ac:dyDescent="0.25">
      <c r="C783" s="43"/>
      <c r="D783" s="41"/>
      <c r="E783" s="41"/>
      <c r="M783" s="43"/>
      <c r="N783" s="41"/>
      <c r="O783" s="41"/>
    </row>
    <row r="784" spans="3:15" x14ac:dyDescent="0.25">
      <c r="C784" s="43"/>
      <c r="D784" s="41"/>
      <c r="E784" s="41"/>
      <c r="M784" s="43"/>
      <c r="N784" s="41"/>
      <c r="O784" s="41"/>
    </row>
    <row r="785" spans="3:15" x14ac:dyDescent="0.25">
      <c r="C785" s="43"/>
      <c r="D785" s="41"/>
      <c r="E785" s="41"/>
      <c r="M785" s="43"/>
      <c r="N785" s="41"/>
      <c r="O785" s="41"/>
    </row>
    <row r="786" spans="3:15" x14ac:dyDescent="0.25">
      <c r="C786" s="43"/>
      <c r="D786" s="41"/>
      <c r="E786" s="41"/>
      <c r="M786" s="43"/>
      <c r="N786" s="41"/>
      <c r="O786" s="41"/>
    </row>
    <row r="787" spans="3:15" x14ac:dyDescent="0.25">
      <c r="C787" s="43"/>
      <c r="D787" s="41"/>
      <c r="E787" s="41"/>
      <c r="M787" s="43"/>
      <c r="N787" s="41"/>
      <c r="O787" s="41"/>
    </row>
    <row r="788" spans="3:15" x14ac:dyDescent="0.25">
      <c r="C788" s="43"/>
      <c r="D788" s="41"/>
      <c r="E788" s="41"/>
      <c r="M788" s="43"/>
      <c r="N788" s="41"/>
      <c r="O788" s="41"/>
    </row>
    <row r="789" spans="3:15" x14ac:dyDescent="0.25">
      <c r="C789" s="43"/>
      <c r="D789" s="41"/>
      <c r="E789" s="41"/>
      <c r="M789" s="43"/>
      <c r="N789" s="41"/>
      <c r="O789" s="41"/>
    </row>
    <row r="790" spans="3:15" x14ac:dyDescent="0.25">
      <c r="C790" s="43"/>
      <c r="D790" s="41"/>
      <c r="E790" s="41"/>
      <c r="M790" s="43"/>
      <c r="N790" s="41"/>
      <c r="O790" s="41"/>
    </row>
    <row r="791" spans="3:15" x14ac:dyDescent="0.25">
      <c r="C791" s="43"/>
      <c r="D791" s="41"/>
      <c r="E791" s="41"/>
      <c r="M791" s="43"/>
      <c r="N791" s="41"/>
      <c r="O791" s="41"/>
    </row>
    <row r="792" spans="3:15" x14ac:dyDescent="0.25">
      <c r="C792" s="43"/>
      <c r="D792" s="41"/>
      <c r="E792" s="41"/>
      <c r="M792" s="43"/>
      <c r="N792" s="41"/>
      <c r="O792" s="41"/>
    </row>
    <row r="793" spans="3:15" x14ac:dyDescent="0.25">
      <c r="C793" s="43"/>
      <c r="D793" s="41"/>
      <c r="E793" s="41"/>
      <c r="M793" s="43"/>
      <c r="N793" s="41"/>
      <c r="O793" s="41"/>
    </row>
    <row r="794" spans="3:15" x14ac:dyDescent="0.25">
      <c r="C794" s="43"/>
      <c r="D794" s="41"/>
      <c r="E794" s="41"/>
      <c r="M794" s="43"/>
      <c r="N794" s="41"/>
      <c r="O794" s="41"/>
    </row>
    <row r="795" spans="3:15" x14ac:dyDescent="0.25">
      <c r="C795" s="43"/>
      <c r="D795" s="41"/>
      <c r="E795" s="41"/>
      <c r="M795" s="43"/>
      <c r="N795" s="41"/>
      <c r="O795" s="41"/>
    </row>
    <row r="796" spans="3:15" x14ac:dyDescent="0.25">
      <c r="C796" s="43"/>
      <c r="D796" s="41"/>
      <c r="E796" s="41"/>
      <c r="M796" s="43"/>
      <c r="N796" s="41"/>
      <c r="O796" s="41"/>
    </row>
    <row r="797" spans="3:15" x14ac:dyDescent="0.25">
      <c r="C797" s="43"/>
      <c r="D797" s="41"/>
      <c r="E797" s="41"/>
      <c r="M797" s="43"/>
      <c r="N797" s="41"/>
      <c r="O797" s="41"/>
    </row>
    <row r="798" spans="3:15" x14ac:dyDescent="0.25">
      <c r="C798" s="43"/>
      <c r="D798" s="41"/>
      <c r="E798" s="41"/>
      <c r="M798" s="43"/>
      <c r="N798" s="41"/>
      <c r="O798" s="41"/>
    </row>
    <row r="799" spans="3:15" x14ac:dyDescent="0.25">
      <c r="C799" s="43"/>
      <c r="D799" s="41"/>
      <c r="E799" s="41"/>
      <c r="M799" s="43"/>
      <c r="N799" s="41"/>
      <c r="O799" s="41"/>
    </row>
    <row r="800" spans="3:15" x14ac:dyDescent="0.25">
      <c r="C800" s="43"/>
      <c r="D800" s="41"/>
      <c r="E800" s="41"/>
      <c r="M800" s="43"/>
      <c r="N800" s="41"/>
      <c r="O800" s="41"/>
    </row>
    <row r="801" spans="3:15" x14ac:dyDescent="0.25">
      <c r="C801" s="43"/>
      <c r="D801" s="41"/>
      <c r="E801" s="41"/>
      <c r="M801" s="43"/>
      <c r="N801" s="41"/>
      <c r="O801" s="41"/>
    </row>
    <row r="802" spans="3:15" x14ac:dyDescent="0.25">
      <c r="C802" s="43"/>
      <c r="D802" s="41"/>
      <c r="E802" s="41"/>
      <c r="M802" s="43"/>
      <c r="N802" s="41"/>
      <c r="O802" s="41"/>
    </row>
    <row r="803" spans="3:15" x14ac:dyDescent="0.25">
      <c r="C803" s="43"/>
      <c r="D803" s="41"/>
      <c r="E803" s="41"/>
      <c r="M803" s="43"/>
      <c r="N803" s="41"/>
      <c r="O803" s="41"/>
    </row>
    <row r="804" spans="3:15" x14ac:dyDescent="0.25">
      <c r="C804" s="43"/>
      <c r="D804" s="41"/>
      <c r="E804" s="41"/>
      <c r="M804" s="43"/>
      <c r="N804" s="41"/>
      <c r="O804" s="41"/>
    </row>
    <row r="805" spans="3:15" x14ac:dyDescent="0.25">
      <c r="C805" s="43"/>
      <c r="D805" s="41"/>
      <c r="E805" s="41"/>
      <c r="M805" s="43"/>
      <c r="N805" s="41"/>
      <c r="O805" s="41"/>
    </row>
    <row r="806" spans="3:15" x14ac:dyDescent="0.25">
      <c r="C806" s="43"/>
      <c r="D806" s="41"/>
      <c r="E806" s="41"/>
      <c r="M806" s="43"/>
      <c r="N806" s="41"/>
      <c r="O806" s="41"/>
    </row>
    <row r="807" spans="3:15" x14ac:dyDescent="0.25">
      <c r="C807" s="43"/>
      <c r="D807" s="41"/>
      <c r="E807" s="41"/>
      <c r="M807" s="43"/>
      <c r="N807" s="41"/>
      <c r="O807" s="41"/>
    </row>
    <row r="808" spans="3:15" x14ac:dyDescent="0.25">
      <c r="C808" s="43"/>
      <c r="D808" s="41"/>
      <c r="E808" s="41"/>
      <c r="M808" s="43"/>
      <c r="N808" s="41"/>
      <c r="O808" s="41"/>
    </row>
    <row r="809" spans="3:15" x14ac:dyDescent="0.25">
      <c r="C809" s="43"/>
      <c r="D809" s="41"/>
      <c r="E809" s="41"/>
      <c r="M809" s="43"/>
      <c r="N809" s="41"/>
      <c r="O809" s="41"/>
    </row>
    <row r="810" spans="3:15" x14ac:dyDescent="0.25">
      <c r="C810" s="43"/>
      <c r="D810" s="41"/>
      <c r="E810" s="41"/>
      <c r="M810" s="43"/>
      <c r="N810" s="41"/>
      <c r="O810" s="41"/>
    </row>
    <row r="811" spans="3:15" x14ac:dyDescent="0.25">
      <c r="C811" s="43"/>
      <c r="D811" s="41"/>
      <c r="E811" s="41"/>
      <c r="M811" s="43"/>
      <c r="N811" s="41"/>
      <c r="O811" s="41"/>
    </row>
    <row r="812" spans="3:15" x14ac:dyDescent="0.25">
      <c r="C812" s="43"/>
      <c r="D812" s="41"/>
      <c r="E812" s="41"/>
      <c r="M812" s="43"/>
      <c r="N812" s="41"/>
      <c r="O812" s="41"/>
    </row>
    <row r="813" spans="3:15" x14ac:dyDescent="0.25">
      <c r="C813" s="43"/>
      <c r="D813" s="41"/>
      <c r="E813" s="41"/>
      <c r="M813" s="43"/>
      <c r="N813" s="41"/>
      <c r="O813" s="41"/>
    </row>
    <row r="814" spans="3:15" x14ac:dyDescent="0.25">
      <c r="C814" s="43"/>
      <c r="D814" s="41"/>
      <c r="E814" s="41"/>
      <c r="M814" s="43"/>
      <c r="N814" s="41"/>
      <c r="O814" s="41"/>
    </row>
    <row r="815" spans="3:15" x14ac:dyDescent="0.25">
      <c r="C815" s="43"/>
      <c r="D815" s="41"/>
      <c r="E815" s="41"/>
      <c r="M815" s="43"/>
      <c r="N815" s="41"/>
      <c r="O815" s="41"/>
    </row>
    <row r="816" spans="3:15" x14ac:dyDescent="0.25">
      <c r="C816" s="43"/>
      <c r="D816" s="41"/>
      <c r="E816" s="41"/>
      <c r="M816" s="43"/>
      <c r="N816" s="41"/>
      <c r="O816" s="41"/>
    </row>
    <row r="817" spans="3:15" x14ac:dyDescent="0.25">
      <c r="C817" s="43"/>
      <c r="D817" s="41"/>
      <c r="E817" s="41"/>
      <c r="M817" s="43"/>
      <c r="N817" s="41"/>
      <c r="O817" s="41"/>
    </row>
    <row r="818" spans="3:15" x14ac:dyDescent="0.25">
      <c r="C818" s="43"/>
      <c r="D818" s="41"/>
      <c r="E818" s="41"/>
      <c r="M818" s="43"/>
      <c r="N818" s="41"/>
      <c r="O818" s="41"/>
    </row>
    <row r="819" spans="3:15" x14ac:dyDescent="0.25">
      <c r="C819" s="43"/>
      <c r="D819" s="41"/>
      <c r="E819" s="41"/>
      <c r="M819" s="43"/>
      <c r="N819" s="41"/>
      <c r="O819" s="41"/>
    </row>
    <row r="820" spans="3:15" x14ac:dyDescent="0.25">
      <c r="C820" s="43"/>
      <c r="D820" s="41"/>
      <c r="E820" s="41"/>
      <c r="M820" s="43"/>
      <c r="N820" s="41"/>
      <c r="O820" s="41"/>
    </row>
    <row r="821" spans="3:15" x14ac:dyDescent="0.25">
      <c r="C821" s="43"/>
      <c r="D821" s="41"/>
      <c r="E821" s="41"/>
      <c r="M821" s="43"/>
      <c r="N821" s="41"/>
      <c r="O821" s="41"/>
    </row>
    <row r="822" spans="3:15" x14ac:dyDescent="0.25">
      <c r="C822" s="43"/>
      <c r="D822" s="41"/>
      <c r="E822" s="41"/>
      <c r="M822" s="43"/>
      <c r="N822" s="41"/>
      <c r="O822" s="41"/>
    </row>
    <row r="823" spans="3:15" x14ac:dyDescent="0.25">
      <c r="C823" s="43"/>
      <c r="D823" s="41"/>
      <c r="E823" s="41"/>
      <c r="M823" s="43"/>
      <c r="N823" s="41"/>
      <c r="O823" s="41"/>
    </row>
    <row r="824" spans="3:15" x14ac:dyDescent="0.25">
      <c r="C824" s="43"/>
      <c r="D824" s="41"/>
      <c r="E824" s="41"/>
      <c r="M824" s="43"/>
      <c r="N824" s="41"/>
      <c r="O824" s="41"/>
    </row>
    <row r="825" spans="3:15" x14ac:dyDescent="0.25">
      <c r="C825" s="43"/>
      <c r="D825" s="41"/>
      <c r="E825" s="41"/>
      <c r="M825" s="43"/>
      <c r="N825" s="41"/>
      <c r="O825" s="41"/>
    </row>
    <row r="826" spans="3:15" x14ac:dyDescent="0.25">
      <c r="C826" s="43"/>
      <c r="D826" s="41"/>
      <c r="E826" s="41"/>
      <c r="M826" s="43"/>
      <c r="N826" s="41"/>
      <c r="O826" s="41"/>
    </row>
    <row r="827" spans="3:15" x14ac:dyDescent="0.25">
      <c r="C827" s="43"/>
      <c r="D827" s="41"/>
      <c r="E827" s="41"/>
      <c r="M827" s="43"/>
      <c r="N827" s="41"/>
      <c r="O827" s="41"/>
    </row>
    <row r="828" spans="3:15" x14ac:dyDescent="0.25">
      <c r="C828" s="43"/>
      <c r="D828" s="41"/>
      <c r="E828" s="41"/>
      <c r="M828" s="43"/>
      <c r="N828" s="41"/>
      <c r="O828" s="41"/>
    </row>
    <row r="829" spans="3:15" x14ac:dyDescent="0.25">
      <c r="C829" s="43"/>
      <c r="D829" s="41"/>
      <c r="E829" s="41"/>
      <c r="M829" s="43"/>
      <c r="N829" s="41"/>
      <c r="O829" s="41"/>
    </row>
    <row r="830" spans="3:15" x14ac:dyDescent="0.25">
      <c r="C830" s="43"/>
      <c r="D830" s="41"/>
      <c r="E830" s="41"/>
      <c r="M830" s="43"/>
      <c r="N830" s="41"/>
      <c r="O830" s="41"/>
    </row>
    <row r="831" spans="3:15" x14ac:dyDescent="0.25">
      <c r="C831" s="43"/>
      <c r="D831" s="41"/>
      <c r="E831" s="41"/>
      <c r="M831" s="43"/>
      <c r="N831" s="41"/>
      <c r="O831" s="41"/>
    </row>
    <row r="832" spans="3:15" x14ac:dyDescent="0.25">
      <c r="C832" s="43"/>
      <c r="D832" s="41"/>
      <c r="E832" s="41"/>
      <c r="M832" s="43"/>
      <c r="N832" s="41"/>
      <c r="O832" s="41"/>
    </row>
    <row r="833" spans="3:15" x14ac:dyDescent="0.25">
      <c r="C833" s="43"/>
      <c r="D833" s="41"/>
      <c r="E833" s="41"/>
      <c r="M833" s="43"/>
      <c r="N833" s="41"/>
      <c r="O833" s="41"/>
    </row>
    <row r="834" spans="3:15" x14ac:dyDescent="0.25">
      <c r="C834" s="43"/>
      <c r="D834" s="41"/>
      <c r="E834" s="41"/>
      <c r="M834" s="43"/>
      <c r="N834" s="41"/>
      <c r="O834" s="41"/>
    </row>
    <row r="835" spans="3:15" x14ac:dyDescent="0.25">
      <c r="C835" s="43"/>
      <c r="D835" s="41"/>
      <c r="E835" s="41"/>
      <c r="M835" s="43"/>
      <c r="N835" s="41"/>
      <c r="O835" s="41"/>
    </row>
    <row r="836" spans="3:15" x14ac:dyDescent="0.25">
      <c r="C836" s="43"/>
      <c r="D836" s="41"/>
      <c r="E836" s="41"/>
      <c r="M836" s="43"/>
      <c r="N836" s="41"/>
      <c r="O836" s="41"/>
    </row>
    <row r="837" spans="3:15" x14ac:dyDescent="0.25">
      <c r="C837" s="43"/>
      <c r="D837" s="41"/>
      <c r="E837" s="41"/>
      <c r="M837" s="43"/>
      <c r="N837" s="41"/>
      <c r="O837" s="41"/>
    </row>
    <row r="838" spans="3:15" x14ac:dyDescent="0.25">
      <c r="C838" s="43"/>
      <c r="D838" s="41"/>
      <c r="E838" s="41"/>
      <c r="M838" s="43"/>
      <c r="N838" s="41"/>
      <c r="O838" s="41"/>
    </row>
    <row r="839" spans="3:15" x14ac:dyDescent="0.25">
      <c r="C839" s="43"/>
      <c r="D839" s="41"/>
      <c r="E839" s="41"/>
      <c r="M839" s="43"/>
      <c r="N839" s="41"/>
      <c r="O839" s="41"/>
    </row>
    <row r="840" spans="3:15" x14ac:dyDescent="0.25">
      <c r="C840" s="43"/>
      <c r="D840" s="41"/>
      <c r="E840" s="41"/>
      <c r="M840" s="43"/>
      <c r="N840" s="41"/>
      <c r="O840" s="41"/>
    </row>
    <row r="841" spans="3:15" x14ac:dyDescent="0.25">
      <c r="C841" s="43"/>
      <c r="D841" s="41"/>
      <c r="E841" s="41"/>
      <c r="M841" s="43"/>
      <c r="N841" s="41"/>
      <c r="O841" s="41"/>
    </row>
    <row r="842" spans="3:15" x14ac:dyDescent="0.25">
      <c r="C842" s="43"/>
      <c r="D842" s="41"/>
      <c r="E842" s="41"/>
      <c r="M842" s="43"/>
      <c r="N842" s="41"/>
      <c r="O842" s="41"/>
    </row>
    <row r="843" spans="3:15" x14ac:dyDescent="0.25">
      <c r="C843" s="43"/>
      <c r="D843" s="41"/>
      <c r="E843" s="41"/>
      <c r="M843" s="43"/>
      <c r="N843" s="41"/>
      <c r="O843" s="41"/>
    </row>
    <row r="844" spans="3:15" x14ac:dyDescent="0.25">
      <c r="C844" s="43"/>
      <c r="D844" s="41"/>
      <c r="E844" s="41"/>
      <c r="M844" s="43"/>
      <c r="N844" s="41"/>
      <c r="O844" s="41"/>
    </row>
    <row r="845" spans="3:15" x14ac:dyDescent="0.25">
      <c r="C845" s="43"/>
      <c r="D845" s="41"/>
      <c r="E845" s="41"/>
      <c r="M845" s="43"/>
      <c r="N845" s="41"/>
      <c r="O845" s="41"/>
    </row>
    <row r="846" spans="3:15" x14ac:dyDescent="0.25">
      <c r="C846" s="43"/>
      <c r="D846" s="41"/>
      <c r="E846" s="41"/>
      <c r="M846" s="43"/>
      <c r="N846" s="41"/>
      <c r="O846" s="41"/>
    </row>
    <row r="847" spans="3:15" x14ac:dyDescent="0.25">
      <c r="C847" s="43"/>
      <c r="D847" s="41"/>
      <c r="E847" s="41"/>
      <c r="M847" s="43"/>
      <c r="N847" s="41"/>
      <c r="O847" s="41"/>
    </row>
    <row r="848" spans="3:15" x14ac:dyDescent="0.25">
      <c r="C848" s="43"/>
      <c r="D848" s="41"/>
      <c r="E848" s="41"/>
      <c r="M848" s="43"/>
      <c r="N848" s="41"/>
      <c r="O848" s="41"/>
    </row>
    <row r="849" spans="3:15" x14ac:dyDescent="0.25">
      <c r="C849" s="43"/>
      <c r="D849" s="41"/>
      <c r="E849" s="41"/>
      <c r="M849" s="43"/>
      <c r="N849" s="41"/>
      <c r="O849" s="41"/>
    </row>
    <row r="850" spans="3:15" x14ac:dyDescent="0.25">
      <c r="C850" s="43"/>
      <c r="D850" s="41"/>
      <c r="E850" s="41"/>
      <c r="M850" s="43"/>
      <c r="N850" s="41"/>
      <c r="O850" s="41"/>
    </row>
    <row r="851" spans="3:15" x14ac:dyDescent="0.25">
      <c r="C851" s="43"/>
      <c r="D851" s="41"/>
      <c r="E851" s="41"/>
      <c r="M851" s="43"/>
      <c r="N851" s="41"/>
      <c r="O851" s="41"/>
    </row>
    <row r="852" spans="3:15" x14ac:dyDescent="0.25">
      <c r="C852" s="43"/>
      <c r="D852" s="41"/>
      <c r="E852" s="41"/>
      <c r="M852" s="43"/>
      <c r="N852" s="41"/>
      <c r="O852" s="41"/>
    </row>
    <row r="853" spans="3:15" x14ac:dyDescent="0.25">
      <c r="C853" s="43"/>
      <c r="D853" s="41"/>
      <c r="E853" s="41"/>
      <c r="M853" s="43"/>
      <c r="N853" s="41"/>
      <c r="O853" s="41"/>
    </row>
    <row r="854" spans="3:15" x14ac:dyDescent="0.25">
      <c r="C854" s="43"/>
      <c r="D854" s="41"/>
      <c r="E854" s="41"/>
      <c r="M854" s="43"/>
      <c r="N854" s="41"/>
      <c r="O854" s="41"/>
    </row>
    <row r="855" spans="3:15" x14ac:dyDescent="0.25">
      <c r="C855" s="43"/>
      <c r="D855" s="41"/>
      <c r="E855" s="41"/>
      <c r="M855" s="43"/>
      <c r="N855" s="41"/>
      <c r="O855" s="41"/>
    </row>
    <row r="856" spans="3:15" x14ac:dyDescent="0.25">
      <c r="C856" s="43"/>
      <c r="D856" s="41"/>
      <c r="E856" s="41"/>
      <c r="M856" s="43"/>
      <c r="N856" s="41"/>
      <c r="O856" s="41"/>
    </row>
    <row r="857" spans="3:15" x14ac:dyDescent="0.25">
      <c r="C857" s="43"/>
      <c r="D857" s="41"/>
      <c r="E857" s="41"/>
      <c r="M857" s="43"/>
      <c r="N857" s="41"/>
      <c r="O857" s="41"/>
    </row>
    <row r="858" spans="3:15" x14ac:dyDescent="0.25">
      <c r="C858" s="43"/>
      <c r="D858" s="41"/>
      <c r="E858" s="41"/>
      <c r="M858" s="43"/>
      <c r="N858" s="41"/>
      <c r="O858" s="41"/>
    </row>
    <row r="859" spans="3:15" x14ac:dyDescent="0.25">
      <c r="C859" s="43"/>
      <c r="D859" s="41"/>
      <c r="E859" s="41"/>
      <c r="M859" s="43"/>
      <c r="N859" s="41"/>
      <c r="O859" s="41"/>
    </row>
    <row r="860" spans="3:15" x14ac:dyDescent="0.25">
      <c r="C860" s="43"/>
      <c r="D860" s="41"/>
      <c r="E860" s="41"/>
      <c r="M860" s="43"/>
      <c r="N860" s="41"/>
      <c r="O860" s="41"/>
    </row>
    <row r="861" spans="3:15" x14ac:dyDescent="0.25">
      <c r="C861" s="43"/>
      <c r="D861" s="41"/>
      <c r="E861" s="41"/>
      <c r="M861" s="43"/>
      <c r="N861" s="41"/>
      <c r="O861" s="41"/>
    </row>
    <row r="862" spans="3:15" x14ac:dyDescent="0.25">
      <c r="C862" s="43"/>
      <c r="D862" s="41"/>
      <c r="E862" s="41"/>
      <c r="M862" s="43"/>
      <c r="N862" s="41"/>
      <c r="O862" s="41"/>
    </row>
    <row r="863" spans="3:15" x14ac:dyDescent="0.25">
      <c r="C863" s="43"/>
      <c r="D863" s="41"/>
      <c r="E863" s="41"/>
      <c r="M863" s="43"/>
      <c r="N863" s="41"/>
      <c r="O863" s="41"/>
    </row>
    <row r="864" spans="3:15" x14ac:dyDescent="0.25">
      <c r="C864" s="43"/>
      <c r="D864" s="41"/>
      <c r="E864" s="41"/>
      <c r="M864" s="43"/>
      <c r="N864" s="41"/>
      <c r="O864" s="41"/>
    </row>
    <row r="865" spans="3:15" x14ac:dyDescent="0.25">
      <c r="C865" s="43"/>
      <c r="D865" s="41"/>
      <c r="E865" s="41"/>
      <c r="M865" s="43"/>
      <c r="N865" s="41"/>
      <c r="O865" s="41"/>
    </row>
    <row r="866" spans="3:15" x14ac:dyDescent="0.25">
      <c r="C866" s="43"/>
      <c r="D866" s="41"/>
      <c r="E866" s="41"/>
      <c r="M866" s="43"/>
      <c r="N866" s="41"/>
      <c r="O866" s="41"/>
    </row>
    <row r="867" spans="3:15" x14ac:dyDescent="0.25">
      <c r="C867" s="43"/>
      <c r="D867" s="41"/>
      <c r="E867" s="41"/>
      <c r="M867" s="43"/>
      <c r="N867" s="41"/>
      <c r="O867" s="41"/>
    </row>
    <row r="868" spans="3:15" x14ac:dyDescent="0.25">
      <c r="C868" s="43"/>
      <c r="D868" s="41"/>
      <c r="E868" s="41"/>
      <c r="M868" s="43"/>
      <c r="N868" s="41"/>
      <c r="O868" s="41"/>
    </row>
    <row r="869" spans="3:15" x14ac:dyDescent="0.25">
      <c r="C869" s="43"/>
      <c r="D869" s="41"/>
      <c r="E869" s="41"/>
      <c r="M869" s="43"/>
      <c r="N869" s="41"/>
      <c r="O869" s="41"/>
    </row>
    <row r="870" spans="3:15" x14ac:dyDescent="0.25">
      <c r="C870" s="43"/>
      <c r="D870" s="41"/>
      <c r="E870" s="41"/>
      <c r="M870" s="43"/>
      <c r="N870" s="41"/>
      <c r="O870" s="41"/>
    </row>
    <row r="871" spans="3:15" x14ac:dyDescent="0.25">
      <c r="C871" s="43"/>
      <c r="D871" s="41"/>
      <c r="E871" s="41"/>
      <c r="M871" s="43"/>
      <c r="N871" s="41"/>
      <c r="O871" s="41"/>
    </row>
    <row r="872" spans="3:15" x14ac:dyDescent="0.25">
      <c r="C872" s="43"/>
      <c r="D872" s="41"/>
      <c r="E872" s="41"/>
      <c r="M872" s="43"/>
      <c r="N872" s="41"/>
      <c r="O872" s="41"/>
    </row>
    <row r="873" spans="3:15" x14ac:dyDescent="0.25">
      <c r="C873" s="43"/>
      <c r="D873" s="41"/>
      <c r="E873" s="41"/>
      <c r="M873" s="43"/>
      <c r="N873" s="41"/>
      <c r="O873" s="41"/>
    </row>
    <row r="874" spans="3:15" x14ac:dyDescent="0.25">
      <c r="C874" s="43"/>
      <c r="D874" s="41"/>
      <c r="E874" s="41"/>
      <c r="M874" s="43"/>
      <c r="N874" s="41"/>
      <c r="O874" s="41"/>
    </row>
    <row r="875" spans="3:15" x14ac:dyDescent="0.25">
      <c r="C875" s="43"/>
      <c r="D875" s="41"/>
      <c r="E875" s="41"/>
      <c r="M875" s="43"/>
      <c r="N875" s="41"/>
      <c r="O875" s="41"/>
    </row>
    <row r="876" spans="3:15" x14ac:dyDescent="0.25">
      <c r="C876" s="43"/>
      <c r="D876" s="41"/>
      <c r="E876" s="41"/>
      <c r="M876" s="43"/>
      <c r="N876" s="41"/>
      <c r="O876" s="41"/>
    </row>
    <row r="877" spans="3:15" x14ac:dyDescent="0.25">
      <c r="C877" s="43"/>
      <c r="D877" s="41"/>
      <c r="E877" s="41"/>
      <c r="M877" s="43"/>
      <c r="N877" s="41"/>
      <c r="O877" s="41"/>
    </row>
    <row r="878" spans="3:15" x14ac:dyDescent="0.25">
      <c r="C878" s="43"/>
      <c r="D878" s="41"/>
      <c r="E878" s="41"/>
      <c r="M878" s="43"/>
      <c r="N878" s="41"/>
      <c r="O878" s="41"/>
    </row>
    <row r="879" spans="3:15" x14ac:dyDescent="0.25">
      <c r="C879" s="43"/>
      <c r="D879" s="41"/>
      <c r="E879" s="41"/>
      <c r="M879" s="43"/>
      <c r="N879" s="41"/>
      <c r="O879" s="41"/>
    </row>
    <row r="880" spans="3:15" x14ac:dyDescent="0.25">
      <c r="C880" s="43"/>
      <c r="D880" s="41"/>
      <c r="E880" s="41"/>
      <c r="M880" s="43"/>
      <c r="N880" s="41"/>
      <c r="O880" s="41"/>
    </row>
    <row r="881" spans="3:15" x14ac:dyDescent="0.25">
      <c r="C881" s="43"/>
      <c r="D881" s="41"/>
      <c r="E881" s="41"/>
      <c r="M881" s="43"/>
      <c r="N881" s="41"/>
      <c r="O881" s="41"/>
    </row>
    <row r="882" spans="3:15" x14ac:dyDescent="0.25">
      <c r="C882" s="43"/>
      <c r="D882" s="41"/>
      <c r="E882" s="41"/>
      <c r="M882" s="43"/>
      <c r="N882" s="41"/>
      <c r="O882" s="41"/>
    </row>
    <row r="883" spans="3:15" x14ac:dyDescent="0.25">
      <c r="C883" s="43"/>
      <c r="D883" s="41"/>
      <c r="E883" s="41"/>
      <c r="M883" s="43"/>
      <c r="N883" s="41"/>
      <c r="O883" s="41"/>
    </row>
    <row r="884" spans="3:15" x14ac:dyDescent="0.25">
      <c r="C884" s="43"/>
      <c r="D884" s="41"/>
      <c r="E884" s="41"/>
      <c r="M884" s="43"/>
      <c r="N884" s="41"/>
      <c r="O884" s="41"/>
    </row>
    <row r="885" spans="3:15" x14ac:dyDescent="0.25">
      <c r="C885" s="43"/>
      <c r="D885" s="41"/>
      <c r="E885" s="41"/>
      <c r="M885" s="43"/>
      <c r="N885" s="41"/>
      <c r="O885" s="41"/>
    </row>
    <row r="886" spans="3:15" x14ac:dyDescent="0.25">
      <c r="C886" s="43"/>
      <c r="D886" s="41"/>
      <c r="E886" s="41"/>
      <c r="M886" s="43"/>
      <c r="N886" s="41"/>
      <c r="O886" s="41"/>
    </row>
    <row r="887" spans="3:15" x14ac:dyDescent="0.25">
      <c r="C887" s="43"/>
      <c r="D887" s="41"/>
      <c r="E887" s="41"/>
      <c r="M887" s="43"/>
      <c r="N887" s="41"/>
      <c r="O887" s="41"/>
    </row>
    <row r="888" spans="3:15" x14ac:dyDescent="0.25">
      <c r="C888" s="43"/>
      <c r="D888" s="41"/>
      <c r="E888" s="41"/>
      <c r="M888" s="43"/>
      <c r="N888" s="41"/>
      <c r="O888" s="41"/>
    </row>
    <row r="889" spans="3:15" x14ac:dyDescent="0.25">
      <c r="C889" s="43"/>
      <c r="D889" s="41"/>
      <c r="E889" s="41"/>
      <c r="M889" s="43"/>
      <c r="N889" s="41"/>
      <c r="O889" s="41"/>
    </row>
    <row r="890" spans="3:15" x14ac:dyDescent="0.25">
      <c r="C890" s="43"/>
      <c r="D890" s="41"/>
      <c r="E890" s="41"/>
      <c r="M890" s="43"/>
      <c r="N890" s="41"/>
      <c r="O890" s="41"/>
    </row>
    <row r="891" spans="3:15" x14ac:dyDescent="0.25">
      <c r="C891" s="43"/>
      <c r="D891" s="41"/>
      <c r="E891" s="41"/>
      <c r="M891" s="43"/>
      <c r="N891" s="41"/>
      <c r="O891" s="41"/>
    </row>
    <row r="892" spans="3:15" x14ac:dyDescent="0.25">
      <c r="C892" s="43"/>
      <c r="D892" s="41"/>
      <c r="E892" s="41"/>
      <c r="M892" s="43"/>
      <c r="N892" s="41"/>
      <c r="O892" s="41"/>
    </row>
    <row r="893" spans="3:15" x14ac:dyDescent="0.25">
      <c r="C893" s="43"/>
      <c r="D893" s="41"/>
      <c r="E893" s="41"/>
      <c r="M893" s="43"/>
      <c r="N893" s="41"/>
      <c r="O893" s="41"/>
    </row>
    <row r="894" spans="3:15" x14ac:dyDescent="0.25">
      <c r="C894" s="43"/>
      <c r="D894" s="41"/>
      <c r="E894" s="41"/>
      <c r="M894" s="43"/>
      <c r="N894" s="41"/>
      <c r="O894" s="41"/>
    </row>
    <row r="895" spans="3:15" x14ac:dyDescent="0.25">
      <c r="C895" s="43"/>
      <c r="D895" s="41"/>
      <c r="E895" s="41"/>
      <c r="M895" s="43"/>
      <c r="N895" s="41"/>
      <c r="O895" s="41"/>
    </row>
    <row r="896" spans="3:15" x14ac:dyDescent="0.25">
      <c r="C896" s="43"/>
      <c r="D896" s="41"/>
      <c r="E896" s="41"/>
      <c r="M896" s="43"/>
      <c r="N896" s="41"/>
      <c r="O896" s="41"/>
    </row>
    <row r="897" spans="3:15" x14ac:dyDescent="0.25">
      <c r="C897" s="43"/>
      <c r="D897" s="41"/>
      <c r="E897" s="41"/>
      <c r="M897" s="43"/>
      <c r="N897" s="41"/>
      <c r="O897" s="41"/>
    </row>
    <row r="898" spans="3:15" x14ac:dyDescent="0.25">
      <c r="C898" s="43"/>
      <c r="D898" s="41"/>
      <c r="E898" s="41"/>
      <c r="M898" s="43"/>
      <c r="N898" s="41"/>
      <c r="O898" s="41"/>
    </row>
    <row r="899" spans="3:15" x14ac:dyDescent="0.25">
      <c r="C899" s="43"/>
      <c r="D899" s="41"/>
      <c r="E899" s="41"/>
      <c r="M899" s="43"/>
      <c r="N899" s="41"/>
      <c r="O899" s="41"/>
    </row>
    <row r="900" spans="3:15" x14ac:dyDescent="0.25">
      <c r="C900" s="43"/>
      <c r="D900" s="41"/>
      <c r="E900" s="41"/>
      <c r="M900" s="43"/>
      <c r="N900" s="41"/>
      <c r="O900" s="41"/>
    </row>
    <row r="901" spans="3:15" x14ac:dyDescent="0.25">
      <c r="C901" s="43"/>
      <c r="D901" s="41"/>
      <c r="E901" s="41"/>
      <c r="M901" s="43"/>
      <c r="N901" s="41"/>
      <c r="O901" s="41"/>
    </row>
    <row r="902" spans="3:15" x14ac:dyDescent="0.25">
      <c r="C902" s="43"/>
      <c r="D902" s="41"/>
      <c r="E902" s="41"/>
      <c r="M902" s="43"/>
      <c r="N902" s="41"/>
      <c r="O902" s="41"/>
    </row>
    <row r="903" spans="3:15" x14ac:dyDescent="0.25">
      <c r="C903" s="43"/>
      <c r="D903" s="41"/>
      <c r="E903" s="41"/>
      <c r="M903" s="43"/>
      <c r="N903" s="41"/>
      <c r="O903" s="41"/>
    </row>
    <row r="904" spans="3:15" x14ac:dyDescent="0.25">
      <c r="C904" s="43"/>
      <c r="D904" s="41"/>
      <c r="E904" s="41"/>
      <c r="M904" s="43"/>
      <c r="N904" s="41"/>
      <c r="O904" s="41"/>
    </row>
    <row r="905" spans="3:15" x14ac:dyDescent="0.25">
      <c r="C905" s="43"/>
      <c r="D905" s="41"/>
      <c r="E905" s="41"/>
      <c r="M905" s="43"/>
      <c r="N905" s="41"/>
      <c r="O905" s="41"/>
    </row>
    <row r="906" spans="3:15" x14ac:dyDescent="0.25">
      <c r="C906" s="43"/>
      <c r="D906" s="41"/>
      <c r="E906" s="41"/>
      <c r="M906" s="43"/>
      <c r="N906" s="41"/>
      <c r="O906" s="41"/>
    </row>
    <row r="907" spans="3:15" x14ac:dyDescent="0.25">
      <c r="C907" s="43"/>
      <c r="D907" s="41"/>
      <c r="E907" s="41"/>
      <c r="M907" s="43"/>
      <c r="N907" s="41"/>
      <c r="O907" s="41"/>
    </row>
    <row r="908" spans="3:15" x14ac:dyDescent="0.25">
      <c r="C908" s="43"/>
      <c r="D908" s="41"/>
      <c r="E908" s="41"/>
      <c r="M908" s="43"/>
      <c r="N908" s="41"/>
      <c r="O908" s="41"/>
    </row>
    <row r="909" spans="3:15" x14ac:dyDescent="0.25">
      <c r="C909" s="43"/>
      <c r="D909" s="41"/>
      <c r="E909" s="41"/>
      <c r="M909" s="43"/>
      <c r="N909" s="41"/>
      <c r="O909" s="41"/>
    </row>
    <row r="910" spans="3:15" x14ac:dyDescent="0.25">
      <c r="C910" s="43"/>
      <c r="D910" s="41"/>
      <c r="E910" s="41"/>
      <c r="M910" s="43"/>
      <c r="N910" s="41"/>
      <c r="O910" s="41"/>
    </row>
    <row r="911" spans="3:15" x14ac:dyDescent="0.25">
      <c r="C911" s="43"/>
      <c r="D911" s="41"/>
      <c r="E911" s="41"/>
      <c r="M911" s="43"/>
      <c r="N911" s="41"/>
      <c r="O911" s="41"/>
    </row>
    <row r="912" spans="3:15" x14ac:dyDescent="0.25">
      <c r="C912" s="43"/>
      <c r="D912" s="41"/>
      <c r="E912" s="41"/>
      <c r="M912" s="43"/>
      <c r="N912" s="41"/>
      <c r="O912" s="41"/>
    </row>
    <row r="913" spans="3:15" x14ac:dyDescent="0.25">
      <c r="C913" s="43"/>
      <c r="D913" s="41"/>
      <c r="E913" s="41"/>
      <c r="M913" s="43"/>
      <c r="N913" s="41"/>
      <c r="O913" s="41"/>
    </row>
    <row r="914" spans="3:15" x14ac:dyDescent="0.25">
      <c r="C914" s="43"/>
      <c r="D914" s="41"/>
      <c r="E914" s="41"/>
      <c r="M914" s="43"/>
      <c r="N914" s="41"/>
      <c r="O914" s="41"/>
    </row>
    <row r="915" spans="3:15" x14ac:dyDescent="0.25">
      <c r="C915" s="43"/>
      <c r="D915" s="41"/>
      <c r="E915" s="41"/>
      <c r="M915" s="43"/>
      <c r="N915" s="41"/>
      <c r="O915" s="41"/>
    </row>
    <row r="916" spans="3:15" x14ac:dyDescent="0.25">
      <c r="C916" s="43"/>
      <c r="D916" s="41"/>
      <c r="E916" s="41"/>
      <c r="M916" s="43"/>
      <c r="N916" s="41"/>
      <c r="O916" s="41"/>
    </row>
    <row r="917" spans="3:15" x14ac:dyDescent="0.25">
      <c r="C917" s="43"/>
      <c r="D917" s="41"/>
      <c r="E917" s="41"/>
      <c r="M917" s="43"/>
      <c r="N917" s="41"/>
      <c r="O917" s="41"/>
    </row>
    <row r="918" spans="3:15" x14ac:dyDescent="0.25">
      <c r="C918" s="43"/>
      <c r="D918" s="41"/>
      <c r="E918" s="41"/>
      <c r="M918" s="43"/>
      <c r="N918" s="41"/>
      <c r="O918" s="41"/>
    </row>
    <row r="919" spans="3:15" x14ac:dyDescent="0.25">
      <c r="C919" s="43"/>
      <c r="D919" s="41"/>
      <c r="E919" s="41"/>
      <c r="M919" s="43"/>
      <c r="N919" s="41"/>
      <c r="O919" s="41"/>
    </row>
    <row r="920" spans="3:15" x14ac:dyDescent="0.25">
      <c r="C920" s="43"/>
      <c r="D920" s="41"/>
      <c r="E920" s="41"/>
      <c r="M920" s="43"/>
      <c r="N920" s="41"/>
      <c r="O920" s="41"/>
    </row>
    <row r="921" spans="3:15" x14ac:dyDescent="0.25">
      <c r="C921" s="43"/>
      <c r="D921" s="41"/>
      <c r="E921" s="41"/>
      <c r="M921" s="43"/>
      <c r="N921" s="41"/>
      <c r="O921" s="41"/>
    </row>
    <row r="922" spans="3:15" x14ac:dyDescent="0.25">
      <c r="C922" s="43"/>
      <c r="D922" s="41"/>
      <c r="E922" s="41"/>
      <c r="M922" s="43"/>
      <c r="N922" s="41"/>
      <c r="O922" s="41"/>
    </row>
    <row r="923" spans="3:15" x14ac:dyDescent="0.25">
      <c r="C923" s="43"/>
      <c r="D923" s="41"/>
      <c r="E923" s="41"/>
      <c r="M923" s="43"/>
      <c r="N923" s="41"/>
      <c r="O923" s="41"/>
    </row>
    <row r="924" spans="3:15" x14ac:dyDescent="0.25">
      <c r="C924" s="43"/>
      <c r="D924" s="41"/>
      <c r="E924" s="41"/>
      <c r="M924" s="43"/>
      <c r="N924" s="41"/>
      <c r="O924" s="41"/>
    </row>
    <row r="925" spans="3:15" x14ac:dyDescent="0.25">
      <c r="C925" s="43"/>
      <c r="D925" s="41"/>
      <c r="E925" s="41"/>
      <c r="M925" s="43"/>
      <c r="N925" s="41"/>
      <c r="O925" s="41"/>
    </row>
    <row r="926" spans="3:15" x14ac:dyDescent="0.25">
      <c r="C926" s="43"/>
      <c r="D926" s="41"/>
      <c r="E926" s="41"/>
      <c r="M926" s="43"/>
      <c r="N926" s="41"/>
      <c r="O926" s="41"/>
    </row>
    <row r="927" spans="3:15" x14ac:dyDescent="0.25">
      <c r="C927" s="43"/>
      <c r="D927" s="41"/>
      <c r="E927" s="41"/>
      <c r="M927" s="43"/>
      <c r="N927" s="41"/>
      <c r="O927" s="41"/>
    </row>
    <row r="928" spans="3:15" x14ac:dyDescent="0.25">
      <c r="C928" s="43"/>
      <c r="D928" s="41"/>
      <c r="E928" s="41"/>
      <c r="M928" s="43"/>
      <c r="N928" s="41"/>
      <c r="O928" s="41"/>
    </row>
    <row r="929" spans="3:15" x14ac:dyDescent="0.25">
      <c r="C929" s="43"/>
      <c r="D929" s="41"/>
      <c r="E929" s="41"/>
      <c r="M929" s="43"/>
      <c r="N929" s="41"/>
      <c r="O929" s="41"/>
    </row>
    <row r="930" spans="3:15" x14ac:dyDescent="0.25">
      <c r="C930" s="43"/>
      <c r="D930" s="41"/>
      <c r="E930" s="41"/>
      <c r="M930" s="43"/>
      <c r="N930" s="41"/>
      <c r="O930" s="41"/>
    </row>
    <row r="931" spans="3:15" x14ac:dyDescent="0.25">
      <c r="C931" s="43"/>
      <c r="D931" s="41"/>
      <c r="E931" s="41"/>
      <c r="M931" s="43"/>
      <c r="N931" s="41"/>
      <c r="O931" s="41"/>
    </row>
    <row r="932" spans="3:15" x14ac:dyDescent="0.25">
      <c r="C932" s="43"/>
      <c r="D932" s="41"/>
      <c r="E932" s="41"/>
      <c r="M932" s="43"/>
      <c r="N932" s="41"/>
      <c r="O932" s="41"/>
    </row>
    <row r="933" spans="3:15" x14ac:dyDescent="0.25">
      <c r="C933" s="43"/>
      <c r="D933" s="41"/>
      <c r="E933" s="41"/>
      <c r="M933" s="43"/>
      <c r="N933" s="41"/>
      <c r="O933" s="41"/>
    </row>
    <row r="934" spans="3:15" x14ac:dyDescent="0.25">
      <c r="C934" s="43"/>
      <c r="D934" s="41"/>
      <c r="E934" s="41"/>
      <c r="M934" s="43"/>
      <c r="N934" s="41"/>
      <c r="O934" s="41"/>
    </row>
    <row r="935" spans="3:15" x14ac:dyDescent="0.25">
      <c r="C935" s="43"/>
      <c r="D935" s="41"/>
      <c r="E935" s="41"/>
      <c r="M935" s="43"/>
      <c r="N935" s="41"/>
      <c r="O935" s="41"/>
    </row>
    <row r="936" spans="3:15" x14ac:dyDescent="0.25">
      <c r="C936" s="43"/>
      <c r="D936" s="41"/>
      <c r="E936" s="41"/>
      <c r="M936" s="43"/>
      <c r="N936" s="41"/>
      <c r="O936" s="41"/>
    </row>
    <row r="937" spans="3:15" x14ac:dyDescent="0.25">
      <c r="C937" s="43"/>
      <c r="D937" s="41"/>
      <c r="E937" s="41"/>
      <c r="M937" s="43"/>
      <c r="N937" s="41"/>
      <c r="O937" s="41"/>
    </row>
    <row r="938" spans="3:15" x14ac:dyDescent="0.25">
      <c r="C938" s="43"/>
      <c r="D938" s="41"/>
      <c r="E938" s="41"/>
      <c r="M938" s="43"/>
      <c r="N938" s="41"/>
      <c r="O938" s="41"/>
    </row>
    <row r="939" spans="3:15" x14ac:dyDescent="0.25">
      <c r="C939" s="43"/>
      <c r="D939" s="41"/>
      <c r="E939" s="41"/>
      <c r="M939" s="43"/>
      <c r="N939" s="41"/>
      <c r="O939" s="41"/>
    </row>
    <row r="940" spans="3:15" x14ac:dyDescent="0.25">
      <c r="C940" s="43"/>
      <c r="D940" s="41"/>
      <c r="E940" s="41"/>
      <c r="M940" s="43"/>
      <c r="N940" s="41"/>
      <c r="O940" s="41"/>
    </row>
    <row r="941" spans="3:15" x14ac:dyDescent="0.25">
      <c r="C941" s="43"/>
      <c r="D941" s="41"/>
      <c r="E941" s="41"/>
      <c r="M941" s="43"/>
      <c r="N941" s="41"/>
      <c r="O941" s="41"/>
    </row>
    <row r="942" spans="3:15" x14ac:dyDescent="0.25">
      <c r="C942" s="43"/>
      <c r="D942" s="41"/>
      <c r="E942" s="41"/>
      <c r="M942" s="43"/>
      <c r="N942" s="41"/>
      <c r="O942" s="41"/>
    </row>
    <row r="943" spans="3:15" x14ac:dyDescent="0.25">
      <c r="C943" s="43"/>
      <c r="D943" s="41"/>
      <c r="E943" s="41"/>
      <c r="M943" s="43"/>
      <c r="N943" s="41"/>
      <c r="O943" s="41"/>
    </row>
    <row r="944" spans="3:15" x14ac:dyDescent="0.25">
      <c r="C944" s="43"/>
      <c r="D944" s="41"/>
      <c r="E944" s="41"/>
      <c r="M944" s="43"/>
      <c r="N944" s="41"/>
      <c r="O944" s="41"/>
    </row>
    <row r="945" spans="3:15" x14ac:dyDescent="0.25">
      <c r="C945" s="43"/>
      <c r="D945" s="41"/>
      <c r="E945" s="41"/>
      <c r="M945" s="43"/>
      <c r="N945" s="41"/>
      <c r="O945" s="41"/>
    </row>
    <row r="946" spans="3:15" x14ac:dyDescent="0.25">
      <c r="C946" s="43"/>
      <c r="D946" s="41"/>
      <c r="E946" s="41"/>
      <c r="M946" s="43"/>
      <c r="N946" s="41"/>
      <c r="O946" s="41"/>
    </row>
    <row r="947" spans="3:15" x14ac:dyDescent="0.25">
      <c r="C947" s="43"/>
      <c r="D947" s="41"/>
      <c r="E947" s="41"/>
      <c r="M947" s="43"/>
      <c r="N947" s="41"/>
      <c r="O947" s="41"/>
    </row>
    <row r="948" spans="3:15" x14ac:dyDescent="0.25">
      <c r="C948" s="43"/>
      <c r="D948" s="41"/>
      <c r="E948" s="41"/>
      <c r="M948" s="43"/>
      <c r="N948" s="41"/>
      <c r="O948" s="41"/>
    </row>
    <row r="949" spans="3:15" x14ac:dyDescent="0.25">
      <c r="C949" s="43"/>
      <c r="D949" s="41"/>
      <c r="E949" s="41"/>
      <c r="M949" s="43"/>
      <c r="N949" s="41"/>
      <c r="O949" s="41"/>
    </row>
    <row r="950" spans="3:15" x14ac:dyDescent="0.25">
      <c r="C950" s="43"/>
      <c r="D950" s="41"/>
      <c r="E950" s="41"/>
      <c r="M950" s="43"/>
      <c r="N950" s="41"/>
      <c r="O950" s="41"/>
    </row>
    <row r="951" spans="3:15" x14ac:dyDescent="0.25">
      <c r="C951" s="43"/>
      <c r="D951" s="41"/>
      <c r="E951" s="41"/>
      <c r="M951" s="43"/>
      <c r="N951" s="41"/>
      <c r="O951" s="41"/>
    </row>
    <row r="952" spans="3:15" x14ac:dyDescent="0.25">
      <c r="C952" s="43"/>
      <c r="D952" s="41"/>
      <c r="E952" s="41"/>
      <c r="M952" s="43"/>
      <c r="N952" s="41"/>
      <c r="O952" s="41"/>
    </row>
    <row r="953" spans="3:15" x14ac:dyDescent="0.25">
      <c r="C953" s="43"/>
      <c r="D953" s="41"/>
      <c r="E953" s="41"/>
      <c r="M953" s="43"/>
      <c r="N953" s="41"/>
      <c r="O953" s="41"/>
    </row>
    <row r="954" spans="3:15" x14ac:dyDescent="0.25">
      <c r="C954" s="43"/>
      <c r="D954" s="41"/>
      <c r="E954" s="41"/>
      <c r="M954" s="43"/>
      <c r="N954" s="41"/>
      <c r="O954" s="41"/>
    </row>
    <row r="955" spans="3:15" x14ac:dyDescent="0.25">
      <c r="C955" s="43"/>
      <c r="D955" s="41"/>
      <c r="E955" s="41"/>
      <c r="M955" s="43"/>
      <c r="N955" s="41"/>
      <c r="O955" s="41"/>
    </row>
    <row r="956" spans="3:15" x14ac:dyDescent="0.25">
      <c r="C956" s="43"/>
      <c r="D956" s="41"/>
      <c r="E956" s="41"/>
      <c r="M956" s="43"/>
      <c r="N956" s="41"/>
      <c r="O956" s="41"/>
    </row>
    <row r="957" spans="3:15" x14ac:dyDescent="0.25">
      <c r="C957" s="43"/>
      <c r="D957" s="41"/>
      <c r="E957" s="41"/>
      <c r="M957" s="43"/>
      <c r="N957" s="41"/>
      <c r="O957" s="41"/>
    </row>
    <row r="958" spans="3:15" x14ac:dyDescent="0.25">
      <c r="C958" s="43"/>
      <c r="D958" s="41"/>
      <c r="E958" s="41"/>
      <c r="M958" s="43"/>
      <c r="N958" s="41"/>
      <c r="O958" s="41"/>
    </row>
    <row r="959" spans="3:15" x14ac:dyDescent="0.25">
      <c r="C959" s="43"/>
      <c r="D959" s="41"/>
      <c r="E959" s="41"/>
      <c r="M959" s="43"/>
      <c r="N959" s="41"/>
      <c r="O959" s="41"/>
    </row>
    <row r="960" spans="3:15" x14ac:dyDescent="0.25">
      <c r="C960" s="43"/>
      <c r="D960" s="41"/>
      <c r="E960" s="41"/>
      <c r="M960" s="43"/>
      <c r="N960" s="41"/>
      <c r="O960" s="41"/>
    </row>
    <row r="961" spans="3:15" x14ac:dyDescent="0.25">
      <c r="C961" s="43"/>
      <c r="D961" s="41"/>
      <c r="E961" s="41"/>
      <c r="M961" s="43"/>
      <c r="N961" s="41"/>
      <c r="O961" s="41"/>
    </row>
    <row r="962" spans="3:15" x14ac:dyDescent="0.25">
      <c r="C962" s="43"/>
      <c r="D962" s="41"/>
      <c r="E962" s="41"/>
      <c r="M962" s="43"/>
      <c r="N962" s="41"/>
      <c r="O962" s="41"/>
    </row>
    <row r="963" spans="3:15" x14ac:dyDescent="0.25">
      <c r="C963" s="43"/>
      <c r="D963" s="41"/>
      <c r="E963" s="41"/>
      <c r="M963" s="43"/>
      <c r="N963" s="41"/>
      <c r="O963" s="41"/>
    </row>
    <row r="964" spans="3:15" x14ac:dyDescent="0.25">
      <c r="C964" s="43"/>
      <c r="D964" s="41"/>
      <c r="E964" s="41"/>
      <c r="M964" s="43"/>
      <c r="N964" s="41"/>
      <c r="O964" s="41"/>
    </row>
    <row r="965" spans="3:15" x14ac:dyDescent="0.25">
      <c r="C965" s="43"/>
      <c r="D965" s="41"/>
      <c r="E965" s="41"/>
      <c r="M965" s="43"/>
      <c r="N965" s="41"/>
      <c r="O965" s="41"/>
    </row>
    <row r="966" spans="3:15" x14ac:dyDescent="0.25">
      <c r="C966" s="43"/>
      <c r="D966" s="41"/>
      <c r="E966" s="41"/>
      <c r="M966" s="43"/>
      <c r="N966" s="41"/>
      <c r="O966" s="41"/>
    </row>
    <row r="967" spans="3:15" x14ac:dyDescent="0.25">
      <c r="C967" s="43"/>
      <c r="D967" s="41"/>
      <c r="E967" s="41"/>
      <c r="M967" s="43"/>
      <c r="N967" s="41"/>
      <c r="O967" s="41"/>
    </row>
    <row r="968" spans="3:15" x14ac:dyDescent="0.25">
      <c r="C968" s="43"/>
      <c r="D968" s="41"/>
      <c r="E968" s="41"/>
      <c r="M968" s="43"/>
      <c r="N968" s="41"/>
      <c r="O968" s="41"/>
    </row>
    <row r="969" spans="3:15" x14ac:dyDescent="0.25">
      <c r="C969" s="43"/>
      <c r="D969" s="41"/>
      <c r="E969" s="41"/>
      <c r="M969" s="43"/>
      <c r="N969" s="41"/>
      <c r="O969" s="41"/>
    </row>
    <row r="970" spans="3:15" x14ac:dyDescent="0.25">
      <c r="C970" s="43"/>
      <c r="D970" s="41"/>
      <c r="E970" s="41"/>
      <c r="M970" s="43"/>
      <c r="N970" s="41"/>
      <c r="O970" s="41"/>
    </row>
    <row r="971" spans="3:15" x14ac:dyDescent="0.25">
      <c r="C971" s="43"/>
      <c r="D971" s="41"/>
      <c r="E971" s="41"/>
      <c r="M971" s="43"/>
      <c r="N971" s="41"/>
      <c r="O971" s="41"/>
    </row>
    <row r="972" spans="3:15" x14ac:dyDescent="0.25">
      <c r="C972" s="43"/>
      <c r="D972" s="41"/>
      <c r="E972" s="41"/>
      <c r="M972" s="43"/>
      <c r="N972" s="41"/>
      <c r="O972" s="41"/>
    </row>
    <row r="973" spans="3:15" x14ac:dyDescent="0.25">
      <c r="C973" s="43"/>
      <c r="D973" s="41"/>
      <c r="E973" s="41"/>
      <c r="M973" s="43"/>
      <c r="N973" s="41"/>
      <c r="O973" s="41"/>
    </row>
    <row r="974" spans="3:15" x14ac:dyDescent="0.25">
      <c r="C974" s="43"/>
      <c r="D974" s="41"/>
      <c r="E974" s="41"/>
      <c r="M974" s="43"/>
      <c r="N974" s="41"/>
      <c r="O974" s="41"/>
    </row>
    <row r="975" spans="3:15" x14ac:dyDescent="0.25">
      <c r="C975" s="43"/>
      <c r="D975" s="41"/>
      <c r="E975" s="41"/>
      <c r="M975" s="43"/>
      <c r="N975" s="41"/>
      <c r="O975" s="41"/>
    </row>
    <row r="976" spans="3:15" x14ac:dyDescent="0.25">
      <c r="C976" s="43"/>
      <c r="D976" s="41"/>
      <c r="E976" s="41"/>
      <c r="M976" s="43"/>
      <c r="N976" s="41"/>
      <c r="O976" s="41"/>
    </row>
    <row r="977" spans="3:15" x14ac:dyDescent="0.25">
      <c r="C977" s="43"/>
      <c r="D977" s="41"/>
      <c r="E977" s="41"/>
      <c r="M977" s="43"/>
      <c r="N977" s="41"/>
      <c r="O977" s="41"/>
    </row>
    <row r="978" spans="3:15" x14ac:dyDescent="0.25">
      <c r="C978" s="43"/>
      <c r="D978" s="41"/>
      <c r="E978" s="41"/>
      <c r="M978" s="43"/>
      <c r="N978" s="41"/>
      <c r="O978" s="41"/>
    </row>
    <row r="979" spans="3:15" x14ac:dyDescent="0.25">
      <c r="C979" s="43"/>
      <c r="D979" s="41"/>
      <c r="E979" s="41"/>
      <c r="M979" s="43"/>
      <c r="N979" s="41"/>
      <c r="O979" s="41"/>
    </row>
    <row r="980" spans="3:15" x14ac:dyDescent="0.25">
      <c r="C980" s="43"/>
      <c r="D980" s="41"/>
      <c r="E980" s="41"/>
      <c r="M980" s="43"/>
      <c r="N980" s="41"/>
      <c r="O980" s="41"/>
    </row>
    <row r="981" spans="3:15" x14ac:dyDescent="0.25">
      <c r="C981" s="43"/>
      <c r="D981" s="41"/>
      <c r="E981" s="41"/>
      <c r="M981" s="43"/>
      <c r="N981" s="41"/>
      <c r="O981" s="41"/>
    </row>
    <row r="982" spans="3:15" x14ac:dyDescent="0.25">
      <c r="C982" s="43"/>
      <c r="D982" s="41"/>
      <c r="E982" s="41"/>
      <c r="M982" s="43"/>
      <c r="N982" s="41"/>
      <c r="O982" s="41"/>
    </row>
    <row r="983" spans="3:15" x14ac:dyDescent="0.25">
      <c r="C983" s="43"/>
      <c r="D983" s="41"/>
      <c r="E983" s="41"/>
      <c r="M983" s="43"/>
      <c r="N983" s="41"/>
      <c r="O983" s="41"/>
    </row>
    <row r="984" spans="3:15" x14ac:dyDescent="0.25">
      <c r="C984" s="43"/>
      <c r="D984" s="41"/>
      <c r="E984" s="41"/>
      <c r="M984" s="43"/>
      <c r="N984" s="41"/>
      <c r="O984" s="41"/>
    </row>
    <row r="985" spans="3:15" x14ac:dyDescent="0.25">
      <c r="C985" s="43"/>
      <c r="D985" s="41"/>
      <c r="E985" s="41"/>
      <c r="M985" s="43"/>
      <c r="N985" s="41"/>
      <c r="O985" s="41"/>
    </row>
    <row r="986" spans="3:15" x14ac:dyDescent="0.25">
      <c r="C986" s="43"/>
      <c r="D986" s="41"/>
      <c r="E986" s="41"/>
      <c r="M986" s="43"/>
      <c r="N986" s="41"/>
      <c r="O986" s="41"/>
    </row>
    <row r="987" spans="3:15" x14ac:dyDescent="0.25">
      <c r="C987" s="43"/>
      <c r="D987" s="41"/>
      <c r="E987" s="41"/>
      <c r="M987" s="43"/>
      <c r="N987" s="41"/>
      <c r="O987" s="41"/>
    </row>
    <row r="988" spans="3:15" x14ac:dyDescent="0.25">
      <c r="C988" s="43"/>
      <c r="D988" s="41"/>
      <c r="E988" s="41"/>
      <c r="M988" s="43"/>
      <c r="N988" s="41"/>
      <c r="O988" s="41"/>
    </row>
    <row r="989" spans="3:15" x14ac:dyDescent="0.25">
      <c r="C989" s="43"/>
      <c r="D989" s="41"/>
      <c r="E989" s="41"/>
      <c r="M989" s="43"/>
      <c r="N989" s="41"/>
      <c r="O989" s="41"/>
    </row>
    <row r="990" spans="3:15" x14ac:dyDescent="0.25">
      <c r="C990" s="43"/>
      <c r="D990" s="41"/>
      <c r="E990" s="41"/>
      <c r="M990" s="43"/>
      <c r="N990" s="41"/>
      <c r="O990" s="41"/>
    </row>
    <row r="991" spans="3:15" x14ac:dyDescent="0.25">
      <c r="C991" s="43"/>
      <c r="D991" s="41"/>
      <c r="E991" s="41"/>
      <c r="M991" s="43"/>
      <c r="N991" s="41"/>
      <c r="O991" s="41"/>
    </row>
    <row r="992" spans="3:15" x14ac:dyDescent="0.25">
      <c r="C992" s="43"/>
      <c r="D992" s="41"/>
      <c r="E992" s="41"/>
      <c r="M992" s="43"/>
      <c r="N992" s="41"/>
      <c r="O992" s="41"/>
    </row>
    <row r="993" spans="3:15" x14ac:dyDescent="0.25">
      <c r="C993" s="43"/>
      <c r="D993" s="41"/>
      <c r="E993" s="41"/>
      <c r="M993" s="43"/>
      <c r="N993" s="41"/>
      <c r="O993" s="41"/>
    </row>
    <row r="994" spans="3:15" x14ac:dyDescent="0.25">
      <c r="C994" s="43"/>
      <c r="D994" s="41"/>
      <c r="E994" s="41"/>
      <c r="M994" s="43"/>
      <c r="N994" s="41"/>
      <c r="O994" s="41"/>
    </row>
    <row r="995" spans="3:15" x14ac:dyDescent="0.25">
      <c r="C995" s="43"/>
      <c r="D995" s="41"/>
      <c r="E995" s="41"/>
      <c r="M995" s="43"/>
      <c r="N995" s="41"/>
      <c r="O995" s="41"/>
    </row>
    <row r="996" spans="3:15" x14ac:dyDescent="0.25">
      <c r="C996" s="43"/>
      <c r="D996" s="41"/>
      <c r="E996" s="41"/>
      <c r="M996" s="43"/>
      <c r="N996" s="41"/>
      <c r="O996" s="41"/>
    </row>
    <row r="997" spans="3:15" x14ac:dyDescent="0.25">
      <c r="C997" s="43"/>
      <c r="D997" s="41"/>
      <c r="E997" s="41"/>
      <c r="M997" s="43"/>
      <c r="N997" s="41"/>
      <c r="O997" s="41"/>
    </row>
    <row r="998" spans="3:15" x14ac:dyDescent="0.25">
      <c r="C998" s="43"/>
      <c r="D998" s="41"/>
      <c r="E998" s="41"/>
      <c r="M998" s="43"/>
      <c r="N998" s="41"/>
      <c r="O998" s="41"/>
    </row>
    <row r="999" spans="3:15" x14ac:dyDescent="0.25">
      <c r="C999" s="43"/>
      <c r="D999" s="41"/>
      <c r="E999" s="41"/>
      <c r="M999" s="43"/>
      <c r="N999" s="41"/>
      <c r="O999" s="41"/>
    </row>
    <row r="1000" spans="3:15" x14ac:dyDescent="0.25">
      <c r="C1000" s="43"/>
      <c r="D1000" s="41"/>
      <c r="E1000" s="41"/>
      <c r="M1000" s="43"/>
      <c r="N1000" s="41"/>
      <c r="O1000" s="41"/>
    </row>
    <row r="1001" spans="3:15" x14ac:dyDescent="0.25">
      <c r="C1001" s="43"/>
      <c r="D1001" s="41"/>
      <c r="E1001" s="41"/>
      <c r="M1001" s="43"/>
      <c r="N1001" s="41"/>
      <c r="O1001" s="41"/>
    </row>
    <row r="1002" spans="3:15" x14ac:dyDescent="0.25">
      <c r="C1002" s="43"/>
      <c r="D1002" s="41"/>
      <c r="E1002" s="41"/>
      <c r="M1002" s="43"/>
      <c r="N1002" s="41"/>
      <c r="O1002" s="41"/>
    </row>
    <row r="1003" spans="3:15" x14ac:dyDescent="0.25">
      <c r="C1003" s="43"/>
      <c r="D1003" s="41"/>
      <c r="E1003" s="41"/>
      <c r="M1003" s="43"/>
      <c r="N1003" s="41"/>
      <c r="O1003" s="41"/>
    </row>
    <row r="1004" spans="3:15" x14ac:dyDescent="0.25">
      <c r="C1004" s="43"/>
      <c r="D1004" s="41"/>
      <c r="E1004" s="41"/>
      <c r="M1004" s="43"/>
      <c r="N1004" s="41"/>
      <c r="O1004" s="41"/>
    </row>
    <row r="1005" spans="3:15" x14ac:dyDescent="0.25">
      <c r="C1005" s="43"/>
      <c r="D1005" s="41"/>
      <c r="E1005" s="41"/>
      <c r="M1005" s="43"/>
      <c r="N1005" s="41"/>
      <c r="O1005" s="41"/>
    </row>
    <row r="1006" spans="3:15" x14ac:dyDescent="0.25">
      <c r="C1006" s="43"/>
      <c r="D1006" s="41"/>
      <c r="E1006" s="41"/>
      <c r="M1006" s="43"/>
      <c r="N1006" s="41"/>
      <c r="O1006" s="41"/>
    </row>
    <row r="1007" spans="3:15" x14ac:dyDescent="0.25">
      <c r="C1007" s="43"/>
      <c r="D1007" s="41"/>
      <c r="E1007" s="41"/>
      <c r="M1007" s="43"/>
      <c r="N1007" s="41"/>
      <c r="O1007" s="41"/>
    </row>
    <row r="1008" spans="3:15" x14ac:dyDescent="0.25">
      <c r="C1008" s="43"/>
      <c r="D1008" s="41"/>
      <c r="E1008" s="41"/>
      <c r="M1008" s="43"/>
      <c r="N1008" s="41"/>
      <c r="O1008" s="41"/>
    </row>
    <row r="1009" spans="3:15" x14ac:dyDescent="0.25">
      <c r="C1009" s="43"/>
      <c r="D1009" s="41"/>
      <c r="E1009" s="41"/>
      <c r="M1009" s="43"/>
      <c r="N1009" s="41"/>
      <c r="O1009" s="41"/>
    </row>
    <row r="1010" spans="3:15" x14ac:dyDescent="0.25">
      <c r="C1010" s="43"/>
      <c r="D1010" s="41"/>
      <c r="E1010" s="41"/>
      <c r="M1010" s="43"/>
      <c r="N1010" s="41"/>
      <c r="O1010" s="41"/>
    </row>
    <row r="1011" spans="3:15" x14ac:dyDescent="0.25">
      <c r="C1011" s="43"/>
      <c r="D1011" s="41"/>
      <c r="E1011" s="41"/>
      <c r="M1011" s="43"/>
      <c r="N1011" s="41"/>
      <c r="O1011" s="41"/>
    </row>
    <row r="1012" spans="3:15" x14ac:dyDescent="0.25">
      <c r="C1012" s="43"/>
      <c r="D1012" s="41"/>
      <c r="E1012" s="41"/>
      <c r="M1012" s="43"/>
      <c r="N1012" s="41"/>
      <c r="O1012" s="41"/>
    </row>
    <row r="1013" spans="3:15" x14ac:dyDescent="0.25">
      <c r="C1013" s="43"/>
      <c r="D1013" s="41"/>
      <c r="E1013" s="41"/>
      <c r="M1013" s="43"/>
      <c r="N1013" s="41"/>
      <c r="O1013" s="41"/>
    </row>
    <row r="1014" spans="3:15" x14ac:dyDescent="0.25">
      <c r="C1014" s="43"/>
      <c r="D1014" s="41"/>
      <c r="E1014" s="41"/>
      <c r="M1014" s="43"/>
      <c r="N1014" s="41"/>
      <c r="O1014" s="41"/>
    </row>
    <row r="1015" spans="3:15" x14ac:dyDescent="0.25">
      <c r="C1015" s="43"/>
      <c r="D1015" s="41"/>
      <c r="E1015" s="41"/>
      <c r="M1015" s="43"/>
      <c r="N1015" s="41"/>
      <c r="O1015" s="41"/>
    </row>
    <row r="1016" spans="3:15" x14ac:dyDescent="0.25">
      <c r="C1016" s="43"/>
      <c r="D1016" s="41"/>
      <c r="E1016" s="41"/>
      <c r="M1016" s="43"/>
      <c r="N1016" s="41"/>
      <c r="O1016" s="41"/>
    </row>
    <row r="1017" spans="3:15" x14ac:dyDescent="0.25">
      <c r="C1017" s="43"/>
      <c r="D1017" s="41"/>
      <c r="E1017" s="41"/>
      <c r="M1017" s="43"/>
      <c r="N1017" s="41"/>
      <c r="O1017" s="41"/>
    </row>
    <row r="1018" spans="3:15" x14ac:dyDescent="0.25">
      <c r="C1018" s="43"/>
      <c r="D1018" s="41"/>
      <c r="E1018" s="41"/>
      <c r="M1018" s="43"/>
      <c r="N1018" s="41"/>
      <c r="O1018" s="41"/>
    </row>
    <row r="1019" spans="3:15" x14ac:dyDescent="0.25">
      <c r="C1019" s="43"/>
      <c r="D1019" s="41"/>
      <c r="E1019" s="41"/>
      <c r="M1019" s="43"/>
      <c r="N1019" s="41"/>
      <c r="O1019" s="41"/>
    </row>
    <row r="1020" spans="3:15" x14ac:dyDescent="0.25">
      <c r="C1020" s="43"/>
      <c r="D1020" s="41"/>
      <c r="E1020" s="41"/>
      <c r="M1020" s="43"/>
      <c r="N1020" s="41"/>
      <c r="O1020" s="41"/>
    </row>
    <row r="1021" spans="3:15" x14ac:dyDescent="0.25">
      <c r="C1021" s="43"/>
      <c r="D1021" s="41"/>
      <c r="E1021" s="41"/>
      <c r="M1021" s="43"/>
      <c r="N1021" s="41"/>
      <c r="O1021" s="41"/>
    </row>
    <row r="1022" spans="3:15" x14ac:dyDescent="0.25">
      <c r="C1022" s="43"/>
      <c r="D1022" s="41"/>
      <c r="E1022" s="41"/>
      <c r="M1022" s="43"/>
      <c r="N1022" s="41"/>
      <c r="O1022" s="41"/>
    </row>
    <row r="1023" spans="3:15" x14ac:dyDescent="0.25">
      <c r="C1023" s="43"/>
      <c r="D1023" s="41"/>
      <c r="E1023" s="41"/>
      <c r="M1023" s="43"/>
      <c r="N1023" s="41"/>
      <c r="O1023" s="41"/>
    </row>
    <row r="1024" spans="3:15" x14ac:dyDescent="0.25">
      <c r="C1024" s="43"/>
      <c r="D1024" s="41"/>
      <c r="E1024" s="41"/>
      <c r="M1024" s="43"/>
      <c r="N1024" s="41"/>
      <c r="O1024" s="41"/>
    </row>
    <row r="1025" spans="3:15" x14ac:dyDescent="0.25">
      <c r="C1025" s="43"/>
      <c r="D1025" s="41"/>
      <c r="E1025" s="41"/>
      <c r="M1025" s="43"/>
      <c r="N1025" s="41"/>
      <c r="O1025" s="41"/>
    </row>
    <row r="1026" spans="3:15" x14ac:dyDescent="0.25">
      <c r="C1026" s="43"/>
      <c r="D1026" s="41"/>
      <c r="E1026" s="41"/>
      <c r="M1026" s="43"/>
      <c r="N1026" s="41"/>
      <c r="O1026" s="41"/>
    </row>
    <row r="1027" spans="3:15" x14ac:dyDescent="0.25">
      <c r="C1027" s="43"/>
      <c r="D1027" s="41"/>
      <c r="E1027" s="41"/>
      <c r="M1027" s="43"/>
      <c r="N1027" s="41"/>
      <c r="O1027" s="41"/>
    </row>
    <row r="1028" spans="3:15" x14ac:dyDescent="0.25">
      <c r="C1028" s="43"/>
      <c r="D1028" s="41"/>
      <c r="E1028" s="41"/>
      <c r="M1028" s="43"/>
      <c r="N1028" s="41"/>
      <c r="O1028" s="41"/>
    </row>
    <row r="1029" spans="3:15" x14ac:dyDescent="0.25">
      <c r="C1029" s="43"/>
      <c r="D1029" s="41"/>
      <c r="E1029" s="41"/>
      <c r="M1029" s="43"/>
      <c r="N1029" s="41"/>
      <c r="O1029" s="41"/>
    </row>
    <row r="1030" spans="3:15" x14ac:dyDescent="0.25">
      <c r="C1030" s="43"/>
      <c r="D1030" s="41"/>
      <c r="E1030" s="41"/>
      <c r="M1030" s="43"/>
      <c r="N1030" s="41"/>
      <c r="O1030" s="41"/>
    </row>
    <row r="1031" spans="3:15" x14ac:dyDescent="0.25">
      <c r="C1031" s="43"/>
      <c r="D1031" s="41"/>
      <c r="E1031" s="41"/>
      <c r="M1031" s="43"/>
      <c r="N1031" s="41"/>
      <c r="O1031" s="41"/>
    </row>
    <row r="1032" spans="3:15" x14ac:dyDescent="0.25">
      <c r="C1032" s="43"/>
      <c r="D1032" s="41"/>
      <c r="E1032" s="41"/>
      <c r="M1032" s="43"/>
      <c r="N1032" s="41"/>
      <c r="O1032" s="41"/>
    </row>
    <row r="1033" spans="3:15" x14ac:dyDescent="0.25">
      <c r="C1033" s="43"/>
      <c r="D1033" s="41"/>
      <c r="E1033" s="41"/>
      <c r="M1033" s="43"/>
      <c r="N1033" s="41"/>
      <c r="O1033" s="41"/>
    </row>
    <row r="1034" spans="3:15" x14ac:dyDescent="0.25">
      <c r="C1034" s="43"/>
      <c r="D1034" s="41"/>
      <c r="E1034" s="41"/>
      <c r="M1034" s="43"/>
      <c r="N1034" s="41"/>
      <c r="O1034" s="41"/>
    </row>
    <row r="1035" spans="3:15" x14ac:dyDescent="0.25">
      <c r="C1035" s="43"/>
      <c r="D1035" s="41"/>
      <c r="E1035" s="41"/>
      <c r="M1035" s="43"/>
      <c r="N1035" s="41"/>
      <c r="O1035" s="41"/>
    </row>
    <row r="1036" spans="3:15" x14ac:dyDescent="0.25">
      <c r="C1036" s="43"/>
      <c r="D1036" s="41"/>
      <c r="E1036" s="41"/>
      <c r="M1036" s="43"/>
      <c r="N1036" s="41"/>
      <c r="O1036" s="41"/>
    </row>
    <row r="1037" spans="3:15" x14ac:dyDescent="0.25">
      <c r="C1037" s="43"/>
      <c r="D1037" s="41"/>
      <c r="E1037" s="41"/>
      <c r="M1037" s="43"/>
      <c r="N1037" s="41"/>
      <c r="O1037" s="41"/>
    </row>
    <row r="1038" spans="3:15" x14ac:dyDescent="0.25">
      <c r="C1038" s="43"/>
      <c r="D1038" s="41"/>
      <c r="E1038" s="41"/>
      <c r="M1038" s="43"/>
      <c r="N1038" s="41"/>
      <c r="O1038" s="41"/>
    </row>
    <row r="1039" spans="3:15" x14ac:dyDescent="0.25">
      <c r="C1039" s="43"/>
      <c r="D1039" s="41"/>
      <c r="E1039" s="41"/>
      <c r="M1039" s="43"/>
      <c r="N1039" s="41"/>
      <c r="O1039" s="41"/>
    </row>
    <row r="1040" spans="3:15" x14ac:dyDescent="0.25">
      <c r="C1040" s="43"/>
      <c r="D1040" s="41"/>
      <c r="E1040" s="41"/>
      <c r="M1040" s="43"/>
      <c r="N1040" s="41"/>
      <c r="O1040" s="41"/>
    </row>
    <row r="1041" spans="3:15" x14ac:dyDescent="0.25">
      <c r="C1041" s="43"/>
      <c r="D1041" s="41"/>
      <c r="E1041" s="41"/>
      <c r="M1041" s="43"/>
      <c r="N1041" s="41"/>
      <c r="O1041" s="41"/>
    </row>
    <row r="1042" spans="3:15" x14ac:dyDescent="0.25">
      <c r="C1042" s="43"/>
      <c r="D1042" s="41"/>
      <c r="E1042" s="41"/>
      <c r="M1042" s="43"/>
      <c r="N1042" s="41"/>
      <c r="O1042" s="41"/>
    </row>
    <row r="1043" spans="3:15" x14ac:dyDescent="0.25">
      <c r="C1043" s="43"/>
      <c r="D1043" s="41"/>
      <c r="E1043" s="41"/>
      <c r="M1043" s="43"/>
      <c r="N1043" s="41"/>
      <c r="O1043" s="41"/>
    </row>
    <row r="1044" spans="3:15" x14ac:dyDescent="0.25">
      <c r="C1044" s="43"/>
      <c r="D1044" s="41"/>
      <c r="E1044" s="41"/>
      <c r="M1044" s="43"/>
      <c r="N1044" s="41"/>
      <c r="O1044" s="41"/>
    </row>
    <row r="1045" spans="3:15" x14ac:dyDescent="0.25">
      <c r="C1045" s="43"/>
      <c r="D1045" s="41"/>
      <c r="E1045" s="41"/>
      <c r="M1045" s="43"/>
      <c r="N1045" s="41"/>
      <c r="O1045" s="41"/>
    </row>
    <row r="1046" spans="3:15" x14ac:dyDescent="0.25">
      <c r="C1046" s="43"/>
      <c r="D1046" s="41"/>
      <c r="E1046" s="41"/>
      <c r="M1046" s="43"/>
      <c r="N1046" s="41"/>
      <c r="O1046" s="41"/>
    </row>
    <row r="1047" spans="3:15" x14ac:dyDescent="0.25">
      <c r="C1047" s="43"/>
      <c r="D1047" s="41"/>
      <c r="E1047" s="41"/>
      <c r="M1047" s="43"/>
      <c r="N1047" s="41"/>
      <c r="O1047" s="41"/>
    </row>
    <row r="1048" spans="3:15" x14ac:dyDescent="0.25">
      <c r="C1048" s="43"/>
      <c r="D1048" s="41"/>
      <c r="E1048" s="41"/>
      <c r="M1048" s="43"/>
      <c r="N1048" s="41"/>
      <c r="O1048" s="41"/>
    </row>
    <row r="1049" spans="3:15" x14ac:dyDescent="0.25">
      <c r="C1049" s="43"/>
      <c r="D1049" s="41"/>
      <c r="E1049" s="41"/>
      <c r="M1049" s="43"/>
      <c r="N1049" s="41"/>
      <c r="O1049" s="41"/>
    </row>
    <row r="1050" spans="3:15" x14ac:dyDescent="0.25">
      <c r="C1050" s="43"/>
      <c r="D1050" s="41"/>
      <c r="E1050" s="41"/>
      <c r="M1050" s="43"/>
      <c r="N1050" s="41"/>
      <c r="O1050" s="41"/>
    </row>
    <row r="1051" spans="3:15" x14ac:dyDescent="0.25">
      <c r="C1051" s="43"/>
      <c r="D1051" s="41"/>
      <c r="E1051" s="41"/>
      <c r="M1051" s="43"/>
      <c r="N1051" s="41"/>
      <c r="O1051" s="41"/>
    </row>
    <row r="1052" spans="3:15" x14ac:dyDescent="0.25">
      <c r="C1052" s="43"/>
      <c r="D1052" s="41"/>
      <c r="E1052" s="41"/>
      <c r="M1052" s="43"/>
      <c r="N1052" s="41"/>
      <c r="O1052" s="41"/>
    </row>
    <row r="1053" spans="3:15" x14ac:dyDescent="0.25">
      <c r="C1053" s="43"/>
      <c r="D1053" s="41"/>
      <c r="E1053" s="41"/>
      <c r="M1053" s="43"/>
      <c r="N1053" s="41"/>
      <c r="O1053" s="41"/>
    </row>
    <row r="1054" spans="3:15" x14ac:dyDescent="0.25">
      <c r="C1054" s="43"/>
      <c r="D1054" s="41"/>
      <c r="E1054" s="41"/>
      <c r="M1054" s="43"/>
      <c r="N1054" s="41"/>
      <c r="O1054" s="41"/>
    </row>
    <row r="1055" spans="3:15" x14ac:dyDescent="0.25">
      <c r="C1055" s="43"/>
      <c r="D1055" s="41"/>
      <c r="E1055" s="41"/>
      <c r="M1055" s="43"/>
      <c r="N1055" s="41"/>
      <c r="O1055" s="41"/>
    </row>
    <row r="1056" spans="3:15" x14ac:dyDescent="0.25">
      <c r="C1056" s="43"/>
      <c r="D1056" s="41"/>
      <c r="E1056" s="41"/>
      <c r="M1056" s="43"/>
      <c r="N1056" s="41"/>
      <c r="O1056" s="41"/>
    </row>
    <row r="1057" spans="3:15" x14ac:dyDescent="0.25">
      <c r="C1057" s="43"/>
      <c r="D1057" s="41"/>
      <c r="E1057" s="41"/>
      <c r="M1057" s="43"/>
      <c r="N1057" s="41"/>
      <c r="O1057" s="41"/>
    </row>
    <row r="1058" spans="3:15" x14ac:dyDescent="0.25">
      <c r="C1058" s="43"/>
      <c r="D1058" s="41"/>
      <c r="E1058" s="41"/>
      <c r="M1058" s="43"/>
      <c r="N1058" s="41"/>
      <c r="O1058" s="41"/>
    </row>
    <row r="1059" spans="3:15" x14ac:dyDescent="0.25">
      <c r="C1059" s="43"/>
      <c r="D1059" s="41"/>
      <c r="E1059" s="41"/>
      <c r="M1059" s="43"/>
      <c r="N1059" s="41"/>
      <c r="O1059" s="41"/>
    </row>
    <row r="1060" spans="3:15" x14ac:dyDescent="0.25">
      <c r="C1060" s="43"/>
      <c r="D1060" s="41"/>
      <c r="E1060" s="41"/>
      <c r="M1060" s="43"/>
      <c r="N1060" s="41"/>
      <c r="O1060" s="41"/>
    </row>
    <row r="1061" spans="3:15" x14ac:dyDescent="0.25">
      <c r="C1061" s="43"/>
      <c r="D1061" s="41"/>
      <c r="E1061" s="41"/>
      <c r="M1061" s="43"/>
      <c r="N1061" s="41"/>
      <c r="O1061" s="41"/>
    </row>
    <row r="1062" spans="3:15" x14ac:dyDescent="0.25">
      <c r="C1062" s="43"/>
      <c r="D1062" s="41"/>
      <c r="E1062" s="41"/>
      <c r="M1062" s="43"/>
      <c r="N1062" s="41"/>
      <c r="O1062" s="41"/>
    </row>
    <row r="1063" spans="3:15" x14ac:dyDescent="0.25">
      <c r="C1063" s="43"/>
      <c r="D1063" s="41"/>
      <c r="E1063" s="41"/>
      <c r="M1063" s="43"/>
      <c r="N1063" s="41"/>
      <c r="O1063" s="41"/>
    </row>
    <row r="1064" spans="3:15" x14ac:dyDescent="0.25">
      <c r="C1064" s="43"/>
      <c r="D1064" s="41"/>
      <c r="E1064" s="41"/>
      <c r="M1064" s="43"/>
      <c r="N1064" s="41"/>
      <c r="O1064" s="41"/>
    </row>
    <row r="1065" spans="3:15" x14ac:dyDescent="0.25">
      <c r="C1065" s="43"/>
      <c r="D1065" s="41"/>
      <c r="E1065" s="41"/>
      <c r="M1065" s="43"/>
      <c r="N1065" s="41"/>
      <c r="O1065" s="41"/>
    </row>
    <row r="1066" spans="3:15" x14ac:dyDescent="0.25">
      <c r="C1066" s="43"/>
      <c r="D1066" s="41"/>
      <c r="E1066" s="41"/>
      <c r="M1066" s="43"/>
      <c r="N1066" s="41"/>
      <c r="O1066" s="41"/>
    </row>
    <row r="1067" spans="3:15" x14ac:dyDescent="0.25">
      <c r="C1067" s="43"/>
      <c r="D1067" s="41"/>
      <c r="E1067" s="41"/>
      <c r="M1067" s="43"/>
      <c r="N1067" s="41"/>
      <c r="O1067" s="41"/>
    </row>
    <row r="1068" spans="3:15" x14ac:dyDescent="0.25">
      <c r="C1068" s="43"/>
      <c r="D1068" s="41"/>
      <c r="E1068" s="41"/>
      <c r="M1068" s="43"/>
      <c r="N1068" s="41"/>
      <c r="O1068" s="41"/>
    </row>
    <row r="1069" spans="3:15" x14ac:dyDescent="0.25">
      <c r="C1069" s="43"/>
      <c r="D1069" s="41"/>
      <c r="E1069" s="41"/>
      <c r="M1069" s="43"/>
      <c r="N1069" s="41"/>
      <c r="O1069" s="41"/>
    </row>
    <row r="1070" spans="3:15" x14ac:dyDescent="0.25">
      <c r="C1070" s="43"/>
      <c r="D1070" s="41"/>
      <c r="E1070" s="41"/>
      <c r="M1070" s="43"/>
      <c r="N1070" s="41"/>
      <c r="O1070" s="41"/>
    </row>
    <row r="1071" spans="3:15" x14ac:dyDescent="0.25">
      <c r="C1071" s="43"/>
      <c r="D1071" s="41"/>
      <c r="E1071" s="41"/>
      <c r="M1071" s="43"/>
      <c r="N1071" s="41"/>
      <c r="O1071" s="41"/>
    </row>
    <row r="1072" spans="3:15" x14ac:dyDescent="0.25">
      <c r="C1072" s="43"/>
      <c r="D1072" s="41"/>
      <c r="E1072" s="41"/>
      <c r="M1072" s="43"/>
      <c r="N1072" s="41"/>
      <c r="O1072" s="41"/>
    </row>
    <row r="1073" spans="3:15" x14ac:dyDescent="0.25">
      <c r="C1073" s="43"/>
      <c r="D1073" s="41"/>
      <c r="E1073" s="41"/>
      <c r="M1073" s="43"/>
      <c r="N1073" s="41"/>
      <c r="O1073" s="41"/>
    </row>
    <row r="1074" spans="3:15" x14ac:dyDescent="0.25">
      <c r="C1074" s="43"/>
      <c r="D1074" s="41"/>
      <c r="E1074" s="41"/>
      <c r="M1074" s="43"/>
      <c r="N1074" s="41"/>
      <c r="O1074" s="41"/>
    </row>
    <row r="1075" spans="3:15" x14ac:dyDescent="0.25">
      <c r="C1075" s="43"/>
      <c r="D1075" s="41"/>
      <c r="E1075" s="41"/>
      <c r="M1075" s="43"/>
      <c r="N1075" s="41"/>
      <c r="O1075" s="41"/>
    </row>
    <row r="1076" spans="3:15" x14ac:dyDescent="0.25">
      <c r="C1076" s="43"/>
      <c r="D1076" s="41"/>
      <c r="E1076" s="41"/>
      <c r="M1076" s="43"/>
      <c r="N1076" s="41"/>
      <c r="O1076" s="41"/>
    </row>
    <row r="1077" spans="3:15" x14ac:dyDescent="0.25">
      <c r="C1077" s="43"/>
      <c r="D1077" s="41"/>
      <c r="E1077" s="41"/>
      <c r="M1077" s="43"/>
      <c r="N1077" s="41"/>
      <c r="O1077" s="41"/>
    </row>
    <row r="1078" spans="3:15" x14ac:dyDescent="0.25">
      <c r="C1078" s="43"/>
      <c r="D1078" s="41"/>
      <c r="E1078" s="41"/>
      <c r="M1078" s="43"/>
      <c r="N1078" s="41"/>
      <c r="O1078" s="41"/>
    </row>
    <row r="1079" spans="3:15" x14ac:dyDescent="0.25">
      <c r="C1079" s="43"/>
      <c r="D1079" s="41"/>
      <c r="E1079" s="41"/>
      <c r="M1079" s="43"/>
      <c r="N1079" s="41"/>
      <c r="O1079" s="41"/>
    </row>
    <row r="1080" spans="3:15" x14ac:dyDescent="0.25">
      <c r="C1080" s="43"/>
      <c r="D1080" s="41"/>
      <c r="E1080" s="41"/>
      <c r="M1080" s="43"/>
      <c r="N1080" s="41"/>
      <c r="O1080" s="41"/>
    </row>
    <row r="1081" spans="3:15" x14ac:dyDescent="0.25">
      <c r="C1081" s="43"/>
      <c r="D1081" s="41"/>
      <c r="E1081" s="41"/>
      <c r="M1081" s="43"/>
      <c r="N1081" s="41"/>
      <c r="O1081" s="41"/>
    </row>
    <row r="1082" spans="3:15" x14ac:dyDescent="0.25">
      <c r="C1082" s="43"/>
      <c r="D1082" s="41"/>
      <c r="E1082" s="41"/>
      <c r="M1082" s="43"/>
      <c r="N1082" s="41"/>
      <c r="O1082" s="41"/>
    </row>
    <row r="1083" spans="3:15" x14ac:dyDescent="0.25">
      <c r="C1083" s="43"/>
      <c r="D1083" s="41"/>
      <c r="E1083" s="41"/>
      <c r="M1083" s="43"/>
      <c r="N1083" s="41"/>
      <c r="O1083" s="41"/>
    </row>
    <row r="1084" spans="3:15" x14ac:dyDescent="0.25">
      <c r="C1084" s="43"/>
      <c r="D1084" s="41"/>
      <c r="E1084" s="41"/>
      <c r="M1084" s="43"/>
      <c r="N1084" s="41"/>
      <c r="O1084" s="41"/>
    </row>
    <row r="1085" spans="3:15" x14ac:dyDescent="0.25">
      <c r="C1085" s="43"/>
      <c r="D1085" s="41"/>
      <c r="E1085" s="41"/>
      <c r="M1085" s="43"/>
      <c r="N1085" s="41"/>
      <c r="O1085" s="41"/>
    </row>
    <row r="1086" spans="3:15" x14ac:dyDescent="0.25">
      <c r="C1086" s="43"/>
      <c r="D1086" s="41"/>
      <c r="E1086" s="41"/>
      <c r="M1086" s="43"/>
      <c r="N1086" s="41"/>
      <c r="O1086" s="41"/>
    </row>
    <row r="1087" spans="3:15" x14ac:dyDescent="0.25">
      <c r="C1087" s="43"/>
      <c r="D1087" s="41"/>
      <c r="E1087" s="41"/>
      <c r="M1087" s="43"/>
      <c r="N1087" s="41"/>
      <c r="O1087" s="41"/>
    </row>
    <row r="1088" spans="3:15" x14ac:dyDescent="0.25">
      <c r="C1088" s="43"/>
      <c r="D1088" s="41"/>
      <c r="E1088" s="41"/>
      <c r="M1088" s="43"/>
      <c r="N1088" s="41"/>
      <c r="O1088" s="41"/>
    </row>
    <row r="1089" spans="3:15" x14ac:dyDescent="0.25">
      <c r="C1089" s="43"/>
      <c r="D1089" s="41"/>
      <c r="E1089" s="41"/>
      <c r="M1089" s="43"/>
      <c r="N1089" s="41"/>
      <c r="O1089" s="41"/>
    </row>
    <row r="1090" spans="3:15" x14ac:dyDescent="0.25">
      <c r="C1090" s="43"/>
      <c r="D1090" s="41"/>
      <c r="E1090" s="41"/>
      <c r="M1090" s="43"/>
      <c r="N1090" s="41"/>
      <c r="O1090" s="41"/>
    </row>
    <row r="1091" spans="3:15" x14ac:dyDescent="0.25">
      <c r="C1091" s="43"/>
      <c r="D1091" s="41"/>
      <c r="E1091" s="41"/>
      <c r="M1091" s="43"/>
      <c r="N1091" s="41"/>
      <c r="O1091" s="41"/>
    </row>
    <row r="1092" spans="3:15" x14ac:dyDescent="0.25">
      <c r="C1092" s="43"/>
      <c r="D1092" s="41"/>
      <c r="E1092" s="41"/>
      <c r="M1092" s="43"/>
      <c r="N1092" s="41"/>
      <c r="O1092" s="41"/>
    </row>
    <row r="1093" spans="3:15" x14ac:dyDescent="0.25">
      <c r="C1093" s="43"/>
      <c r="D1093" s="41"/>
      <c r="E1093" s="41"/>
      <c r="M1093" s="43"/>
      <c r="N1093" s="41"/>
      <c r="O1093" s="41"/>
    </row>
    <row r="1094" spans="3:15" x14ac:dyDescent="0.25">
      <c r="C1094" s="43"/>
      <c r="D1094" s="41"/>
      <c r="E1094" s="41"/>
      <c r="M1094" s="43"/>
      <c r="N1094" s="41"/>
      <c r="O1094" s="41"/>
    </row>
    <row r="1095" spans="3:15" x14ac:dyDescent="0.25">
      <c r="C1095" s="43"/>
      <c r="D1095" s="41"/>
      <c r="E1095" s="41"/>
      <c r="M1095" s="43"/>
      <c r="N1095" s="41"/>
      <c r="O1095" s="41"/>
    </row>
    <row r="1096" spans="3:15" x14ac:dyDescent="0.25">
      <c r="C1096" s="43"/>
      <c r="D1096" s="41"/>
      <c r="E1096" s="41"/>
      <c r="M1096" s="43"/>
      <c r="N1096" s="41"/>
      <c r="O1096" s="41"/>
    </row>
    <row r="1097" spans="3:15" x14ac:dyDescent="0.25">
      <c r="C1097" s="43"/>
      <c r="D1097" s="41"/>
      <c r="E1097" s="41"/>
      <c r="M1097" s="43"/>
      <c r="N1097" s="41"/>
      <c r="O1097" s="41"/>
    </row>
    <row r="1098" spans="3:15" x14ac:dyDescent="0.25">
      <c r="C1098" s="43"/>
      <c r="D1098" s="41"/>
      <c r="E1098" s="41"/>
      <c r="M1098" s="43"/>
      <c r="N1098" s="41"/>
      <c r="O1098" s="41"/>
    </row>
    <row r="1099" spans="3:15" x14ac:dyDescent="0.25">
      <c r="C1099" s="43"/>
      <c r="D1099" s="41"/>
      <c r="E1099" s="41"/>
      <c r="M1099" s="43"/>
      <c r="N1099" s="41"/>
      <c r="O1099" s="41"/>
    </row>
    <row r="1100" spans="3:15" x14ac:dyDescent="0.25">
      <c r="C1100" s="43"/>
      <c r="D1100" s="41"/>
      <c r="E1100" s="41"/>
      <c r="M1100" s="43"/>
      <c r="N1100" s="41"/>
      <c r="O1100" s="41"/>
    </row>
    <row r="1101" spans="3:15" x14ac:dyDescent="0.25">
      <c r="C1101" s="43"/>
      <c r="D1101" s="41"/>
      <c r="E1101" s="41"/>
      <c r="M1101" s="43"/>
      <c r="N1101" s="41"/>
      <c r="O1101" s="41"/>
    </row>
    <row r="1102" spans="3:15" x14ac:dyDescent="0.25">
      <c r="C1102" s="43"/>
      <c r="D1102" s="41"/>
      <c r="E1102" s="41"/>
      <c r="M1102" s="43"/>
      <c r="N1102" s="41"/>
      <c r="O1102" s="41"/>
    </row>
    <row r="1103" spans="3:15" x14ac:dyDescent="0.25">
      <c r="C1103" s="43"/>
      <c r="D1103" s="41"/>
      <c r="E1103" s="41"/>
      <c r="M1103" s="43"/>
      <c r="N1103" s="41"/>
      <c r="O1103" s="41"/>
    </row>
    <row r="1104" spans="3:15" x14ac:dyDescent="0.25">
      <c r="C1104" s="43"/>
      <c r="D1104" s="41"/>
      <c r="E1104" s="41"/>
      <c r="M1104" s="43"/>
      <c r="N1104" s="41"/>
      <c r="O1104" s="41"/>
    </row>
    <row r="1105" spans="3:15" x14ac:dyDescent="0.25">
      <c r="C1105" s="43"/>
      <c r="D1105" s="41"/>
      <c r="E1105" s="41"/>
      <c r="M1105" s="43"/>
      <c r="N1105" s="41"/>
      <c r="O1105" s="41"/>
    </row>
    <row r="1106" spans="3:15" x14ac:dyDescent="0.25">
      <c r="C1106" s="43"/>
      <c r="D1106" s="41"/>
      <c r="E1106" s="41"/>
      <c r="M1106" s="43"/>
      <c r="N1106" s="41"/>
      <c r="O1106" s="41"/>
    </row>
    <row r="1107" spans="3:15" x14ac:dyDescent="0.25">
      <c r="C1107" s="43"/>
      <c r="D1107" s="41"/>
      <c r="E1107" s="41"/>
      <c r="M1107" s="43"/>
      <c r="N1107" s="41"/>
      <c r="O1107" s="41"/>
    </row>
    <row r="1108" spans="3:15" x14ac:dyDescent="0.25">
      <c r="C1108" s="43"/>
      <c r="D1108" s="41"/>
      <c r="E1108" s="41"/>
      <c r="M1108" s="43"/>
      <c r="N1108" s="41"/>
      <c r="O1108" s="41"/>
    </row>
    <row r="1109" spans="3:15" x14ac:dyDescent="0.25">
      <c r="C1109" s="43"/>
      <c r="D1109" s="41"/>
      <c r="E1109" s="41"/>
      <c r="M1109" s="43"/>
      <c r="N1109" s="41"/>
      <c r="O1109" s="41"/>
    </row>
    <row r="1110" spans="3:15" x14ac:dyDescent="0.25">
      <c r="C1110" s="43"/>
      <c r="D1110" s="41"/>
      <c r="E1110" s="41"/>
      <c r="M1110" s="43"/>
      <c r="N1110" s="41"/>
      <c r="O1110" s="41"/>
    </row>
    <row r="1111" spans="3:15" x14ac:dyDescent="0.25">
      <c r="C1111" s="43"/>
      <c r="D1111" s="41"/>
      <c r="E1111" s="41"/>
      <c r="M1111" s="43"/>
      <c r="N1111" s="41"/>
      <c r="O1111" s="41"/>
    </row>
    <row r="1112" spans="3:15" x14ac:dyDescent="0.25">
      <c r="C1112" s="43"/>
      <c r="D1112" s="41"/>
      <c r="E1112" s="41"/>
      <c r="M1112" s="43"/>
      <c r="N1112" s="41"/>
      <c r="O1112" s="41"/>
    </row>
    <row r="1113" spans="3:15" x14ac:dyDescent="0.25">
      <c r="C1113" s="43"/>
      <c r="D1113" s="41"/>
      <c r="E1113" s="41"/>
      <c r="M1113" s="43"/>
      <c r="N1113" s="41"/>
      <c r="O1113" s="41"/>
    </row>
    <row r="1114" spans="3:15" x14ac:dyDescent="0.25">
      <c r="C1114" s="43"/>
      <c r="D1114" s="41"/>
      <c r="E1114" s="41"/>
      <c r="M1114" s="43"/>
      <c r="N1114" s="41"/>
      <c r="O1114" s="41"/>
    </row>
    <row r="1115" spans="3:15" x14ac:dyDescent="0.25">
      <c r="C1115" s="43"/>
      <c r="D1115" s="41"/>
      <c r="E1115" s="41"/>
      <c r="M1115" s="43"/>
      <c r="N1115" s="41"/>
      <c r="O1115" s="41"/>
    </row>
    <row r="1116" spans="3:15" x14ac:dyDescent="0.25">
      <c r="C1116" s="43"/>
      <c r="D1116" s="41"/>
      <c r="E1116" s="41"/>
      <c r="M1116" s="43"/>
      <c r="N1116" s="41"/>
      <c r="O1116" s="41"/>
    </row>
    <row r="1117" spans="3:15" x14ac:dyDescent="0.25">
      <c r="C1117" s="43"/>
      <c r="D1117" s="41"/>
      <c r="E1117" s="41"/>
      <c r="M1117" s="43"/>
      <c r="N1117" s="41"/>
      <c r="O1117" s="41"/>
    </row>
    <row r="1118" spans="3:15" x14ac:dyDescent="0.25">
      <c r="C1118" s="43"/>
      <c r="D1118" s="41"/>
      <c r="E1118" s="41"/>
      <c r="M1118" s="43"/>
      <c r="N1118" s="41"/>
      <c r="O1118" s="41"/>
    </row>
    <row r="1119" spans="3:15" x14ac:dyDescent="0.25">
      <c r="C1119" s="43"/>
      <c r="D1119" s="41"/>
      <c r="E1119" s="41"/>
      <c r="M1119" s="43"/>
      <c r="N1119" s="41"/>
      <c r="O1119" s="41"/>
    </row>
    <row r="1120" spans="3:15" x14ac:dyDescent="0.25">
      <c r="C1120" s="43"/>
      <c r="D1120" s="41"/>
      <c r="E1120" s="41"/>
      <c r="M1120" s="43"/>
      <c r="N1120" s="41"/>
      <c r="O1120" s="41"/>
    </row>
    <row r="1121" spans="3:15" x14ac:dyDescent="0.25">
      <c r="C1121" s="43"/>
      <c r="D1121" s="41"/>
      <c r="E1121" s="41"/>
      <c r="M1121" s="43"/>
      <c r="N1121" s="41"/>
      <c r="O1121" s="41"/>
    </row>
    <row r="1122" spans="3:15" x14ac:dyDescent="0.25">
      <c r="C1122" s="43"/>
      <c r="D1122" s="41"/>
      <c r="E1122" s="41"/>
      <c r="M1122" s="43"/>
      <c r="N1122" s="41"/>
      <c r="O1122" s="41"/>
    </row>
    <row r="1123" spans="3:15" x14ac:dyDescent="0.25">
      <c r="C1123" s="43"/>
      <c r="D1123" s="41"/>
      <c r="E1123" s="41"/>
      <c r="M1123" s="43"/>
      <c r="N1123" s="41"/>
      <c r="O1123" s="41"/>
    </row>
    <row r="1124" spans="3:15" x14ac:dyDescent="0.25">
      <c r="C1124" s="43"/>
      <c r="D1124" s="41"/>
      <c r="E1124" s="41"/>
      <c r="M1124" s="43"/>
      <c r="N1124" s="41"/>
      <c r="O1124" s="41"/>
    </row>
    <row r="1125" spans="3:15" x14ac:dyDescent="0.25">
      <c r="C1125" s="43"/>
      <c r="D1125" s="41"/>
      <c r="E1125" s="41"/>
      <c r="M1125" s="43"/>
      <c r="N1125" s="41"/>
      <c r="O1125" s="41"/>
    </row>
    <row r="1126" spans="3:15" x14ac:dyDescent="0.25">
      <c r="C1126" s="43"/>
      <c r="D1126" s="41"/>
      <c r="E1126" s="41"/>
      <c r="M1126" s="43"/>
      <c r="N1126" s="41"/>
      <c r="O1126" s="41"/>
    </row>
    <row r="1127" spans="3:15" x14ac:dyDescent="0.25">
      <c r="C1127" s="43"/>
      <c r="D1127" s="41"/>
      <c r="E1127" s="41"/>
      <c r="M1127" s="43"/>
      <c r="N1127" s="41"/>
      <c r="O1127" s="41"/>
    </row>
    <row r="1128" spans="3:15" x14ac:dyDescent="0.25">
      <c r="C1128" s="43"/>
      <c r="D1128" s="41"/>
      <c r="E1128" s="41"/>
      <c r="M1128" s="43"/>
      <c r="N1128" s="41"/>
      <c r="O1128" s="41"/>
    </row>
    <row r="1129" spans="3:15" x14ac:dyDescent="0.25">
      <c r="C1129" s="43"/>
      <c r="D1129" s="41"/>
      <c r="E1129" s="41"/>
      <c r="M1129" s="43"/>
      <c r="N1129" s="41"/>
      <c r="O1129" s="41"/>
    </row>
    <row r="1130" spans="3:15" x14ac:dyDescent="0.25">
      <c r="C1130" s="43"/>
      <c r="D1130" s="41"/>
      <c r="E1130" s="41"/>
      <c r="M1130" s="43"/>
      <c r="N1130" s="41"/>
      <c r="O1130" s="41"/>
    </row>
    <row r="1131" spans="3:15" x14ac:dyDescent="0.25">
      <c r="C1131" s="43"/>
      <c r="D1131" s="41"/>
      <c r="E1131" s="41"/>
      <c r="M1131" s="43"/>
      <c r="N1131" s="41"/>
      <c r="O1131" s="41"/>
    </row>
    <row r="1132" spans="3:15" x14ac:dyDescent="0.25">
      <c r="C1132" s="43"/>
      <c r="D1132" s="41"/>
      <c r="E1132" s="41"/>
      <c r="M1132" s="43"/>
      <c r="N1132" s="41"/>
      <c r="O1132" s="41"/>
    </row>
    <row r="1133" spans="3:15" x14ac:dyDescent="0.25">
      <c r="C1133" s="43"/>
      <c r="D1133" s="41"/>
      <c r="E1133" s="41"/>
      <c r="M1133" s="43"/>
      <c r="N1133" s="41"/>
      <c r="O1133" s="41"/>
    </row>
    <row r="1134" spans="3:15" x14ac:dyDescent="0.25">
      <c r="C1134" s="43"/>
      <c r="D1134" s="41"/>
      <c r="E1134" s="41"/>
      <c r="M1134" s="43"/>
      <c r="N1134" s="41"/>
      <c r="O1134" s="41"/>
    </row>
    <row r="1135" spans="3:15" x14ac:dyDescent="0.25">
      <c r="C1135" s="43"/>
      <c r="D1135" s="41"/>
      <c r="E1135" s="41"/>
      <c r="M1135" s="43"/>
      <c r="N1135" s="41"/>
      <c r="O1135" s="41"/>
    </row>
    <row r="1136" spans="3:15" x14ac:dyDescent="0.25">
      <c r="C1136" s="43"/>
      <c r="D1136" s="41"/>
      <c r="E1136" s="41"/>
      <c r="M1136" s="43"/>
      <c r="N1136" s="41"/>
      <c r="O1136" s="41"/>
    </row>
    <row r="1137" spans="3:15" x14ac:dyDescent="0.25">
      <c r="C1137" s="43"/>
      <c r="D1137" s="41"/>
      <c r="E1137" s="41"/>
      <c r="M1137" s="43"/>
      <c r="N1137" s="41"/>
      <c r="O1137" s="41"/>
    </row>
    <row r="1138" spans="3:15" x14ac:dyDescent="0.25">
      <c r="C1138" s="43"/>
      <c r="D1138" s="41"/>
      <c r="E1138" s="41"/>
      <c r="M1138" s="43"/>
      <c r="N1138" s="41"/>
      <c r="O1138" s="41"/>
    </row>
    <row r="1139" spans="3:15" x14ac:dyDescent="0.25">
      <c r="C1139" s="43"/>
      <c r="D1139" s="41"/>
      <c r="E1139" s="41"/>
      <c r="M1139" s="43"/>
      <c r="N1139" s="41"/>
      <c r="O1139" s="41"/>
    </row>
    <row r="1140" spans="3:15" x14ac:dyDescent="0.25">
      <c r="C1140" s="43"/>
      <c r="D1140" s="41"/>
      <c r="E1140" s="41"/>
      <c r="M1140" s="43"/>
      <c r="N1140" s="41"/>
      <c r="O1140" s="41"/>
    </row>
    <row r="1141" spans="3:15" x14ac:dyDescent="0.25">
      <c r="C1141" s="43"/>
      <c r="D1141" s="41"/>
      <c r="E1141" s="41"/>
      <c r="M1141" s="43"/>
      <c r="N1141" s="41"/>
      <c r="O1141" s="41"/>
    </row>
    <row r="1142" spans="3:15" x14ac:dyDescent="0.25">
      <c r="C1142" s="43"/>
      <c r="D1142" s="41"/>
      <c r="E1142" s="41"/>
      <c r="M1142" s="43"/>
      <c r="N1142" s="41"/>
      <c r="O1142" s="41"/>
    </row>
    <row r="1143" spans="3:15" x14ac:dyDescent="0.25">
      <c r="C1143" s="43"/>
      <c r="D1143" s="41"/>
      <c r="E1143" s="41"/>
      <c r="M1143" s="43"/>
      <c r="N1143" s="41"/>
      <c r="O1143" s="41"/>
    </row>
    <row r="1144" spans="3:15" x14ac:dyDescent="0.25">
      <c r="C1144" s="43"/>
      <c r="D1144" s="41"/>
      <c r="E1144" s="41"/>
      <c r="M1144" s="43"/>
      <c r="N1144" s="41"/>
      <c r="O1144" s="41"/>
    </row>
    <row r="1145" spans="3:15" x14ac:dyDescent="0.25">
      <c r="C1145" s="43"/>
      <c r="D1145" s="41"/>
      <c r="E1145" s="41"/>
      <c r="M1145" s="43"/>
      <c r="N1145" s="41"/>
      <c r="O1145" s="41"/>
    </row>
    <row r="1146" spans="3:15" x14ac:dyDescent="0.25">
      <c r="C1146" s="43"/>
      <c r="D1146" s="41"/>
      <c r="E1146" s="41"/>
      <c r="M1146" s="43"/>
      <c r="N1146" s="41"/>
      <c r="O1146" s="41"/>
    </row>
    <row r="1147" spans="3:15" x14ac:dyDescent="0.25">
      <c r="C1147" s="43"/>
      <c r="D1147" s="41"/>
      <c r="E1147" s="41"/>
      <c r="M1147" s="43"/>
      <c r="N1147" s="41"/>
      <c r="O1147" s="41"/>
    </row>
    <row r="1148" spans="3:15" x14ac:dyDescent="0.25">
      <c r="C1148" s="43"/>
      <c r="D1148" s="41"/>
      <c r="E1148" s="41"/>
      <c r="M1148" s="43"/>
      <c r="N1148" s="41"/>
      <c r="O1148" s="41"/>
    </row>
    <row r="1149" spans="3:15" x14ac:dyDescent="0.25">
      <c r="C1149" s="43"/>
      <c r="D1149" s="41"/>
      <c r="E1149" s="41"/>
      <c r="M1149" s="43"/>
      <c r="N1149" s="41"/>
      <c r="O1149" s="41"/>
    </row>
    <row r="1150" spans="3:15" x14ac:dyDescent="0.25">
      <c r="C1150" s="43"/>
      <c r="D1150" s="41"/>
      <c r="E1150" s="41"/>
      <c r="M1150" s="43"/>
      <c r="N1150" s="41"/>
      <c r="O1150" s="41"/>
    </row>
    <row r="1151" spans="3:15" x14ac:dyDescent="0.25">
      <c r="C1151" s="43"/>
      <c r="D1151" s="41"/>
      <c r="E1151" s="41"/>
      <c r="M1151" s="43"/>
      <c r="N1151" s="41"/>
      <c r="O1151" s="41"/>
    </row>
    <row r="1152" spans="3:15" x14ac:dyDescent="0.25">
      <c r="C1152" s="43"/>
      <c r="D1152" s="41"/>
      <c r="E1152" s="41"/>
      <c r="M1152" s="43"/>
      <c r="N1152" s="41"/>
      <c r="O1152" s="41"/>
    </row>
    <row r="1153" spans="3:15" x14ac:dyDescent="0.25">
      <c r="C1153" s="43"/>
      <c r="D1153" s="41"/>
      <c r="E1153" s="41"/>
      <c r="M1153" s="43"/>
      <c r="N1153" s="41"/>
      <c r="O1153" s="41"/>
    </row>
    <row r="1154" spans="3:15" x14ac:dyDescent="0.25">
      <c r="C1154" s="43"/>
      <c r="D1154" s="41"/>
      <c r="E1154" s="41"/>
      <c r="M1154" s="43"/>
      <c r="N1154" s="41"/>
      <c r="O1154" s="41"/>
    </row>
    <row r="1155" spans="3:15" x14ac:dyDescent="0.25">
      <c r="C1155" s="43"/>
      <c r="D1155" s="41"/>
      <c r="E1155" s="41"/>
      <c r="M1155" s="43"/>
      <c r="N1155" s="41"/>
      <c r="O1155" s="41"/>
    </row>
    <row r="1156" spans="3:15" x14ac:dyDescent="0.25">
      <c r="C1156" s="43"/>
      <c r="D1156" s="41"/>
      <c r="E1156" s="41"/>
      <c r="M1156" s="43"/>
      <c r="N1156" s="41"/>
      <c r="O1156" s="41"/>
    </row>
    <row r="1157" spans="3:15" x14ac:dyDescent="0.25">
      <c r="C1157" s="43"/>
      <c r="D1157" s="41"/>
      <c r="E1157" s="41"/>
      <c r="M1157" s="43"/>
      <c r="N1157" s="41"/>
      <c r="O1157" s="41"/>
    </row>
    <row r="1158" spans="3:15" x14ac:dyDescent="0.25">
      <c r="C1158" s="43"/>
      <c r="D1158" s="41"/>
      <c r="E1158" s="41"/>
      <c r="M1158" s="43"/>
      <c r="N1158" s="41"/>
      <c r="O1158" s="41"/>
    </row>
    <row r="1159" spans="3:15" x14ac:dyDescent="0.25">
      <c r="C1159" s="43"/>
      <c r="D1159" s="41"/>
      <c r="E1159" s="41"/>
      <c r="M1159" s="43"/>
      <c r="N1159" s="41"/>
      <c r="O1159" s="41"/>
    </row>
    <row r="1160" spans="3:15" x14ac:dyDescent="0.25">
      <c r="C1160" s="43"/>
      <c r="D1160" s="41"/>
      <c r="E1160" s="41"/>
      <c r="M1160" s="43"/>
      <c r="N1160" s="41"/>
      <c r="O1160" s="41"/>
    </row>
    <row r="1161" spans="3:15" x14ac:dyDescent="0.25">
      <c r="C1161" s="43"/>
      <c r="D1161" s="41"/>
      <c r="E1161" s="41"/>
      <c r="M1161" s="43"/>
      <c r="N1161" s="41"/>
      <c r="O1161" s="41"/>
    </row>
    <row r="1162" spans="3:15" x14ac:dyDescent="0.25">
      <c r="C1162" s="43"/>
      <c r="D1162" s="41"/>
      <c r="E1162" s="41"/>
      <c r="M1162" s="43"/>
      <c r="N1162" s="41"/>
      <c r="O1162" s="41"/>
    </row>
    <row r="1163" spans="3:15" x14ac:dyDescent="0.25">
      <c r="C1163" s="43"/>
      <c r="D1163" s="41"/>
      <c r="E1163" s="41"/>
      <c r="M1163" s="43"/>
      <c r="N1163" s="41"/>
      <c r="O1163" s="41"/>
    </row>
    <row r="1164" spans="3:15" x14ac:dyDescent="0.25">
      <c r="C1164" s="43"/>
      <c r="D1164" s="41"/>
      <c r="E1164" s="41"/>
      <c r="M1164" s="43"/>
      <c r="N1164" s="41"/>
      <c r="O1164" s="41"/>
    </row>
    <row r="1165" spans="3:15" x14ac:dyDescent="0.25">
      <c r="C1165" s="43"/>
      <c r="D1165" s="41"/>
      <c r="E1165" s="41"/>
      <c r="M1165" s="43"/>
      <c r="N1165" s="41"/>
      <c r="O1165" s="41"/>
    </row>
    <row r="1166" spans="3:15" x14ac:dyDescent="0.25">
      <c r="C1166" s="43"/>
      <c r="D1166" s="41"/>
      <c r="E1166" s="41"/>
      <c r="M1166" s="43"/>
      <c r="N1166" s="41"/>
      <c r="O1166" s="41"/>
    </row>
    <row r="1167" spans="3:15" x14ac:dyDescent="0.25">
      <c r="C1167" s="43"/>
      <c r="D1167" s="41"/>
      <c r="E1167" s="41"/>
      <c r="M1167" s="43"/>
      <c r="N1167" s="41"/>
      <c r="O1167" s="41"/>
    </row>
    <row r="1168" spans="3:15" x14ac:dyDescent="0.25">
      <c r="C1168" s="43"/>
      <c r="D1168" s="41"/>
      <c r="E1168" s="41"/>
      <c r="M1168" s="43"/>
      <c r="N1168" s="41"/>
      <c r="O1168" s="41"/>
    </row>
    <row r="1169" spans="3:15" x14ac:dyDescent="0.25">
      <c r="C1169" s="43"/>
      <c r="D1169" s="41"/>
      <c r="E1169" s="41"/>
      <c r="M1169" s="43"/>
      <c r="N1169" s="41"/>
      <c r="O1169" s="41"/>
    </row>
    <row r="1170" spans="3:15" x14ac:dyDescent="0.25">
      <c r="C1170" s="43"/>
      <c r="D1170" s="41"/>
      <c r="E1170" s="41"/>
      <c r="M1170" s="43"/>
      <c r="N1170" s="41"/>
      <c r="O1170" s="41"/>
    </row>
    <row r="1171" spans="3:15" x14ac:dyDescent="0.25">
      <c r="C1171" s="43"/>
      <c r="D1171" s="41"/>
      <c r="E1171" s="41"/>
      <c r="M1171" s="43"/>
      <c r="N1171" s="41"/>
      <c r="O1171" s="41"/>
    </row>
    <row r="1172" spans="3:15" x14ac:dyDescent="0.25">
      <c r="C1172" s="43"/>
      <c r="D1172" s="41"/>
      <c r="E1172" s="41"/>
      <c r="M1172" s="43"/>
      <c r="N1172" s="41"/>
      <c r="O1172" s="41"/>
    </row>
    <row r="1173" spans="3:15" x14ac:dyDescent="0.25">
      <c r="C1173" s="43"/>
      <c r="D1173" s="41"/>
      <c r="E1173" s="41"/>
      <c r="M1173" s="43"/>
      <c r="N1173" s="41"/>
      <c r="O1173" s="41"/>
    </row>
    <row r="1174" spans="3:15" x14ac:dyDescent="0.25">
      <c r="C1174" s="43"/>
      <c r="D1174" s="41"/>
      <c r="E1174" s="41"/>
      <c r="M1174" s="43"/>
      <c r="N1174" s="41"/>
      <c r="O1174" s="41"/>
    </row>
    <row r="1175" spans="3:15" x14ac:dyDescent="0.25">
      <c r="C1175" s="43"/>
      <c r="D1175" s="41"/>
      <c r="E1175" s="41"/>
      <c r="M1175" s="43"/>
      <c r="N1175" s="41"/>
      <c r="O1175" s="41"/>
    </row>
    <row r="1176" spans="3:15" x14ac:dyDescent="0.25">
      <c r="C1176" s="43"/>
      <c r="D1176" s="41"/>
      <c r="E1176" s="41"/>
      <c r="M1176" s="43"/>
      <c r="N1176" s="41"/>
      <c r="O1176" s="41"/>
    </row>
    <row r="1177" spans="3:15" x14ac:dyDescent="0.25">
      <c r="C1177" s="43"/>
      <c r="D1177" s="41"/>
      <c r="E1177" s="41"/>
      <c r="M1177" s="43"/>
      <c r="N1177" s="41"/>
      <c r="O1177" s="41"/>
    </row>
    <row r="1178" spans="3:15" x14ac:dyDescent="0.25">
      <c r="C1178" s="43"/>
      <c r="D1178" s="41"/>
      <c r="E1178" s="41"/>
      <c r="M1178" s="43"/>
      <c r="N1178" s="41"/>
      <c r="O1178" s="41"/>
    </row>
    <row r="1179" spans="3:15" x14ac:dyDescent="0.25">
      <c r="C1179" s="43"/>
      <c r="D1179" s="41"/>
      <c r="E1179" s="41"/>
      <c r="M1179" s="43"/>
      <c r="N1179" s="41"/>
      <c r="O1179" s="41"/>
    </row>
    <row r="1180" spans="3:15" x14ac:dyDescent="0.25">
      <c r="C1180" s="43"/>
      <c r="D1180" s="41"/>
      <c r="E1180" s="41"/>
      <c r="M1180" s="43"/>
      <c r="N1180" s="41"/>
      <c r="O1180" s="41"/>
    </row>
    <row r="1181" spans="3:15" x14ac:dyDescent="0.25">
      <c r="C1181" s="43"/>
      <c r="D1181" s="41"/>
      <c r="E1181" s="41"/>
      <c r="M1181" s="43"/>
      <c r="N1181" s="41"/>
      <c r="O1181" s="41"/>
    </row>
    <row r="1182" spans="3:15" x14ac:dyDescent="0.25">
      <c r="C1182" s="43"/>
      <c r="D1182" s="41"/>
      <c r="E1182" s="41"/>
      <c r="M1182" s="43"/>
      <c r="N1182" s="41"/>
      <c r="O1182" s="41"/>
    </row>
    <row r="1183" spans="3:15" x14ac:dyDescent="0.25">
      <c r="C1183" s="43"/>
      <c r="D1183" s="41"/>
      <c r="E1183" s="41"/>
      <c r="M1183" s="43"/>
      <c r="N1183" s="41"/>
      <c r="O1183" s="41"/>
    </row>
    <row r="1184" spans="3:15" x14ac:dyDescent="0.25">
      <c r="C1184" s="43"/>
      <c r="D1184" s="41"/>
      <c r="E1184" s="41"/>
      <c r="M1184" s="43"/>
      <c r="N1184" s="41"/>
      <c r="O1184" s="41"/>
    </row>
    <row r="1185" spans="3:15" x14ac:dyDescent="0.25">
      <c r="C1185" s="43"/>
      <c r="D1185" s="41"/>
      <c r="E1185" s="41"/>
      <c r="M1185" s="43"/>
      <c r="N1185" s="41"/>
      <c r="O1185" s="41"/>
    </row>
    <row r="1186" spans="3:15" x14ac:dyDescent="0.25">
      <c r="C1186" s="43"/>
      <c r="D1186" s="41"/>
      <c r="E1186" s="41"/>
      <c r="M1186" s="43"/>
      <c r="N1186" s="41"/>
      <c r="O1186" s="41"/>
    </row>
    <row r="1187" spans="3:15" x14ac:dyDescent="0.25">
      <c r="C1187" s="43"/>
      <c r="D1187" s="41"/>
      <c r="E1187" s="41"/>
      <c r="M1187" s="43"/>
      <c r="N1187" s="41"/>
      <c r="O1187" s="41"/>
    </row>
    <row r="1188" spans="3:15" x14ac:dyDescent="0.25">
      <c r="C1188" s="43"/>
      <c r="D1188" s="41"/>
      <c r="E1188" s="41"/>
      <c r="M1188" s="43"/>
      <c r="N1188" s="41"/>
      <c r="O1188" s="41"/>
    </row>
    <row r="1189" spans="3:15" x14ac:dyDescent="0.25">
      <c r="C1189" s="43"/>
      <c r="D1189" s="41"/>
      <c r="E1189" s="41"/>
      <c r="M1189" s="43"/>
      <c r="N1189" s="41"/>
      <c r="O1189" s="41"/>
    </row>
    <row r="1190" spans="3:15" x14ac:dyDescent="0.25">
      <c r="C1190" s="43"/>
      <c r="D1190" s="41"/>
      <c r="E1190" s="41"/>
      <c r="M1190" s="43"/>
      <c r="N1190" s="41"/>
      <c r="O1190" s="41"/>
    </row>
    <row r="1191" spans="3:15" x14ac:dyDescent="0.25">
      <c r="C1191" s="43"/>
      <c r="D1191" s="41"/>
      <c r="E1191" s="41"/>
      <c r="M1191" s="43"/>
      <c r="N1191" s="41"/>
      <c r="O1191" s="41"/>
    </row>
    <row r="1192" spans="3:15" x14ac:dyDescent="0.25">
      <c r="C1192" s="43"/>
      <c r="D1192" s="41"/>
      <c r="E1192" s="41"/>
      <c r="M1192" s="43"/>
      <c r="N1192" s="41"/>
      <c r="O1192" s="41"/>
    </row>
    <row r="1193" spans="3:15" x14ac:dyDescent="0.25">
      <c r="C1193" s="43"/>
      <c r="D1193" s="41"/>
      <c r="E1193" s="41"/>
      <c r="M1193" s="43"/>
      <c r="N1193" s="41"/>
      <c r="O1193" s="41"/>
    </row>
    <row r="1194" spans="3:15" x14ac:dyDescent="0.25">
      <c r="C1194" s="43"/>
      <c r="D1194" s="41"/>
      <c r="E1194" s="41"/>
      <c r="M1194" s="43"/>
      <c r="N1194" s="41"/>
      <c r="O1194" s="41"/>
    </row>
    <row r="1195" spans="3:15" x14ac:dyDescent="0.25">
      <c r="C1195" s="43"/>
      <c r="D1195" s="41"/>
      <c r="E1195" s="41"/>
      <c r="M1195" s="43"/>
      <c r="N1195" s="41"/>
      <c r="O1195" s="41"/>
    </row>
    <row r="1196" spans="3:15" x14ac:dyDescent="0.25">
      <c r="C1196" s="43"/>
      <c r="D1196" s="41"/>
      <c r="E1196" s="41"/>
      <c r="M1196" s="43"/>
      <c r="N1196" s="41"/>
      <c r="O1196" s="41"/>
    </row>
    <row r="1197" spans="3:15" x14ac:dyDescent="0.25">
      <c r="C1197" s="43"/>
      <c r="D1197" s="41"/>
      <c r="E1197" s="41"/>
      <c r="M1197" s="43"/>
      <c r="N1197" s="41"/>
      <c r="O1197" s="41"/>
    </row>
    <row r="1198" spans="3:15" x14ac:dyDescent="0.25">
      <c r="C1198" s="43"/>
      <c r="D1198" s="41"/>
      <c r="E1198" s="41"/>
      <c r="M1198" s="43"/>
      <c r="N1198" s="41"/>
      <c r="O1198" s="41"/>
    </row>
    <row r="1199" spans="3:15" x14ac:dyDescent="0.25">
      <c r="C1199" s="43"/>
      <c r="D1199" s="41"/>
      <c r="E1199" s="41"/>
      <c r="M1199" s="43"/>
      <c r="N1199" s="41"/>
      <c r="O1199" s="41"/>
    </row>
    <row r="1200" spans="3:15" x14ac:dyDescent="0.25">
      <c r="C1200" s="43"/>
      <c r="D1200" s="41"/>
      <c r="E1200" s="41"/>
      <c r="M1200" s="43"/>
      <c r="N1200" s="41"/>
      <c r="O1200" s="41"/>
    </row>
    <row r="1201" spans="3:15" x14ac:dyDescent="0.25">
      <c r="C1201" s="43"/>
      <c r="D1201" s="41"/>
      <c r="E1201" s="41"/>
      <c r="M1201" s="43"/>
      <c r="N1201" s="41"/>
      <c r="O1201" s="41"/>
    </row>
    <row r="1202" spans="3:15" x14ac:dyDescent="0.25">
      <c r="C1202" s="43"/>
      <c r="D1202" s="41"/>
      <c r="E1202" s="41"/>
      <c r="M1202" s="43"/>
      <c r="N1202" s="41"/>
      <c r="O1202" s="41"/>
    </row>
    <row r="1203" spans="3:15" x14ac:dyDescent="0.25">
      <c r="C1203" s="43"/>
      <c r="D1203" s="41"/>
      <c r="E1203" s="41"/>
      <c r="M1203" s="43"/>
      <c r="N1203" s="41"/>
      <c r="O1203" s="41"/>
    </row>
    <row r="1204" spans="3:15" x14ac:dyDescent="0.25">
      <c r="C1204" s="43"/>
      <c r="D1204" s="41"/>
      <c r="E1204" s="41"/>
      <c r="M1204" s="43"/>
      <c r="N1204" s="41"/>
      <c r="O1204" s="41"/>
    </row>
    <row r="1205" spans="3:15" x14ac:dyDescent="0.25">
      <c r="C1205" s="43"/>
      <c r="D1205" s="41"/>
      <c r="E1205" s="41"/>
      <c r="M1205" s="43"/>
      <c r="N1205" s="41"/>
      <c r="O1205" s="41"/>
    </row>
    <row r="1206" spans="3:15" x14ac:dyDescent="0.25">
      <c r="C1206" s="43"/>
      <c r="D1206" s="41"/>
      <c r="E1206" s="41"/>
      <c r="M1206" s="43"/>
      <c r="N1206" s="41"/>
      <c r="O1206" s="41"/>
    </row>
    <row r="1207" spans="3:15" x14ac:dyDescent="0.25">
      <c r="C1207" s="43"/>
      <c r="D1207" s="41"/>
      <c r="E1207" s="41"/>
      <c r="M1207" s="43"/>
      <c r="N1207" s="41"/>
      <c r="O1207" s="41"/>
    </row>
    <row r="1208" spans="3:15" x14ac:dyDescent="0.25">
      <c r="C1208" s="43"/>
      <c r="D1208" s="41"/>
      <c r="E1208" s="41"/>
      <c r="M1208" s="43"/>
      <c r="N1208" s="41"/>
      <c r="O1208" s="41"/>
    </row>
    <row r="1209" spans="3:15" x14ac:dyDescent="0.25">
      <c r="C1209" s="43"/>
      <c r="D1209" s="41"/>
      <c r="E1209" s="41"/>
      <c r="M1209" s="43"/>
      <c r="N1209" s="41"/>
      <c r="O1209" s="41"/>
    </row>
    <row r="1210" spans="3:15" x14ac:dyDescent="0.25">
      <c r="C1210" s="43"/>
      <c r="D1210" s="41"/>
      <c r="E1210" s="41"/>
      <c r="M1210" s="43"/>
      <c r="N1210" s="41"/>
      <c r="O1210" s="41"/>
    </row>
    <row r="1211" spans="3:15" x14ac:dyDescent="0.25">
      <c r="C1211" s="43"/>
      <c r="D1211" s="41"/>
      <c r="E1211" s="41"/>
      <c r="M1211" s="43"/>
      <c r="N1211" s="41"/>
      <c r="O1211" s="41"/>
    </row>
    <row r="1212" spans="3:15" x14ac:dyDescent="0.25">
      <c r="C1212" s="43"/>
      <c r="D1212" s="41"/>
      <c r="E1212" s="41"/>
      <c r="M1212" s="43"/>
      <c r="N1212" s="41"/>
      <c r="O1212" s="41"/>
    </row>
    <row r="1213" spans="3:15" x14ac:dyDescent="0.25">
      <c r="C1213" s="43"/>
      <c r="D1213" s="41"/>
      <c r="E1213" s="41"/>
      <c r="M1213" s="43"/>
      <c r="N1213" s="41"/>
      <c r="O1213" s="41"/>
    </row>
    <row r="1214" spans="3:15" x14ac:dyDescent="0.25">
      <c r="C1214" s="43"/>
      <c r="D1214" s="41"/>
      <c r="E1214" s="41"/>
      <c r="M1214" s="43"/>
      <c r="N1214" s="41"/>
      <c r="O1214" s="41"/>
    </row>
    <row r="1215" spans="3:15" x14ac:dyDescent="0.25">
      <c r="C1215" s="43"/>
      <c r="D1215" s="41"/>
      <c r="E1215" s="41"/>
      <c r="M1215" s="43"/>
      <c r="N1215" s="41"/>
      <c r="O1215" s="41"/>
    </row>
    <row r="1216" spans="3:15" x14ac:dyDescent="0.25">
      <c r="C1216" s="43"/>
      <c r="D1216" s="41"/>
      <c r="E1216" s="41"/>
      <c r="M1216" s="43"/>
      <c r="N1216" s="41"/>
      <c r="O1216" s="41"/>
    </row>
    <row r="1217" spans="3:15" x14ac:dyDescent="0.25">
      <c r="C1217" s="43"/>
      <c r="D1217" s="41"/>
      <c r="E1217" s="41"/>
      <c r="M1217" s="43"/>
      <c r="N1217" s="41"/>
      <c r="O1217" s="41"/>
    </row>
    <row r="1218" spans="3:15" x14ac:dyDescent="0.25">
      <c r="C1218" s="43"/>
      <c r="D1218" s="41"/>
      <c r="E1218" s="41"/>
      <c r="M1218" s="43"/>
      <c r="N1218" s="41"/>
      <c r="O1218" s="41"/>
    </row>
    <row r="1219" spans="3:15" x14ac:dyDescent="0.25">
      <c r="C1219" s="43"/>
      <c r="D1219" s="41"/>
      <c r="E1219" s="41"/>
      <c r="M1219" s="43"/>
      <c r="N1219" s="41"/>
      <c r="O1219" s="41"/>
    </row>
    <row r="1220" spans="3:15" x14ac:dyDescent="0.25">
      <c r="C1220" s="43"/>
      <c r="D1220" s="41"/>
      <c r="E1220" s="41"/>
      <c r="M1220" s="43"/>
      <c r="N1220" s="41"/>
      <c r="O1220" s="41"/>
    </row>
    <row r="1221" spans="3:15" x14ac:dyDescent="0.25">
      <c r="C1221" s="43"/>
      <c r="D1221" s="41"/>
      <c r="E1221" s="41"/>
      <c r="M1221" s="43"/>
      <c r="N1221" s="41"/>
      <c r="O1221" s="41"/>
    </row>
    <row r="1222" spans="3:15" x14ac:dyDescent="0.25">
      <c r="C1222" s="43"/>
      <c r="D1222" s="41"/>
      <c r="E1222" s="41"/>
      <c r="M1222" s="43"/>
      <c r="N1222" s="41"/>
      <c r="O1222" s="41"/>
    </row>
    <row r="1223" spans="3:15" x14ac:dyDescent="0.25">
      <c r="C1223" s="43"/>
      <c r="D1223" s="41"/>
      <c r="E1223" s="41"/>
      <c r="M1223" s="43"/>
      <c r="N1223" s="41"/>
      <c r="O1223" s="41"/>
    </row>
    <row r="1224" spans="3:15" x14ac:dyDescent="0.25">
      <c r="C1224" s="43"/>
      <c r="D1224" s="41"/>
      <c r="E1224" s="41"/>
      <c r="M1224" s="43"/>
      <c r="N1224" s="41"/>
      <c r="O1224" s="41"/>
    </row>
    <row r="1225" spans="3:15" x14ac:dyDescent="0.25">
      <c r="C1225" s="43"/>
      <c r="D1225" s="41"/>
      <c r="E1225" s="41"/>
      <c r="M1225" s="43"/>
      <c r="N1225" s="41"/>
      <c r="O1225" s="41"/>
    </row>
    <row r="1226" spans="3:15" x14ac:dyDescent="0.25">
      <c r="C1226" s="43"/>
      <c r="D1226" s="41"/>
      <c r="E1226" s="41"/>
      <c r="M1226" s="43"/>
      <c r="N1226" s="41"/>
      <c r="O1226" s="41"/>
    </row>
    <row r="1227" spans="3:15" x14ac:dyDescent="0.25">
      <c r="C1227" s="43"/>
      <c r="D1227" s="41"/>
      <c r="E1227" s="41"/>
      <c r="M1227" s="43"/>
      <c r="N1227" s="41"/>
      <c r="O1227" s="41"/>
    </row>
    <row r="1228" spans="3:15" x14ac:dyDescent="0.25">
      <c r="C1228" s="43"/>
      <c r="D1228" s="41"/>
      <c r="E1228" s="41"/>
      <c r="M1228" s="43"/>
      <c r="N1228" s="41"/>
      <c r="O1228" s="41"/>
    </row>
    <row r="1229" spans="3:15" x14ac:dyDescent="0.25">
      <c r="C1229" s="43"/>
      <c r="D1229" s="41"/>
      <c r="E1229" s="41"/>
      <c r="M1229" s="43"/>
      <c r="N1229" s="41"/>
      <c r="O1229" s="41"/>
    </row>
    <row r="1230" spans="3:15" x14ac:dyDescent="0.25">
      <c r="C1230" s="43"/>
      <c r="D1230" s="41"/>
      <c r="E1230" s="41"/>
      <c r="M1230" s="43"/>
      <c r="N1230" s="41"/>
      <c r="O1230" s="41"/>
    </row>
    <row r="1231" spans="3:15" x14ac:dyDescent="0.25">
      <c r="C1231" s="43"/>
      <c r="D1231" s="41"/>
      <c r="E1231" s="41"/>
      <c r="M1231" s="43"/>
      <c r="N1231" s="41"/>
      <c r="O1231" s="41"/>
    </row>
    <row r="1232" spans="3:15" x14ac:dyDescent="0.25">
      <c r="C1232" s="43"/>
      <c r="D1232" s="41"/>
      <c r="E1232" s="41"/>
      <c r="M1232" s="43"/>
      <c r="N1232" s="41"/>
      <c r="O1232" s="41"/>
    </row>
    <row r="1233" spans="3:15" x14ac:dyDescent="0.25">
      <c r="C1233" s="43"/>
      <c r="D1233" s="41"/>
      <c r="E1233" s="41"/>
      <c r="M1233" s="43"/>
      <c r="N1233" s="41"/>
      <c r="O1233" s="41"/>
    </row>
    <row r="1234" spans="3:15" x14ac:dyDescent="0.25">
      <c r="C1234" s="43"/>
      <c r="D1234" s="41"/>
      <c r="E1234" s="41"/>
      <c r="M1234" s="43"/>
      <c r="N1234" s="41"/>
      <c r="O1234" s="41"/>
    </row>
    <row r="1235" spans="3:15" x14ac:dyDescent="0.25">
      <c r="C1235" s="43"/>
      <c r="D1235" s="41"/>
      <c r="E1235" s="41"/>
      <c r="M1235" s="43"/>
      <c r="N1235" s="41"/>
      <c r="O1235" s="41"/>
    </row>
    <row r="1236" spans="3:15" x14ac:dyDescent="0.25">
      <c r="C1236" s="43"/>
      <c r="D1236" s="41"/>
      <c r="E1236" s="41"/>
      <c r="M1236" s="43"/>
      <c r="N1236" s="41"/>
      <c r="O1236" s="41"/>
    </row>
    <row r="1237" spans="3:15" x14ac:dyDescent="0.25">
      <c r="C1237" s="43"/>
      <c r="D1237" s="41"/>
      <c r="E1237" s="41"/>
      <c r="M1237" s="43"/>
      <c r="N1237" s="41"/>
      <c r="O1237" s="41"/>
    </row>
    <row r="1238" spans="3:15" x14ac:dyDescent="0.25">
      <c r="C1238" s="43"/>
      <c r="D1238" s="41"/>
      <c r="E1238" s="41"/>
      <c r="M1238" s="43"/>
      <c r="N1238" s="41"/>
      <c r="O1238" s="41"/>
    </row>
    <row r="1239" spans="3:15" x14ac:dyDescent="0.25">
      <c r="C1239" s="43"/>
      <c r="D1239" s="41"/>
      <c r="E1239" s="41"/>
      <c r="M1239" s="43"/>
      <c r="N1239" s="41"/>
      <c r="O1239" s="41"/>
    </row>
    <row r="1240" spans="3:15" x14ac:dyDescent="0.25">
      <c r="C1240" s="43"/>
      <c r="D1240" s="41"/>
      <c r="E1240" s="41"/>
      <c r="M1240" s="43"/>
      <c r="N1240" s="41"/>
      <c r="O1240" s="41"/>
    </row>
    <row r="1241" spans="3:15" x14ac:dyDescent="0.25">
      <c r="C1241" s="43"/>
      <c r="D1241" s="41"/>
      <c r="E1241" s="41"/>
      <c r="M1241" s="43"/>
      <c r="N1241" s="41"/>
      <c r="O1241" s="41"/>
    </row>
    <row r="1242" spans="3:15" x14ac:dyDescent="0.25">
      <c r="C1242" s="43"/>
      <c r="D1242" s="41"/>
      <c r="E1242" s="41"/>
      <c r="M1242" s="43"/>
      <c r="N1242" s="41"/>
      <c r="O1242" s="41"/>
    </row>
    <row r="1243" spans="3:15" x14ac:dyDescent="0.25">
      <c r="C1243" s="43"/>
      <c r="D1243" s="41"/>
      <c r="E1243" s="41"/>
      <c r="M1243" s="43"/>
      <c r="N1243" s="41"/>
      <c r="O1243" s="41"/>
    </row>
    <row r="1244" spans="3:15" x14ac:dyDescent="0.25">
      <c r="C1244" s="43"/>
      <c r="D1244" s="41"/>
      <c r="E1244" s="41"/>
      <c r="M1244" s="43"/>
      <c r="N1244" s="41"/>
      <c r="O1244" s="41"/>
    </row>
    <row r="1245" spans="3:15" x14ac:dyDescent="0.25">
      <c r="C1245" s="43"/>
      <c r="D1245" s="41"/>
      <c r="E1245" s="41"/>
      <c r="M1245" s="43"/>
      <c r="N1245" s="41"/>
      <c r="O1245" s="41"/>
    </row>
    <row r="1246" spans="3:15" x14ac:dyDescent="0.25">
      <c r="C1246" s="43"/>
      <c r="D1246" s="41"/>
      <c r="E1246" s="41"/>
      <c r="M1246" s="43"/>
      <c r="N1246" s="41"/>
      <c r="O1246" s="41"/>
    </row>
    <row r="1247" spans="3:15" x14ac:dyDescent="0.25">
      <c r="C1247" s="43"/>
      <c r="D1247" s="41"/>
      <c r="E1247" s="41"/>
      <c r="M1247" s="43"/>
      <c r="N1247" s="41"/>
      <c r="O1247" s="41"/>
    </row>
    <row r="1248" spans="3:15" x14ac:dyDescent="0.25">
      <c r="C1248" s="43"/>
      <c r="D1248" s="41"/>
      <c r="E1248" s="41"/>
      <c r="M1248" s="43"/>
      <c r="N1248" s="41"/>
      <c r="O1248" s="41"/>
    </row>
    <row r="1249" spans="3:15" x14ac:dyDescent="0.25">
      <c r="C1249" s="43"/>
      <c r="D1249" s="41"/>
      <c r="E1249" s="41"/>
      <c r="M1249" s="43"/>
      <c r="N1249" s="41"/>
      <c r="O1249" s="41"/>
    </row>
    <row r="1250" spans="3:15" x14ac:dyDescent="0.25">
      <c r="C1250" s="43"/>
      <c r="D1250" s="41"/>
      <c r="E1250" s="41"/>
      <c r="M1250" s="43"/>
      <c r="N1250" s="41"/>
      <c r="O1250" s="41"/>
    </row>
    <row r="1251" spans="3:15" x14ac:dyDescent="0.25">
      <c r="C1251" s="43"/>
      <c r="D1251" s="41"/>
      <c r="E1251" s="41"/>
      <c r="M1251" s="43"/>
      <c r="N1251" s="41"/>
      <c r="O1251" s="41"/>
    </row>
    <row r="1252" spans="3:15" x14ac:dyDescent="0.25">
      <c r="C1252" s="43"/>
      <c r="D1252" s="41"/>
      <c r="E1252" s="41"/>
      <c r="M1252" s="43"/>
      <c r="N1252" s="41"/>
      <c r="O1252" s="41"/>
    </row>
    <row r="1253" spans="3:15" x14ac:dyDescent="0.25">
      <c r="C1253" s="43"/>
      <c r="D1253" s="41"/>
      <c r="E1253" s="41"/>
      <c r="M1253" s="43"/>
      <c r="N1253" s="41"/>
      <c r="O1253" s="41"/>
    </row>
    <row r="1254" spans="3:15" x14ac:dyDescent="0.25">
      <c r="C1254" s="43"/>
      <c r="D1254" s="41"/>
      <c r="E1254" s="41"/>
      <c r="M1254" s="43"/>
      <c r="N1254" s="41"/>
      <c r="O1254" s="41"/>
    </row>
    <row r="1255" spans="3:15" x14ac:dyDescent="0.25">
      <c r="C1255" s="43"/>
      <c r="D1255" s="41"/>
      <c r="E1255" s="41"/>
      <c r="M1255" s="43"/>
      <c r="N1255" s="41"/>
      <c r="O1255" s="41"/>
    </row>
    <row r="1256" spans="3:15" x14ac:dyDescent="0.25">
      <c r="C1256" s="43"/>
      <c r="D1256" s="41"/>
      <c r="E1256" s="41"/>
      <c r="M1256" s="43"/>
      <c r="N1256" s="41"/>
      <c r="O1256" s="41"/>
    </row>
    <row r="1257" spans="3:15" x14ac:dyDescent="0.25">
      <c r="C1257" s="43"/>
      <c r="D1257" s="41"/>
      <c r="E1257" s="41"/>
      <c r="M1257" s="43"/>
      <c r="N1257" s="41"/>
      <c r="O1257" s="41"/>
    </row>
    <row r="1258" spans="3:15" x14ac:dyDescent="0.25">
      <c r="C1258" s="43"/>
      <c r="D1258" s="41"/>
      <c r="E1258" s="41"/>
      <c r="M1258" s="43"/>
      <c r="N1258" s="41"/>
      <c r="O1258" s="41"/>
    </row>
    <row r="1259" spans="3:15" x14ac:dyDescent="0.25">
      <c r="C1259" s="43"/>
      <c r="D1259" s="41"/>
      <c r="E1259" s="41"/>
      <c r="M1259" s="43"/>
      <c r="N1259" s="41"/>
      <c r="O1259" s="41"/>
    </row>
    <row r="1260" spans="3:15" x14ac:dyDescent="0.25">
      <c r="C1260" s="43"/>
      <c r="D1260" s="41"/>
      <c r="E1260" s="41"/>
    </row>
    <row r="1261" spans="3:15" x14ac:dyDescent="0.25">
      <c r="C1261" s="43"/>
      <c r="D1261" s="41"/>
      <c r="E1261" s="41"/>
    </row>
    <row r="1262" spans="3:15" x14ac:dyDescent="0.25">
      <c r="C1262" s="43"/>
      <c r="D1262" s="41"/>
      <c r="E1262" s="41"/>
    </row>
    <row r="1263" spans="3:15" x14ac:dyDescent="0.25">
      <c r="C1263" s="43"/>
      <c r="D1263" s="41"/>
      <c r="E1263" s="4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workbookViewId="0">
      <selection activeCell="G14" sqref="G14"/>
    </sheetView>
  </sheetViews>
  <sheetFormatPr defaultRowHeight="13.2" x14ac:dyDescent="0.25"/>
  <cols>
    <col min="1" max="1" width="11.44140625" bestFit="1" customWidth="1"/>
    <col min="2" max="2" width="28.77734375" bestFit="1" customWidth="1"/>
    <col min="3" max="3" width="10.21875" bestFit="1" customWidth="1"/>
    <col min="4" max="4" width="10.109375" bestFit="1" customWidth="1"/>
    <col min="5" max="5" width="17.6640625" bestFit="1" customWidth="1"/>
    <col min="9" max="9" width="13.21875" bestFit="1" customWidth="1"/>
  </cols>
  <sheetData>
    <row r="1" spans="1:11" ht="24.6" x14ac:dyDescent="0.4">
      <c r="A1" s="64" t="s">
        <v>119</v>
      </c>
      <c r="B1" s="23" t="s">
        <v>122</v>
      </c>
      <c r="I1" s="26" t="s">
        <v>121</v>
      </c>
    </row>
    <row r="2" spans="1:11" x14ac:dyDescent="0.25">
      <c r="C2" s="23" t="s">
        <v>90</v>
      </c>
      <c r="D2" s="23" t="s">
        <v>109</v>
      </c>
      <c r="E2" s="23" t="s">
        <v>120</v>
      </c>
      <c r="I2" s="68">
        <v>4.3779999999999999E-2</v>
      </c>
      <c r="J2" s="41"/>
      <c r="K2" s="66"/>
    </row>
    <row r="3" spans="1:11" x14ac:dyDescent="0.25">
      <c r="B3" s="26" t="s">
        <v>110</v>
      </c>
      <c r="C3" s="56">
        <v>-1.1049662012480794E-2</v>
      </c>
      <c r="D3" s="56">
        <v>-2.0595130634694064E-2</v>
      </c>
      <c r="E3" s="56">
        <v>-1.582239632358743E-2</v>
      </c>
      <c r="F3" s="65">
        <v>-1.582239632358743E-2</v>
      </c>
      <c r="I3" s="68">
        <v>4.2060000000000007E-2</v>
      </c>
      <c r="J3" s="41"/>
    </row>
    <row r="4" spans="1:11" x14ac:dyDescent="0.25">
      <c r="B4" s="26" t="s">
        <v>125</v>
      </c>
      <c r="C4" s="67">
        <f>AVERAGE(I2:I61)</f>
        <v>2.3720000000000001E-2</v>
      </c>
      <c r="D4" s="69">
        <f>AVERAGE(I2:I61)</f>
        <v>2.3720000000000001E-2</v>
      </c>
      <c r="I4" s="68">
        <v>4.2519999999999995E-2</v>
      </c>
      <c r="J4" s="41"/>
    </row>
    <row r="5" spans="1:11" x14ac:dyDescent="0.25">
      <c r="B5" s="26" t="s">
        <v>123</v>
      </c>
      <c r="C5" s="65">
        <f>Return!I22*0.5+Return!I23*0.5</f>
        <v>1.4292426190316536</v>
      </c>
      <c r="I5" s="68">
        <v>3.9670000000000004E-2</v>
      </c>
      <c r="J5" s="41"/>
    </row>
    <row r="6" spans="1:11" x14ac:dyDescent="0.25">
      <c r="B6" s="26" t="s">
        <v>124</v>
      </c>
      <c r="C6" s="67">
        <f>AVERAGE(Return!O3:O61)</f>
        <v>-1.0799036791783683E-2</v>
      </c>
      <c r="D6">
        <v>-1.0799036791783683E-2</v>
      </c>
      <c r="I6" s="68">
        <v>3.866E-2</v>
      </c>
      <c r="J6" s="41"/>
    </row>
    <row r="7" spans="1:11" x14ac:dyDescent="0.25">
      <c r="B7" s="26" t="s">
        <v>126</v>
      </c>
      <c r="C7" s="49">
        <f>D6-D4</f>
        <v>-3.4519036791783683E-2</v>
      </c>
      <c r="I7" s="68">
        <v>4.3520000000000003E-2</v>
      </c>
      <c r="J7" s="41"/>
    </row>
    <row r="8" spans="1:11" x14ac:dyDescent="0.25">
      <c r="B8" s="26" t="s">
        <v>127</v>
      </c>
      <c r="C8" s="41">
        <f>C5*C7</f>
        <v>-4.9336078550738918E-2</v>
      </c>
      <c r="D8">
        <v>-4.9336078550738918E-2</v>
      </c>
      <c r="I8" s="68">
        <v>4.8750000000000002E-2</v>
      </c>
      <c r="J8" s="41"/>
    </row>
    <row r="9" spans="1:11" x14ac:dyDescent="0.25">
      <c r="B9" s="26" t="s">
        <v>119</v>
      </c>
      <c r="C9" s="70">
        <f>F3-(D4+D8)</f>
        <v>9.7936822271514866E-3</v>
      </c>
      <c r="I9" s="68">
        <v>4.5730000000000007E-2</v>
      </c>
      <c r="J9" s="41"/>
    </row>
    <row r="10" spans="1:11" x14ac:dyDescent="0.25">
      <c r="I10" s="68">
        <v>4.0930000000000001E-2</v>
      </c>
      <c r="J10" s="41"/>
    </row>
    <row r="11" spans="1:11" x14ac:dyDescent="0.25">
      <c r="I11" s="68">
        <v>3.959E-2</v>
      </c>
      <c r="J11" s="41"/>
    </row>
    <row r="12" spans="1:11" x14ac:dyDescent="0.25">
      <c r="I12" s="68">
        <v>3.8190000000000002E-2</v>
      </c>
      <c r="J12" s="41"/>
    </row>
    <row r="13" spans="1:11" x14ac:dyDescent="0.25">
      <c r="I13" s="68">
        <v>3.637E-2</v>
      </c>
      <c r="J13" s="41"/>
    </row>
    <row r="14" spans="1:11" x14ac:dyDescent="0.25">
      <c r="I14" s="68">
        <v>3.4520000000000002E-2</v>
      </c>
      <c r="J14" s="41"/>
    </row>
    <row r="15" spans="1:11" x14ac:dyDescent="0.25">
      <c r="I15" s="68">
        <v>3.4939999999999999E-2</v>
      </c>
      <c r="J15" s="41"/>
    </row>
    <row r="16" spans="1:11" x14ac:dyDescent="0.25">
      <c r="I16" s="68">
        <v>3.916E-2</v>
      </c>
      <c r="J16" s="41"/>
    </row>
    <row r="17" spans="9:10" x14ac:dyDescent="0.25">
      <c r="I17" s="68">
        <v>3.5290000000000002E-2</v>
      </c>
      <c r="J17" s="41"/>
    </row>
    <row r="18" spans="9:10" x14ac:dyDescent="0.25">
      <c r="I18" s="68">
        <v>3.8789999999999998E-2</v>
      </c>
      <c r="J18" s="41"/>
    </row>
    <row r="19" spans="9:10" x14ac:dyDescent="0.25">
      <c r="I19" s="68">
        <v>3.703E-2</v>
      </c>
      <c r="J19" s="41"/>
    </row>
    <row r="20" spans="9:10" x14ac:dyDescent="0.25">
      <c r="I20" s="68">
        <v>4.0770000000000001E-2</v>
      </c>
      <c r="J20" s="41"/>
    </row>
    <row r="21" spans="9:10" x14ac:dyDescent="0.25">
      <c r="I21" s="68">
        <v>3.8039999999999997E-2</v>
      </c>
      <c r="J21" s="41"/>
    </row>
    <row r="22" spans="9:10" x14ac:dyDescent="0.25">
      <c r="I22" s="68">
        <v>3.1329999999999997E-2</v>
      </c>
      <c r="J22" s="41"/>
    </row>
    <row r="23" spans="9:10" x14ac:dyDescent="0.25">
      <c r="I23" s="68">
        <v>2.6419999999999999E-2</v>
      </c>
      <c r="J23" s="41"/>
    </row>
    <row r="24" spans="9:10" x14ac:dyDescent="0.25">
      <c r="I24" s="68">
        <v>2.972E-2</v>
      </c>
      <c r="J24" s="41"/>
    </row>
    <row r="25" spans="9:10" x14ac:dyDescent="0.25">
      <c r="I25" s="68">
        <v>2.844E-2</v>
      </c>
      <c r="J25" s="41"/>
    </row>
    <row r="26" spans="9:10" x14ac:dyDescent="0.25">
      <c r="I26" s="68">
        <v>2.887E-2</v>
      </c>
      <c r="J26" s="41"/>
    </row>
    <row r="27" spans="9:10" x14ac:dyDescent="0.25">
      <c r="I27" s="68">
        <v>2.3269999999999999E-2</v>
      </c>
      <c r="J27" s="41"/>
    </row>
    <row r="28" spans="9:10" x14ac:dyDescent="0.25">
      <c r="I28" s="68">
        <v>1.839E-2</v>
      </c>
      <c r="J28" s="41"/>
    </row>
    <row r="29" spans="9:10" x14ac:dyDescent="0.25">
      <c r="I29" s="68">
        <v>1.7819999999999999E-2</v>
      </c>
      <c r="J29" s="41"/>
    </row>
    <row r="30" spans="9:10" x14ac:dyDescent="0.25">
      <c r="I30" s="68">
        <v>1.512E-2</v>
      </c>
      <c r="J30" s="41"/>
    </row>
    <row r="31" spans="9:10" x14ac:dyDescent="0.25">
      <c r="I31" s="68">
        <v>1.443E-2</v>
      </c>
      <c r="J31" s="41"/>
    </row>
    <row r="32" spans="9:10" x14ac:dyDescent="0.25">
      <c r="I32" s="68">
        <v>1.5569999999999999E-2</v>
      </c>
      <c r="J32" s="41"/>
    </row>
    <row r="33" spans="9:10" x14ac:dyDescent="0.25">
      <c r="I33" s="68">
        <v>1.529E-2</v>
      </c>
      <c r="J33" s="41"/>
    </row>
    <row r="34" spans="9:10" x14ac:dyDescent="0.25">
      <c r="I34" s="68">
        <v>1.3040000000000001E-2</v>
      </c>
      <c r="J34" s="41"/>
    </row>
    <row r="35" spans="9:10" x14ac:dyDescent="0.25">
      <c r="I35" s="68">
        <v>1.2390000000000002E-2</v>
      </c>
      <c r="J35" s="41"/>
    </row>
    <row r="36" spans="9:10" x14ac:dyDescent="0.25">
      <c r="I36" s="68">
        <v>1.443E-2</v>
      </c>
      <c r="J36" s="41"/>
    </row>
    <row r="37" spans="9:10" x14ac:dyDescent="0.25">
      <c r="I37" s="68">
        <v>1.5810000000000001E-2</v>
      </c>
      <c r="J37" s="41"/>
    </row>
    <row r="38" spans="9:10" x14ac:dyDescent="0.25">
      <c r="I38" s="68">
        <v>1.6310000000000002E-2</v>
      </c>
      <c r="J38" s="41"/>
    </row>
    <row r="39" spans="9:10" x14ac:dyDescent="0.25">
      <c r="I39" s="68">
        <v>1.746E-2</v>
      </c>
      <c r="J39" s="41"/>
    </row>
    <row r="40" spans="9:10" x14ac:dyDescent="0.25">
      <c r="I40" s="68">
        <v>1.46E-2</v>
      </c>
      <c r="J40" s="41"/>
    </row>
    <row r="41" spans="9:10" x14ac:dyDescent="0.25">
      <c r="I41" s="68">
        <v>1.093E-2</v>
      </c>
      <c r="J41" s="41"/>
    </row>
    <row r="42" spans="9:10" x14ac:dyDescent="0.25">
      <c r="I42" s="68">
        <v>9.1700000000000011E-3</v>
      </c>
      <c r="J42" s="41"/>
    </row>
    <row r="43" spans="9:10" x14ac:dyDescent="0.25">
      <c r="I43" s="68">
        <v>8.4399999999999996E-3</v>
      </c>
      <c r="J43" s="41"/>
    </row>
    <row r="44" spans="9:10" x14ac:dyDescent="0.25">
      <c r="I44" s="68">
        <v>8.6E-3</v>
      </c>
      <c r="J44" s="41"/>
    </row>
    <row r="45" spans="9:10" x14ac:dyDescent="0.25">
      <c r="I45" s="68">
        <v>6.7700000000000008E-3</v>
      </c>
      <c r="J45" s="41"/>
    </row>
    <row r="46" spans="9:10" x14ac:dyDescent="0.25">
      <c r="I46" s="68">
        <v>6.9299999999999995E-3</v>
      </c>
      <c r="J46" s="41"/>
    </row>
    <row r="47" spans="9:10" x14ac:dyDescent="0.25">
      <c r="I47" s="68">
        <v>5.3600000000000002E-3</v>
      </c>
      <c r="J47" s="41"/>
    </row>
    <row r="48" spans="9:10" x14ac:dyDescent="0.25">
      <c r="I48" s="68">
        <v>6.5300000000000002E-3</v>
      </c>
      <c r="J48" s="41"/>
    </row>
    <row r="49" spans="9:10" x14ac:dyDescent="0.25">
      <c r="I49" s="68">
        <v>6.4800000000000005E-3</v>
      </c>
      <c r="J49" s="41"/>
    </row>
    <row r="50" spans="9:10" x14ac:dyDescent="0.25">
      <c r="I50" s="68">
        <v>6.2199999999999998E-3</v>
      </c>
      <c r="J50" s="41"/>
    </row>
    <row r="51" spans="9:10" x14ac:dyDescent="0.25">
      <c r="I51" s="68">
        <v>6.9799999999999992E-3</v>
      </c>
      <c r="J51" s="41"/>
    </row>
    <row r="52" spans="9:10" x14ac:dyDescent="0.25">
      <c r="I52" s="68">
        <v>1.1270000000000001E-2</v>
      </c>
      <c r="J52" s="41"/>
    </row>
    <row r="53" spans="9:10" x14ac:dyDescent="0.25">
      <c r="I53" s="68">
        <v>1.52E-2</v>
      </c>
      <c r="J53" s="41"/>
    </row>
    <row r="54" spans="9:10" x14ac:dyDescent="0.25">
      <c r="I54" s="68">
        <v>1.9189999999999999E-2</v>
      </c>
      <c r="J54" s="41"/>
    </row>
    <row r="55" spans="9:10" x14ac:dyDescent="0.25">
      <c r="I55" s="68">
        <v>1.7760000000000001E-2</v>
      </c>
      <c r="J55" s="41"/>
    </row>
    <row r="56" spans="9:10" x14ac:dyDescent="0.25">
      <c r="I56" s="68">
        <v>1.6910000000000001E-2</v>
      </c>
      <c r="J56" s="41"/>
    </row>
    <row r="57" spans="9:10" x14ac:dyDescent="0.25">
      <c r="I57" s="68">
        <v>1.6750000000000001E-2</v>
      </c>
      <c r="J57" s="41"/>
    </row>
    <row r="58" spans="9:10" x14ac:dyDescent="0.25">
      <c r="I58" s="68">
        <v>1.506E-2</v>
      </c>
      <c r="J58" s="41"/>
    </row>
    <row r="59" spans="9:10" x14ac:dyDescent="0.25">
      <c r="I59" s="68">
        <v>2.0209999999999999E-2</v>
      </c>
      <c r="J59" s="41"/>
    </row>
    <row r="60" spans="9:10" x14ac:dyDescent="0.25">
      <c r="I60" s="68">
        <v>0.02</v>
      </c>
      <c r="J60" s="41"/>
    </row>
    <row r="61" spans="9:10" x14ac:dyDescent="0.25">
      <c r="I61" s="68">
        <v>2.1419999999999998E-2</v>
      </c>
      <c r="J61" s="4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0:O40"/>
  <sheetViews>
    <sheetView tabSelected="1" topLeftCell="A19" zoomScaleNormal="100" workbookViewId="0">
      <selection activeCell="U3" sqref="U3:X4"/>
    </sheetView>
  </sheetViews>
  <sheetFormatPr defaultRowHeight="13.2" x14ac:dyDescent="0.25"/>
  <sheetData>
    <row r="40" spans="5:15" x14ac:dyDescent="0.25">
      <c r="E40" s="20"/>
      <c r="F40" s="20"/>
      <c r="G40" s="20"/>
      <c r="H40" s="20"/>
      <c r="K40" s="3"/>
      <c r="L40" s="20"/>
      <c r="M40" s="20"/>
      <c r="N40" s="20"/>
      <c r="O40" s="20"/>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Model</vt:lpstr>
      <vt:lpstr>Charts</vt:lpstr>
      <vt:lpstr>Correlation</vt:lpstr>
      <vt:lpstr>Return</vt:lpstr>
      <vt:lpstr>Alpha</vt:lpstr>
      <vt:lpstr>The Summary</vt:lpstr>
    </vt:vector>
  </TitlesOfParts>
  <Company>X Axis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 Sengupta</dc:creator>
  <cp:lastModifiedBy>Reighan Targaryen</cp:lastModifiedBy>
  <dcterms:created xsi:type="dcterms:W3CDTF">2003-07-21T20:32:35Z</dcterms:created>
  <dcterms:modified xsi:type="dcterms:W3CDTF">2024-04-08T04:22:59Z</dcterms:modified>
</cp:coreProperties>
</file>